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harts/chart9.xml" ContentType="application/vnd.openxmlformats-officedocument.drawingml.chart+xml"/>
  <Override PartName="/xl/charts/chart8.xml" ContentType="application/vnd.openxmlformats-officedocument.drawingml.chart+xml"/>
  <Override PartName="/xl/charts/chart7.xml" ContentType="application/vnd.openxmlformats-officedocument.drawingml.chart+xml"/>
  <Override PartName="/xl/charts/chart6.xml" ContentType="application/vnd.openxmlformats-officedocument.drawingml.chart+xml"/>
  <Override PartName="/xl/charts/chart5.xml" ContentType="application/vnd.openxmlformats-officedocument.drawingml.chart+xml"/>
  <Override PartName="/xl/charts/chart4.xml" ContentType="application/vnd.openxmlformats-officedocument.drawingml.chart+xml"/>
  <Override PartName="/xl/charts/chart3.xml" ContentType="application/vnd.openxmlformats-officedocument.drawingml.chart+xml"/>
  <Override PartName="/xl/charts/chart2.xml" ContentType="application/vnd.openxmlformats-officedocument.drawingml.chart+xml"/>
  <Override PartName="/xl/charts/chart1.xml" ContentType="application/vnd.openxmlformats-officedocument.drawingml.chart+xml"/>
  <Override PartName="/xl/drawings/_rels/drawing2.xml.rels" ContentType="application/vnd.openxmlformats-package.relationships+xml"/>
  <Override PartName="/xl/drawings/_rels/drawing1.xml.rels" ContentType="application/vnd.openxmlformats-package.relationships+xml"/>
  <Override PartName="/xl/drawings/drawing7.xml" ContentType="application/vnd.openxmlformats-officedocument.drawing+xml"/>
  <Override PartName="/xl/drawings/drawing6.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drawings/drawing2.xml" ContentType="application/vnd.openxmlformats-officedocument.drawing+xml"/>
  <Override PartName="/xl/drawings/drawing5.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worksheets/sheet8.xml" ContentType="application/vnd.openxmlformats-officedocument.spreadsheetml.worksheet+xml"/>
  <Override PartName="/xl/worksheets/sheet7.xml" ContentType="application/vnd.openxmlformats-officedocument.spreadsheetml.worksheet+xml"/>
  <Override PartName="/xl/worksheets/_rels/sheet7.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5"/>
  </bookViews>
  <sheets>
    <sheet name="RELATÓRIOS GERENCIAIS" sheetId="1" state="visible" r:id="rId2"/>
    <sheet name="RELATÓRIO -INTEGRAÇÃO " sheetId="2" state="visible" r:id="rId3"/>
    <sheet name="PRODUTOS" sheetId="3" state="visible" r:id="rId4"/>
    <sheet name="DIRETRIZES E ÁREAS TEMÁTICAS" sheetId="4" state="visible" r:id="rId5"/>
    <sheet name="PROGRAMAS" sheetId="5" state="visible" r:id="rId6"/>
    <sheet name="AÇÕES ESTRATÉGICAS" sheetId="6" state="visible" r:id="rId7"/>
    <sheet name="PRODUTOS PPA" sheetId="7" state="visible" r:id="rId8"/>
    <sheet name="AÇÕES ORÇAMENTÁRIAS" sheetId="8" state="visible" r:id="rId9"/>
  </sheets>
  <definedNames>
    <definedName function="false" hidden="true" localSheetId="5" name="_xlnm._FilterDatabase" vbProcedure="false">'AÇÕES ESTRATÉGICAS'!$A$2:$H$449</definedName>
    <definedName function="false" hidden="true" localSheetId="7" name="_xlnm._FilterDatabase" vbProcedure="false">'AÇÕES ORÇAMENTÁRIAS'!$A$2:$N$828</definedName>
    <definedName function="false" hidden="true" localSheetId="2" name="_xlnm._FilterDatabase" vbProcedure="false">PRODUTOS!$A$2:$X$1440</definedName>
    <definedName function="false" hidden="true" localSheetId="6" name="_xlnm._FilterDatabase" vbProcedure="false">'PRODUTOS PPA'!$A$1:$EC$1613</definedName>
    <definedName function="false" hidden="true" localSheetId="4" name="_xlnm._FilterDatabase" vbProcedure="false">PROGRAMAS!$A$2:$I$2</definedName>
    <definedName function="false" hidden="false" localSheetId="2" name="_xlnm._FilterDatabase" vbProcedure="false">PRODUTOS!$A$2:$X$1440</definedName>
    <definedName function="false" hidden="false" localSheetId="4" name="_xlnm._FilterDatabase" vbProcedure="false">PROGRAMAS!$A$2:$I$2</definedName>
    <definedName function="false" hidden="false" localSheetId="5" name="_xlnm._FilterDatabase" vbProcedure="false">'AÇÕES ESTRATÉGICAS'!$A$2:$H$449</definedName>
    <definedName function="false" hidden="false" localSheetId="6" name="_xlnm._FilterDatabase" vbProcedure="false">'PRODUTOS PPA'!$A$1:$EC$1613</definedName>
    <definedName function="false" hidden="false" localSheetId="7" name="_xlnm._FilterDatabase" vbProcedure="false">'AÇÕES ORÇAMENTÁRIAS'!$A$2:$N$828</definedName>
  </definedNames>
  <calcPr iterateCount="100" refMode="A1" iterate="false" iterateDelta="0.0001"/>
</workbook>
</file>

<file path=xl/sharedStrings.xml><?xml version="1.0" encoding="utf-8"?>
<sst xmlns="http://schemas.openxmlformats.org/spreadsheetml/2006/main" count="25776" uniqueCount="4421">
  <si>
    <t>INFORMAÇÕES CONSOLIDADAS - ANÁLISE PPA, LDO E LOA</t>
  </si>
  <si>
    <t>PROGRAMAS TEMÁTICOS</t>
  </si>
  <si>
    <t>PROGRAMAS DE GESTÃO</t>
  </si>
  <si>
    <t>Número</t>
  </si>
  <si>
    <t>Valor</t>
  </si>
  <si>
    <t>AÇÕES ESTRATÉGICAS - TEMÁTICAS</t>
  </si>
  <si>
    <t>AÇÕES ESTRATÉGICAS - GESTÃO</t>
  </si>
  <si>
    <t>AÇÕES ORÇAMENTÁRIAS - TEMÁTICAS</t>
  </si>
  <si>
    <t>AÇÕES ORÇAMENTÁRIAS - GESTÃO</t>
  </si>
  <si>
    <t>Valor Inicial</t>
  </si>
  <si>
    <t>Valor Atualizado</t>
  </si>
  <si>
    <t>% Acréscimo</t>
  </si>
  <si>
    <t>PRODUTOS - TEMÁTICOS</t>
  </si>
  <si>
    <t>PRODUTOS - GESTÃO</t>
  </si>
  <si>
    <t>Quantidade</t>
  </si>
  <si>
    <t>TOTAL PROGRAMAS</t>
  </si>
  <si>
    <t>TOTAL AÇÕES ESTRATÉGICAS</t>
  </si>
  <si>
    <t>TOTAL AÇÕES ORÇAMENTÁRIAS LOA 2017</t>
  </si>
  <si>
    <t>TOTAL PRODUTOS LDO 2017</t>
  </si>
  <si>
    <t>VALOR TOTAL PPA</t>
  </si>
  <si>
    <t>VALOR TOTAL AÇÕES ORÇAMENTÁRIAS ATUALIZADO</t>
  </si>
  <si>
    <t>% ACRÉSCIMO VALOR ORÇAMENTO ANUAL</t>
  </si>
  <si>
    <t>% DE PRODUTOS COM VINC. COM AÇÃO ORÇAMENTÁRIA</t>
  </si>
  <si>
    <t>TOTAL PRODUTOS PPA 2016-2019</t>
  </si>
  <si>
    <t>% - QUANT. PRODUTOS DA LDO NO PPA</t>
  </si>
  <si>
    <t>INFORMAÇÕES GERENCIAIS - VINCULAÇÃO DE PRODUTOS AO PPA</t>
  </si>
  <si>
    <t>QUANTIDADE DE PRODUTOS VINCULADOS POR DIRETRIZ</t>
  </si>
  <si>
    <t>DIRETRIZ I</t>
  </si>
  <si>
    <t>DIRETRIZ II</t>
  </si>
  <si>
    <t>DIRETRIZ III</t>
  </si>
  <si>
    <t>DIRETRIZ IV</t>
  </si>
  <si>
    <t>QUANTIDADE DE PRODUTOS VINCULADOS POR ÁREA TEMÁTICA</t>
  </si>
  <si>
    <t>Quantidade de produtos não vinculados</t>
  </si>
  <si>
    <t>NOME DA ÁREA</t>
  </si>
  <si>
    <t>Quant. Prod. N.V</t>
  </si>
  <si>
    <t>Total Produtos</t>
  </si>
  <si>
    <t>% Vinculação</t>
  </si>
  <si>
    <t>Total produtos</t>
  </si>
  <si>
    <t>INSTITUCIONAL</t>
  </si>
  <si>
    <t>Porcentagem de produtos vinculados por diretriz</t>
  </si>
  <si>
    <t>SAÚDE E ASSISTÊNCIA SOCIAL</t>
  </si>
  <si>
    <t>SEGURANÇA E JUSTIÇA</t>
  </si>
  <si>
    <t>EDUCAÇÃO, CULTURA, ESPORTE E LAZER</t>
  </si>
  <si>
    <t>QUANTIDADE DE PRODUTOS VINCULADOS POR PROGRAMA</t>
  </si>
  <si>
    <t>DESENVOLVIMENTO ECONÔMICO</t>
  </si>
  <si>
    <t>PROGRAMA</t>
  </si>
  <si>
    <t>QUANTIDADE TOTAL</t>
  </si>
  <si>
    <t>PRODUTOS NÃO VINCULADOS</t>
  </si>
  <si>
    <t>PRODUTOS VINCULADOS</t>
  </si>
  <si>
    <t>% VINCULAÇÃO</t>
  </si>
  <si>
    <t>MEIO AMBIENTE E RECURSOS HÍDRICOS</t>
  </si>
  <si>
    <t>01</t>
  </si>
  <si>
    <t>HABITAÇÃO E TEMAS TRANSVERSAIS</t>
  </si>
  <si>
    <t>02</t>
  </si>
  <si>
    <t>INFRAESTRUTURA</t>
  </si>
  <si>
    <t>03</t>
  </si>
  <si>
    <t>DESENVOLVIMENTO RURAL</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</si>
  <si>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</si>
  <si>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</si>
  <si>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</si>
  <si>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</si>
  <si>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</si>
  <si>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</si>
  <si>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</si>
  <si>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</si>
  <si>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</si>
  <si>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</si>
  <si>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</si>
  <si>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</si>
  <si>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</si>
  <si>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</si>
  <si>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</si>
  <si>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</si>
  <si>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</si>
  <si>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</si>
  <si>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</si>
  <si>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</si>
  <si>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</si>
  <si>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</si>
  <si>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</si>
  <si>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</si>
  <si>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</si>
  <si>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</si>
  <si>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</si>
  <si>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</si>
  <si>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32</t>
  </si>
  <si>
    <t>33</t>
  </si>
  <si>
    <t>80</t>
  </si>
  <si>
    <t>81</t>
  </si>
  <si>
    <t>82</t>
  </si>
  <si>
    <t>83</t>
  </si>
  <si>
    <t>84</t>
  </si>
  <si>
    <t>85</t>
  </si>
  <si>
    <t>86</t>
  </si>
  <si>
    <t>90</t>
  </si>
  <si>
    <t>91</t>
  </si>
  <si>
    <t>92</t>
  </si>
  <si>
    <t>93</t>
  </si>
  <si>
    <t>99</t>
  </si>
  <si>
    <t>RELAÇÃO DE PRODUTOS</t>
  </si>
  <si>
    <t>CÓD PROGRAMA</t>
  </si>
  <si>
    <t>TIPO</t>
  </si>
  <si>
    <t>NOME PROGRAMA</t>
  </si>
  <si>
    <t>DIRETRIZ</t>
  </si>
  <si>
    <t>ÁREA TEMÁTICA</t>
  </si>
  <si>
    <t>NOME AÇÃO ORÇAMENTARIA</t>
  </si>
  <si>
    <t>N AÇÃO ORÇAMENTARIA</t>
  </si>
  <si>
    <t>VALOR AÇÃO ORÇAMENTÁRIA</t>
  </si>
  <si>
    <t>VALOR EXECUTADO</t>
  </si>
  <si>
    <t>COD ORGAO</t>
  </si>
  <si>
    <t>NOME ÓRGÃO</t>
  </si>
  <si>
    <t>NOME AÇÃO ESTR.</t>
  </si>
  <si>
    <t>CÓD. AÇÃO ESTRAT</t>
  </si>
  <si>
    <t>NOME PRODUTO</t>
  </si>
  <si>
    <t>UNIDADE MEDIDA</t>
  </si>
  <si>
    <t>QUANTIDADE META</t>
  </si>
  <si>
    <t>TERRITORIO </t>
  </si>
  <si>
    <t>REALIZADA</t>
  </si>
  <si>
    <t>% REALIZADA ANO</t>
  </si>
  <si>
    <t>% REALIZADA PROPORC.</t>
  </si>
  <si>
    <t>STATUS - NÃO INICIADA</t>
  </si>
  <si>
    <t>STATUS - EM DESENVOLVIMENTO</t>
  </si>
  <si>
    <t>STATUS - PARALISADA</t>
  </si>
  <si>
    <t>STATUS - CANCELADA</t>
  </si>
  <si>
    <t>STATUS - CONCLUÍDA</t>
  </si>
  <si>
    <t>AVALIAÇÃO QUALITATIVA 1 -PRODUTO (RAZÕES DOS RESULTADOS DIFERENTES ENTRE O EXECUTADO E O PLANEJADO (LDO/ EXECUTADO))</t>
  </si>
  <si>
    <t>AVALIAÇÃO QUALITATIVA 2 -AÇÃO ORÇAMENTÁRIA (DESTACAR AVANÇOS ALCANÇADOS E/OU DESAFIOS NÃO SUPERADOS EM RELAÇÃO À SITUAÇÃO-PROBLEMA QUE A AÇÃO ORÇAMENTÁRIA SE PROPÕE A ENFRENTAR)</t>
  </si>
  <si>
    <t>AVALIAÇÃO QUALITATIVA 3 (EM QUE MEDIDA AS AÇÕES IMPLEMENTADAS ESTÃO CONTRIBUINDO PARA O ALCANCE DOS OBJETIVOS E METAS DO PROGRAMA?)</t>
  </si>
  <si>
    <t>GESTÃO E MANUTENÇÃO DO PODER LEGISLATIVO</t>
  </si>
  <si>
    <t>AMPLIAÇÃO DA TV E RADIO ASSEMBLEIA</t>
  </si>
  <si>
    <t>1149</t>
  </si>
  <si>
    <t>01101 - ASSEMBLEIA LEGISLATIVA</t>
  </si>
  <si>
    <t>AMPLIAÇÃO DA ESTRUTURA DA TV E RÁDIO ASSEMBLEIA</t>
  </si>
  <si>
    <t>2143</t>
  </si>
  <si>
    <t>SINAL DA RÁDIO ASSEMBLEIA AMPLIADO</t>
  </si>
  <si>
    <t>SINAL DA TV ASSEMBLEIA AMPLIADO E DIGITALIZADO</t>
  </si>
  <si>
    <t>PERCENTUAL</t>
  </si>
  <si>
    <t>COORDENAÇÃO GERAL DA ALEPI</t>
  </si>
  <si>
    <t>2354</t>
  </si>
  <si>
    <t>FORTALECIMENTO DA GESTÃO DA ALEPI</t>
  </si>
  <si>
    <t>2593</t>
  </si>
  <si>
    <t>GESTÃO MELHORADA</t>
  </si>
  <si>
    <t>MANUTENÇÃO DA ESCOLA DO PODER LEGISLATIVO</t>
  </si>
  <si>
    <t>2363</t>
  </si>
  <si>
    <t>MANUTENÇÃO E AMPLIAÇÃO DA ESCOLA DO PODER LEGISLATIVO</t>
  </si>
  <si>
    <t>2665</t>
  </si>
  <si>
    <t>SERVIDORES COMISSIONADOS E PRESTADORES DE SERVIÇOS CAPACITADOS</t>
  </si>
  <si>
    <t>UNIDADE</t>
  </si>
  <si>
    <t>CENTRO DE APOIO LOGÍSTICO</t>
  </si>
  <si>
    <t>02101 - TRIBUNAL DE CONTAS DO ESTADO</t>
  </si>
  <si>
    <t>GESTÃO E MANUTENÇÃO</t>
  </si>
  <si>
    <t>CENTRO DE APOIO LOGÍSTICO DO TCE INSTALADO</t>
  </si>
  <si>
    <t>1230</t>
  </si>
  <si>
    <t>CONVÊNIOS COM ENTIDADES NÃO GOVERNAMENTAIS</t>
  </si>
  <si>
    <t>CONVÊNIOS COM ENTIDADES NÃO GOVERNAMENTAIS REALIZADOS</t>
  </si>
  <si>
    <t>1223</t>
  </si>
  <si>
    <t>DESENVOLVIMENTO DO PLANO DE COMUNICAÇÃO INSTITUCIONAL DO TCE</t>
  </si>
  <si>
    <t>PROGRAMA - PESSOAS EM FOCO</t>
  </si>
  <si>
    <t>PLANO DE COMUNICAÇÃO INSTITUCIONAL DO TCE DESENVOLVIDO</t>
  </si>
  <si>
    <t>1234</t>
  </si>
  <si>
    <t>GESTÃO DE PESSOAS</t>
  </si>
  <si>
    <t>2284</t>
  </si>
  <si>
    <t>GESTÃO ESTRATÉGICA E MANUTENÇÃO OPERACIONAL DO TCE</t>
  </si>
  <si>
    <t>2286</t>
  </si>
  <si>
    <t>MELHORIA DA INFRAESTRUTURA E SEGURANÇA DO TCE</t>
  </si>
  <si>
    <t>INFRAESTRUTURA E SEGURANÇA DO TCE MELHORADAS</t>
  </si>
  <si>
    <t>1227</t>
  </si>
  <si>
    <t>PROGRAMA DE DESENVOLVIMENTO INSTITUCIONAL - PDI</t>
  </si>
  <si>
    <t>PROGRAMA DE DESENVOLVIMENTO INSTITUCIONAL - PDI, MANTIDO</t>
  </si>
  <si>
    <t>1231</t>
  </si>
  <si>
    <t>PROGRAMA DE SAÚDE, QUALIDADE DE VIDA E CIDADANIA DOS SERVIDOR</t>
  </si>
  <si>
    <t>PROGRAMA DE SAÚDE, QUALIDADE DE VIDA E CIDADANIA DO SERVIDOR</t>
  </si>
  <si>
    <t>2289</t>
  </si>
  <si>
    <t>REVITALIZAÇÃO DO EDIFÍCIO SEDE DO TRIBUNAL DE CONTAS</t>
  </si>
  <si>
    <t>EDIFÍCIO SEDE DO TCE REVITALIZADO</t>
  </si>
  <si>
    <t>1664</t>
  </si>
  <si>
    <t>CONVENIO COM O BANCO MUNDIAL</t>
  </si>
  <si>
    <t>INTERIORIZAÇÃO DAS AÇÕES DO TRIBUNAL DE CONTAS DO ESTADO</t>
  </si>
  <si>
    <t>CONVÊNIO COM O BANCO MUNDIAL REALIZADO/MANTIDO</t>
  </si>
  <si>
    <t>1667</t>
  </si>
  <si>
    <t>FISCALIZAÇÃO REALIZADA</t>
  </si>
  <si>
    <t>2291</t>
  </si>
  <si>
    <t>DEFESA DA SOCIEDADE</t>
  </si>
  <si>
    <t>IMPLANTAÇÃO DE REGIONAIS DO TCE</t>
  </si>
  <si>
    <t>REGIONAIS DO TCE CRIADAS</t>
  </si>
  <si>
    <t>1668</t>
  </si>
  <si>
    <t>AUTOMATIZAÇÃO DOS PROCESSOS DE ATOS DE PESSOAL (BENEFÍCIO E ADMISSÃO)</t>
  </si>
  <si>
    <t>TRIBUNAL ON-LINE</t>
  </si>
  <si>
    <t>PROCESSOS DE ATOS DE PESSOAL (BENEFÍCIOS E ADMISSÃO) AUTOMATIZADO</t>
  </si>
  <si>
    <t>1237</t>
  </si>
  <si>
    <t>BIBLIOTECA DO TCE AMPLIADA E MODERNIZADA</t>
  </si>
  <si>
    <t>1241</t>
  </si>
  <si>
    <t>CAPACITAÇÃO DOS JURISDICIONADOS</t>
  </si>
  <si>
    <t>JURISDICIONADOS CAPACITADOS</t>
  </si>
  <si>
    <t>1242</t>
  </si>
  <si>
    <t>CONCURSO PÚBLICO PARA PROVIMENTO DE CARGOS</t>
  </si>
  <si>
    <t>CONCURSO PÚBLICO PARA PROVIMENTO DE CARGOS REALIZADO</t>
  </si>
  <si>
    <t>1238</t>
  </si>
  <si>
    <t>CRIAÇÃO DE SOLUÇÕES DE TI PARA O CONTROLE EXTERNO</t>
  </si>
  <si>
    <t>SOLUÇÕES DE T.I. PARA O CONTROLE EXTERNO CRIADAS</t>
  </si>
  <si>
    <t>1048</t>
  </si>
  <si>
    <t>GESTÃO DOCUMENTAL DO TCE</t>
  </si>
  <si>
    <t>1248</t>
  </si>
  <si>
    <t>GOVERNANÇA DE TECNOLOGIA DA INFORMAÇÃO DO TCE</t>
  </si>
  <si>
    <t>2292</t>
  </si>
  <si>
    <t>MANUTENÇÃO OPERACIONAL DA ESCOLA DE GESTÃO E CONTROLE - EGC</t>
  </si>
  <si>
    <t>2032</t>
  </si>
  <si>
    <t>PARCERIAS COM DEMAIS TRIBUNAIS DE CONTAS E OUTROS ÓRGÃOS DE CONTROLE</t>
  </si>
  <si>
    <t>PARCERIAS COM DEMAIS TRIBUNAIS DE CONTAS E OUTROS ÓRGÃOS DE CONTROLE REALIZADAS</t>
  </si>
  <si>
    <t>1243</t>
  </si>
  <si>
    <t>BENS ADQUIRIDOS, CONSTRUÍDOS, ADAPTADOS, REFFORMADOS E/OU RESTAURADOS</t>
  </si>
  <si>
    <t>02102 - FUNDO DE MODERNIZAÇÃO DO TRIBUNAL DE CONTAS - FMTC</t>
  </si>
  <si>
    <t>INFRAESTRUTURAÇÃO DO TCE E EDUCAÇÃO CONTINUADA DOS SERVIDORES</t>
  </si>
  <si>
    <t>% EXECUTADO</t>
  </si>
  <si>
    <t>1254</t>
  </si>
  <si>
    <t>SERVIDORES QUALIFICADOS</t>
  </si>
  <si>
    <t>SEVIDORES QUALIFICADOS</t>
  </si>
  <si>
    <t>2295</t>
  </si>
  <si>
    <t>GESTÃO ESTRATÉGICA E COMUNICAÇÃO INSTITUCIONAL</t>
  </si>
  <si>
    <t>04101 - TRIBUNAL DE JUSTIÇA</t>
  </si>
  <si>
    <t>APOIO ADMINISTRATIVO TRIBUNAL DE JUSTIÇA</t>
  </si>
  <si>
    <t>AÇÃO DE GESTÃO</t>
  </si>
  <si>
    <t>2203</t>
  </si>
  <si>
    <t>GESTÃO DE PESSOAS - CRIAÇÃO, INSTALAÇÃO E PROVIMENTO DE VARAS E JUIZADOS</t>
  </si>
  <si>
    <t>AUXÍLIOS À SERVIDORES</t>
  </si>
  <si>
    <t>MANUTENÇÃO ADMINISTRATIVA DA CORREGEDORIA GERAL DE JUSTIÇA</t>
  </si>
  <si>
    <t>04103 - CORREGEDORIA GERAL DA JUSTIÇA</t>
  </si>
  <si>
    <t>APOIO ADMINISTRATIVO CORREGEDORIA GERAL DE JUSTIÇA</t>
  </si>
  <si>
    <t>2374</t>
  </si>
  <si>
    <t>APOIO AO 1° GRAU</t>
  </si>
  <si>
    <t>APOIO, CONTROLE E FISCALIZAÇÃO JUDICIAL E EXTRAJUDICIAL</t>
  </si>
  <si>
    <t>APOIO A UNIDADES JUDICIÁRIAS PRIMEIRA INSTÂNCIA</t>
  </si>
  <si>
    <t>QUANTIDADE</t>
  </si>
  <si>
    <t>2375</t>
  </si>
  <si>
    <t>FISCALIZAÇÃO, ORIENTAÇÃO E INSTRUÇÃO DA JUSTIÇA</t>
  </si>
  <si>
    <t>INSPEÇÕES EXTRAJUDICIAIS</t>
  </si>
  <si>
    <t>2376</t>
  </si>
  <si>
    <t>INSPEÇÕES JUDICIAIS</t>
  </si>
  <si>
    <t>CORREIÇÕES ORDINÁRIAS EXTRAJUDICIAIS</t>
  </si>
  <si>
    <t>CORREIÇÕES ORDINÁRIAS JUDICIAIS</t>
  </si>
  <si>
    <t>SEM AÇÃO ORÇAMENTARIA</t>
  </si>
  <si>
    <t>04105 - FUNDO ESPECIAL DE REAPARELHAMENTO E MODERNIZAÇÃO DO PODER JUDICIÁRIO DO ESTADO DO PIAUÍ - FERMOJUPI</t>
  </si>
  <si>
    <t>APOIO ADMINISTRATIVO FERMOJU-PI</t>
  </si>
  <si>
    <t>DUAS A.E PARA UMA A.O</t>
  </si>
  <si>
    <t>INFRAESTRUTURA DE PRÉDIOS DA JUSTIÇA</t>
  </si>
  <si>
    <t>CONSTRUÇÃO E REFORMA DE UNIDADES JUDICIÁRIAS</t>
  </si>
  <si>
    <t>METROS QUADRADOS</t>
  </si>
  <si>
    <t>REAPARELHAMENTO DA JUSTIÇA</t>
  </si>
  <si>
    <t>UNIDADES ATENDIDAS</t>
  </si>
  <si>
    <t>INFRAESTRUTURA E REAPARELHAMENTO DE TECNOLOGIA DA INFORMAÇÃO</t>
  </si>
  <si>
    <t>APERFEIÇOAMENTO DA PRESTAÇÃO JURISDICIONAL</t>
  </si>
  <si>
    <t>SERVIÇOS</t>
  </si>
  <si>
    <t>04106 - ESCOLA JUDICIÁRIA DO ESTADO DO PIAUÍ</t>
  </si>
  <si>
    <t>TREINAMENTO E CAPACITAÇÃO DE SERVIDORES E MAGISTRADOS</t>
  </si>
  <si>
    <t>SERVIDORES CAPACITADOS</t>
  </si>
  <si>
    <t>ADMINISTRAÇÃO DA UNIDADE</t>
  </si>
  <si>
    <t>11102 - GABINETE DO VICE GOVERNADOR</t>
  </si>
  <si>
    <t>GESTÃO DA VICE-GOVERNADORIA</t>
  </si>
  <si>
    <t>AQUISIÇÃO DE MOBILIÁRIO E EQUIPAMENTOS, MANUTENÇÃO DO ESPAÇO FÍSICO, MANUTENÇÃO DOS EQUIPAMENTOS</t>
  </si>
  <si>
    <t>GESTÃO ADMINISTRATIVA MELHORADA</t>
  </si>
  <si>
    <t>2000</t>
  </si>
  <si>
    <t>11103 - GABINETE MILITAR</t>
  </si>
  <si>
    <t>COORDENAÇÃO GERAL DO GABINETE MILITAR</t>
  </si>
  <si>
    <t>AQUISIÇÃO DE ARMAMENTO</t>
  </si>
  <si>
    <t>AQUISIÇÃO DE EQUIPAMENTOS DE COMUNICAÇÃO</t>
  </si>
  <si>
    <t>AQUISIÇÃO DE EQUIPAMENTOS DE SEGURANÇA</t>
  </si>
  <si>
    <t>AQUISIÇÃO DE MOBÍLIA EM GERAL</t>
  </si>
  <si>
    <t>PERCENTAGEM</t>
  </si>
  <si>
    <t>AQUISIÇÃO DE VEÍCULOS</t>
  </si>
  <si>
    <t>GESTÃO EFICIENTE</t>
  </si>
  <si>
    <t>PRESTAR ASSESSORIA MILITAR</t>
  </si>
  <si>
    <t>ACOMPANHAMENTO DAS PARCERIAS PÚBLICO PRIVADO</t>
  </si>
  <si>
    <t>11110 - SECRETARIA DE GOVERNO</t>
  </si>
  <si>
    <t>ESTRUTURAÇÃO DA COORDENAÇÃO DAS PARCERIAS PÚBLICO-PRIVADAS PPPS</t>
  </si>
  <si>
    <t>COORDENAR ORIENTAR ACOMPANHAR E AVALIAR A IMPLEMENTAÇÃO NO ESTADO DAS PARCERIAS PÚBLICOS-PRIVADAS - PPPS EM 04 ANOS</t>
  </si>
  <si>
    <t>1167</t>
  </si>
  <si>
    <t>APOIO AS RELAÇÕES INTERNACIONAIS E INSTITUCIONAIS</t>
  </si>
  <si>
    <t>FORTALECIMENTO DAS RELAÇÕES INSTITUCIONAIS ENTRE OS VÁRIOS ENTES DA FEDERAÇÃO</t>
  </si>
  <si>
    <t>APERFEIÇOAR A QUALIDADE DO ATENDIMENTO OFERECIDO E GARANTIR MELHORIAS A ESTRUTURA DA OUVIDORIA GERAL</t>
  </si>
  <si>
    <t>2326</t>
  </si>
  <si>
    <t>MANUTENÇÃO DA OUVIDORIA</t>
  </si>
  <si>
    <t>ACOMPANHAMENTO E ASSESSORAMENTO DAS AÇÕES GOVERNAMENTAIS NAS ESFERAS MUNICIPAL , ESTADUAL E FEDERAL</t>
  </si>
  <si>
    <t>ASSESSORIA AO GOVERNADOR REALIZADA</t>
  </si>
  <si>
    <t>2208</t>
  </si>
  <si>
    <t>COORDENAÇÃO DAS INICIATIVAS DA ADMINISTRAÇÃO PUBLICA ESTADUAL JUNTO AO GOVERNO FEDERAL REALIZADA</t>
  </si>
  <si>
    <t>MODERNIZAÇÃO DO ARQUIVO PÚBLICO</t>
  </si>
  <si>
    <t>MELHORIA DAS CONDIÇÕES DE CONSERVAÇÃO E PRESERVAÇÃO DOS DOCUMENTOS HISTÓRICOS</t>
  </si>
  <si>
    <t>CAPACITAÇÃO DOS SERVIDORES PARA O PROCESSO DE DIGITALIZAÇÃO DE DOCUMENTOS</t>
  </si>
  <si>
    <t>1136</t>
  </si>
  <si>
    <t>DIGITALIZAÇÃO DO ACERVO DO ARQUIVO PUBLICO EM 04 ANOS</t>
  </si>
  <si>
    <t>FORUM DE POLITICAS PÚBLICAS</t>
  </si>
  <si>
    <t>CAPACITAÇÃO</t>
  </si>
  <si>
    <t>ORGANIZAR E ESTRUTURAR DENTRO DAS NOVAS TECNICAS ARQUIVÍSTICAS O ACERVO DOCUMENTAL DO ARQUIVO PUBLICO DO ESTDO EM 04 ANOS</t>
  </si>
  <si>
    <t>PUBLICAR A PARTIR DO ACERVO DO ARQUIVO PÚBLICO 04 OBRAS SENDO 01 POR ANO</t>
  </si>
  <si>
    <t>APOIO ADMINISTRATIVO À COORDENAÇÃO GERAL DA SECRETARIA DE GOVERNO</t>
  </si>
  <si>
    <t>AMPLIAR E APROFUNDAR COM AS INSTITUIÇÕES MULTILATERAIS E GOVERNO DE OUTROS PAÍSES AS RELAÇÕES DE PARCERIAS EM 04 ANOS</t>
  </si>
  <si>
    <t>CAPACITAÇÃO DOS CONSELHEIROS DE POLÍTICAS PÚBLICAS EM 4 ANOS</t>
  </si>
  <si>
    <t>CRIAÇÃO DE FÓRUM DE GESTORES ESTADUAIS</t>
  </si>
  <si>
    <t>ESTRUTURAÇÃO DO SISTEMA VIRTUAL TANTO INTERNO QUANTO O DE ATENDIMENTO DA OUVIDORIA GERAL DO ESTADO</t>
  </si>
  <si>
    <t>FORTALECER E ACOMPANHAR OS CONSELHEIROS DE POLÍTICAS PÚBLICAS NA CAPITAL E NOS 11 TERRITÓRIOS DE DESENVOLVIMENTO EM 04 ANOS</t>
  </si>
  <si>
    <t>PROMOVER REUNIÕES MENSAIS COM AS OUVIDORIAS DOS ÓRGÃOS PÚBLICOS ESTADUAIS DURANTE 04 ANOS</t>
  </si>
  <si>
    <t>REALIZAR 4 FÓRUNS INTERSETORIAIS REGIONALIZADOS DOS CONSELHEIROS SOCIAIS</t>
  </si>
  <si>
    <t>APOIO A IMIGRANTES</t>
  </si>
  <si>
    <t>11111 - SUPERINTENDÊNCIA DE REPRESENTAÇÃO DO ESTADO EM BRASÍLIA</t>
  </si>
  <si>
    <t>APOIO A IMIGRANTES PIAUIENSES EM VULNERABILIDADE SOCIAL</t>
  </si>
  <si>
    <t>ATENDIMENTO A PESSOAS CARENTES A PARTIR DE ANALISE PREVIA DA SITUAÇÃO DO IMIGRANTE.</t>
  </si>
  <si>
    <t>PESSOAS</t>
  </si>
  <si>
    <t>2002</t>
  </si>
  <si>
    <t>DIVULGAÇÃO CULTURAL</t>
  </si>
  <si>
    <t>DIVULGAÇÃO CULTURAL E DE POTENCIALIDADES DO PIAUÍ EM BRASÍLIA</t>
  </si>
  <si>
    <t>REALIZAR FEIRAS ARTESANAIS E ATIVIDADES CULTURAIS</t>
  </si>
  <si>
    <t>EVENTO</t>
  </si>
  <si>
    <t>2016</t>
  </si>
  <si>
    <t>COORDENAÇÃO GERAL DA SURPI BSB</t>
  </si>
  <si>
    <t>ATENDER AS AÇÕES PLANEJADAS REFERENTES AOS PLANOS, PROGRAMAS E PROJETOS DO PIAUÍ EM BRASÍLIA</t>
  </si>
  <si>
    <t>11113 - COORDENADORIA DA JUVENTUDE</t>
  </si>
  <si>
    <t>MODERNIZAÇÃO DA COORDENADORIA ESTADUAL DA JUVENTUDE</t>
  </si>
  <si>
    <t>AQUISIÇÃO DE EQUIPAMENTOS DE INFORMÁTICA, SOFTWARE E DE MICROFILMAGEM DE DOCUMENTOS</t>
  </si>
  <si>
    <t>AQUISIÇÃO</t>
  </si>
  <si>
    <t>AQUISIÇÃO DE MOBILIÁRIO</t>
  </si>
  <si>
    <t>TREINAMENTO DE SERVIDORES USUÁRIOS DOS EQUIPAMENTOS</t>
  </si>
  <si>
    <t>SERVIDOR CAPACITADO</t>
  </si>
  <si>
    <t>FOMENTO AOS GRUPOS ESPORTIVOS</t>
  </si>
  <si>
    <t>CIDADANIA INCLUSIVA: JUVENTUDE, ESPORTE E LAZER</t>
  </si>
  <si>
    <t>CAMPEONATOS ESPORTIVOS NOS ESPAÇOS DE JUVENTUDE</t>
  </si>
  <si>
    <t>2325</t>
  </si>
  <si>
    <t>DOAÇÃO DE EQUIPAMENTOS ESPORTIVOS A GRUPOS JUVENIS</t>
  </si>
  <si>
    <t>EQUIPAMENTOS</t>
  </si>
  <si>
    <t>FOMENTO A GRUPOS ESPORTIVOS JUVENIS</t>
  </si>
  <si>
    <t>JOVENS INSERIDOS EM ATIVIDADES DE ESPORTE E LAZER</t>
  </si>
  <si>
    <t>JOVEM</t>
  </si>
  <si>
    <t>REALIZAÇÃO DE PRÁTICAS DE PROMOÇÃO DA SAÚDE PELO ESPORTE</t>
  </si>
  <si>
    <t>ATIVIDADES</t>
  </si>
  <si>
    <t>DIÁLOGOS COM AS JUVENTUDES</t>
  </si>
  <si>
    <t>JUVENTUDE E CULTURA VIVA</t>
  </si>
  <si>
    <t>PROJETO PALAVRA E RIMA NAS ESCOLAS ESTADUAIS</t>
  </si>
  <si>
    <t>ESCOLAS</t>
  </si>
  <si>
    <t>1662</t>
  </si>
  <si>
    <t>FOMENTO AOS GRUPOS CULTURAIS</t>
  </si>
  <si>
    <t>FOMENTO A CENTROS DE EXPRESSÃO ARTÍSTICA E CUTURAL JUVENIS</t>
  </si>
  <si>
    <t>1673</t>
  </si>
  <si>
    <t>REALIZAÇÃO DO FESTIVAL DE CULTURA JOVEM</t>
  </si>
  <si>
    <t>FOMENTO A GRUPOS DE EMPREENDEDORISMO JOVEM</t>
  </si>
  <si>
    <t>EMPREENDA JOVEM</t>
  </si>
  <si>
    <t>APOIO AO EMPREENDEDORISMO (FEIRAS, SEMINARIOS, PALESTRAS)</t>
  </si>
  <si>
    <t>2320</t>
  </si>
  <si>
    <t>FOMENTO A GRUPOS JUNEVIS DE EMPREENDEDORISMO</t>
  </si>
  <si>
    <t>JOVENS QUALIFICADOS PROFISSIONALMENTE</t>
  </si>
  <si>
    <t>QUALIFICAÇÕES PROFISSIONAIS REALIZADAS</t>
  </si>
  <si>
    <t>ESTRUTURAÇÃO E CAPACITAÇÃO DOS CONSELHOS MUNICIPAIS E ESTADUAL DE JUVENTUDE</t>
  </si>
  <si>
    <t>FORTALECIMENTO DO CONSELHO ESTADUAL DE DIREITOS DA JUVENTUDE</t>
  </si>
  <si>
    <t>ESTRUTURAÇÃO DOS CONSELHOS MUNICIPAIS DE DIREITOS DA JUVENTUDE</t>
  </si>
  <si>
    <t>QUALIFICAÇÃO PROFISSIONAL</t>
  </si>
  <si>
    <t>COORDENAÇÃO DAS AÇÕES PARA A PROMOÇÃO DO DESENVOLVIMENTO DA JUVENTUDE</t>
  </si>
  <si>
    <t>REALIZAÇÃO DE CAPACITAÇÕES: CURSOS, PALESTRAS E OFICINAS</t>
  </si>
  <si>
    <t>2319</t>
  </si>
  <si>
    <t>AQUISIÇÃO DE MOBILIARIO E PRODUTOS DE INFORMÁTICA</t>
  </si>
  <si>
    <t>EDUCAÇÃO, CIDADANIA E DESENVOLVIMENTO</t>
  </si>
  <si>
    <t>ENCONTRO DE JOVENS DAS CASAS DE JUVENTUDE</t>
  </si>
  <si>
    <t>ESPAÇOS DE INTEGRAÇÃO COM CULTURA, ESPORTE, LAZER E EDUCAÇÃO</t>
  </si>
  <si>
    <t>FORMAÇÃO DE GESTORES DAS CASAS DE JUVENTUDE</t>
  </si>
  <si>
    <t>JOVENS ATENDIDOS NAS CASAS DE JUVENTUDE</t>
  </si>
  <si>
    <t>GESTÃO E MANUTENÇÃO DA COORDENADORIA ESTADUAL DA JUVENTUDE</t>
  </si>
  <si>
    <t>CAPACITAÇÃO DE SERVIDORES</t>
  </si>
  <si>
    <t>ACOMPANHAMENTO, CAPACITAÇÃO, PESQUISA E TRABALHO DE PREVENÇÃO DE BASE NOS MUNICIPIOS DO ESTADO DO PIAUÍ</t>
  </si>
  <si>
    <t>11114 - COORDENADORIA DE ENFRENTAMENTO ÀS DROGAS</t>
  </si>
  <si>
    <t>CAPACITAÇÃO E QUALIFICAÇÃO DAS EQUIPES TÉCNICAS MULTIDISCIPLINARES QUE ATUAM NO ENFRENTAMENTO ÀS DROGRAS</t>
  </si>
  <si>
    <t>CAPACITAÇÃO DE PROFISSIONAIS, JOVENS E LIDERANÇAS COMUNITÁRIAS</t>
  </si>
  <si>
    <t>APOIO AS COMUNIDADES TERAPÊUTICAS E ENTIDADES AFINS</t>
  </si>
  <si>
    <t>ESTRUTURAÇÃO E FORTALECIMENTO DA REDE DE ATENÇÃO PSICOSSOCIAL DO ESTADO DO PIAUÍ</t>
  </si>
  <si>
    <t>ACOMPANHAMENTO E ARTICULAÇÃO DE INCIATIVAS PARA AMPLIAÇÃO DE VAGAS DE ATENDIMENTO A PESSOA COM DEPENDÊNCIA QUÍMICA REALIZADAS</t>
  </si>
  <si>
    <t>2345</t>
  </si>
  <si>
    <t>AMPLIAÇÃO DO APOIO TÉCNICO E FINANCEIRO AS COMUNIDADES TERAPEUTICAS</t>
  </si>
  <si>
    <t>CUSTEIO DAS AÇÕES DO CONSELHO ESTADUAL DE POLITICAS PÚBLICAS SOBRE DROGAS DO ESTADO DO PIAUÍ</t>
  </si>
  <si>
    <t>FORTALECIMENTO DOS CONSELHOS DE POLÍTICAS PÚBLICAS SOBRE DROGAS</t>
  </si>
  <si>
    <t>APOIO E INCENTIVO AO FUNCIONAMENTO DOS CONSELHOS DE POLITICAS PÚBLICAS SOBRE DROGAS.</t>
  </si>
  <si>
    <t>MUNICÍPIOS BENEFICIADOS</t>
  </si>
  <si>
    <t>AMPLIAÇÃO DO ACESSO A POLÍTICAS DE ENFRENTAMENTO ÀS DROGAS</t>
  </si>
  <si>
    <t>ACESSO AS POLITICAS DE ENFRENTAMENTO ÀS DROGAS AOS SEGMENTOS VULNERAVEIS AMPLIADO</t>
  </si>
  <si>
    <t>ENFRENTAMENTO ÀS DIVERSAS FORMAS DE VIOLÊNCIA, AO CRACK E OUTRAS DROGAS</t>
  </si>
  <si>
    <t>JOVENS ATENDIDOS EM ATIVIDADES SOCIOEDUCATIVAS</t>
  </si>
  <si>
    <t>PROMOÇÃO DE ATIVIDADES SOCIOEDUCATIVAS</t>
  </si>
  <si>
    <t>MELHORIA FÍSICA DO SETOR DE ATENDIMENTO PSICOSSOCIAL</t>
  </si>
  <si>
    <t>ACOLHIMENTO E TRIAGEM PARA DEPENDENTES QUIMICOS E FAMILIARES</t>
  </si>
  <si>
    <t>UNIDADE MOVEL: CENDROGAS ITINERANTE</t>
  </si>
  <si>
    <t>IMPLEMENTAÇÃO DE AÇÕES DE PREVENÇÃO</t>
  </si>
  <si>
    <t>REALIZAÇÕES DE PALESTRAS, DISTRIBUIÇÃO DE MATERIAL, CAMPANHAS EDUCATIVAS.</t>
  </si>
  <si>
    <t>CAMPANHAS</t>
  </si>
  <si>
    <t>1168</t>
  </si>
  <si>
    <t>GESTÃO DA COORDENADORIA DE ENFRENTAMENTO ÀS DROGAS</t>
  </si>
  <si>
    <t>GESTÃO ADMINISTRATIVA EFICIENTE</t>
  </si>
  <si>
    <t>CAPACITAÇÃO DE TÉCNICOS GESTORES E CONSELHEIROS INTEGRANTES DA REDE DE ATENDIMENTO A MULHER</t>
  </si>
  <si>
    <t>11115 - COORDENADORIA ESTADUAL DE POLÍTICAS PARA AS MULHERES</t>
  </si>
  <si>
    <t>PROMOÇÃO DO ATENDIMENTO AS MULHERES EM SITUAÇÃO DE VIOLÊNCIA</t>
  </si>
  <si>
    <t>CAPACITAÇÃO DE TÉCNICOS, GESTORES E CONSELHEIROS INTEGRANTES DA REDE DE ATENDIMENTO A MULHER</t>
  </si>
  <si>
    <t>FORTALECIMENTO E MANUTENÇÃO DAS AÇÕES DO CONSELHO ESTADUAL DE POLÍTICAS PARA AS MULHERES</t>
  </si>
  <si>
    <t>REESTRUTURAÇÃO E MANUTENÇÃO DO CONSELHO ESTADUAL DE DEFESA DOS DIREITOS DA MULHER E APOIO À CRIAÇÃO DE CONSELHOS MUNICIPAIS DE DEFESA DOS DIREITOS DA MULHER</t>
  </si>
  <si>
    <t>ASSESSORIA E ACOMPANHAMENTO DA ELABORAÇÃO DO PLANO MUNICIPAL DE POLÍTICAS PARA AS MULHERES.</t>
  </si>
  <si>
    <t>ELABORAÇÃO DO PLANO ESTADUAL DE POLÍTICAS PARA AS MULHERES</t>
  </si>
  <si>
    <t>PLANO</t>
  </si>
  <si>
    <t>FORTALECIMENTO E ESTRUTURAÇÃO DO CONSELHO DE DEFESA DOS DIREITOS DA MULHER</t>
  </si>
  <si>
    <t>MANUTENÇÃO DO CONSELHO ESTADUAL DE DEFESA DOS DIREITOS DA MULHER</t>
  </si>
  <si>
    <t>VISITAS DE SENSIBILIZAÇÃO AOS MUNICÍPIOS PARA INCENTIVAR A CRIAÇÃO DOS CONSELHOS MUNICIPAIS DE DEFESA DOS DIREITOS DA MULHER</t>
  </si>
  <si>
    <t>MUNICÍPIO</t>
  </si>
  <si>
    <t>IMPLEMENTAÇÃO DE POLÍTICAS PÚBLICAS E FORTALECIMENTO DA PARTICIPAÇÃO DAS MULHERES</t>
  </si>
  <si>
    <t>APOIO, ACOMPANHAMENTO E MONITORAMENTO À IMPLEMENTAÇÃO DE POLÍTICAS PÚBLICAS DIRECIONADAS PARA A GARANTIA DOS DIREITOS DAS MULHERES</t>
  </si>
  <si>
    <t>ACOMPANHAMENTO A IMPLANTAÇÃO DE CRECHES JUNTO À GESTÃO MUNICIPAL</t>
  </si>
  <si>
    <t>MUNICÍPIO BENEFICIADO</t>
  </si>
  <si>
    <t>ACOMPANHAMENTO A IMPLANTAÇÃO DE SERVIÇOS E DIAGNÓSTICO E TRATAMENTO DOS CÂNCERES MAIS PREVALENTES NA MULHERES E ACOMPANHAR AS AÇÕES DE ENFRENTAMENTO A MORBIMORTALIDADE MATERNA</t>
  </si>
  <si>
    <t>ACOMPANHAMENTO A IMPLANTAÇÃO E ESTRUTURAÇÃO DE DELEGACIAS ESPECIALIZADAS EM ATENDIMENTO AS MULHERES VÍTIMAS DE VIOLÊNCIA NOS TERRITÓRIOS.</t>
  </si>
  <si>
    <t>APOIO E MONITORAMENTO DAS INCIATIVAS DE INSERÇÃO DAS MULHERES NO MERCADO DE TRABALHO.</t>
  </si>
  <si>
    <t>APOIO TÉCNICO A INICIATIVAS DE ESPORTE, LAZER E PRODUÇÃO CULTURAL QUE PRIORIZE A INCLUSÃO DAS MULHERES.</t>
  </si>
  <si>
    <t>APOIO TECNICO E FINANCEIRO ÀS AÇÕES DE ADEQUAÇÃO E APARELHAMENTO DO INSTITUTO MÉDICO LEGAL PARA ASSEGURAR QUALIDADE NOS SERVIÇOS PRESTADOS A MULHERES VITIMAS DE VIOLÊNCIA</t>
  </si>
  <si>
    <t>PROMOÇÃO DE CAPACITAÇÃO DE MULHERES EM SITUAÇÃO DE VULNERABILIDADE NOS TERRITÓRIOS.</t>
  </si>
  <si>
    <t>PROMOÇÃO DE CAPACITAÇÃO PARA OS PROFISSIONAIS DA REDE PÚBLICA DE EDUCAÇÃO E DEMANDA SOCIAL NAS TEMÁTICAS DE GÊNERO, RELAÇÕES ÉTNICAS RACIAIS E DE ORIENTAÇÃO SEXUAL POR MEIO DO PROGRAMA GÊNERO E DIVERSIDADE NA ESCOLA.</t>
  </si>
  <si>
    <t>IMPLEMENTAÇÃO DE PROJETOS DE EMPODERAMENTO DAS MULHERES, VALORIZANDO E AMPLIANDO SUA PARTICIPAÇÃO NO DESENVOLVIMENTO DO ESTADO</t>
  </si>
  <si>
    <t>ASSESSORAMENTO E ACOMPANHAMENTO DA IMPLANTAÇÃO E IMPLEMENTAÇÃO DOS ORGANISMOS GOVERNAMENTAIS DE POLÍTICAS PARA MULHERES.</t>
  </si>
  <si>
    <t>SEMINÁRIO DE PRÁTICAS EXITOSAS NA EXECUÇÃO DOS ORGANISMOS DE POLÍTICAS PARA MULHERES.</t>
  </si>
  <si>
    <t>SENSIBILIZAÇÃO DOS GESTORES MUNICIPAIS NA CRIAÇÃO DE ORGANISMOS GOVERNAMENTAIS DE POLÍTICAS PARA MULHERES.</t>
  </si>
  <si>
    <t>ATENDIMENTO INTEGRAL À MULHER VÍTIMA DE VIOLÊNCIA</t>
  </si>
  <si>
    <t>MULHERES</t>
  </si>
  <si>
    <t>ATENDIMENTO JURÍDICO E PSICOSSOCIAL À MULHER EM SITUAÇÃO DE VIOLÊNCIA</t>
  </si>
  <si>
    <t>CAPACITAÇÃO DE PROFISSIONAIS QUE ATUAM DIRETAMENTE NO ATENDIMENTO AS MULHERES VÍTIMAS DE VIOLÊNCIA.</t>
  </si>
  <si>
    <t>CONSTRUÇÃO DE ESTRUTURAÇÃO DA CASA DA MULHER BRASILEIRA</t>
  </si>
  <si>
    <t>FUNCIONAMENTO DAS UNIDADES MÓVEIS.</t>
  </si>
  <si>
    <t>ATENDIMENTOS</t>
  </si>
  <si>
    <t>REESTRUTURAÇÃO E MANUTENÇÃO DA CASA ABRIGO "MULHER VIVA"</t>
  </si>
  <si>
    <t>REESTRUTURAÇÃO E MANUTENÇÃO DO CENTRO DE REFERÊNCIA PARA AS MULHERES VÍTIMAS DE VIOLÊNCIA</t>
  </si>
  <si>
    <t>REFORMA DA CASA ABRIGO "MULHER VIVA"</t>
  </si>
  <si>
    <t>REFORMA DO CENTRO DE REFERÊNCIA PARA AS MULHERES VÍTIMAS DE VIOLÊNCIA.</t>
  </si>
  <si>
    <t>ADMINISTRAÇÃO GERAL DA COORDENADORIA ESTADUAL DE POLÍTICAS PARA AS MULHERES</t>
  </si>
  <si>
    <t>MANUTENÇÃO DO ÓRGÃO.</t>
  </si>
  <si>
    <t>CONSTRUÇÃO E MELHORIA INFRAESTRUTURA PARA LAZER, ESPORTE E ÁREA SOCIAL</t>
  </si>
  <si>
    <t>11116 - COORDENADORIA DE DESENVOLVIMENTO SOCIAL E LAZER</t>
  </si>
  <si>
    <t>FORTALECIMENTO DO LAZER E DESENVOLVIMENTO SOCIAL</t>
  </si>
  <si>
    <t>IMPLANTAÇÃO DE UNIDADES DE ESPORTE, LAZER E CULTURA</t>
  </si>
  <si>
    <t>1213</t>
  </si>
  <si>
    <t>MELHORIA DE UNIDADES FÍSICAS DE LAZER</t>
  </si>
  <si>
    <t>BUSCAR PARCERIA COM A UNIÃO NO PROGRAMA ESPORTE E LAZER DA CIDADE</t>
  </si>
  <si>
    <t>CONVÊNIO</t>
  </si>
  <si>
    <t>FORTALECER PARCERIAS COM ÓRGÃOS DO ESTADO E A UNIÃO PARA MELHORIA DA INFRAESTRUTURA SOCIAL</t>
  </si>
  <si>
    <t>PARCERIA</t>
  </si>
  <si>
    <t>GESTÃO DA COORDENADORIA DE DESENVOLVIMENTO SOCIAL E LAZER</t>
  </si>
  <si>
    <t>ELABORAÇÃO E EXECUÇÃO DE PROJETOS DE IRRIGAÇÃO E DRENAGEM</t>
  </si>
  <si>
    <t>11117 - COORDENADORIA DE FOMENTO À IRRIGAÇÃO</t>
  </si>
  <si>
    <t>FORTALECIMENTO DA INFRAESTRUTURA HÍDRICA PARA A IRRIGAÇÃO</t>
  </si>
  <si>
    <t>ÁREAS COM POTENCIAL PARA A AGRICULTURA IRRIGADA MAPEADAS</t>
  </si>
  <si>
    <t>1378</t>
  </si>
  <si>
    <t>CONSTRUÇÃO DE POÇOS TUBULARES E ARTESIANOS VIABILIZADA</t>
  </si>
  <si>
    <t>CONSTRUÇÃO E AMPLIAÇÃO DE SISTEMAS DE ENERGIA ELÉTRICA E ESTRADAS VIABILIZADAS</t>
  </si>
  <si>
    <t>OBRAS DE IRRIGAÇÃO EXECUTADAS</t>
  </si>
  <si>
    <t>PARCERIAS FIRMADAS COM ENTES PRIVADOS</t>
  </si>
  <si>
    <t>DESENVOLVIMENTO DE AÇÕES PARA A AGRICULTURA IRRIGADA FAMILIAR</t>
  </si>
  <si>
    <t>FORTALECIMENTO DA INFRAESTRUTURA DA AGRICULTURA FAMILIAR IRRIGADA NO ESTADO</t>
  </si>
  <si>
    <t>ÁREAS COM POTENCIAL PARA A AGRICULTURA FAMILIAR IRRIGADA MAPEADAS</t>
  </si>
  <si>
    <t>1380</t>
  </si>
  <si>
    <t>INSERÇÃO DA AGRICULTURA FAMILIAR IRRIGADA NOS MERCADOS INSTITUCIONAIS AUMENTADA.</t>
  </si>
  <si>
    <t>PARCERIAS/CONVÊNIOS REALIZADOS</t>
  </si>
  <si>
    <t>CONVENIO</t>
  </si>
  <si>
    <t>AGRICULTURA FAMILIAR IRRIGADA ESTRUTURADA</t>
  </si>
  <si>
    <t>FORTALECIMENTO DA IRRIGAÇÃO VOLTADA PARA O AGRONEGÓCIO</t>
  </si>
  <si>
    <t>FORTALECIMENTO E AMPLIAÇÃO DA IRRIGAÇÃO VOLTADA AO AGRONEGÓCIO</t>
  </si>
  <si>
    <t>ESTRUTURAÇÃO E MODERNIZAÇÃO DAS PRÁTICAS DE IRRIGAÇÃO INCENTIVADAS.</t>
  </si>
  <si>
    <t>1382</t>
  </si>
  <si>
    <t>INFRAESTRUTURA E SERVIÇOS DE APOIO A PRODUÇÃO AGRÍCOLA IRRIGADA FOMENTADA</t>
  </si>
  <si>
    <t>INSERÇÃO DO AGRONEGÓCIO NOS CENTROS REGIONAIS, ESTADUAIS E INTERNACIONAIS FOMENTADA.</t>
  </si>
  <si>
    <t>PARCERIAS FIRMADAS PARA VIABILIZAÇÃO DE INFRAESTRUTURA DE ESCOAMENTO DA PRODUÇÃO</t>
  </si>
  <si>
    <t>SEMIÁRIDO IRRIGADO</t>
  </si>
  <si>
    <t>FORTALECIMENTO DA INFRAESTRUTURA DE IRRIGAÇÃO NO SEMIÁRIDO</t>
  </si>
  <si>
    <t>ADOÇÃO DE TECNOLOGIAS DE IRRIGAÇÃO ADEQUADAS AO SEMIÁRIDO AMPLIADA.</t>
  </si>
  <si>
    <t>1384</t>
  </si>
  <si>
    <t>GESTÃO DA COORDENADORIA DE FOMENTO À IRRIGAÇÃO</t>
  </si>
  <si>
    <t>AMPLIAÇÃO E REFORMA DE PRÉDIO/SEDE</t>
  </si>
  <si>
    <t>OBRA</t>
  </si>
  <si>
    <t>DOTAR O ÓRGÃO DE EFICIÊNCIA OPERACIONAL</t>
  </si>
  <si>
    <t>IMPLANTAÇÃO E EXECUÇÃO DE MELHORIAS SANITÁRIAS DOMICILIARES</t>
  </si>
  <si>
    <t>11118 - COORDENADORIA DE FOMENTO AO SANEAMENTO RURAL</t>
  </si>
  <si>
    <t>IMPLANTAÇÃO DE MELHORIAS SANITÁRIAS DOMICILIARES NAS COMUNIDADES RURAIS</t>
  </si>
  <si>
    <t>CONSTRUÇÃO DE MÓDULOS SANITÁRIOS DOMICILIARES (MSD) EM COMUNIDADES RURAIS</t>
  </si>
  <si>
    <t>1005</t>
  </si>
  <si>
    <t>IMPLANTAÇÃO E RECUPERAÇÃO DE SISTEMAS DE ABASTECIMENTO DE ÁGUA E ESGOTAMENTO SANITÁRIO NAS ÁREAS RURAIS</t>
  </si>
  <si>
    <t>IMPLANTAÇÃO E RECUPERAÇÃO DE SISTEMAS DE ABASTECIMENTO DE ÁGUA E ESGOTAMENTO SANITÁRIO NAS COMUNIDADES RURAIS</t>
  </si>
  <si>
    <t>COMUNIDADES RURAIS CAPACITADAS</t>
  </si>
  <si>
    <t>CONTRATAÇÃO DE CONSULTORIA</t>
  </si>
  <si>
    <t>ELABORAÇÃO DE PROJETOS</t>
  </si>
  <si>
    <t>MODELO SISAR REPLICADO E APOIO A SUA GESTÃO</t>
  </si>
  <si>
    <t>POÇOS RECUPERADOS</t>
  </si>
  <si>
    <t>POÇOS TUBULARES CONSTRUÍDOS</t>
  </si>
  <si>
    <t>SISTEMAS DE ABASTECIMENTO DE ÁGUA NO PADRÃO SISAR ADAPTADOS / AMPLIADOS .</t>
  </si>
  <si>
    <t>SISTEMAS DE ABASTECIMENTO DE ÁGUA (SAA) IMPLANTADOS</t>
  </si>
  <si>
    <t>SISTEMAS DE ESGOTAMENTO SANITÁRIO CONSTRUÍDOS</t>
  </si>
  <si>
    <t>GESTÃO DA COORDENADORIA DE FOMENTO AO SANEAMENTO RURAL</t>
  </si>
  <si>
    <t>12101 - SECRETARIA DA SEGURANÇA PÚBLICA</t>
  </si>
  <si>
    <t>MODERNIZAÇÃO DAS ESTRUTURAS, CAPACITAÇÃO E TREINAMENTO PARA OS PROFISSIONAIS DE SEGURANÇA PÚBLICA</t>
  </si>
  <si>
    <t>ACERVO DE IDENTIFICAÇÃO CIVIL DIGITALIZADO</t>
  </si>
  <si>
    <t>AQUISIÇÃO E IMPLANTAÇÃO DO AFIS CRIMINAL E CIVIL REALIZADO</t>
  </si>
  <si>
    <t>CAMPANHA EDUCATIVAS REALIZADAS</t>
  </si>
  <si>
    <t>IMPLANTAÇÃO DE ACESSO AO BANCO DE DADOS CIVIL E CRIMINAL NA CENTRAL DE FLAGRANTES E DISTRITOS POLICIAIS</t>
  </si>
  <si>
    <t>LABORATÓRIO DE PAPILOSCOPIA DO IIJDM IMPLANTADO</t>
  </si>
  <si>
    <t>MALETAS PARA PERÍCIA PAPILOSCÓPICA ADQUIRIDAS</t>
  </si>
  <si>
    <t>MATERIAL DE REPOSIÇÃO E SUPRIMENTOS PARA AS EQUIPES DE PLANTÃO DE PERÍCIA PAPILOSCÓPICA E LABORATÓRIOS ADQUIRIDOS</t>
  </si>
  <si>
    <t>NÚCLEO DE NECROPAPILOSCOPIA NO IML DE TERESINA IMPLANTADO</t>
  </si>
  <si>
    <t>REALIZAR CAPACITAÇÕES INTEGRADAS PARA OS PROFISSIONAIS DE SEGURANÇA PÚBLICA EM PARCERIAS COM IES LOCAIS COM VISTAS AO DESENVOLVIMENTO DAS HABILIDADES COGNITIVAS E ATITUDINAIS, USO CORRETO DE EQUIPAMENTOS, TÉCNICAS E TECNOLOGIAS ATINENTES À ÁREA DA SEGURANÇA PÚBLICA</t>
  </si>
  <si>
    <t>REALIZAR CICLOS DE CAPACITAÇÃO E TREINAMENTO EM CADA UNIDADE DE SEGURANÇA DE ALTA COMPLEXIDADE</t>
  </si>
  <si>
    <t>REGIONALIZAÇÃO DA PERÍCIA PAPILOSCÓPICA</t>
  </si>
  <si>
    <t>RESTABELECIMENTO DO SISTEMA AFIS CONVENIADO COM O DPF E INSTALAÇÃO DE MAIS DUAS ESTAÇÕES DE TRABALHO</t>
  </si>
  <si>
    <t>SIC (SISTEMA DE IDENTIFICAÇÃO CIVIL) DESENVOLVIDO PELA ATI IMPLANTADO</t>
  </si>
  <si>
    <t>CRIAÇÃO DE UNIDADES REGIONAIS INTEGRADAS DE BAIXA, MÉDIA E ALTA COMPLEXIDADE</t>
  </si>
  <si>
    <t>UNIDADE REGIONAL INTEGRADA DE ALTA COMPLEXIDADE (URIAC)</t>
  </si>
  <si>
    <t>UNIDADE REGIONAL INTEGRADA DE BAIXACOMPLEXIDADE (URIBC)</t>
  </si>
  <si>
    <t>UNIDADE REGIONAL INTEGRADA DE DIVISA (URID)</t>
  </si>
  <si>
    <t>UNIDADE REGIONAL INTEGRADA DE MÉDIA COMPLEXIDADE (URIMC)</t>
  </si>
  <si>
    <t>ELABORAÇÃO DO MAPA DA SEGURANÇA PÚBLICA</t>
  </si>
  <si>
    <t>ELABORAÇÃO DO MAPA DA SEGURANÇA PÚBLICA DO ESTADO DO PIAUÍ</t>
  </si>
  <si>
    <t>ELABORAÇÃO DO PLANO TÁTICO INTEGRADO DE CONTROLE DAS DIVISAS DO ESTADO DO PIAUÍ.</t>
  </si>
  <si>
    <t>1309</t>
  </si>
  <si>
    <t>REALIZAÇÃO DAS AÇÕES PREVISTAS NO PLANO TÁTICO DE CONTROLE DE DIVISAS DO ESTADO DO PIAUÍ.</t>
  </si>
  <si>
    <t>REALIZAR DIAGNÓSTICOS ESTRATÉGICOS, NA CAPITAL E NAS QUATRO MACRORREGIÕES, A FIM DE ELABORAR O PLANO INTEGRADO DE COMUNICAÇÃO ENTRE OS ÓRGÃOS DE SEGURANÇA PÚBLICA.</t>
  </si>
  <si>
    <t>IMPLANTAÇÃO DE ESTRATÉGIA DE POLICIA COMUNITÁRIA NAS UNIDADES DE SEGURANÇA PÚBLICA</t>
  </si>
  <si>
    <t>IMPLANTAÇÃO DE ESTRATÉGIA DE POLÍCIA COMUNITÁRIA</t>
  </si>
  <si>
    <t>BASES COMUNITÁRIAS DE SEGURANÇA FIXAS IMPLANTADAS</t>
  </si>
  <si>
    <t>BASES COMUNITÁRIAS DE SEGURANÇA MÓVEIS IMPLANTADAS</t>
  </si>
  <si>
    <t>CURSOS DE OPERADOR E GESTOR DE BASES COMUNITÁRIAS DE SEGURANÇA MÓVEL E FIXA EM PARCERIA REALIZADA</t>
  </si>
  <si>
    <t>MANUTENÇÃO DAS POLICIAS CIVIL, MILITAR E TÉCNICA E CIENTIFICA</t>
  </si>
  <si>
    <t>AQUISIÇÃO DE MATERIAL BÉLICO, EQUIPAMENTO DE PROTEÇÃO INDIVIDUAL, MATERIAL DE INFORMÁTICA E TELEMÁTICA E VEÍCULOS AUTOMOTORES, AÉREOS E MARÍTIMOS</t>
  </si>
  <si>
    <t>AQUISIÇÃO DE ARMAMENTO NÃO LETAL TIPO TASER COM MUNIÇÃO</t>
  </si>
  <si>
    <t>2075</t>
  </si>
  <si>
    <t>AQUISIÇÃO DE CARABINA CALIBRE .40</t>
  </si>
  <si>
    <t>AQUISIÇÃO DE COLETES BALÍSTICOS NÍVEL III</t>
  </si>
  <si>
    <t>AQUISIÇÃO DE FUZIL CALIBRE .762</t>
  </si>
  <si>
    <t>AQUISIÇÃO DE MUNIÇÃO .40</t>
  </si>
  <si>
    <t>AQUISIÇÃO DE MUNIÇÃO 762</t>
  </si>
  <si>
    <t>AQUISIÇÃO DE MUNIÇÃO PARA TREINAMENTO CALIBRES 762 E .40</t>
  </si>
  <si>
    <t>AQUISIÇÃO DE PISTOLA CALIBRE .40</t>
  </si>
  <si>
    <t>COMPRA DE ALGEMAS</t>
  </si>
  <si>
    <t>OPERAÇÕES INTEGRADAS</t>
  </si>
  <si>
    <t>MANUTENÇÃO, REFORMA, CONSTRUÇÃO E AQUISIÇÃO DE UNIDADES DE SEGURANÇA PÚBLICA</t>
  </si>
  <si>
    <t>AMPLIAÇÃO DAS ESTRUTURAS DE SEGURANÇA PÚBLICA DO ESTADO</t>
  </si>
  <si>
    <t>CONSTRUÇÃO DE COMPLEXOS DE POLÍCIA TÉCNICO-CIENTÍFICA COM PRÉDIOS DOS NÚCLEOS DO II, IC E POSTO AVANÇADO DO IML NAS REGIONAIS REALIZADOS</t>
  </si>
  <si>
    <t>CONSTRUÇÃO DE UNIDADES POLICIAIS CIVIS E MILITARES ORIENTADAS POR PADRÃO ARQUITETÔNICO DE USOS MÚLTIPLOS DOS AMBIENTES.</t>
  </si>
  <si>
    <t>UNIDADES POLICIAIS CIVIS E MILITARES EXISTENTES NO ESTADO REFORMADAS</t>
  </si>
  <si>
    <t>MODERNIZAÇÃO DA FROTA E DO GRUPAMENTO AÉREO POLICIAL</t>
  </si>
  <si>
    <t>AQUISIÇÃO DE HELICÓPTERO MONOTURBINA LEVE PARA CINCO/SEIS PASSAGEIROS E UM PILOTO.</t>
  </si>
  <si>
    <t>1310</t>
  </si>
  <si>
    <t>AQUISIÇÃO DE VIATURAS DE MÉDIO E GRANDE PORTE</t>
  </si>
  <si>
    <t>AQUISIÇÃO DE VIATURAS DE PEQUENO PORTE</t>
  </si>
  <si>
    <t>CAPACITAÇÃO DE TRIPULANTES EM OPERAÇÕES AÉREAS</t>
  </si>
  <si>
    <t>FORMAÇÃO DE CAPACITAÇÃO DE PILOTOS</t>
  </si>
  <si>
    <t>PREVENÇÃO E COMBATE À VIOLÊNCIA CONTRA AS MULHERES E GRUPOS MINORITÁRIOS</t>
  </si>
  <si>
    <t>ESTRATÉGIAS DE ATENDIMENTO ADEQUADO ÀS VÍTIMAS ESPECÍFICAS</t>
  </si>
  <si>
    <t>CRIAR NÚCLEO DE A APOIO À VÍTIMAS DE VIOLÊNCIA EM RAZÃO DE SEXO, IDADE, RAÇA, ETNIA E OUTRAS AÇÕES DISCRIMINATÓRIAS.</t>
  </si>
  <si>
    <t>1308</t>
  </si>
  <si>
    <t>IMPLANTAÇÃO DA CASA DA MULHER BRASILEIRA</t>
  </si>
  <si>
    <t>REFORMA DE DELEGACIAS ESPECIALIZADAS</t>
  </si>
  <si>
    <t>REAPARELHAMENTO DO SUBSISTEMA DE INTELIGÊNCIA E DA POLÍCIA TÉCNICA E CIENTIFICA</t>
  </si>
  <si>
    <t>APERFEIÇOAMENTO DO SISTEMA DE INTELIGÊNCIA E POTENCIALIZAÇÃO DO PARQUE TECNOLÓGICO E POLÍCIA TÉCNICO-CIENTÍFICA DA SEGURANÇA PÚBLICA</t>
  </si>
  <si>
    <t>AQUISIÇÃO DE KIT INSTRUMENTAL CIRÚRGICO</t>
  </si>
  <si>
    <t>AQUSIÇÃO DE MICROSCÓPIOS DE MICROCOMPARAÇÃO BALÍSTICA PARA OS NÚCLEOS DE PERÍCIA CRIMINAL NO INTERIOR</t>
  </si>
  <si>
    <t>COMPRA DE SCANNER DE CORPOS PARA PARNAÍBA E PICOS</t>
  </si>
  <si>
    <t>MODENIZAÇÃO E AQUISIÇÃO DE EQUIPAMENTOS PARA LABORATÓRIO DE ANATOMOPATOLOGIA DO IML</t>
  </si>
  <si>
    <t>MODERNIZAÇÃO DAS SALAS DE AUTÓPSIA E TANATOLOGIA DO IML</t>
  </si>
  <si>
    <t>MODERNIZAÇÃO DE SUPERESTRUTURA E INFRAESTRUTURA DE EQUIPAMENTOS DE TI, COMPUTAÇÃO E TELEMÁTICA</t>
  </si>
  <si>
    <t>MODERNIZAÇÃO E AQUSIÇÃO DE EQUIPAMENTOS PARA LABORATÓRIO TOXICOLÓGICO DO IML</t>
  </si>
  <si>
    <t>REINSERÇÃO SOCIAL DE CRIANÇAS E ADOLESCENTES EM SITUAÇÃO DE RISCO POR MEIO DO CIDADÃO MIRIM</t>
  </si>
  <si>
    <t>PROJETO MIRIM CIDADÃO</t>
  </si>
  <si>
    <t>DOTAR DE RECURSOS ORÇAMENTÁRIOS OS NÚCLEOS MIRINS DO PROJETO JÁ EXISTENTES</t>
  </si>
  <si>
    <t>IMPLEMENTAR E FOMENTAR O PROJETO MIRIM CIDADÃO NOS TERRITÓRIOS DE DESENVOLVIMENTO</t>
  </si>
  <si>
    <t>ÔNIBUS E MICRO-ÔNIBUS CARACTERIZADO PARA SUBSIDIAR AS ATIVIDADES POLICIAIS ADQUIRIDOS</t>
  </si>
  <si>
    <t>POSTOS AVANÇADOS DO IML CONSTRUÍDOS (CAMPO MAIOR E CORRENTE)</t>
  </si>
  <si>
    <t>PRÉDIO DO INSTITUTO DE DNA FORENSE CONSTRUÍDO E ESTRUTURADO</t>
  </si>
  <si>
    <t>VEÍCULOS ADQUIRIDOS DESTINADO A DELEGACIA MÓVEL ESPECIALIZADA AO ATENDIMENTO À MULHER VÍTIMA, AO IDOSO E A CRIANÇA/ADOLESCENTE</t>
  </si>
  <si>
    <t>COORDENAÇÃO GERAL DA SECRETARIA DE SEGURANÇA PÚBLICA</t>
  </si>
  <si>
    <t>AUMENTAR O CONTINGENTE DE PROFISSIONAIS DA SEGURANÇA PÚBLICA POR MEIO DE CONCURSO PÚBLICO.</t>
  </si>
  <si>
    <t>FORTALECIMENTO DAS ESTRUTURAS DE CORREGEDORIA, POTENCIALIZANDO A CAPACIDADE DE APURAÇÃO, DIMINUINDO O TEMPO DO TRAMITE PROCESSUAL</t>
  </si>
  <si>
    <t>REALIZAR CAMPANHAS NAS UNIDADES DE SEGURANÇA PUBLICA DE ALTA COMPLEXIDADE A FIM DE ABORDAR TEMÁTICAS RELACIONADAS À SAÚDE DO TRABALHADOR</t>
  </si>
  <si>
    <t>REORGANIZAR A ESTRUTURA FORMAL DAS UNIDADES DE SEGURANÇA PÚBLICA TOMANDO-SE POR BASE CRITÉRIOS GEOECONÔMICOS, CULTURAIS, DEMOGRÁFICOS E INSTITUCIONAIS.</t>
  </si>
  <si>
    <t>13101 - SECRETARIA DA FAZENDA</t>
  </si>
  <si>
    <t>MODERNIZAÇÃO E APERFEIÇOAMENTO DA GESTÃO FISCAL</t>
  </si>
  <si>
    <t>AGENCIAS DE ATENDIMENTO REFORMADAS</t>
  </si>
  <si>
    <t>FROTA DE VEÍCULOS RENOVADA</t>
  </si>
  <si>
    <t>POSTOS FISCAIS CONSTRUÍDOS E/OU REFORMADOS</t>
  </si>
  <si>
    <t>MODERNIZAÇÃO E APERFEIÇOAMENTO DA GESTÃO ADMINISTRATIVA</t>
  </si>
  <si>
    <t>GESTÃO DA COORDENAÇÃO DA SEFAZ MELHORADA</t>
  </si>
  <si>
    <t>APERFEIÇOAMENTO E PROMOÇÃO DE EVENTOS DA ADMINISTRAÇÃO FAZENDÁRIA</t>
  </si>
  <si>
    <t>13116 - FUNDO DE DESENVOLVIMENTO E APERFEIÇOAMENTO DA ADMINISTRAÇÃO TRIBUTÁRIA - FUNDAT</t>
  </si>
  <si>
    <t>MODERNIZAÇÃO DA ADMINISTRAÇÃO TRIBUTÁRIA E APERFEIÇOAMENTO NA GESTÃO DE RECURSOS HUMANOS</t>
  </si>
  <si>
    <t>ADMINISTRAÇÃO TRIBUTÁRIA APRIMORADA</t>
  </si>
  <si>
    <t>2262</t>
  </si>
  <si>
    <t>CAPACITAÇÃO DE SERVIDORES DA SEFAZ-PI</t>
  </si>
  <si>
    <t>CAPACITAÇÃO REALIZADA</t>
  </si>
  <si>
    <t>2258</t>
  </si>
  <si>
    <t>REESTRUTURAÇÃO E MODERNIZAÇÃO DAS INSTALAÇÕES FÍSICAS DA SEFAZ-PI</t>
  </si>
  <si>
    <t>AGENCIAS E POSTOS CONSTRUÍDOS E FUNCIONANDO</t>
  </si>
  <si>
    <t>1018</t>
  </si>
  <si>
    <t>AQUISIÇÃO DE MOBILIÁRIO REALIZADO</t>
  </si>
  <si>
    <t>EQUIPAMENTOS ADQUIRIDOS</t>
  </si>
  <si>
    <t>FORTALECIMENTO DA AGÊNCIA DE FOMENTO</t>
  </si>
  <si>
    <t>13203 - AGÊNCIA DE FOMENTO E DESENVOLVIMENTO DO ESTADO DO PIAUÍ S.A - PIAUÍ FOMENTO</t>
  </si>
  <si>
    <t>FOMENTO AO DESENVOLVIMENTO DO ESTADO DO PIAUÍ</t>
  </si>
  <si>
    <t>CONCESSÃO DE FINANCIAMENTOS</t>
  </si>
  <si>
    <t>EMPRESA</t>
  </si>
  <si>
    <t>1311</t>
  </si>
  <si>
    <t>GESTÃO DO FUNDO GARANTIDOR DOS MICRO E PEQUENOS EMPREENDIMENTOS DO ESTADO - FUNGEP</t>
  </si>
  <si>
    <t>13204 - FUNDO GARANTIDOR AOS MICRO E PEQUENOS EMPREENDIMENTOS DO ESTADO DO PIAUÍ - FUNGEP</t>
  </si>
  <si>
    <t>APOIO AO FUNDO GARANTIDOR DOS MICRO E PEQUENOS EMPREENDIMENTOS DO ESTADO DO PIAUÍ</t>
  </si>
  <si>
    <t>EMPRESAS ATENDIDAS OU BENEFICIADAS</t>
  </si>
  <si>
    <t>GESTÃO E MANUTENÇÃO DO FUNDO ESPECIAL DE PRODUÇÃO - FEP</t>
  </si>
  <si>
    <t>13205 - FUNDO ESPECIAL DE PRODUÇÃO - FEP</t>
  </si>
  <si>
    <t>APOIO AO FUNDO ESPECIAL DE PRODUCÃO</t>
  </si>
  <si>
    <t>CONCESSÃO DE FINANCIAMENTOS REALIZADOS</t>
  </si>
  <si>
    <t>2330</t>
  </si>
  <si>
    <t>EXPANSÃO E FORTALECIMENTO DA UNIVERSIDADE ABERTA</t>
  </si>
  <si>
    <t>14101 - SECRETARIA DA EDUCAÇÃO</t>
  </si>
  <si>
    <t>EXPANSÃO E FORTALECIMENTO DA UNIVERSIDADE ABERTA NO PIAUÍ</t>
  </si>
  <si>
    <t>CONTRATAÇÃO DE PESSOAL ESPECIALIZADO PARA ATUAÇÃO NOS POLOS</t>
  </si>
  <si>
    <t>PESSOA</t>
  </si>
  <si>
    <t>2037</t>
  </si>
  <si>
    <t>MANUTENÇÃO DOS POLOS DA UNIVERSIDADE ABERTA DO BRASIL</t>
  </si>
  <si>
    <t>MOBILIÁRIO E EQUIPAMENTO PARA NOVOS POLOS DA UAB ADQUIRIDOS</t>
  </si>
  <si>
    <t>MOBILIÁRIO E EQUIPAMENTO PARA NÚCLEOS DA UAB ADQUIRIDOS</t>
  </si>
  <si>
    <t>NÚCLEOS DE EDUCAÇÃO A DISTÂNCIA DA UAB CONSTRUÍDOS</t>
  </si>
  <si>
    <t>ESPAÇO</t>
  </si>
  <si>
    <t>PRÉDIOS CONSTRUÍDOS/ ADAPTADOS PARA SEDIAR POLOS DA UNIVERSIDADE ABERTA</t>
  </si>
  <si>
    <t>REFORMA E AMPLIAÇÃO DE POLOS DA UNIVERSIDADE ABERTA REALIZADAS</t>
  </si>
  <si>
    <t>VISITAS TÉCNICAS PARA MONITORAMENTO DOS POLOS E NÚCLEOS DA UAB</t>
  </si>
  <si>
    <t>SISTEMA DE AVALIAÇÃO DA APRENDIZAGEM DO ESTADO DO PIAUÍ (SAEPI)</t>
  </si>
  <si>
    <t>14102 - RECURSOS PARA O DESENVOLVIMENTO DA EDUCAÇÃO BÁSICA</t>
  </si>
  <si>
    <t>AVALIAÇÃO DOS INDICADORES EDUCACIONAIS DA REDE ESTADUAL DE ENSINO</t>
  </si>
  <si>
    <t>MELHORIA GARANTIDA DOS INDICADORES DE EVASÃO ESCOLAR E CORREÇÃO DE FLUXO NO ENSINO MÉDIO</t>
  </si>
  <si>
    <t>ALUNOS</t>
  </si>
  <si>
    <t>2114</t>
  </si>
  <si>
    <t>PROGRAMA DE MONITORAMENTO PEDAGÓGICO DA EDUCAÇÃO</t>
  </si>
  <si>
    <t>ESCOLA</t>
  </si>
  <si>
    <t>SISTEMA DE AVALIAÇÃO DA APRENDIZAGEM DO ESTADO DO PIAUÍ (SAEPI) REALIZADO</t>
  </si>
  <si>
    <t>IMPLANTAÇÃO DO SISTEMA DE GESTÃO EDUCACIONAL DA SEDUC</t>
  </si>
  <si>
    <t>MODERNIZAÇÃO DA GESTÃO DA SEDUC</t>
  </si>
  <si>
    <t>SISTEMA DE GESTÃO EDUCACIONAL DA SEDUC IMPLEMENTADO</t>
  </si>
  <si>
    <t>SISTEMA</t>
  </si>
  <si>
    <t>1046</t>
  </si>
  <si>
    <t>MELHORIA DA INFRAESTRUTURA FÍSICA DA SEDUC E GERÊNCIAS REGIONAIS DE EDUCAÇÃO</t>
  </si>
  <si>
    <t>INFRAESTRUTURA FÍSICA DA SEDE DA SEDUC E GRES MELHORADA</t>
  </si>
  <si>
    <t>MANUTENÇÃO DAS AÇÕES DA SEDUC E GRES</t>
  </si>
  <si>
    <t>PROCESSOS GERENCIAIS DA SEDUC E GRES MELHORADOS</t>
  </si>
  <si>
    <t>EXPANSÃO E MANUTENÇÃO DA PRONATEC</t>
  </si>
  <si>
    <t>EXPANSÃO DO PRONATEC</t>
  </si>
  <si>
    <t>MANUTENÇÃO DAS AÇÕES DO PRONATEC NAS ESCOLAS DA REDE ESTADUAL</t>
  </si>
  <si>
    <t>2233</t>
  </si>
  <si>
    <t>EXPANSÃO E MANUTENÇÃO DA REDE E-TEC</t>
  </si>
  <si>
    <t>EXPANSÃO DA REDE E-TEC</t>
  </si>
  <si>
    <t>ESTÁGIO PARA OS ALUNOS DA REDE E-TEC REALIZADO</t>
  </si>
  <si>
    <t>2232</t>
  </si>
  <si>
    <t>LABORATÓRIOS DE INFORMÁTICA, HOSPEDAGEM E ENFERMAGEM PARA OS POLOS E-TEC ADQUIRIDOS</t>
  </si>
  <si>
    <t>EXPANSÃO E MANUTENÇÃO DAS ESCOLAS DO CAMPO</t>
  </si>
  <si>
    <t>IMPLEMENTAÇÃO DAS AÇÕES DO PROGRAMA BRASIL PROFISSIONALIZADO</t>
  </si>
  <si>
    <t>CONSTRUÇÃO DE ESCOLAS DE EDUCAÇÃO PROFISSIONAL CONCLUÍDAS</t>
  </si>
  <si>
    <t>2237</t>
  </si>
  <si>
    <t>CONSTRUÇÃO DE ESCOLAS PADRÃO</t>
  </si>
  <si>
    <t>ESCOLAS DE EDUCAÇÃO PROFISSIONAL AMPLIADAS</t>
  </si>
  <si>
    <t>ESCOLAS DE EDUCAÇÃO PROFISSIONAL REFORMADAS</t>
  </si>
  <si>
    <t>MOBILIÁRIO E EQUIPAMENTO ADQUIRIDOS PARA AS ESCOLAS DE EDUCAÇÃO PROFISSIONAL</t>
  </si>
  <si>
    <t>IMPLEMENTAÇÃO DO PROGRAMA PROJOVEM</t>
  </si>
  <si>
    <t>IMPLEMENTAÇÃO DO PROGRAMA PROJOVEM URBANO</t>
  </si>
  <si>
    <t>MANUTENÇÃO DAS AÇÕES DO PROJOVEM URBANO NAS ESCOLAS DA REDE ESTADUAL</t>
  </si>
  <si>
    <t>2235</t>
  </si>
  <si>
    <t>ACERVO BIBLIOGRÁFICO PARA AS ESCOLAS DE EDUCAÇÃO PROFISSIONAL ADQUIRIDO</t>
  </si>
  <si>
    <t>HABILITAÇÃO PARA PROFESSORES DA BASE TÉCNICA GARANTIDA</t>
  </si>
  <si>
    <t>PRODUTO</t>
  </si>
  <si>
    <t>LABORATÓRIOS PARA ESCOLAS DE EDUCAÇÃO PROFISSIONAL ADQUIRIDO</t>
  </si>
  <si>
    <t>APLICAÇÃO DOS RECURSOS DO FUNDEB</t>
  </si>
  <si>
    <t>PAGAMENTO DOS PROFISSIONAIS DE MAGISTÉRIO REALIZADO</t>
  </si>
  <si>
    <t>PROFISSIONAL</t>
  </si>
  <si>
    <t>EXPANSÃO E MELHORIA DA EDUCAÇÃO BÁSICA, INCLUSIVE COM A UTILIZAÇÃO DA MEDIAÇÃO TECNOLÓGICA</t>
  </si>
  <si>
    <t>UNIVERSALIZAÇÃO DO ATENDIMENTO DA EDUCAÇÃO BÁSICA</t>
  </si>
  <si>
    <t>EXPANSÃO E MELHORIA DA EDUCAÇÃO BÁSICA COM UTILIZAÇÃO DA MEDIAÇÃO TECNOLÓGICA</t>
  </si>
  <si>
    <t>SALAS</t>
  </si>
  <si>
    <t>EXPANSÃO E MELHORIA DAS ESCOLAS DE EDUCAÇÃO DE TEMPO INTEGRAL</t>
  </si>
  <si>
    <t>EXPANSÃO DAS ESCOLAS DE EDUCAÇÃO EM TEMPO INTEGRAL</t>
  </si>
  <si>
    <t>2128</t>
  </si>
  <si>
    <t>EXPANSÃO E REESTRUTURAÇÃO DA REDE ESTADUAL DE EDUCAÇÃO DE JOVENS E ADULTOS</t>
  </si>
  <si>
    <t>EXPANSÃO E REESTRUTURAÇÃO DA REDE DE EDUCAÇÃO DE JOVENS E ADULTOS</t>
  </si>
  <si>
    <t>POPULAÇÃO FOCO MOBILIZADA PARA EFETIVAÇÃO DA MATRÍCULA</t>
  </si>
  <si>
    <t>PROFESSORES DA EDUCAÇÃO DE JOVENS E ADULTOS CAPACITADOS</t>
  </si>
  <si>
    <t>PROFESSOR</t>
  </si>
  <si>
    <t>REDE DE EDUCAÇÃO DE JOVENS E ADULTOS REESTRUTURADA</t>
  </si>
  <si>
    <t>SISTEMÁTICA DE MONITORAMENTO NAS ESCOLAS DE EDUCAÇÃO DE JOVENS E ADULTOS IMPLANTADA</t>
  </si>
  <si>
    <t>FORMAÇÃO CONTINUADA DE PROFESSORES E PROFISSIONAIS DA EDUCAÇÃO</t>
  </si>
  <si>
    <t>IMPLEMENTAÇÃO DE AÇÕES DE VALORIZAÇÃO DOS PROFISSIONAIS DA EDUCAÇÃO</t>
  </si>
  <si>
    <t>FORMAÇÃO CONTINUADA DOS PROFISSIONAIS DA EDUCAÇÃO GARANTIDA</t>
  </si>
  <si>
    <t>2239</t>
  </si>
  <si>
    <t>PRÊMIO GESTÃO - PROFESSORES DO BRASIL CONCEDIDO</t>
  </si>
  <si>
    <t>PROGRAMA DE ALFABETIZAÇÃO DE JOVENS E ADULTOS</t>
  </si>
  <si>
    <t>IMPLEMENTAÇÃO DO PROGRAMA DE ALFABETIZAÇÃO DE JOVENS E ADULTOS</t>
  </si>
  <si>
    <t>JOVENS E ADULTOS ALFABETIZADOS</t>
  </si>
  <si>
    <t>2126</t>
  </si>
  <si>
    <t>PROJETO POUPANÇA JOVEM DO PIAUÍ</t>
  </si>
  <si>
    <t>IMPLEMENTAÇÃO DO PROGRAMA DE INCENTIVO AO ALUNO</t>
  </si>
  <si>
    <t>BOLSA PARA OS ALUNOS DO PROJETO POUPANÇA JOVEM GARANTIDA</t>
  </si>
  <si>
    <t>1124</t>
  </si>
  <si>
    <t>EXPANSÃO E MELHORIA DA INFRAESTRUTURA FÍSICA DAS ESCOLAS DA REDE ESTADUAL</t>
  </si>
  <si>
    <t>EXPANSÃO E REESTRUTURAÇÃO DOS CENTROS DE EDUCAÇÃO ESPECIAL</t>
  </si>
  <si>
    <t>CENTROS</t>
  </si>
  <si>
    <t>PROCESSO SELETIVO PARA PROFESSORES DA EDUCAÇÃO BÁSICA REALIZADO</t>
  </si>
  <si>
    <t>PROGRAMA DE FORMAÇÃO CONTINUADA DE PROFESSORES DA EDUCAÇÃO ESPECIAL IMPLEMENTADO</t>
  </si>
  <si>
    <t>CURSO</t>
  </si>
  <si>
    <t>PROGRAMA LIVRO ACESSÍVEL IMPLEMENTADO</t>
  </si>
  <si>
    <t>REDE FÍSICA DAS ESCOLAS ESTADUAIS REORDENADA</t>
  </si>
  <si>
    <t>SALAS DE RECURSOS MULTIFUNCIONAIS IMPLANTADAS</t>
  </si>
  <si>
    <t>FORTALECIMENTO DA GESTÃO DEMOCRÁTICA DA EDUCAÇÃO</t>
  </si>
  <si>
    <t>BANCO DE GESTORES DA SEDUC IMPLANTADO</t>
  </si>
  <si>
    <t>CONSELHEIROS, TÉCNICOS DE CONSELHOS E NÚCLEO GESTOR DAS ESCOLAS CAPACITADOS</t>
  </si>
  <si>
    <t>EXECUÇÃO DAS AÇÕES DOS PROGRAMAS DE GESTÃO ESCOLAR GARANTIDA</t>
  </si>
  <si>
    <t>FORMAÇÃO GARANTIDA DE PROFESSORES PARA O USO DE TECNOLOGIAS DE INFORMAÇÃO E COMUNICAÇÃO - TICS</t>
  </si>
  <si>
    <t>INSTRUMENTAIS DE REGISTRO DA VIDA ESCOLAR DO ALUNO PARA TODAS AS ESCOLAS DA REDE DISPONIBILIZADOS</t>
  </si>
  <si>
    <t>PARQUE TECNOLÓGICO DAS ESCOLAS DO ESTADO REESTRUTURADO</t>
  </si>
  <si>
    <t>REPASSE PARA AQUISIÇÃO DE GÊNERO ALIMENTÍCIOS PARA AS ESCOLAS ASSEGURADO</t>
  </si>
  <si>
    <t>REPASSE PARA MANUTENÇÃO DAS ESCOLAS (PACTUE) ASSEGURADO</t>
  </si>
  <si>
    <t>TRANSPORTE ESCOLAR PARA OS ALUNOS DA REDE ESTADUAL GARANTIDO</t>
  </si>
  <si>
    <t>IMPLANTAÇÃO DO SISTEMA DE FIBRA ÓTICA NAS ESCOLAS DA REDE ESTADUAL</t>
  </si>
  <si>
    <t>SISTEMA DE FIBRA ÓPTICA IMPLANTADO</t>
  </si>
  <si>
    <t>EDUCAÇÃO CONTEXTUALIZADA NA REGIÃO DO SEMIÁRIDO</t>
  </si>
  <si>
    <t>BOLSA DE ESTÁGIO PARA ESTUDANTES CONCEDIDA</t>
  </si>
  <si>
    <t>2238</t>
  </si>
  <si>
    <t>BOLSA DE ESTUDO PARA SISTEMATIZAÇÃO DE EXPERIÊNCIAS EDUCACIONAIS CONCEDIDA</t>
  </si>
  <si>
    <t>MATERIAL DIDÁTICO CONTEXTUALIZADO PARA A CONVIVÊNCIA COM O SEMIÁRIDO ELABORADO E DISTRIBUÍDO</t>
  </si>
  <si>
    <t>PROFESSORES CAPACITADOS</t>
  </si>
  <si>
    <t>SEMINÁRIOS E EVENTOS REALIZADOS</t>
  </si>
  <si>
    <t>CONSTRUÇÃO, AMPLIAÇÃO E REFORMA CAMPI E NÚCLEOS DA FUESPI</t>
  </si>
  <si>
    <t>14201 - FUNDAÇÃO UNIVERSIDADE ESTADUAL DO PIAUÍ - FUESPI</t>
  </si>
  <si>
    <t>MODERNIZAÇÃO DAS INSTALAÇÕES DA UESPI</t>
  </si>
  <si>
    <t>REFORMA, AMPLIAÇÃO E CONSTRUÇÃO NOS CAMPI DA UESPI</t>
  </si>
  <si>
    <t>1031</t>
  </si>
  <si>
    <t>PÓS-GRADUAÇÃO E PESQUISA</t>
  </si>
  <si>
    <t>ENSINO DE PÓS-GRADUAÇÃO</t>
  </si>
  <si>
    <t>PROGRAMA DE MESTRADO E DOUTORADO IMPLEMENTADO</t>
  </si>
  <si>
    <t>2028</t>
  </si>
  <si>
    <t>PROGRAMA DE PÓS-GRADUAÇÃO LATO SENSU IMPLEMENTADO</t>
  </si>
  <si>
    <t>ENSINO DE GRADUAÇÃO</t>
  </si>
  <si>
    <t>CURSOS OFERTADOS (MATRICULAS REALIZADAS)</t>
  </si>
  <si>
    <t>MATRÍCULA</t>
  </si>
  <si>
    <t>EXTENSÃO UNIVERSITÁRIA E ASSISTÊNCIA COMUNITÁRIA</t>
  </si>
  <si>
    <t>PROGRAMAS E PROJETOS EXECUTADOS</t>
  </si>
  <si>
    <t>PROJETO</t>
  </si>
  <si>
    <t>PRODUÇÃO CIENTÍFICA E INOVAÇÃO TECNOLÓGICA</t>
  </si>
  <si>
    <t>PESQUISA E TECNOLOGIA</t>
  </si>
  <si>
    <t>PATENTES REGISTRADAS</t>
  </si>
  <si>
    <t>2023</t>
  </si>
  <si>
    <t>COORDENAÇÃO GERAL DA FUESPI</t>
  </si>
  <si>
    <t>MANUTENÇÃO DOS SERVIÇOS DAS UNIDADES ACADÊMICAS</t>
  </si>
  <si>
    <t>SISTEMAS IMPLANTADOS</t>
  </si>
  <si>
    <t>PROJETOS DE PESQUISA DESENVOLVIDOS</t>
  </si>
  <si>
    <t>PROJETOS</t>
  </si>
  <si>
    <t>REALIZAÇÃO DE CONCURSOS PÚBLICOS</t>
  </si>
  <si>
    <t>CONCURSO PÚBLICO REALIZADO</t>
  </si>
  <si>
    <t>VAGAS</t>
  </si>
  <si>
    <t>1029</t>
  </si>
  <si>
    <t>QUALIFICAÇÕES A SERVIDORES REALIZADAS</t>
  </si>
  <si>
    <t>14203 - FUNDAÇÃO DOS ESPORTES DO PIAUÍ - FUNDESPI</t>
  </si>
  <si>
    <t>MELHORIA E ADEQUAÇÃO DA ESTRUTURA FÍSICA, TÉCNICA E INSTITUCIONAL DA FUNDESPI</t>
  </si>
  <si>
    <t>MOBILIÁRIO, EQUIPAMENTOS ELETRÔNICOS E ESPORTIVOS ADQUIRIDOS</t>
  </si>
  <si>
    <t>REFORMA DA SEDE DA FUNDESPI - CENTRO ADMINISTRATIVO EXECUTADA</t>
  </si>
  <si>
    <t>AQUISIÇÃO DE MATERIAIS ESPORTIVOS NOS MUNICÍPIOS</t>
  </si>
  <si>
    <t>ESTRUTURAÇÃO DO SISTEMA ESTADUAL DE ESPORTE E LAZER</t>
  </si>
  <si>
    <t>MATERIAIS ESPORTIVOS ADQUIRIDOS</t>
  </si>
  <si>
    <t>1123</t>
  </si>
  <si>
    <t>BOLSA ATLETA</t>
  </si>
  <si>
    <t>APOIO A EVENTOS ESPORTIVOS, FORMAÇÃO, QUALIFICAÇÃO E FOMENTO À PARTICIPAÇÃO DE ATLETAS EM EVENTOS ESPORTIVOS</t>
  </si>
  <si>
    <t>BOLSAS ATLETA CONCEDIDAS</t>
  </si>
  <si>
    <t>BOLSAS</t>
  </si>
  <si>
    <t>2129</t>
  </si>
  <si>
    <t>CONSTRUÇÃO DA VILA OLÍMPICA DE PARNAÍBA</t>
  </si>
  <si>
    <t>VILA OLÍMPICA DE PARNAÍBA CONSTRUÍDA</t>
  </si>
  <si>
    <t>1182</t>
  </si>
  <si>
    <t>CONSTRUÇÃO DE CAMPOS DE FUTEBOL</t>
  </si>
  <si>
    <t>CAMPOS DE FUTEBOL/ESTÁDIOS CONSTRUÍDOS</t>
  </si>
  <si>
    <t>CAMPOS DE FUTEBOL</t>
  </si>
  <si>
    <t>1000</t>
  </si>
  <si>
    <t>CONSTRUÇÃO E REFORMAS DE CENTROS ESPORTIVOS NO ESTADO</t>
  </si>
  <si>
    <t>CENTROS ESPORTIVOS CONSTRUÍDOS</t>
  </si>
  <si>
    <t>1211</t>
  </si>
  <si>
    <t>CENTROS ESPORTIVOS REFORMADOS</t>
  </si>
  <si>
    <t>CONSTRUÇÃO, REFORMA E AMPLIAÇÃO DE ESTÁDIOS MUNICIPAIS</t>
  </si>
  <si>
    <t>ESTÁDIOS MUNICIPAIS REFORMADOS</t>
  </si>
  <si>
    <t>ESTÁDIOS</t>
  </si>
  <si>
    <t>1118</t>
  </si>
  <si>
    <t>CONSTRUÇÃO, REFORMA E AMPLIAÇÃO DE GINÁSIOS POLIESPORTIVOS</t>
  </si>
  <si>
    <t>GINÁSIO POLIESPORTIVO VERDÃO REFORMADO</t>
  </si>
  <si>
    <t>GINÁSIO POLIESPORTIVO</t>
  </si>
  <si>
    <t>1119</t>
  </si>
  <si>
    <t>GINÁSIOS POLIESPORTIVOS CONSTRUÍDOS</t>
  </si>
  <si>
    <t>CONSTRUÇÃO, REFORMA E AMPLIAÇÃO DE QUADRAS POLIESPORTIVAS</t>
  </si>
  <si>
    <t>QUADRAS ESPORTIVAS CONSTRUÍDAS</t>
  </si>
  <si>
    <t>QUADRA POLIESPORTIVA</t>
  </si>
  <si>
    <t>1120</t>
  </si>
  <si>
    <t>QUADRAS POLIESPORTIVAS REFORMADAS</t>
  </si>
  <si>
    <t>CRIAÇÃO DE VIA DE COMUNICAÇÃO PARA DIVULGAÇÃO DO ESPORTE ESTADUAL</t>
  </si>
  <si>
    <t>PORTAL ELETRÔNICO DA FUNDESPI IMPLANTADO</t>
  </si>
  <si>
    <t>2094</t>
  </si>
  <si>
    <t>FORMULAR PLANO ESTADUAL DE ALTO RENDIMENTO DO ESTADO</t>
  </si>
  <si>
    <t>PLANO DE ALTO RENDIMENTO ESPORTIVO DO PIAUÍ (2016-2019) ELABORADO</t>
  </si>
  <si>
    <t>2167</t>
  </si>
  <si>
    <t>MANUTENÇÃO DOS ESPAÇOS ESPORTIVOS COM A IMPLANTAÇÃO DE NÚCLEOS DOS PROGRAMAS, VIDA SAUDÁVEL E SEGUNDO TEMPO E REALIZAÇÃO DO MAPEAMENTO E DIAGNÓSTICO DA INFRAESTRUTURA DO ESTADO</t>
  </si>
  <si>
    <t>MANUTENÇÃO DE ESPAÇOS ESPORTIVOS</t>
  </si>
  <si>
    <t>NÚCLEOS DO PROGRAMA PELC IMPLANTADOS</t>
  </si>
  <si>
    <t>NÚCLEOS DO PROGRAMA SEGUNDO TEMPO IMPLANTADOS</t>
  </si>
  <si>
    <t>NÚCLEOS DO PROGRAMA VIDA SAUDÁVEL IMPLANTADOS</t>
  </si>
  <si>
    <t>PARTICIPAÇÃO DE EVENTOS ESPORTIVOS NACIONAIS E REGIONAIS</t>
  </si>
  <si>
    <t>PARTICIPAÇÃO DE ALUNOS/ATLETAS NOS JOGOS ESCOLARES BRASILEIROS</t>
  </si>
  <si>
    <t>2171</t>
  </si>
  <si>
    <t>PARTICIPAÇÃO DE ATLETAS DE PEDESTRIANISMO NA CORRIDA DE SÃO SILVESTRE EM SÃO PAULO.</t>
  </si>
  <si>
    <t>ATLETA</t>
  </si>
  <si>
    <t>REALIZAÇÃO DE CENTROS DE FORMAÇÃO, CONVÊNIOS COM ENTIDADES ESPORTIVAS, CURSOS PARA MELHORIA DA GESTÃO DO SISTEMA ESPORTIVO ESTADUAL</t>
  </si>
  <si>
    <t>CENTROS DE FORMAÇÃO IMPLANTADOS</t>
  </si>
  <si>
    <t>CONVÊNIOS CELEBRADOS COM FEDERAÇÕES ESPORTIVAS, ASSOCIAÇÕES ESPORTIVAS E CLUBES PROFISSIONAIS</t>
  </si>
  <si>
    <t>CURSOS REALIZADOS SOBRE A LEI DE INCENTIVO AO ESPORTE</t>
  </si>
  <si>
    <t>CURSOS REALIZADOS SOBRE O SISTEMA DE CONVÊNIOS DO GOVERNOS FEDERAL - SICONV</t>
  </si>
  <si>
    <t>CURSOS REALIZADOS SOBRE O SISTEMA DE CONVÊNIOS - SISCON</t>
  </si>
  <si>
    <t>REALIZAÇÃO DE CURSOS DE FORMAÇÃO ESPORTIVA PROFISSIONAL E AMADORA, REESTRUTURAR O CALENDÁRIO ESPORTIVO ESTADUAL</t>
  </si>
  <si>
    <t>CALENDÁRIO ESPORTIVO ESTADUAL REESTRUTURADO E ATUALIZADO</t>
  </si>
  <si>
    <t>CURSOS DE FORMAÇÃO CONTINUADA EM ESPORTE ESCOLAR REALIZADOS</t>
  </si>
  <si>
    <t>CURSOS PARA FORMAÇÃO DE ÁRBITROS ESPORTIVOS REALIZADOS</t>
  </si>
  <si>
    <t>CURSOS PARA FORMAÇÃO DE TÉCNICOS ESPORTIVOS REALIZADOS</t>
  </si>
  <si>
    <t>ORGANIZAÇÃO E REALIZAÇÃO DE EVENTOS ESPORTIVOS</t>
  </si>
  <si>
    <t>COPA PIAUIENSE DE FUTEBOL AMADOR (MASCULINO E FEMININO) REALIZADA</t>
  </si>
  <si>
    <t>PARALIMPÍADA DO PIAUÍ REALIZADA</t>
  </si>
  <si>
    <t>SELETIVA PARA OS JOGOS ESCOLARES BRASILEIROS REALIZADA</t>
  </si>
  <si>
    <t>SELETIVAS ESTADUAIS PARA A VOLTA DE TERESINA REALIZADAS</t>
  </si>
  <si>
    <t>VERÃO ESPORTIVO NO LITORAL REALIZADO</t>
  </si>
  <si>
    <t>VOLTA DE TERESINA REALIZADA</t>
  </si>
  <si>
    <t>CADASTRO ÚNICO DE ENTIDADES ATUANTES NA ÁREA DE ESPORTES E LAZER REALIZADO</t>
  </si>
  <si>
    <t>CONFERÊNCIAS ESTADUAIS DE ESPORTE E LAZER REALIZADAS</t>
  </si>
  <si>
    <t>ESCOLINHAS DE ESPORTES COLETIVOS IMPLANTADAS</t>
  </si>
  <si>
    <t>ESCOLINHAS DE ESPORTES INDIVIDUAIS IMPLANTADAS</t>
  </si>
  <si>
    <t>ESCOLINHAS DE FUTEBOL AMADOR IMPLANTADAS</t>
  </si>
  <si>
    <t>ESTÁDIO ALBERTÃO REFORMADO</t>
  </si>
  <si>
    <t>MAPEAMENTO E DIAGNÓSTICO REALIZADOS DA INFRAESTRUTURA EXISTENTE PARA O ESPORTE E LAZER NO ESTADO</t>
  </si>
  <si>
    <t>REGULAMENTO INTERNO PARA CONCESSÃO DE RECURSOS FINANCEIROS DA FUNDESPI ELABORADO</t>
  </si>
  <si>
    <t>REUNIÕES DO FÓRUM ESTADUAL DE GESTORES DO ESPORTE REALIZADAS</t>
  </si>
  <si>
    <t>REUNIÕES ORDINÁRIAS REALIZADAS</t>
  </si>
  <si>
    <t>MELHORIA DA GESTÃO ESPORTIVA DO ESTADO</t>
  </si>
  <si>
    <t>MANUTENÇÃO DA FUNDESPI</t>
  </si>
  <si>
    <t>INCENTIVO À EDUCAÇÃO</t>
  </si>
  <si>
    <t>14204 - FUNDAÇÃO RÁDIO E TV EDUCATIVA DO PIAUÍ</t>
  </si>
  <si>
    <t>EXPANSÃO DO SINAL DA TV EDUCATIVA E RÁDIO ANTARES</t>
  </si>
  <si>
    <t>AMPLIAÇÃO DO SINAL DA TV EDUCATIVA PARA TODO O ESTADO</t>
  </si>
  <si>
    <t>1749</t>
  </si>
  <si>
    <t>ADMINISTRAÇÃO GERAL DA FUNDAÇÃO ANTARES</t>
  </si>
  <si>
    <t>GESTÃO ADMINISTRATIVA</t>
  </si>
  <si>
    <t>MODERNIZAÇÃO DA UNIDADE</t>
  </si>
  <si>
    <t>15101 - SECRETARIA DO DESENVOLVIMENTO RURAL</t>
  </si>
  <si>
    <t>MODERNIZAÇÃO DA SECRETARIA DO DESENVOLVIMENTO RURAL (SDR)</t>
  </si>
  <si>
    <t>FROTA DE VEÍCULOS MODERNIZADA</t>
  </si>
  <si>
    <t>2274</t>
  </si>
  <si>
    <t>INFRAESTRUTURA FÍSICA E TECNOLÓGICA DA SDR MELHORADA</t>
  </si>
  <si>
    <t>RECURSOS HUMANOS CAPACITADOS</t>
  </si>
  <si>
    <t>SERVIDORES</t>
  </si>
  <si>
    <t>REFORMA, CONSTRUÇÃO E ESTRUTURAÇÃO DE LABORATÓRIOS DE SOLOS REALIZADAS</t>
  </si>
  <si>
    <t>APOIO AO ARTESANATO E INCREMENTO AO TURISMO RURAL</t>
  </si>
  <si>
    <t>FOMENTO AOS SISTEMAS DE PRODUÇÃO FAMILIAR</t>
  </si>
  <si>
    <t>APOIO E INCREMENTO AO ARTESANATO RURAL</t>
  </si>
  <si>
    <t>FAMÍLIAS</t>
  </si>
  <si>
    <t>1293</t>
  </si>
  <si>
    <t>APOIO E INCREMENTO AO TURISMO RURAL</t>
  </si>
  <si>
    <t>AQUISIÇÃO DE GENÊROS ALIMENTICIOS E LEITE DE PRODUTORES DO ESTADO, BASE AGRICULTURA FAMILIAR</t>
  </si>
  <si>
    <t>POTENCIALIZAÇÃO DOS MERCADOS INSTITUCIONAIS EXISTENTES E VIABILIZAÇÃO DE NOVAS OPORTUNIDADES DE COMERCIALIZAÇÃO DOS PRODUTOS DA AGRICULTURA FAMILIAR</t>
  </si>
  <si>
    <t>AGRICULTORES COM ACESSO AO MERCADO INSTITUCIONAL (PAA)</t>
  </si>
  <si>
    <t>AGRICULTOR</t>
  </si>
  <si>
    <t>FEIRA DA REFORMA AGRÁRIA DO ESTADO DO PIAUÍ REALIZADA</t>
  </si>
  <si>
    <t>FEIRAS TERRITORIAIS DA AGRICULTURA FAMILIAR REALIZADAS</t>
  </si>
  <si>
    <t>PAA NOS MUNICÍPIOS MONITORADO</t>
  </si>
  <si>
    <t>PRODUÇÃO DA AGRICULTURA FAMILIAR ADQUIRIDA E DISTRIBUÍDA PARA FAMÍLIAS EM SITUAÇÃO DE VULNERABILIDADE ALIMENTAR</t>
  </si>
  <si>
    <t>TONELADA</t>
  </si>
  <si>
    <t>REDE DE ARMAZENAMENTO DA PRODUÇÃO FAMILIAR ESTRUTURADA</t>
  </si>
  <si>
    <t>REUNIÕES TERRITORIAIS REALIZADAS PARA PLANEJAMENTO DAS AÇÕES DO PAA</t>
  </si>
  <si>
    <t>CONSTRUAÇÃO DE BARRAGENS, POÇOS, SISTEMAS DE ABASTECIMENTOS E CISTERNAS</t>
  </si>
  <si>
    <t>GERAÇÃO DE EMPREGO E RENDA - PROGERE II</t>
  </si>
  <si>
    <t>INFRAESTRUTURA PRODUTIVA E SOCIAL IMPLANTADA</t>
  </si>
  <si>
    <t>1260</t>
  </si>
  <si>
    <t>ÁGUA PARA TODOS</t>
  </si>
  <si>
    <t>BARRAGINHAS DE USO COMUNITÁRIO CONSTRUÍDAS</t>
  </si>
  <si>
    <t>CISTERNAS CALÇADÃO E EXURRADA CONSTRUÍDAS E INSTALADAS</t>
  </si>
  <si>
    <t>CISTERNAS PARA CONSUMO HUMANO ADQUIRIDAS E INSTALADAS</t>
  </si>
  <si>
    <t>POÇOS DESTINADOS A PRODUÇÃO PERFURADOS E EQUIPADOS</t>
  </si>
  <si>
    <t>SISTEMA SIMPLIFICADO COLETIVO DE ABASTECIMENTO D'AGUA CONSTRUÍDO</t>
  </si>
  <si>
    <t>CONSTRUÇÃO DE UNIDADES HABITACIONAIS E INFRAESTRUTURA</t>
  </si>
  <si>
    <t>MINHA CASA MINHA VIDA RURAL - PNHR</t>
  </si>
  <si>
    <t>UNIDADES HABITACIONAIS CONSTRUÍDAS</t>
  </si>
  <si>
    <t>DOMICÍLIOS</t>
  </si>
  <si>
    <t>1271</t>
  </si>
  <si>
    <t>FORTALECIMENTO DA AGRICULTURA FAMILIAR</t>
  </si>
  <si>
    <t>AGRICULTOR FAMILIAR COM SERVIÇOS DE ANALISE DE SOLOS SUBSIDIADOS</t>
  </si>
  <si>
    <t>AGRICULTOR FAMILIAR</t>
  </si>
  <si>
    <t>2210</t>
  </si>
  <si>
    <t>FAMÍLIAS COM SUBSÍDIO DE ENERGIA PARA A PRODUÇÃO AGRÍCOLA E AQUÍCOLA</t>
  </si>
  <si>
    <t>FORTALECIMENTO DO AGRONEGÓCIO NO ESTADO</t>
  </si>
  <si>
    <t>FORTALECIMENTO DOS ARRANJOS PRODUTIVOS AGROPECUÁRIOS E DA SOCIOBIODIVERSIDADE</t>
  </si>
  <si>
    <t>AGROINDÚSTRIAS DE BASE FAMILIAR IMPLANTADAS</t>
  </si>
  <si>
    <t>1280</t>
  </si>
  <si>
    <t>EMPREENDIMENTOS DOS ARRANJOS PRODUTIVOS LOCAIS COM ASSESSORIA E CAPACITAÇÃO</t>
  </si>
  <si>
    <t>PLANO ESTADUAL DE PRODUÇÃO AGROECOLÓGICA E ORGÂNICA ELABORADO</t>
  </si>
  <si>
    <t>PLANO ESTADUAL DE PRODUÇÃO AGROECOLÓGICA E ORGÂNICA IMPLANTADO</t>
  </si>
  <si>
    <t>PLANOS DE REESTRUTURAÇÃO DOS APLS IMPLANTADOS</t>
  </si>
  <si>
    <t>CADEIAS PRODUTIVAS</t>
  </si>
  <si>
    <t>PLANOS ELABORADOS DE REESTRUTURAÇÃO DOS APLS: OVINOCAPRINOCULTURA, PISCICULTURA, APICULTURA, CAJUCULTURA, FLORICULTURA, BACIA LEITEIRA, FRUTICULTURA, SUINOCULTURA, AVICULTURA E SOCIOBIODIVERSIDADE</t>
  </si>
  <si>
    <t>UNIDADES DE PRODUÇÃO DE ALEVINOS REESTRUTURADOS</t>
  </si>
  <si>
    <t>FORTALECIMENTO DOS SISTEMAS DE IRRIGAÇÃO ADEQUADOS À AGRICULTURA FAMILIAR</t>
  </si>
  <si>
    <t>PLANO DIRETOR ESTADUAL DE IRRIGAÇÃO ELABORADO</t>
  </si>
  <si>
    <t>1292</t>
  </si>
  <si>
    <t>SISTEMAS DE IRRIGAÇÃO ADEQUADOS À AGRICULTURA DE BASE FAMILIAR IMPLANTADOS</t>
  </si>
  <si>
    <t>MOBILIZAÇÃO, CAPACITAÇÃO E GESTÃO DAS ORGANIZAÇÕES SOCIAIS E INSTITUCIONAIS</t>
  </si>
  <si>
    <t>FORTALECIMENTO DAS ORGANIZAÇÕES SOCIAIS E ARTICULAÇÃO DAS INSTITUIÇÕES GOVERNAMENTAIS E NÃO GOVERNAMENTAIS</t>
  </si>
  <si>
    <t>ACOMPANHAMENTO REALIZADO DAS AÇÕES TERRITORIAIS</t>
  </si>
  <si>
    <t>CONSELHOS MUNICIPAIS DE DESENVOLVIMENTO RURAL SUSTENTÁVEL CAPACITADOS</t>
  </si>
  <si>
    <t>REUNIÕES REALIZADAS DA REDE DE COLEGIADOS TERRITORIAIS</t>
  </si>
  <si>
    <t>REUNIÕES REALIZADAS DAS CÂMARAS SETORIAIS</t>
  </si>
  <si>
    <t>REUNIÕES REALIZADAS DO CONSELHO ESTADUAL DE DESENVOLVIMENTO RURAL E POLITICA AGRÍCOLA - CEDERPA</t>
  </si>
  <si>
    <t>SECRETARIAS MUNICIPAIS DE AGRICULTURA ESTRUTURADAS</t>
  </si>
  <si>
    <t>SEMINÁRIO ESTADUAL DOS SECRETÁRIOS MUNICIPAIS DE AGRICULTURA REALIZADO</t>
  </si>
  <si>
    <t>VISITAS ÀS EMPRESAS PRESTADORAS DOS SERVIÇOS DE ATER REALIZADAS</t>
  </si>
  <si>
    <t>PROGRAMA GARANTIA SAFRA</t>
  </si>
  <si>
    <t>AMPLIAÇÃO DA ADESÃO AO PROGRAMA GARANTIA SAFRA</t>
  </si>
  <si>
    <t>FAMILIAS COM ADESÃO AO PROGRAMA GARANTIA SAFRA</t>
  </si>
  <si>
    <t>1257</t>
  </si>
  <si>
    <t>APOIO À PRODUÇÃO E AQUISIÇÃO DE SEMENTES CRIOULAS</t>
  </si>
  <si>
    <t>CADASTRO AMBIENTAL RURAL (CAR) ELABORADO</t>
  </si>
  <si>
    <t>EVENTOS DE DIVULGAÇÃO DE POLÍTICAS PÚBLICAS REALIZADOS</t>
  </si>
  <si>
    <t>KITS DE MECANIZAÇÃO AGRÍCOLA VIABILIZADOS</t>
  </si>
  <si>
    <t>MUDAS FRUTÍFERAS E FORRAGEIRAS ADQUIRIDAS E DISTRIBUÍDAS</t>
  </si>
  <si>
    <t>SEMENTES ADQUIRIDAS E DISTRIBUÍDAS</t>
  </si>
  <si>
    <t>ELABORAÇÃO E EXECUÇÃO DO PLANO DE DESENVOLMENTO DO MATOPIBA</t>
  </si>
  <si>
    <t>EXECUÇÃO, EM PARCERIA COM O GOVERNO FEDERAL, DAS AÇÕES PREVISTAS NO PLANO DE DESENVOLVIMENTO AGROPECUÁRIO DO MATOPIBA</t>
  </si>
  <si>
    <t>AGENDA ESTRATÉGICA SUSTENTÁVEL DE INCLUSÃO SOCIAL E PRODUTIVA PARA A REGIÃO DO MATOPIBA ELABORADA E EXECUTADA</t>
  </si>
  <si>
    <t>1287</t>
  </si>
  <si>
    <t>PLANO DE DESENVOLVIMENTO DO MATOPIBA EXECUTADO</t>
  </si>
  <si>
    <t>EMPREENDIMENTOS PARA PRODUÇÃO DE ENERGIAS RENOVAVEIS</t>
  </si>
  <si>
    <t>APROVEITAMENTO DAS POTENCIALIDADES AGROENERGÉTICAS DO ESTADO</t>
  </si>
  <si>
    <t>ATRAÇÃO DE EMPREENDIMENTOS PARA A PRODUÇÃO DE ENERGIAS RENOVÁVEIS</t>
  </si>
  <si>
    <t>1294</t>
  </si>
  <si>
    <t>PRODUÇÃO DE ENERGIA A BASE DE MILHO E CANA DE AÇÚCAR INCREMENTADA</t>
  </si>
  <si>
    <t>FORTALECIMENTO DOS ARRANJOS PRODUTIVOS LOCAIS POR MEIO DO FOMENTO À PRODUÇÃO AGROPECUÁRIA.</t>
  </si>
  <si>
    <t>ASSOCIAÇÕES E COOPERATIVAS ASSESSORADAS</t>
  </si>
  <si>
    <t>ENTIDADE</t>
  </si>
  <si>
    <t>EQUIPAMENTOS E SERVIÇOS MELHORADOS E REVITALIZADOS</t>
  </si>
  <si>
    <t>EVENTOS DE DIVULGAÇÃO DE POLÍTICAS PÚBLICAS DIRECIONADAS AOS PRODUTORES RURAIS REALIZADOS</t>
  </si>
  <si>
    <t>FEIRAS E EXPOSIÇÕES AGROPECUÁRIAS APOIADAS</t>
  </si>
  <si>
    <t>FORMAÇÃO DE CONSÓRCIOS APOIADA</t>
  </si>
  <si>
    <t>IMPLANTAÇÃO DE EMPREENDIMENTOS DE MÉDIO E GRANDE PORTE POR MEIO DE PARCERIA PUBLICA PRIVADA E COMUNITÁRIA ARTICULADA E APOIADA</t>
  </si>
  <si>
    <t>IMPLANTAÇÃO DE SISTEMA DE INSPEÇÃO MUNICIPAL APOIADA</t>
  </si>
  <si>
    <t>MATADOUROS PÚBLICOS CONSTRUÍDOS E REESTRUTURADOS</t>
  </si>
  <si>
    <t>PRODUTORES RURAIS CAPACITADOS PARA INOVAÇÃO TECNOLÓGICA.</t>
  </si>
  <si>
    <t>PRODUTORES</t>
  </si>
  <si>
    <t>IMPLANTAÇÃO DO PLANO AGRICULTURA DE BAIXO CARBONO (PLANO ABC)</t>
  </si>
  <si>
    <t>AMPLIAÇÃO DA ADOÇÃO DO SISTEMA DE PLANTIO DIRETO</t>
  </si>
  <si>
    <t>ÁREAS DEGRADADAS E DE PASTAGENS MAPEADAS E RECUPERADAS</t>
  </si>
  <si>
    <t>ÁREA</t>
  </si>
  <si>
    <t>EXPANSÃO DA ADOÇÃO DA FIXAÇÃO BIOLÓGICA DO NITROGÊNIO, EM SUBISTITUIÇÃO AO USO DE FERTILIZANTES.</t>
  </si>
  <si>
    <t>SISTEMA DE INTEGRAÇÃO LAVORA-PECUÁRIA-FLORESTA ADOTADO</t>
  </si>
  <si>
    <t>EXECUÇÃO DO PROGRAMA NACIONAL DO CRÉDITO FUNDIÁRIO</t>
  </si>
  <si>
    <t>CAPACITAÇÃO PROFISSIONAL REALIZADA PARA GERAÇÃO DE RENDA NAS UNIDADES PRODUTIVAS</t>
  </si>
  <si>
    <t>1291</t>
  </si>
  <si>
    <t>EVENTOS DE CAPACITAÇÃO, AVALIAÇÃO E PLANEJAMENTO REALIZADOS</t>
  </si>
  <si>
    <t>OFICINA DE ELABORAÇÃO DO PLANEJAMENTO OPERACIONAL ANUAL (POA-CF) REALIZADA</t>
  </si>
  <si>
    <t>PROJETOS PRODUTIVOS E DE COMERCIALIZAÇÃO IMPLANTADOS PRIORIZANDO MULHERES JOVENS E QUILOMBOLAS</t>
  </si>
  <si>
    <t>SEMINÁRIOS ESTADUAL REALIZADOS</t>
  </si>
  <si>
    <t>SEMINÁRIOS TERRITORIAIS REALIZADOS</t>
  </si>
  <si>
    <t>UNIDADES PRODUTIVAS DO PROGRAMA NACIONAL DO CREDITO FUNDIÁRIO CRIADAS</t>
  </si>
  <si>
    <t>VISITAS DE ACOMPANHAMENTO DAS UNIDADES PRODUTIVAS (REGULARIZAÇÃO DO QUADRO SOCIAL) REALIZADAS</t>
  </si>
  <si>
    <t>VISITAS DE ACOMPANHAMENTO DAS UNIDADES PRODUTIVAS (SUPERVISÃO SIC E O SIB) REALIZADAS</t>
  </si>
  <si>
    <t>VISITAS TÉCNICAS PARA AQUISIÇÃO DE TERRAS REALIZADAS</t>
  </si>
  <si>
    <t>VIVA O SEMIÁRIDO</t>
  </si>
  <si>
    <t>ATIVIDADES DE EDUCAÇÃO CONTEXTUALIZADA PARA O SEMIÁRIDO PIAUIENSE IMPLEMENTADAS</t>
  </si>
  <si>
    <t>PLANOS DE NEGÓCIOS ELABORADOS E IMPLEMENTADOS</t>
  </si>
  <si>
    <t>COORDENAÇÃO GERAL DA SDR</t>
  </si>
  <si>
    <t>GESTÃO MELHORADA - MODERNIZAÇÃO DOS SISTEMAS DE GESTÃO DA SDR</t>
  </si>
  <si>
    <t>MANUTENÇÃO DA SDR</t>
  </si>
  <si>
    <t>MODERNIZAÇÃO DO INTERPI</t>
  </si>
  <si>
    <t>15201 - INSTITUTO DE TERRAS DO PIAUÍ - INTERPI</t>
  </si>
  <si>
    <t>INFRAESTRUTURA FÍSICA E TECNOLÓGICA DO INTERPI MELHORADA</t>
  </si>
  <si>
    <t>1240</t>
  </si>
  <si>
    <t>SERVIDOR COM ACESSO AMPLIADO À FORMAÇÃO ACADÊMICA E CURSOS DE CAPACITAÇÃO.</t>
  </si>
  <si>
    <t>GESTÃO DAS TERRAS PÚBLICAS ESTADUAIS PARA CUMPRIMENTO DA FUNÇÃO SOCIAL DAS PROPRIEDADE RURAIS</t>
  </si>
  <si>
    <t>GESTÃO DAS TERRAS PÚBLICAS ESTADUAIS</t>
  </si>
  <si>
    <t>REGULARIZAÇÃO FUNDIÁRIA DE IMÓVEIS RURAIS NO ESTADO DO PIAUÍ REALIZADA</t>
  </si>
  <si>
    <t>HECTARES</t>
  </si>
  <si>
    <t>REGULARIZAÇÃO FUNDIÁRIA EM ÁREAS URBANAS NO ESTADO DO PIAUÍ</t>
  </si>
  <si>
    <t>FAMÍLIAS COM TITULAÇÃO DE IMÓVEIS EM ÁREAS URBANAS</t>
  </si>
  <si>
    <t>1244</t>
  </si>
  <si>
    <t>COORDENAÇÃO DO INTERPI</t>
  </si>
  <si>
    <t>GESTÃO MELHORADA DO INTERPI</t>
  </si>
  <si>
    <t>MANUTENÇÃO DO INTERPI</t>
  </si>
  <si>
    <t>MODERNIZAÇÃO DO EMATER</t>
  </si>
  <si>
    <t>15202 - INSTITUTO DE ASSISTÊNCIA TÉCNICA E EXTENSÃO RURAL DO ESTADO DO PIAUÍ - EMATER</t>
  </si>
  <si>
    <t>CAPACITAÇÃO DE SERVIDORES REALIZADA</t>
  </si>
  <si>
    <t>1192</t>
  </si>
  <si>
    <t>INFRAESTRUTURA FÍSICA E TECNOLÓGICA DO EMATER MELHORADA</t>
  </si>
  <si>
    <t>VEÍCULOS ADQUIRIDOS</t>
  </si>
  <si>
    <t>PIAUÍ PRODUTIVO NA AGRICULTURA FAMILIAR</t>
  </si>
  <si>
    <t>ASSISTÊNCIA TÉCNICA E EXTENSÃO RURAL</t>
  </si>
  <si>
    <t>AGRICULTORES FAMILIARES APICULTORES ASSISTIDOS</t>
  </si>
  <si>
    <t>1302</t>
  </si>
  <si>
    <t>AGRICULTORES FAMILIARES ASSENTADOS ASSISTIDOS</t>
  </si>
  <si>
    <t>AGRICULTORES FAMILIARES ASSISTIDOS</t>
  </si>
  <si>
    <t>AGRICULTORES FAMILIARES ASSISTIDOS EM AGROINDÚSTRIAS RURAIS CASEIRAS</t>
  </si>
  <si>
    <t>AGRICULTORES FAMILIARES ASSISTIDOS EM BOVINOCULTURA DE CORTE E LEITE</t>
  </si>
  <si>
    <t>AGRICULTORES FAMILIARES ASSISTIDOS EM CAPRINOVINOCULTURA</t>
  </si>
  <si>
    <t>AGRICULTORES FAMILIARES ASSISTIDOS EM PISCICULTURA</t>
  </si>
  <si>
    <t>AGRICULTORES FAMILIARES ASSISTIDOS EM PRODUÇÃO DE MUDAS FRUTÍFERAS</t>
  </si>
  <si>
    <t>AGRICULTORES FAMILIARES ASSISTIDOS PELO PRONAF</t>
  </si>
  <si>
    <t>AGRICULTORES FAMILIARES BENFICIADOS COM O PROGRAMA GARANTIA SAFRA</t>
  </si>
  <si>
    <t>AGRICULTORES FAMILIARES CAPACITADOS</t>
  </si>
  <si>
    <t>AGRICULTORES FAMILIARES QUILOMBOLAS ASSISTIDOS</t>
  </si>
  <si>
    <t>AGRICULTORES E QUILOMBOLAS</t>
  </si>
  <si>
    <t>ÁGUA POTÁVEL DE QUALIDADE OFERTADA PARA O CONSUMO HUMANO E ANIMAL E ARRANJOS PRODUTIVOS DA CAPRINOCULTURA E PISCICULTURA ESTRUTURADOS</t>
  </si>
  <si>
    <t>ÁREA ASSISTIDA COM A AGRICULTURA DE VAZANTES</t>
  </si>
  <si>
    <t>ÁREA ASSISTIDA COM A CULTURA DA MAMONA</t>
  </si>
  <si>
    <t>ÁREA ASSISTIDA COM A CULTURA DA MANDIOCA</t>
  </si>
  <si>
    <t>ÁREA ASSISTIDA COM A CULTURA DE ARROZ DE SEQUEIRO</t>
  </si>
  <si>
    <t>ÁREA ASSISTIDA COM A CULTURA DE ARROZ IRRIGADO</t>
  </si>
  <si>
    <t>ÁREA ASSISTIDA COM A CULTURA DO ALGODÃO HERBÁCEO</t>
  </si>
  <si>
    <t>ÁREA ASSISTIDA COM A CULTURA DO CAJU</t>
  </si>
  <si>
    <t>ÁREA ASSISTIDA COM A CULTURA DO FEIJÃO</t>
  </si>
  <si>
    <t>ÁREA ASSISTIDA COM A CULTURA DO MILHO</t>
  </si>
  <si>
    <t>ÁREA ASSISTIDA EM CONSERVAÇÃO DE SOLOS</t>
  </si>
  <si>
    <t>ÁREA ASSISTIDA EM FRUTICULTURA</t>
  </si>
  <si>
    <t>ÁREA ASSISTIDA - OLERICULTURA</t>
  </si>
  <si>
    <t>ASSENTAMENTOS ASSISTIDOS</t>
  </si>
  <si>
    <t>ASSENTAMENTO</t>
  </si>
  <si>
    <t>BARRAGINHAS CONSTRUÍDAS</t>
  </si>
  <si>
    <t>CACIMBAS PERFURADAS</t>
  </si>
  <si>
    <t>CISTERNAS CONSTRUÍDAS</t>
  </si>
  <si>
    <t>COLÔNIA DE PESCADORES ASSISTIDAS</t>
  </si>
  <si>
    <t>COLÔNIA</t>
  </si>
  <si>
    <t>COMUNIDADES RURAIS ASSISTIDAS</t>
  </si>
  <si>
    <t>CONSELHOS COMUNITÁRIOS ASSISTIDOS</t>
  </si>
  <si>
    <t>CONSELHO</t>
  </si>
  <si>
    <t>COOPERATIVAS ASSISTIDAS</t>
  </si>
  <si>
    <t>DIAGNÓSTICOS DE COMUNIDADES RURAIS REALIZADOS</t>
  </si>
  <si>
    <t>DOCUMENTOS CIVIS DAS TRABALHADORAS RURAIS EMITIDOS</t>
  </si>
  <si>
    <t>FAMÍLIAS ASSISTIDAS EM ASSOIAÇÕES COMUNITÁRIAS</t>
  </si>
  <si>
    <t>FAMILIAS ASSISTIDAS EM DESENVOLVIMENTO SOCIAL, SEGURANÇA ALIMENTAR, EDUCAÇÃO AMBIENTAL E GERAÇÃO DE EMPREGO E RENDA</t>
  </si>
  <si>
    <t>HORTAS COMUNITÁRIAS IMPLANTADAS</t>
  </si>
  <si>
    <t>MULHERES ASSISTIDAS EM EXTRATIVISMO</t>
  </si>
  <si>
    <t>MULHERES RURAIS ASSISTIDAS</t>
  </si>
  <si>
    <t>TÉCNICOS CAPACITADOS</t>
  </si>
  <si>
    <t>ASSISTÊNCIA TÉCNICA E EXTENSÃO RURAL NO SEMIÁRIDO PIAUIENSE</t>
  </si>
  <si>
    <t>AGRICULTORES FAMILIARES ASSISTIDOS NOS MUNICÍPIOS DO SEMIÁRIDO PIAUIENSE</t>
  </si>
  <si>
    <t>2321</t>
  </si>
  <si>
    <t>CAPACITAÇÃO DE AGRICULTURES FAMILIARES NO APROVEITAMENTO DE FRUTOS DA CAATINGA REALIZADA</t>
  </si>
  <si>
    <t>CAPACITAÇÃO DE PRODUTORES RURAIS EM CADEIAS PRODUTIVAS PRIORITÁRIAS REALIZADA</t>
  </si>
  <si>
    <t>CAPACITAÇÃO DE TÉCNICOS NAS CADEIAS PRODUTIVAS PRIORITÁRIAS REALIZADA</t>
  </si>
  <si>
    <t>CAPACITAÇÃO DE TÉCNICOS NO APROVEITAMENTO DE FRUTOS DA CAATINGA REALIZADA</t>
  </si>
  <si>
    <t>EVENTOS DE DIVULGAÇÃO DE POLÍTICAS PÚBLICAS DE CONVIVÊNCIA COM O SEMIÁRIDO REALIZADOS</t>
  </si>
  <si>
    <t>INTERCÂMBIOS DE PRODUTORES RURAIS REALIZADOS</t>
  </si>
  <si>
    <t>INTERCÂMBIOS DE TÉCNICOS REALIZADOS</t>
  </si>
  <si>
    <t>OFICINAS DE DIAGNÓSTICOS PARTICIPATIVOS E PLANEJAMENTO REALIZADAS</t>
  </si>
  <si>
    <t>OFICINAS PARA PREPARAÇÃO DE PLANOS DE NEGÓCIO REALIZADAS</t>
  </si>
  <si>
    <t>PLANOS DE NEGÓCIOS EM AGROPROCESSAMENTO ELABORADOS</t>
  </si>
  <si>
    <t>PLANOS DE NEGÓCIOS EM ATIVIDADES AGROPECUÁRIAS ELABORADOS</t>
  </si>
  <si>
    <t>PROPOSTAS ELABORADAS PARA CONTRATAÇÃO DE PLANOS DE NEGÓCIOS EM ATIVIDADES AGROPECUÁRIAS PELO PRONAF</t>
  </si>
  <si>
    <t>PROPOSTAS ELABORADAS PARA CONTRATAÇÃO DE PLANOS DE NEGÓCIOS EM ATIVIDADES DE AGROPROCESSAMENTO PELO PRONAF</t>
  </si>
  <si>
    <t>COORDENAÇÃO GERAL DO EMATER</t>
  </si>
  <si>
    <t>MANUTENÇÃO DOS ESCRITÓRIO ESTADUAL, CENTRO DE TREINAMENTO, ESCRITÓRIOS REGIONAIS E LOCAIS EM PLENO FUNCIONAMENTO</t>
  </si>
  <si>
    <t>FOLHA DE PAGAMENTO DE PESSOAL</t>
  </si>
  <si>
    <t>MESES</t>
  </si>
  <si>
    <t>15204 - AGÊNCIA DE DEFESA AGROPECUÁRIA DO ESTADO DO PIAUÍ - ADAPI</t>
  </si>
  <si>
    <t>ESTRUTURAÇÃO E MODERNIZAÇÃO DA DEFESA AGROPECUÁRIA DO ESTADO DO PIAUÍ</t>
  </si>
  <si>
    <t>LABORATÓRIOS DE CLASSIFICAÇÃO DE GRÃOS CONSTRUÍDOS E EQUIPADOS</t>
  </si>
  <si>
    <t>REFORMA E AMPLIAÇÃO DE ESCRITÓRIOS EXECUTADAS</t>
  </si>
  <si>
    <t>CLASSIFICAÇÃO COM QUALIDADE DE PRODUTOS DE ORIGEM VEGETAL</t>
  </si>
  <si>
    <t>SERVIÇO DE CLASSIFICAÇÃO DE PRODUTOS DE ORIGEM VEGETAL</t>
  </si>
  <si>
    <t>PRODUTOS DE ORÍGEM VEGETAL CLASSIFICADOS </t>
  </si>
  <si>
    <t>TONELADA </t>
  </si>
  <si>
    <t>2385</t>
  </si>
  <si>
    <t>CONTROLE E FISCALIZAÇÃO DE AGROTÓXICOS</t>
  </si>
  <si>
    <t>CONTROLE DE AGROTÓXICOS</t>
  </si>
  <si>
    <t>FISCALIZAÇÕES REALIZADAS EM ESTABELECIMENTOS QUE REVENDEM AGROTÓXICOS</t>
  </si>
  <si>
    <t>2341</t>
  </si>
  <si>
    <t>FISCALIZAÇÕES REALIZADAS EM PROPRIEDADES RURAIS QUE UTILIZAM AGROTÓXICOS</t>
  </si>
  <si>
    <t>EDUCAÇÃO SANITÁRIA PARA MUDANÇAS DE ATITUDE</t>
  </si>
  <si>
    <t>PROMOÇÃO DA EDUCAÇÃO SANITÁRIA ANIMAL E VEGETAL</t>
  </si>
  <si>
    <t>EVENTOS REALIZADOS</t>
  </si>
  <si>
    <t>2386</t>
  </si>
  <si>
    <t>PESSOAS ORIENTADAS</t>
  </si>
  <si>
    <t>MANUTENÇÃO E PROMOÇÃO DA SANIDADE VEGETAL NO ESTADO</t>
  </si>
  <si>
    <t>DEFESA VEGETAL</t>
  </si>
  <si>
    <t>FISCALIZAÇÃO REALIZADA DO TRÂNSITO DE VEÍCULOS C/ PARTIDAS DE PRODUTOS E SUB-PRODUTOS DE ORIGEM VEGETAL</t>
  </si>
  <si>
    <t>2367</t>
  </si>
  <si>
    <t>LEVANTAMENTO FITOSSANITÁRIO EXECUTADO</t>
  </si>
  <si>
    <t>MANUTENÇÃO E PROMOÇÃO DA SAÚDE ANIMAL NO ESTADO</t>
  </si>
  <si>
    <t>DEFESA ANIMAL</t>
  </si>
  <si>
    <t>ANIMAIS VACINADOS</t>
  </si>
  <si>
    <t>2365</t>
  </si>
  <si>
    <t>PROPRIEDADES FISCALIZADAS</t>
  </si>
  <si>
    <t>PREVENÇÃO E ERRADICAÇÃO DA FEBRE AFTOSA NO PIAUÍ</t>
  </si>
  <si>
    <t>PROGRAMA ESTADUAL DE ERRADICAÇÃO E PREVENÇÃO DA FEBRE AFTOSA</t>
  </si>
  <si>
    <t>FISCALIZAÇÃO REALIZADA EM ESTABELECIMENTOS QUE REVENDEM VACINAS</t>
  </si>
  <si>
    <t>2384</t>
  </si>
  <si>
    <t>FISCALIZAÇÃO REALIZADA EM LOCAIS COM AGLOMERAÇÕES DE ANIMAIS</t>
  </si>
  <si>
    <t>FISCALIZAÇÃO REALIZADA EM PROPRIEDADES COM RISCO PARA FEBRE AFTOSA</t>
  </si>
  <si>
    <t>ÍNDICE DE COBERTURA VACINAL DO REBANHO BOVINO</t>
  </si>
  <si>
    <t>SERVIÇO DE INSPEÇÃO ESTADUAL DE PRODUTOS DE ORIGEM ANIMAL</t>
  </si>
  <si>
    <t>SERVIÇO DE INSPEÇÃO ESTADUAL (SIE)</t>
  </si>
  <si>
    <t>QUANTIDADE DE PRODUTOS INSPECIONADOS</t>
  </si>
  <si>
    <t>2387</t>
  </si>
  <si>
    <t>VISTORIAS REALIZADAS EM ESTABELECIMENTOS COM REGISTRO NO SIE</t>
  </si>
  <si>
    <t>GESTÃO E MANUTENÇÃO DA ADAPI</t>
  </si>
  <si>
    <t>MANUTENÇÃO DAS UNIDADES DE SANIDADE ANIMAL E VEGETAL (USAV'S)</t>
  </si>
  <si>
    <t>MANUTENÇÃO DAS UNIDADES REGIONAIS DE SANIDADE ANIMAL E VEGETAL (URSAV'S)</t>
  </si>
  <si>
    <t>MANUTENÇÃO DO ESCRITÓRIO CENTRAL</t>
  </si>
  <si>
    <t>MANUTENÇÃO DOS ESCRITÓRIOS DE ATENDIMENTO A COMUNIDADE (EAC'S)</t>
  </si>
  <si>
    <t>MANUTENÇÃO DOS POSTOS DE VIGILÂNCIA AGROPECUÁRIA</t>
  </si>
  <si>
    <t>ELABORAÇÃO, EXECUÇÃO E ACOMPANHAMENTO DE ESTUDOS E PROJETOS DE OBRAS</t>
  </si>
  <si>
    <t>16101 - SECRETARIA DA INFRAESTRUTURA</t>
  </si>
  <si>
    <t>ESTUDO, PESQUISA, ELABORAÇÃO, EXECUÇÃO E ACOMPANHAMENTO DE ESTUDOS E PROJETOS DE OBRAS</t>
  </si>
  <si>
    <t>CAPACITAÇÃO/QUALIFICAÇÃO REALIZADA</t>
  </si>
  <si>
    <t>2313</t>
  </si>
  <si>
    <t>SANEAMENTO BASICO AMBIENTAL</t>
  </si>
  <si>
    <t>OBRAS IMPLEMENTADAS ATRAVÉS DE CONVÊNIOS FEDERAIS E EMENDAS PARLAMENTARES.</t>
  </si>
  <si>
    <t>APOIO ÀS PREFEITURAS E INSTITUIÇÕES SEM FINS LUCRATIVOS</t>
  </si>
  <si>
    <t>INFRAESTRUTURA DE OBRAS, TRANSPORTE E TURISMO</t>
  </si>
  <si>
    <t>PREFEITURAS E INSTITUIÇÕES SEM FINS LUCRATIVOS APOIADAS</t>
  </si>
  <si>
    <t>2314</t>
  </si>
  <si>
    <t>EXECUÇÃO E ACOMPANHAMENTO DE OBRAS</t>
  </si>
  <si>
    <t>OBRA CONCLUÍDA</t>
  </si>
  <si>
    <t>1335</t>
  </si>
  <si>
    <t>INFRAESTRUTURA HDRICA -SANEAMENTO</t>
  </si>
  <si>
    <t>INFRAESTRUTURA HÍDRICA</t>
  </si>
  <si>
    <t>MACRODRENAGEM REALIZADA</t>
  </si>
  <si>
    <t>1669</t>
  </si>
  <si>
    <t>INFRAESTRUTURAHIDRICA-ADUTORA</t>
  </si>
  <si>
    <t>ADUTORAS CONSTRUÍDAS</t>
  </si>
  <si>
    <t>1671</t>
  </si>
  <si>
    <t>DIQUE DE CONTENÇÃO DE CHEIAS CONSTRUÍDO</t>
  </si>
  <si>
    <t>OBRAS REALIZADAS</t>
  </si>
  <si>
    <t>COORDENAÇÃO GERAL DA SEINFRA</t>
  </si>
  <si>
    <t>IMPLANTAÇÃO, AMPLIAÇÃO E MELHORIA DE SISTEMAS DE ABASTECIMENTO DE ÁGUA</t>
  </si>
  <si>
    <t>16202 - ÁGUAS E ESGOTOS DO PIAUÍ S/A - AGESPISA</t>
  </si>
  <si>
    <t>UNIVERSALIZAÇÃO DO ACESSO À ÁGUA</t>
  </si>
  <si>
    <t>SISTEMAS DE ABASTECIMENTO DE ÁGUA IMPLANTADO, AMPLIADO E MELHORADO</t>
  </si>
  <si>
    <t>1038</t>
  </si>
  <si>
    <t>IMPLANTAÇÃO, AMPLIAÇÃO E MELHORIA DE SISTEMAS DE ESGOTAMENTO SANITÁRIO</t>
  </si>
  <si>
    <t>AMPLIAÇÃO DA COLETA E TRATAMENTO DE ESGOTO SANITÁRIO</t>
  </si>
  <si>
    <t>SISTEMAS DE ESGOTAMENTO SANITÁRIO IMPLANTADO, AMPLIADO E MELHORADO</t>
  </si>
  <si>
    <t>1037</t>
  </si>
  <si>
    <t>CONTRATAÇÃO DE CONSULTORIA EM ESTUDOS AMBIENTAIS: EIA/RIMA, CERTOH E OUTORGA</t>
  </si>
  <si>
    <t>16208 - INSTITUTO DE DESENVOLVIMENTO DO PIAUÍ - IDEPI</t>
  </si>
  <si>
    <t>CONTRATAÇÃO DE CONSULTORIA EM OBRAS</t>
  </si>
  <si>
    <t>SERVIÇOS DE CONSULTORIA CONTRATADAS, FISCALIZAÇÃO E SUPERVISÃO REALIZADA</t>
  </si>
  <si>
    <t>QUALIFICAÇÃO E CAPACITAÇÃO DO SERVIDOR</t>
  </si>
  <si>
    <t>SERVIDOR QUALIFICADO E/OU CAPACITADO</t>
  </si>
  <si>
    <t>2378</t>
  </si>
  <si>
    <t>CONSTRUÇÃO DA ADUTORA DA BARRAGEM CORREDORES</t>
  </si>
  <si>
    <t>CONSTRUÇÃO DE ADUTORAS</t>
  </si>
  <si>
    <t>MANUTENÇÃO DA ADUTORA DA BARRAGEM CORREDORES</t>
  </si>
  <si>
    <t>1345</t>
  </si>
  <si>
    <t>CONSTRUÇÃO DA ADUTORA DO LITORAL</t>
  </si>
  <si>
    <t>1346</t>
  </si>
  <si>
    <t>CONSTRUÇÃO DA ADUTORA PADRE LIRA - DOM INOCÊNCIO - SÃO JOÃO DO PIAUÍ</t>
  </si>
  <si>
    <t>CONSTRUÇÃO DA ADUTORA PADRE LIRA</t>
  </si>
  <si>
    <t>1347</t>
  </si>
  <si>
    <t>CONSTRUÇÃO DA BARRAGEM ATALAIA - SEBASTIÃO BARROS (CONTINUAÇÃO)</t>
  </si>
  <si>
    <t>CONSTRUÇÃO DE BARRAGENS</t>
  </si>
  <si>
    <t>CONSTRUÇÃO DA BARRAGEM DE ATALAIA</t>
  </si>
  <si>
    <t>1334</t>
  </si>
  <si>
    <t>CONSTRUÇÃO DA BARRAGEM CONTRATO - MONTE ALEGRE - PI</t>
  </si>
  <si>
    <t>CONSTRUÇÃO DA BARRAGEM CONTRATO</t>
  </si>
  <si>
    <t>1318</t>
  </si>
  <si>
    <t>CONSTRUÇÃO DA BARRAGEM DE CASTELO - MUNICÍPIO DE JUAZEIRO DO PIAUÍ</t>
  </si>
  <si>
    <t>CONSTRUÇÃO DE BARRAGEM DE CASTELO</t>
  </si>
  <si>
    <t>1331</t>
  </si>
  <si>
    <t>CONSTRUÇÃO DA BARRAGEM DE NOVO ALGODÕES - MUNICÍPIO DE COCAL - PI</t>
  </si>
  <si>
    <t>CONSTRUÇÃO DE BARRAGEM DE NOVO ALGODÕES</t>
  </si>
  <si>
    <t>1332</t>
  </si>
  <si>
    <t>CONSTRUÇÃO DA BARRAGEM DOS MILAGRES</t>
  </si>
  <si>
    <t>CONSTRUÇÃO DA BARRAGEM MILAGRES</t>
  </si>
  <si>
    <t>1377</t>
  </si>
  <si>
    <t>CONSTRUÇÃO DA BARRAGEM RANGEL - REDENÇÃO DO GURGUÉIA - PI</t>
  </si>
  <si>
    <t>CONSTRUÇÃO DA BARRAGENS DO RANGEL</t>
  </si>
  <si>
    <t>1333</t>
  </si>
  <si>
    <t>CONSTRUÇÃO DA BARRAGEM RIACHO FUNDO EM SANTA CRUZ DO PIAUÍ</t>
  </si>
  <si>
    <t>CONSTRUÇÃO DA BARRAGEM RIACHO FUNDO</t>
  </si>
  <si>
    <t>1330</t>
  </si>
  <si>
    <t>CONSTRUÇÃO DA BARRAGEM TINGUIS - BRASILEIRA-PI (CONTINUAÇÃO)</t>
  </si>
  <si>
    <t>CONSTRUÇÃO DA BARRAGENS TINGUIS - EXECUÇÃO</t>
  </si>
  <si>
    <t>1339</t>
  </si>
  <si>
    <t>CONSTRUÇÃO DA BARRAGEM VEREDA GRANDE - FLORIANO-PI</t>
  </si>
  <si>
    <t>CONSTRUÇÃO DA BARRAGEM VEREDA GRANDE</t>
  </si>
  <si>
    <t>1341</t>
  </si>
  <si>
    <t>CONSTRUÇÃO DA ESTAÇÃO DE PSCICULTURA NA BARRAGEM SALINAS</t>
  </si>
  <si>
    <t>CONSTRUÇÃO DE ESTAÇÃO DE PISCICULTURA</t>
  </si>
  <si>
    <t>CONSTRUÇÃO DA ESTAÇÃO DE PISCICULTURA NA BARRAGEM SALINAS</t>
  </si>
  <si>
    <t>1342</t>
  </si>
  <si>
    <t>CONSTRUÇÃO DA ESTAÇÃO DE TRATAMENTO DE ÁGUA</t>
  </si>
  <si>
    <t>IMPLANTAÇÃO DE SISTEMA DE ABASTECIMENTO DE ÁGUA E CONSTRUÇÃO DE ESTAÇÃO DE TRATAMENTO</t>
  </si>
  <si>
    <t>ESTAÇÃO DE TRATAMENTO DE ÁGUA CONSTRUÍDO</t>
  </si>
  <si>
    <t>1361</t>
  </si>
  <si>
    <t>CONSTRUÇÃO DE GALERIA PLUVIAL</t>
  </si>
  <si>
    <t>CONSTRUÇÃO DE MACRODRENAGEM</t>
  </si>
  <si>
    <t>1381</t>
  </si>
  <si>
    <t>CONSTRUÇÃO DE TANQUES PARA CRIAÇÃO DE PEIXES EM DIVERSAS LOCALIDADES DO ESTADO DO PIAUÍ</t>
  </si>
  <si>
    <t>CONSTRUÇÃO DE TANQUES PARA CRIAÇÃO DE PEIXES</t>
  </si>
  <si>
    <t>CONSTRUÇÃO DO SISTEMA ADUTOR DA BARRAGEM DE SANTA CRUZ DOS MILAGES</t>
  </si>
  <si>
    <t>CONSTRUÇÃO DO SISTEMA ADUTOR DA BARRAGEM DE SANTA CRUZ DOS MILAGRES</t>
  </si>
  <si>
    <t>1349</t>
  </si>
  <si>
    <t>CONSTRUÇÃO DO SISTEMA ADUTOR DE MESA DE PEDRA</t>
  </si>
  <si>
    <t>CONSTRUÇÃO DE SISTEMA ADUTOR DE MESA DE PEDRA</t>
  </si>
  <si>
    <t>1348</t>
  </si>
  <si>
    <t>CONSTRUÇÃO E RECUPERAÇÃO DE OBRAS DE URBANIZAÇÃO, DRENAGEM E TERRAPLANAGEM</t>
  </si>
  <si>
    <t>CONTRATAÇÃO DE EMPRESA DE CONSULTORIA PARA A ELABORAÇÃO DE PROJETOS BÁSICOS E EXECUTIVOS</t>
  </si>
  <si>
    <t>ELABORAÇÃO DE ESTUDOS E PROJETOS BÁSICOS</t>
  </si>
  <si>
    <t>EMPRESA DE CONSULTORIA CONTRATADA PARA A ELABORAÇÃO DE PROJETOS BÁSICOS E EXECUTIVOS</t>
  </si>
  <si>
    <t>ELABORAÇÃO DE PROJETOS BÁSICOS DE PEQUENAS BARRAGENS PARA IRRIGAÇÃO E CONTENÇÃO DE CHEIAS - TODO ESTADO</t>
  </si>
  <si>
    <t>PROJETOS BÁSICOS DE PEQUENAS BARRAGENS PARA IRRIGAÇÃO E CONTENÇÃO DE CHEIAS ELABORADOS</t>
  </si>
  <si>
    <t>ELABORAÇÃO E EXECUÇÃO DE ESTUDOS E PROJETOS DE VIABILIDADE HIDROAGRÍCOLAS</t>
  </si>
  <si>
    <t>ESTUDOS E PROJETOS DE VIABILIDADE HIDROAGRÍCOLA ELABORADOS E EXECUTADOS</t>
  </si>
  <si>
    <t>1387</t>
  </si>
  <si>
    <t>ELABORAÇÃO E EXECUÇÃO DE PROJETOS BÁSICOS DE PEQUENAS CENTRAIS HIDRELÉTRICAS PARA BARRAGENS</t>
  </si>
  <si>
    <t>PROJETOS BÁSICOS DE PEQUENAS CENTRAIS HIDRELÉTRICAS PARA BARRAGENS ELABORADOS E EXECUTADOS</t>
  </si>
  <si>
    <t>FORTALECER O ESTADO COM PROJETOS DE INFRAESTRUTURAS BÁSICAS URBANA E RURAL</t>
  </si>
  <si>
    <t>DOTAR O ESTADO COM PROJETOS DE INFRAESTRUTURAS BÁSICAS URBANA E RURAL</t>
  </si>
  <si>
    <t>INPLANTAÇÃO DA ESTAÇÃO DE PISCICULTURA</t>
  </si>
  <si>
    <t>ESTAÇÃO DE PISCICULTURA IMPLANTADA NO ESTADO</t>
  </si>
  <si>
    <t>1344</t>
  </si>
  <si>
    <t>INSPEÇÕES A RESERVATÓRIOS</t>
  </si>
  <si>
    <t>MANUTENÇÃO E CONSERVAÇÃO DE BARRAGENS</t>
  </si>
  <si>
    <t>VISITAS AOS RESERVATÓRIOS REALIZADAS</t>
  </si>
  <si>
    <t>2380</t>
  </si>
  <si>
    <t>INSTALAÇÃO DE SISTEMA SIMPLIFICADO DE ABASTECIMENTO DE ÁGUA, COMPREENDENDO: PERFURAÇÃO DE POÇO, REVESTIMENTO E INSTALAÇÃO DE EQUIPAMENTOS.</t>
  </si>
  <si>
    <t>SISTEMAS SIMPLIFICADO DE ABASTECIMENTO DE ÁGUA INSTALADO, COMPREENDENDO: PERFURAÇÃO DE POÇO, REVESTIMENTO E INSTALAÇÃO DE EQUIPAMENTOS</t>
  </si>
  <si>
    <t>PAVIMENTAÇÃO ASFÁLTICA DE RODOVIAS PIAUIENSES</t>
  </si>
  <si>
    <t>PAVIMENTAÇÃO ASFÁLTICA</t>
  </si>
  <si>
    <t>PAVIMENTAÇÃO ASFÁLTICA DE RODOVIAS PIAUIENSES REALIZADA</t>
  </si>
  <si>
    <t>1186</t>
  </si>
  <si>
    <t>PAVIMENTAÇÃO EM PARALELEPÍPEDO</t>
  </si>
  <si>
    <t>PAVIMENTAÇÃO EM PARALELEPÍPEDO CONSTRUÍDA</t>
  </si>
  <si>
    <t>1301</t>
  </si>
  <si>
    <t>RECUPERAÇÃO ASFÁLTICA DE RODOVIAS REALIZADA EM TODO ESTADO DO PIAUI</t>
  </si>
  <si>
    <t>RECUPERAÇÃO ASFÁLTICA DE RODOVIAS REALIZADA</t>
  </si>
  <si>
    <t>2371</t>
  </si>
  <si>
    <t>RECUPERAÇÃO E REFORMA DE ESTRADAS VICINAIS</t>
  </si>
  <si>
    <t>RECUPERAÇÃO E REFORMADE ESTRADAS VICINAIS REALIZADAS</t>
  </si>
  <si>
    <t>2372</t>
  </si>
  <si>
    <t>SERVIÇOS DE MANUTENÇÃO E CONSERVAÇÃO PREVENTIVAS E SISTEMÁTICAS DAS BARRAGENS EXECUTADOS: MESA DE PEDRA, PEDRA REDONDA, SALINAS, CORREDORES, ESTREITO, POÇO DO MARRUÁ, PIRACURUCA, BEZERRO,PETRÔNIO PORTELA, ALGODÕES II, SALGADINHO, POÇOS E OUTRAS</t>
  </si>
  <si>
    <t>SERVIÇOS DE MANUTENÇÃO E CONSERVAÇÃO PREVENTIVAS E SISTEMÁTICAS DAS BARRAGENS EXECUTADOS: MESA DE PEDRA, PEDRA REDONDA, SALINAS, CORREDORES, ESTREITO, POÇO DO MARRUÁ, PIRACURUCA, BEZERRO, PETRÔNIO PORTELA, ALGODÕES II, SALGADINHO, POÇOS, SÃO VICENTE E EMPAREDADO.</t>
  </si>
  <si>
    <t>COORDENAÇÃO GERAL DO IDEPI</t>
  </si>
  <si>
    <t>APOIO E ASSESSORAMENTO TÉCNICO/FINANCEIRA AOS HOSPITAIS DESCENTRALIZADOS PARA GESTÃO MUNICIPAL</t>
  </si>
  <si>
    <t>17101 - FUNSAUDE/SUS-GESTÃO PLENA ESTADUAL</t>
  </si>
  <si>
    <t>FOMENTO DAS AÇÕES E SERVIÇOS MEDIANTE CONVÊNIOS E CONTRATOS DE REPASSES COM MUNICIPIOS, M.SAÚDE, CEF E OUTROS</t>
  </si>
  <si>
    <t>CONVÊNIOS E CONTRATOS COM MUNICÍPIOS E/OU OUTROS ÓRGÃOS PARA AMPLIAÇÃO, REFORMA CONCLUSÃO, CONSTRUÇÃO E EQUIPAMENTOS DOS ESTABELECIMENTOS DE SAÚDE</t>
  </si>
  <si>
    <t>AQUISIÇÃO DE MEDICAMENTOS EXCEPCIONAIS E CONVENCIONAIS PARA DISPERSAÇÃO REGULAR E DISTRIBUIÇÃO</t>
  </si>
  <si>
    <t>MODERNIZAÇÃO E QUALIFICAÇÃO DO PROCESSO DE GESTÃO, AQUISIÇÃO, CONTROLE DE ESTOQUE, ARMAZENAMENTO, DISTRIBUIÇÃO E DISPENSAÇÃO DE MEDICAMENTOS EM TODAS AS UNIDADES DE ASSISTÊNCIA FARMACÊUTICA SOB GESTÃO</t>
  </si>
  <si>
    <t>GARANTIA E AMPLIAÇÃO DE ACESSO DA POPULAÇÃO USUÁRIA DA ASSISTENCIA FARMACEUTICA A MEDICAMENTOS, DE DISTRIBUIÇÃO GRATUITA COM EFICIÊNCIA, EQUIDADE, RACIONALIDADE E HUMANIZAÇÃO</t>
  </si>
  <si>
    <t>REGULARIZAÇÃO TÉCNICA, SANITÁRIA E ESTRUTURAL EM 100% AS CENTRAIS DE ABASTECIMENTO FARMACÊUTICO E FARMÁCIAS ESTADUAIS HOSPITALARES E AMBULATORIAIS QUANTO AO ARMAZENAMENTO E DISTRIBUIÇÃO DE MEDICAMENTOS E INSUMOS E INFORMATIZAR O CONTROLE DE ESTOQUE EM 100% DAS FARMÁCIAS DOS HOSPITAIS, CENTRAIS DE ABASTECIMENTO FARMACÊUTICO E DEMAIS FARMÁCIAS DA REDE ESTADUAL</t>
  </si>
  <si>
    <t>AQUISIÇÃO DE VEÍCULOS E UNIDADES MOVEIS DE SAÚDE</t>
  </si>
  <si>
    <t>REFORMA, AMPLIAÇÃO, CONSTRUÇÃO E AQUISIÇÃO DE EQUIPAMENTOS PARA AS UNIDADES DESCENTRALIZADAS DA SESAPI E SERVIÇOS DE SAÚDE DA REDE ESTADUAL, COM VISTAS À IMPLEMENTAÇÃO DAS RAS</t>
  </si>
  <si>
    <t>ADQUIRIR TRANSPORTE PARA IMPLANTAR E IMPLEMENTAR OS SERVIÇOS DE TRANSPORTE SANITÁRIO PARA REORGANIZAÇÃO DA ATENÇÃO À SAÚDE EM REDE NAS 11 REGIÕES DE SAÚDE</t>
  </si>
  <si>
    <t>1746</t>
  </si>
  <si>
    <t>ADQUIRIR UNIDADES MÓVEIS DE SAÚDE, COM VISTAS AO TRANSPORTE DE PACIENTES PARA SERVIÇOS DE REFERENCIA FORA DO DOMICÍLIO DO USUÁRIO</t>
  </si>
  <si>
    <t>ATENÇÃO DE ALTA E MÉDIA COMPLEXIDADE, AMBULATORIAL E HOSPITALAR - BLOCO MAC</t>
  </si>
  <si>
    <t>AMPLIAÇÃO E DIVERSIFICAÇÃO DA OFERTA DE CONSULTAS, EXAMES LABORATORIAIS E PROCEDIMENTOS ESPECIALIZADOS DE SAÚDE, DE MÉDIA E ALTA COMPLEXIDADE, NO ÂMBITO DOS SERVIÇOS PÚBLICOS DE REFERÊNCIA REGIONAL E ESTADUAL DO SUS-PI</t>
  </si>
  <si>
    <t>CONSTRUÇÃO DE CENTROS DE REFERÊNCIAS ESPECIALIZADOS DE APOIO DIAGNÓSTICO E TERAPÊUTICO DE SUPORTE AS AÇÕES DE MÉDIA E ALTA COMPLEXIDADE EM DIAGNÓSTICOS, TRATAMENTO E MONITORAMENTO DOS PACIENTES COM CONDIÇÕES CRÔNICAS, EM ESPECIAL, A DIABETES E HIPERTENSÃO ARTERIAL NOS MUNICÍPIOS SEDES DE MACRORREGIÕES DE SAÚDE: PICOS/FLORIANO/ PARNAÍBA/BOM JESUS E SÃO RAIMUNDO NONATO</t>
  </si>
  <si>
    <t>IMPLANTAÇÃO DE 02 SERVIÇOS DE ONCOLOGIA PARA AMPLIAÇÃO DO ACESSO E GARANTIA AO DIAGNÓSTICO E SEGUIMENTO DO TRATAMENTO DOS PACIENTES.</t>
  </si>
  <si>
    <t>CONSTRUÇÃO, AMPLIAÇÃO, REFORMA E AQUISIÇÃO DE EQUIPAMENTOS PARA UNIDADES HOSPITALARES</t>
  </si>
  <si>
    <t>ADEQUAR E REALIZAR REFORMAM DO PRÉDIO SEDE DO SAMU ESTADUAL E AMPLIAR O SAMU AÉREO.</t>
  </si>
  <si>
    <t>AMPLIAR LEITOS DE UTI GERAL, PEDIÁTRICO,E NEONATAL, UNIDADE DE CUIDADO INTERMEDIÁRIO (UCI) LEITOS CLÍNICOS DE RETAGUARDA, LEITOS PSIQUIÁTRICOS NA REDE DE ATENÇÃO A SAÚDE</t>
  </si>
  <si>
    <t>AMPLIAR, REFORMAR E RECUPERAR A REDE HOSPITALAR ESTADUAL E CONCLUIR OBRAS EM ANDAMENTOS</t>
  </si>
  <si>
    <t>CONSTRUIR CENTRO MATERNO INFANTIL EM TERESINA SERVIÇO DE REFERÊNCIA TERCIÁRIA NA ATENÇÃO À GESTANTE E AO NEONATAL.</t>
  </si>
  <si>
    <t>CONSTRUIR O HOSPITAL REGIONAL DE PICOS REFERENCIA TERCIÁRIA PARA A REGIÃO DE SAÚDE</t>
  </si>
  <si>
    <t>CONSTRUIR USINA DE GASES MEDICINAIS</t>
  </si>
  <si>
    <t>EQUIPAR, REEQUIPAR E RECUPERAR EQUIPAMENTOS E MATERIAIS PERMANENTES DOS ESTABELECIMENTOS DE SAÚDE DA REDE ESTADUAL</t>
  </si>
  <si>
    <t>IMPLANTAÇÃO E OPERACIONALIZAÇÃO DOS PROCESSOS DE TRABALHO NOS COMPLEXOS REGULADORES DE GESTÃO ESTADUAL COM ESTRUTURAÇÃO DAS CENTRAIS DE REGULAÇÃO AMBULATORIAL; CENTRAL DE REGULAÇÃO DE INTERNAÇÃO HOSPITALAR E CENTRAL DE REGULAÇÃO DAS URGÊNCIAS,</t>
  </si>
  <si>
    <t>INFORMATIZAR E MODERNIZAR OS SERVIÇOS DAS ÁREAS FINALÍSTICA E O PROCESSO DE GESTÃO E GERENCIAMENTO ESTADUAL.</t>
  </si>
  <si>
    <t>REESTRUTURAR A CAPACIDADE INSTALADA DAS REGIONAIS DE SAÚDE. : ESTRUTURA FÍSICA; EQUIPAMENTOS; MATERIAIS PERMANENTES; INSUMOS; INFRAESTRUTURA TECNOLÓGICA; INFORMATIZAÇÃO E VEÍCULOS.</t>
  </si>
  <si>
    <t>CUMPRIMENTO DE DEMANDAS JUDICIAIS.</t>
  </si>
  <si>
    <t>ATENDIMENTO A DECISÕES PROCESSUAIS COM VISTAS A GARANTIA DO ACESSO A MEDICAMENTOS EXCEPCIONAIS E DE ALTO CUSTO E SERVIÇOS DE SAÚDE NO SETOR PUBLICO</t>
  </si>
  <si>
    <t>2419</t>
  </si>
  <si>
    <t>MANUTENÇÃO DO TFD - MAC</t>
  </si>
  <si>
    <t>PRESTAÇÃO DE ASSISTÊNCIA HOSPITALAR E AMBULATORIAL DE MÉDIA E ALTA COMPLEXIDADE PARA A POPULAÇÃO DO ESTADO DO PIAUÍ</t>
  </si>
  <si>
    <t>ACESSO AO TRATAMENTO FORA DO DOMICILIO - TFD PARA USUÁRIOS DO SUS</t>
  </si>
  <si>
    <t>2420</t>
  </si>
  <si>
    <t>MANUTENÇÃO E FORTALECIMENTO DO PLANEJASUS - BLOCO GESTÃO DO SUS</t>
  </si>
  <si>
    <t>FORTALECIMENTO DA GESTÃO NO ÂMBITO DO SUS-PI (CONTROLE, PLANEJAMENTO, REGULAÇÃO, AVALIAÇÃO, OUVIDORIA, AUDITORIA, EDUCAÇÃO PERMANENTE DA REDE PÚBLICA DE SAÚDE E DAS UNIDADES ADMINISTRATIVAS DA SESAPI)</t>
  </si>
  <si>
    <t>FORTALECIMENTO DO SISTEMA DE PLANEJAMENTO DO SUS (PLANEJASUS) NO ESTADO DO PIAUÍ, POR MEIO DO APOIO AOS 224 MUNICÍPIOS NAS AÇÕES DE PLANEJAMENTO.</t>
  </si>
  <si>
    <t>2411</t>
  </si>
  <si>
    <t>MANUTENÇÃO E IMPLEMENTAÇÃO DOS SERVIÇOS DE VIGILÂNCIA EM SAÚDE - BLOCO VIGILÂNCIA EM SAÚDE</t>
  </si>
  <si>
    <t>PROMOÇÃO DE VIGILÂNCIAS EM SAÚDE EPIDEMIOLÓGICA, AMBIENTAL E SANITÁRIA E SAÚDE DO TRABALHADOR</t>
  </si>
  <si>
    <t>AÇÕES DE VIGILÂNCIA AMBIENTAL IMPLANTADAS E IMPLEMENTADAS, GARANTINDO A QUALIDADE DO AR, DA ÁGUA E CONTROLE DE DESASTRES AMBIENTAIS</t>
  </si>
  <si>
    <t>MANUTENÇÃO E IMPLEMENTAÇÃO DOS SERVIÇOS DE VIGILÂNCIA EPIDEMIOLÓGICA - BLOCO VIG. SAÚDE</t>
  </si>
  <si>
    <t>AÇÕES DE VIGILÂNCIAS A SAÚDE NO ESTADO DO PIAUÍ IMPLEMENTADAS, COM ÊNFASE NO COMPONENTE DE VIGILÂNCIA EPIDEMIOLÓGICA</t>
  </si>
  <si>
    <t>MANUTENÇÃO E IMPLEMENTAÇÃO DOS SERVIÇOS DE VIGILÂNCIA SANITARIA - BLOCO VIG. SAÚDE</t>
  </si>
  <si>
    <t>AÇÕES DE VIGILÂNCIA SANITÁRIA IMPLEMENTADAS, GARANTINDO A QUALIDADE DOS PRODUTOS, SERVIÇOS E AMBIENTES E SUA ADEQUAÇÃO AS NORMAS SANITÁRIAS</t>
  </si>
  <si>
    <t>PARTICIPASUS - MANUTENÇÃO, IMPLEMENTAÇÃO E CONSOLIDAÇÃO - BLOCO GESTÃO DO SUS</t>
  </si>
  <si>
    <t>IMPLEMENTAÇÃO E CONSOLIDAÇÃO DA POLÍTICA DE GESTÃO ESTRATÉGICA E PARTICIPATIVA NO SUS (PARTICIPASUS) NO ESTADO DO PIAUÍ, POR MEIO DO DESENVOLVIMENTO DE 100% DOS PLANOS DE AÇÃO ELABORADOS PARA EXECUÇÃO DOS RECURSOS FINANCEIROS ESPECÍFICOS,</t>
  </si>
  <si>
    <t>PROGRAMA DE FINANCIAMENTO DE ALIMENTAÇÃO E NUTRIÇÃO - BLOCO ATENÇÃO BÁSICA</t>
  </si>
  <si>
    <t>IMPLANTAÇÃO E IMPLEMENTAÇÃO DAS REDES TEMÁTICAS NAS REGIÕES DE SAÚDE DO ESTADO, VIABILIZANDO AÇÕES DE PROMOÇÃO, PREVENÇÃO, TRATAMENTO E REABILITAÇÃO, TENDO A ATENÇÃO BÁSICA COMO ORDENADORA DO CUIDADO EM REDE</t>
  </si>
  <si>
    <t>APOIO A IMPLANTAÇÃO E IMPLEMENTAÇÃO DOS SISTEMAS DE TRANSPORTE DE URGÊNCIA E EMERGÊNCIA; SISTEMAS DE TRANSPORTE SANITÁRIO; SISTEMAS DE REGULAÇÃO, SISTEMAS DE IDENTIFICAÇÃO DE USUÁRIOS E SISTEMAS DE PRONTUÁRIOS ELETRÔNICOS CONTEMPLANDO AS MESOREGIÕES</t>
  </si>
  <si>
    <t>IMPLANTAÇÃO E FORTALECIMENTO DA REDE DE ATENÇÃO ÀS DOENÇAS CRÔNICAS -RADC</t>
  </si>
  <si>
    <t>IMPLANTAÇÃO E FORTALECIMENTO DA REDE DE ATENÇÃO PSICOSSOCIAL NOS TERRITÓRIOS - RAPS</t>
  </si>
  <si>
    <t>IMPLANTAÇÃO E FORTALECIMENTO DA REDE DE URGÊNCIA E EMERGÊNCIA NOS TERRITÓRIOS DE DESENVOLVIMENTO - RUE</t>
  </si>
  <si>
    <t>IMPLANTAÇÃO E FORTALECIMENTO REDE DE ATENÇÃO AO PORTADOR DE DEFICIÊNCIA -RAPS</t>
  </si>
  <si>
    <t>IMPLANTAÇÃO E/OU IMPLEMENTAÇÃO E FORTALECIMENTO DA REDE CEGONHA NOS MUNICIPIOS</t>
  </si>
  <si>
    <t>MUNICÍPIOS</t>
  </si>
  <si>
    <t>ATENÇÃO DE ALTA E MÉDIA COMPLEXIDADE AMBULATORIAL E HOSPITALAR PARA A POPULAÇÃO QUE BUSCA OS SERVIÇOS DO SUS</t>
  </si>
  <si>
    <t>IMPLEMENTAÇÃO E AMPLIAÇÃO DO PROGRAMA DE TRANSPLANTE, PARA ATENDER COM QUALIDADE OS PACIENTES EM LISTA DE ESPERA POR ÓRGÃOS OU TECIDO NO PIAUÍ</t>
  </si>
  <si>
    <t>APOIO TÉCNICO E FINANCEIRO PARA A SELEÇÃO, EXECUÇÃO, ACOMPANHAMENTO E AVALIAÇÃO DE PROJETOS DE PESQUISA NO ÂMBITO DO PPSUS NO ESTADO DO PIAUÍ, POR MEIO DA DEFINIÇÃO DA AGENDA DE PRIORIDADES DE PESQUISA EM SAÚDE E PUBLICAÇÃO DE UM EDITAL/ ANO PARA CONCORRER PROJETOS DE PESQUISA- CNPQ/MS/SES/FAPEPI</t>
  </si>
  <si>
    <t>CONTRATOS FIRMADOS COM ORGANIZAÇÕES SOCIAIS- OS PARA GESTÃO HOSPITALAR</t>
  </si>
  <si>
    <t>COORDENAÇÃO TECNICA DA FORMALIZAÇÃO DOS INSTRUMENTOS DE GESTÃO E PLANEJAMENTO DO SUS NO ÂMBITO DO ESTADO (COAP, MAPA DA SAÚDE, PGASS, PLANOS, PROGRAMAÇÕES E RELATÓRIOS)</t>
  </si>
  <si>
    <t>DESENVOLVIMENTO DE PROCESSOS DE QUALIFICAÇÃO PROMOVENDO A VALORIZAÇÃO E FORMAÇÃO PERMANENTE E CONTINUADA DOS TRABALHADORES DE SAÚDE DO ESTADO E DOS MUNICÍPIOS, IMPLANTAR E FORTALECER OS NÚCLEOS DE EDUCAÇÃO PERMANENTE EM SAÚDE E CIES</t>
  </si>
  <si>
    <t>PARCERIA COM MS, FIOCRUZ, IEP/HOSPITAL SÍRIO LIBANÊS E OUTRAS INSTITUIÇÕES DE ENSINO E PESQUISAS PARA REALIZAÇÃO DE CURSOS DE RESIDÊNCIA, ESPECIALIZAÇÃO, MESTRADO E DOUTORADO</t>
  </si>
  <si>
    <t>PROVIMENTO DO CONSELHO ESTADUAL DE SAUDE DE MATERIAIS TÉCNICOS, FINANCEIROS E ADMINISTRATIVAS, BEM COMO REALIZAR CAPACITAÇÃO E EDUCAÇÃO PERMANENTE DOS CONSELHEIROS PARA O EXERCÍCIO REGULAR DE SUAS FUNÇÕES</t>
  </si>
  <si>
    <t>REALIZAÇÃO DE CURSOS TÉCNICOS PARA FORMAÇÃO DE TRABALHADORES DA ATENÇÃO BÁSICA: AGENTE COMUNITÁRIO EM SAÚDE, TÉCNICO EM ENFERMAGEM; AUXILIARES E/OU TÉCNICOS EM SAÚDE BUCAL E INFORMAÇÃO EM SAUDE - ETSUS</t>
  </si>
  <si>
    <t>FORTALECIMENTO DA ATENÇÃO PRIMÁRIA/SECUNDÁRIA/ESPECIALIZADA NO CONTEXTO DAS AÇÕES E SERVIÇOS DE SAÚDE DO SUS-PI NOS 224 MUNICÍPIOS DO ESTADO</t>
  </si>
  <si>
    <t>APOIAR, SUPERVISIONAR E ASSESSORAR TECNICAMENTE 100% DOS MUNICÍPIOS, NA IMPLANTAÇÃO E EXECUÇÃO DAS AÇÕES DOS PROGRAMAS DE ATENÇÃO PRIMÁRIA À SAÚDE, BEM COMO GARANTIA DO ATENDIMENTO A POPULAÇÃO, CONTEMPLANDO MELHORIA DE INFRAESTRUTURA E DE SERVIÇOS DE ATENÇÃO SECUNDÁRIA EM ODONTOLOGIA (CEO E LPRD )</t>
  </si>
  <si>
    <t>APOIAR TÉCNICA E FINANCEIRAMENTE OS HOSPITAIS DESCENTRALIZADOS PARA A GESTÃO MUNICIPAL, REDIMENSIONANDO SEU PERFIL E INSERÇÃO NO SISTEMA LOCAL DE SAÚDE</t>
  </si>
  <si>
    <t>APOIAR TÉCNICA E FINANCEIRAMENTE, OS MUNICÍPIOS, ONGS, INSTITUIÇÕES E DEMAIS PARCEIROS DO CAMPO DA SAÚDE, NA REALIZAÇÃO DE EVENTOS NA ÁREA DE PROMOÇÃO, PREVENÇÃO, REABILITAÇÃO E RECUPERAÇÃO DA SAÚDE;</t>
  </si>
  <si>
    <t>INCENTIVO FINANCEIRO AOS 224 MUNICIPIOS PARA COFINANCIAMENTO ESTADUAL DA ATENÇÃO BÁSICA E ATENÇÃO SECUNDÁRIA/ESPECIALIZADA, C</t>
  </si>
  <si>
    <t>COORDENAÇÃO GERAL DA SECRETARIA DE ESTADO DA SAÚDE - SESAPI</t>
  </si>
  <si>
    <t>ADMINISTRAÇÃO GERAL PARA MANUTENÇÃO E APOIO NECESSÁRIAS AO FUNCIONAMENTO DA SAÚDE -SESAPI, COORDENAÇÕES REGIONAIS, HOSPITAIS REDE ESTADUAL QUE NÃO SE CARACTERIZAM COMO UNIDADE GESTORA, E UNIDADES ASSISTENCIAIS DO SUS</t>
  </si>
  <si>
    <t>ADMINISTRAÇÃO GERAL DO HOSPITAL REGIONAL MANOEL SOUSA SANTOS - BOM JESUS</t>
  </si>
  <si>
    <t>17102 - HOSPITAL REGIONAL MANOEL SOUSA SANTOS - BOM JESUS</t>
  </si>
  <si>
    <t>ASSISTÊNCIA HOSPITALAR E AMBULATORIAL DE MÉDIA E ALTA COMPLEXIDADE À POPULAÇÃO DO TERRITÓRIO DA CHAPADA DAS MANGABEIRAS</t>
  </si>
  <si>
    <t>ASSISTÊNCIAS HOSPITALAR E AMBULATORIAL DE MÉDIA E COMPLEXIDADE PRESTADAS À POPULAÇÃO REFERENCIADA DO SUS</t>
  </si>
  <si>
    <t>2074</t>
  </si>
  <si>
    <t>ADMINISTRAÇÃO GERAL DO HOSPITAL REGIONAL TIBÉRIO NUNES - FLORIANO</t>
  </si>
  <si>
    <t>17103 - HOSPITAL REGIONAL TIBÉRIO NUNES - FLORIANO</t>
  </si>
  <si>
    <t>PRESTAÇÃO DE ASSISTÊNCIA HOSPITALAR E AMBULATORIAL DE MÉDIA E ALTA COMPLEXIDADE À POPULAÇÃO DO TERRITÓRIO VALE DOS RIOS PIAUÍ E ITAUEIRA</t>
  </si>
  <si>
    <t>ASSISTÊNCIAS HOSPITALAR E AMBULATORIAL DE MÉDIA E COMPLEXIDADE PRESTADAS À POPULAÇÃO REFERENCIADA DO SUS NO TERRITÓRIO.</t>
  </si>
  <si>
    <t>2077</t>
  </si>
  <si>
    <t>ADMINISTRAÇÃO GERAL DO HOSPITAL COLÔNIA DO CARPINA - PARNAÍBA</t>
  </si>
  <si>
    <t>17104 - HOSPITAL COLÔNIA DO CARPINA - PARNAÍBA</t>
  </si>
  <si>
    <t>ASSISTÊNCIA HOSPITALAR E AMBULATÓRIAL DE MÉDIA E ALTA COMPLEXIDADE À POPULAÇÃO DO TERRITÓRIO DA PLANÍCIE LITORÂNEA</t>
  </si>
  <si>
    <t>ASSISTÊNCIAS HOSPITALAR E AMBULATORIAL DE MÉDIA E COMPLEXIDADE PRESTADAS À POPULAÇÃO REFERENCIADA DO SUS.</t>
  </si>
  <si>
    <t>2079</t>
  </si>
  <si>
    <t>ADMINISTRAÇÃO GERAL DO HOSPITAL REGIONAL JUSTINO LUZ - PICOS</t>
  </si>
  <si>
    <t>17105 - HOSPITAL REGIONAL JUSTINO LUZ - PICOS</t>
  </si>
  <si>
    <t>PRESTAÇÃO DE ASSISTÊNCIA HOSPITALAR E AMBULATORIAL DE MÉDIA E ALTA COMPLEXIDADE À POPULAÇÃO DO TERRITÓRIO DO VALE DO RIO GUARIBAS</t>
  </si>
  <si>
    <t>2080</t>
  </si>
  <si>
    <t>ADMINISTRAÇÃO GERAL DO HOSPITAL REGIONAL DE CAMPO MAIOR - CAMPO MAIOR</t>
  </si>
  <si>
    <t>17106 - HOSPITAL SENADOR CÂNDIDO FERRAZ - SÃO RAIMUNDO NONATO</t>
  </si>
  <si>
    <t>ASSISTÊNCIA HOSPITALAR E AMBULATORIAL DE MÉDIA E ALTA COMPLEXIDADE À POPULAÇÃO DO TERRITÓRIO SERRA DA CAPIVARA</t>
  </si>
  <si>
    <t>2082</t>
  </si>
  <si>
    <t>ADMINISTRAÇÃO GERAL DO HOSPITAL LEÔNIDAS MELO</t>
  </si>
  <si>
    <t>17108 - HOSPITAL REGIONAL DE CAMPO MAIOR - CAMPO MAIOR</t>
  </si>
  <si>
    <t>ASSISTÊNCIA HOSPITALAR E AMBULATORIAL DE MÉDIA E ALTA COMPLEXIDADE À POPULAÇÃO DO TERRITÓRIO DOS CARNAUBAIS</t>
  </si>
  <si>
    <t>2280</t>
  </si>
  <si>
    <t>ADMINISTRAÇÃO GERAL DO HOSPITAL REGIONAL DR. JOÃO PACHECO CAVALCANTE - CORRENTE</t>
  </si>
  <si>
    <t>17109 - HOSPITAL REGIONAL DR. JOÃO PACHECO CAVALCANTE - CORRENTE</t>
  </si>
  <si>
    <t>ASSISTÊNCIA HOSPITALAR E AMBULATORIAL DE MÉDIA COMPLEXIDADE À POPULAÇÃO DO TERRITÓRIO CHAPADA DAS MANGABEIRAS - CORRENTE</t>
  </si>
  <si>
    <t>ADMINISTRAÇÃO GERAL DO HOSPITAL REGIONAL DEOLINDO COUTO - OEIRAS</t>
  </si>
  <si>
    <t>17110 - HOSPITAL REGIONAL DEOLINDO COUTO - OEIRAS</t>
  </si>
  <si>
    <t>PRESTAÇÃO DE ASSISTÊNCIA HOSPITALAR E AMBULATORIAL DE MÉDIA E ALTA COMPLEXIDADE À POPULAÇÃO DO VALE DO CANINDÉ</t>
  </si>
  <si>
    <t>ASSISTÊNCIAS HOSPITALAR E AMBULATORIAL DE MÉDIA E ALTA COMPLEXIDADE PRESTADAS À POPULAÇÃO REFERENCIADA DO SUS</t>
  </si>
  <si>
    <t>2085</t>
  </si>
  <si>
    <t>ADMINISTRAÇÃO GERAL DO HOSPITAL REGIONAL DR. CHAGAS RODRIGUES - PIRIPIRI</t>
  </si>
  <si>
    <t>17111 - HOSPITAL REGIONAL DR. CHAGAS RODRIGUES - PIRIPIRI</t>
  </si>
  <si>
    <t>ASSISTÊNCIA HOSPITALAR E AMBULATORIAL DE MÉDIA E ALTA COMPLEXIDADE À POPULAÇÃO DOS COCAIS</t>
  </si>
  <si>
    <t>ASSISTÊNCIAS HOSPITALAR E AMBULATORIAL DE MÉDIA COMPLEXIDADE PRESTADAS À POPULAÇÃO REFERENCIADA DO SUS.</t>
  </si>
  <si>
    <t>2086</t>
  </si>
  <si>
    <t>ADMINISTRAÇÃO GERAL DO LABORATÓRIO CENTRAL DR. COSTA ALVARENGA - TERESINA</t>
  </si>
  <si>
    <t>17112 - LABORATÓRIO CENTRAL DR. COSTA ALVARENGA - TERESINA</t>
  </si>
  <si>
    <t>AMPLIAÇÃO E DIVERSIFICAÇÃO DA OFERTA DE EXAMES LABORATORIAIS ESPECIALIZADOS DE SAÚDE PÚBLICA, DE MÉDIA E ALTA COMPLEXIDADE NO ÂMBITO DO SUS</t>
  </si>
  <si>
    <t>OFERTA DE EXAMES LABORATORIAIS DE MEDIA E ALTA COMPLEXIDADE AMPLIADA E DIVERSIFICADA, GARANTINDO AO ESTADO A REFERÊNCIA PARA DIAGNÓSTICO DE DOENÇAS DE NOTIFICAÇÃO COMPULSÓRIA E DE EVENTOS INUSITADOS</t>
  </si>
  <si>
    <t>2213</t>
  </si>
  <si>
    <t>ADMINISTRAÇÃO GERAL DO HOSPITAL INFANTIL DR. LUCÍDIO PORTELA - TERESINA</t>
  </si>
  <si>
    <t>17113 - HOSPITAL INFANTIL DR. LUCÍDIO PORTELA - TERESINA</t>
  </si>
  <si>
    <t>ASSISTÊNCIA HOSPITALAR E AMBULATORIAL DE MÉDIA E ALTA COMPLEXIDADE PARA A POPULAÇÃO INFANTIL DO ESTADO DO PIAUÍ</t>
  </si>
  <si>
    <t>ASSISTÊNCIAS HOSPITALAR E AMBULATORIAL DE MÉDIA E ALTA COMPLEXIDADE PRESTADAS A SEGUIMENTOS PRIORITARIOS COM FOCO NA EFICIÊNCIA E EXCELÊNCIA.</t>
  </si>
  <si>
    <t>2221</t>
  </si>
  <si>
    <t>CAPACITAÇÃO E QUALIFICAÇÃO TÉCNICA PARA TRABALHADORES DO HILP REALIZADAS</t>
  </si>
  <si>
    <t>REFORMA, RECUPERAÇÃO, AMPLIAÇÃO DO HOSPITAL INFANTIL LUCÍDIO PORTELA E AQUISIÇÃO DE EQUIPAMENTOS REALIZADAS</t>
  </si>
  <si>
    <t>VIGILÂNCIA SANITÁRIA E CONTROLE INTERNO DE INFECÇÃO HOSPITALAR DO HILP REALIZADOS</t>
  </si>
  <si>
    <t>ADMINISTRAÇÃO GERAL DO HOSPITAL PSIQUIÁTRICO AREOLINO DE ABREU - TERESINA</t>
  </si>
  <si>
    <t>17114 - HOSPITAL PSIQUIÁTRICO AREOLINO DE ABREU - TERESINA</t>
  </si>
  <si>
    <t>ASSISTÊNCIA HOSPITALAR E AMBULATORIAL DE MÉDIA E ALTA COMPLEXIDADE A PACIENTES COM TRANSTORNO MENTAL</t>
  </si>
  <si>
    <t>CAPACITAÇÃO E QUALIFICAÇÃO TÉCNICA PARA TRABALHADORES DO SUS DO HPAA REALIZADAS</t>
  </si>
  <si>
    <t>2215</t>
  </si>
  <si>
    <t>SERVIÇO HOSPITALAR DE REFERÊNCIA PARA ATENÇÃO A PESSOAS COM SOFRIMENTO OU TRANSTORNO MENTAL E COM NECESSIDADES DECORRENTES DO USO DE CRACK, ÁLCOOL E OUTRAS DROGAS PRESTADOS</t>
  </si>
  <si>
    <t>ADMINISTRAÇÃO GERAL DA MATERNIDADE DONA EVANGELINA ROSA - TERESINA</t>
  </si>
  <si>
    <t>17115 - MATERNIDADE DONA EVANGELINA ROSA - TERESINA</t>
  </si>
  <si>
    <t>ASSISTÊNCIA HOSPITALAR E AMBULATORIAL DE MÉDIA E ALTA COMPLEXIDADE À POPULAÇÃO MATERNA E RÉCEM NASCIDOS, REFERENCIADA DO SUS</t>
  </si>
  <si>
    <t>ASSISTÊNCIA INTEGRAL E DE QUALIDADE AMBULATORIAL PRESTADA; DE URGÊNCIA E EMERGÊNCIA E INTERNAÇÃO À MULHERES NA IDADE FÉRTIL DESDE A PRÉ-CONCEPÇÃO INDEPENDENTE DO SEU GRAU DE RISCO BEM COMO À CRIANÇA ATÉ A IDADE DE CINCO ANOS E ASSISTÊNCIA NEONATAL.</t>
  </si>
  <si>
    <t>2219</t>
  </si>
  <si>
    <t>CAPACITAÇÃO E QUALIFICAÇÃO TÉCNICA PARA TRABALHADORES DO SUS DA MATERNIDADE DONA EVANGELINA ROSA REALIZADAS</t>
  </si>
  <si>
    <t>REFORMA, RECUPERAÇÃO, AMPLIAÇÃO E REEQUIPAGEM DA MDER REALIZADAS</t>
  </si>
  <si>
    <t>VIGILÂNCIA SANITÁRIA E CONTROLE INTERNO DE INFECÇÃO HOSPITALAR DA MDER REALIZADOS</t>
  </si>
  <si>
    <t>ADMINISTRAÇÃO GERAL DO INSTITUTO DE DOENÇAS TROPICAIS DR. NATAN PORTELA - TERESINA</t>
  </si>
  <si>
    <t>17116 - INSTITUTO DE DOENÇAS TROPICAIS DR. NATAN PORTELA - TERESINA</t>
  </si>
  <si>
    <t>ASSISTÊNCIA HOSPITALAR E AMBULATORIAL ESPECIALIZADA NA ÁREA DE DOENÇAS INFECCIOSAS</t>
  </si>
  <si>
    <t>ASSISTÊNCIA HOSPITALAR E AMBULATORIAL ESPECIALIZADA IMPLEMENTADAS NA ÁREA DE DOENÇAS INFECCIOSAS, DENTRO DO CONTEXTO DA SAÚDE PÚBLICA.</t>
  </si>
  <si>
    <t>CAPACITAÇÃO E QUALIFICAÇÃO TÉCNICA PARA TRABALHADORES DO SUS DO IDTNP REALIZADAS</t>
  </si>
  <si>
    <t>REFORMA, RECUPERAÇÃO, AMPLIAÇÃO E AQUISIÇÃO DE EQUIPAMENTOS PARA O IDTNP REALIZADA</t>
  </si>
  <si>
    <t>VIGILÂNCIA SANITÁRIA E CONTROLE INTERNO DE INFECÇÃO HOSPITALAR DO IDTNP REALIZADOS</t>
  </si>
  <si>
    <t>ADMINISTRAÇÃO GERAL DO HOSPITAL GETÚLIO VARGAS - TERESINA</t>
  </si>
  <si>
    <t>17117 - HOSPITAL GETÚLIO VARGAS - TERESINA</t>
  </si>
  <si>
    <t>PRESTAÇÃO DE ASSISTÊNCIA HOSPITALAR E AMBULATORIAL DE MÉDIA E ALTA COMPLEXIDADE DE FORMA INDISSOCIÁVEL E INTEGRADA AO ENSINO, PESQUISA E EXTENSÃO</t>
  </si>
  <si>
    <t>REFORMA, RECUPERAÇÃO, AMPLIAÇÃO DO HGV REALIZADAS E EQUIPAMENTOS ADQUIRIDOS</t>
  </si>
  <si>
    <t>2230</t>
  </si>
  <si>
    <t>CAPACITAÇÃO E QUALIFICAÇÃO TÉCNICA DE PROFISSIONAIS DO HGV</t>
  </si>
  <si>
    <t>CAPACITAÇÃO E QUALIFICAÇÃO TÉCNICA PARA TRABALHADORES DO SUS DO HGV REALIZADAS</t>
  </si>
  <si>
    <t>2159</t>
  </si>
  <si>
    <t>VIGILÂNCIA SANITÁRIA E CONTROLE INTERNO DE INFECÇÃO HOSPITALAR NO HGV</t>
  </si>
  <si>
    <t>VIGILÂNCIA SANITÁRIA E CONTROLE INTERNO DE INFECÇÃO HOSPITALAR DO HGV REALIZADOS</t>
  </si>
  <si>
    <t>2197</t>
  </si>
  <si>
    <t>ASSISTÊNCIA HOSPITALAR, AMBULATORIAL E SERVIÇOS DE DIAGNÓSTICO E TRATAMENTO POR IMAGEM COM QUALIDADE DE MEDIA E ALTA COMPLEXIDADE AOS USUÁRIOS DO SUS REALIZADOS</t>
  </si>
  <si>
    <t>ADMINISTRAÇÃO GERAL DO CENTRO DE HEMATOLOGIA E HEMOTERAPIA DO PIAUÍ - HEMOPI - TERESINA</t>
  </si>
  <si>
    <t>17118 - CENTRO DE HEMATOLOGIA E HEMOTERAPIA DO PIAUÍ - HEMOPI - TERESINA</t>
  </si>
  <si>
    <t>ASSISTÊNCIA HEMATOLÓGICA E HEMOTERÁPICA DE QUALIDADE À POPULAÇÃO DOS 224 MUNICÍPIOS DO ESTADO</t>
  </si>
  <si>
    <t>AGÊNCIAS TRANSFUSIONAIS IMPLANTADAS</t>
  </si>
  <si>
    <t>ASSISTÊNCIA HEMATOLOGICA E HEMOTERAPICA (COLETA, TESTES, TRANSFUSÃO, SANGRIA) REALIZADA</t>
  </si>
  <si>
    <t>LABORATÓRIO DE BIOLOGIA MOLECULAR MONTADO E EQUIPADO</t>
  </si>
  <si>
    <t>ADMINISTRAÇÃO GERAL DO HOSPITAL DIRCEU ARCOVERDE - PARNAÍBA</t>
  </si>
  <si>
    <t>17119 - HOSPITAL DIRCEU ARCOVERDE - PARNAÍBA</t>
  </si>
  <si>
    <t>2087</t>
  </si>
  <si>
    <t>ADMINISTRAÇÃO GERAL DO HOSPITAL ESTADUAL DR. JÚLIO HARTMAN - ESPERANTINA</t>
  </si>
  <si>
    <t>17121 - HOSPITAL ESTADUAL DR. JÚLIO HARTMAN - ESPERANTINA</t>
  </si>
  <si>
    <t>ASSISTÊNCIA HOSPITALAR E AMBULATORIAL DE MÉDIA COMPLEXIDADE À POPULAÇÃO DE ESPERANTINA REFERENCIADA PELO SUS</t>
  </si>
  <si>
    <t>ASSISTÊNCIAS HOSPITALAR E AMBULATORIAL DE MÉDIA COMPLEXIDADE PRESTADAS À POPULAÇÃO DE REFERENCIADA DO SUS.</t>
  </si>
  <si>
    <t>2088</t>
  </si>
  <si>
    <t>ADMINISTRAÇÃO GERAL DO HOSPITAL LOCAL JOSÉ DE MOURA FÉ - SIMPLÍCIO MENDES</t>
  </si>
  <si>
    <t>17123 - HOSPITAL LOCAL JOSÉ DE MOURA FÉ - SIMPLÍCIO MENDES</t>
  </si>
  <si>
    <t>ASSISTÊNCIA HOSPITALAR E AMBULATORIAL DE MÉDIA COMPLEXIDADE À POPULAÇÃO N0 TERRITORIO VALE DO CANINDÉ</t>
  </si>
  <si>
    <t>ASSISTÊNCIAS HOSPITALAR E AMBULATORIAL DE MÉDIA COMPLEXIDADE PRESTADAS À POPULAÇÃO REFERENCIADA DO SUS</t>
  </si>
  <si>
    <t>2089</t>
  </si>
  <si>
    <t>ADMINISTRAÇÃO GERAL DO HOSPITAL REGIONAL TERESINHA NUNES DE BARROS - SÃO JOÃO DO PIAUÍ</t>
  </si>
  <si>
    <t>17124 - HOSPITAL REGIONAL TERESINHA NUNES DE BARROS - SÃO JOÃO DO PIAUÍ</t>
  </si>
  <si>
    <t>ASSISTÊNCIA HOSPITALAR E AMBULATORIAL DE MÉDIA COMPLEXIDADE À POPULAÇÃO NO TERRITÓRIO SERRA DA CAPIVARA</t>
  </si>
  <si>
    <t>ADMINISTRAÇÃO GERAL DO HOSPITAL REGIONAL EUSTÁQUIO PORTELA - VALENÇA PIAUÍ</t>
  </si>
  <si>
    <t>17125 - HOSPITAL REGIONAL EUSTÁQUIO PORTELA - VALENÇA DO PIAUÍ</t>
  </si>
  <si>
    <t>ASSISTÊNCIA HOSPITALAR E AMBULATORIAL DE MÉDIA COMPLEXIDADE À POPULAÇÃO DO TERRITÓRIO VALE DO SAMBITO</t>
  </si>
  <si>
    <t>ASSISTÊNCIAS HOSPITALAR E AMBULATORIAL DE MÉDIA COMPLEXIDADE PRESTADAS À POPULAÇÃO DO TERRITÓRIO DO VALE DO SAMBITO E REFERENCIADA DO SUS</t>
  </si>
  <si>
    <t>ADMINISTRAÇÃO GERAL DO HOSPITAL REGIONAL DIRCEU ARCOVERDE - URUÇUÍ</t>
  </si>
  <si>
    <t>17126 - HOSPITAL REGIONAL DIRCEU ARCOVERDE - URUÇUÍ</t>
  </si>
  <si>
    <t>PRESTAÇÃO DA ASSISTÊNCIA HOSPITALAR E AMBULATORIAL DE MÉDIA COMPLEXIDADE À POPULAÇÃO REFERENCIADA DO SUS - TERRITÓRIO ALTO PARNAÍBA</t>
  </si>
  <si>
    <t>ASSISTÊNCIAS HOSPITALAR E AMBULATORIAL DE MÉDIA COMPLEXIDADE PRESTADAS A POPULAÇÃO DO TERRITÓRIO DO TABULEIRO DO ALTO PARNAÍBA</t>
  </si>
  <si>
    <t>2092</t>
  </si>
  <si>
    <t>ADMINISTRAÇÃO GERAL DO HOSPITAL LOCAL DOMINGOS CHAVES - CANTO DO BURITI</t>
  </si>
  <si>
    <t>17128 - HOSPITAL LOCAL DOMINGOS CHAVES - CANTO DO BURITI</t>
  </si>
  <si>
    <t>ASSISTÊNCIA HOSPITALAR E AMBULATORIAL DE MÉDIA COMPLEXIDADE À POPULAÇÃO</t>
  </si>
  <si>
    <t>ASSISTÊNCIAS HOSPITALAR E AMBULATORIAL DE MÉDIA COMPLEXIDADE PRESTADAS À POPULAÇÃO LOCAL E REFERENCIADA DO SUS</t>
  </si>
  <si>
    <t>2093</t>
  </si>
  <si>
    <t>ADMINISTRAÇÃO GERAL DA I - COORDENAÇÃO REGIONAL DE SAÚDE - PARNAÍBA</t>
  </si>
  <si>
    <t>17129 - I - COORDENAÇÃO REGIONAL DE SAÚDE - PARNAÍBA</t>
  </si>
  <si>
    <t>FORTALECIMENTO DA DESCENTRALIZAÇÃO DAS AÇÕES DA POLÍTICA ESTADUAL DE SAÚDE NOS MUNICÍPIOS DA ÁREA DE ABRANGÊNCIA DA COORDENAÇÃO REGIONAL DE SAÚDE DE PARNAÍBA</t>
  </si>
  <si>
    <t>MUNICÍPIOS APOIADOS TECNICAMENTE COM VISTAS À GARANTIA DA INTEGRALIDADE DA ATENÇÃO À SAÚDE NA SUA ÁREA DE ABRANGÊNCIA</t>
  </si>
  <si>
    <t>2175</t>
  </si>
  <si>
    <t>ADMINISTRAÇÃO GERAL DA III - COORDENAÇÃO REGIONAL DE SAÚDE - PIRIPIRI</t>
  </si>
  <si>
    <t>17130 - III - COORDENAÇÃO REGIONAL DE SAÚDE - PIRIPIRI</t>
  </si>
  <si>
    <t>FORTALECIMENTO DA DESCENTRALIZAÇÃO DAS AÇÕES DA POLÍTICA ESTADUAL DE SAÚDE NOS MUNICÍPIOS DA ÁREA DE ABRANGÊNCIA DA COORDENAÇÃO REGIONAL DE SAÚDE DE PIRIPIRI</t>
  </si>
  <si>
    <t>2193</t>
  </si>
  <si>
    <t>ADMINISTRAÇÃO GERAL DA V - COORDENAÇÃO REGIONAL DE SAÚDE - CAMPO MAIOR</t>
  </si>
  <si>
    <t>17131 - V - COORDENAÇÃO REGIONAL DE SAÚDE - CAMPO MAIOR</t>
  </si>
  <si>
    <t>APOIO TÉCNICO AOS MUNICÍPIOS PARA GARANTIR A INTEGRALIDADE DA ATENÇÃO À SAÚDE NOS MUNICÍPIOS DA SUA ÁREA DE ABRANGÊNCIA</t>
  </si>
  <si>
    <t>APOIO TÉCNICO REALIZADO AOS MUNICÍPIOS COM VISTAS À GARANTIA DA INTEGRALIDADE DA ATENÇÃO À SAÚDE NA SUA ÁREA DE ABRANGÊNCIA</t>
  </si>
  <si>
    <t>2176</t>
  </si>
  <si>
    <t>ADMINISTRAÇÃO GERAL DA VII - COORDENAÇÃO REGIONAL DE SAÚDE - VALENÇA DO PIAUÍ</t>
  </si>
  <si>
    <t>17132 - VII - COORDENAÇÃO REGIONAL DE SAÚDE - VALENÇA DO PIAUÍ</t>
  </si>
  <si>
    <t>FORTALECIMENTO DA DESCENTRALIZAÇÃO DAS AÇÕES DA POLÍTICA ESTADUAL DE SAÚDE NOS MUNICÍPIOS DA ÁREA DE ABRANGÊNCIA DA COORDENAÇÃO REGIONAL DE SAÚDE DE VALENÇA</t>
  </si>
  <si>
    <t>ADMINISTRAÇÃO GERAL DA IX - COORDENAÇÃO REGIONAL DE SAÚDE - PICOS</t>
  </si>
  <si>
    <t>17133 - IX - COORDENAÇÃO REGIONAL DE SAÚDE - PICOS</t>
  </si>
  <si>
    <t>FORTALECIMENTO DA DESCENTRALIZAÇÃO DAS AÇÕES DA POLÍTICA ESTADUAL DE SAÚDE NOS MUNICÍPIOS DA ÁREA DE ABRANGÊNCIA DA COORDENAÇÃO REGIONAL DE SAÚDE DE PICOS</t>
  </si>
  <si>
    <t>MUNICÍPIOS APOIADOS TECNICAMENTE COM VISTAS À GARANTIA DA INTEGRALIDADE DA ATENÇÃO À SAÚDE NOS MUNICÍPIOS DA SUA ÁREA DE ABRANGÊNCIA - COORDENAÇÃO REGIONAL DE SAÚDE DE PICOS</t>
  </si>
  <si>
    <t>2179</t>
  </si>
  <si>
    <t>ADMINISTRAÇÃO GERAL DA X - COORDENAÇÃO REGIONAL DE SAÚDE - FLORIANO</t>
  </si>
  <si>
    <t>17134 - X - COORDENAÇÃO REGIONAL DE SAÚDE - FLORIANO</t>
  </si>
  <si>
    <t>FORTALECIMENTO DA DESCENTRALIZAÇÃO DAS AÇÕES DA POLÍTICA ESTADUAL DE SAÚDE NOS MUNICÍPIOS DA ÁREA DE ABRANGÊNCIA DA COORDENAÇÃO REGIONAL DE SAÚDE DE FLORIANO</t>
  </si>
  <si>
    <t>COORDENAÇÃO REGIONAL DE SAÚDE DE FLORIANO - EFICIENTE</t>
  </si>
  <si>
    <t>2185</t>
  </si>
  <si>
    <t>ADMINISTRAÇÃO GERAL DA XII - COORDENAÇÃO REGIONAL DE SAÚDE - SÃO RAIMUNDO NONATO</t>
  </si>
  <si>
    <t>17135 - XII - COORDENAÇÃO REGIONAL DE SAÚDE - SÃO RAIMUNDO NONATO</t>
  </si>
  <si>
    <t>DESCENTRALIZAÇÃO DAS AÇÕES DA POLÍTICA ESTADUAL DE SAÚDE NOS MUNICÍPIOS DA ÁREA DE ABRANGÊNCIA DA COORDENAÇÃO REGIONAL DE SAÚDE DE SÃO RAIMUNDO NONATO</t>
  </si>
  <si>
    <t>COORDENAÇÃO REGIONAL DE SAÚDE DE SÃO RAIMUNDO NONATO - EFICIENTE</t>
  </si>
  <si>
    <t>ADMINISTRAÇÃO GERAL DA XIII - COORDENAÇÃO REGIONAL DE SAÚDE - BOM JESUS</t>
  </si>
  <si>
    <t>17136 - XIII - COORDENAÇÃO REGIONAL DE SAÚDE - BOM JESUS</t>
  </si>
  <si>
    <t>FORTALECIMENTO DA DESCENTRALIZAÇÃO DAS AÇÕES DA POLÍTICA ESTADUAL DE SAÚDE NOS MUNICÍPIOS DA ÁREA DE ABRANGÊNCIA DA COORDENAÇÃO REGIONAL DE SAÚDE DE BOM JESUS</t>
  </si>
  <si>
    <t>COORDENAÇÃO REGIONAL DE SAÚDE DE BOM JESUS - EFICIENTE</t>
  </si>
  <si>
    <t>2187</t>
  </si>
  <si>
    <t>ADMINISTRAÇÃO GERAL DA IV - COORDENAÇÃO REGIONAL DE SAÚDE - TERESINA</t>
  </si>
  <si>
    <t>17137 - IV - COORDENAÇÃO REGIONAL DE SAÚDE - TERESINA</t>
  </si>
  <si>
    <t>FORTALECIMENTO DA DESCENTRALIZAÇÃO DAS AÇÕES DA POLÍTICA ESTADUAL DE SAÚDE NOS MUNICÍPIOS DA ÁREA DE ABRANGÊNCIA DA COORDENAÇÃO REGIONAL DE SAÚDE DE TERESINA</t>
  </si>
  <si>
    <t>COORDENAÇÃO REGIONAL DE SAÚDE DE TERESINA - EFICIENTE</t>
  </si>
  <si>
    <t>2189</t>
  </si>
  <si>
    <t>ADMINISTRAÇÃO GERAL DA UNIDADE INTEGRADA DE SAÚDE DO MOCAMBINHO</t>
  </si>
  <si>
    <t>17138 - UNIDADE INTEGRADA DE SAÚDE DO MOCAMBINHO</t>
  </si>
  <si>
    <t>ASSISTÊNCIA HOSPITALAR E AMBULATORIAL DE MÉDIA COMPLEXIDADE À POPULAÇÃO REFERENCIADA PELO SUS À UNIDADE INTEGRADA DO MOCAMBINHO</t>
  </si>
  <si>
    <t>ASSISTÊNCIA HOSPITALAR E AMBULATORIAL DE MÉDIA COMPLEXIDADE PRESTADA A POPULAÇÃO REFERENCIADA PELO SUS</t>
  </si>
  <si>
    <t>2190</t>
  </si>
  <si>
    <t>CONSTRUÇÃO, AMPLIAÇÃO, REFORMA E AQUISIÇÃO DE EQUIPAMENTOS PARA UNIDADES HOSPITALARES.</t>
  </si>
  <si>
    <t>17139 - SECRETARIA ESTADUAL DE SAÚDE</t>
  </si>
  <si>
    <t>CONSTRUÇÃO, REFORMA , AMPLIAÇÃO E AQUISIÇÃO DE EQUIPAMENTOS PARA AS UNIDADES DE SAÚDE NOS MUNICÍPIOS</t>
  </si>
  <si>
    <t>CONSTRUÇÃO, REFORMA , AMPLIAÇÃO REALIZADAS E EQUIPAMENTO PARA UNIDADES DE SAÚDE MUNICIPAIS ADIQUIRIDOS</t>
  </si>
  <si>
    <t>MANUTENÇÃO DA SESAPI E CELEBRAÇÃO DE CONVÊNIOS.</t>
  </si>
  <si>
    <t>CONVÊNIOS E CONTRATOS COM MUNICÍPIOS E/OU OUTROS ÓRGÃOS PARA AMPLIAÇÃO, REFORMA CONCLUSÃO, CONSTRUÇÃO E EQUIPAMENTOS DOS ESTABELECIMENTOS DE SAÚDE REALIZADOS</t>
  </si>
  <si>
    <t>2392</t>
  </si>
  <si>
    <t>APRIMORAMENTO E QUALIFICAÇÃO DE SERVIDORES DO ESTADO EM PLANEJAMENTO PÚBLICO</t>
  </si>
  <si>
    <t>19101 - SECRETARIA DO PLANEJAMENTO</t>
  </si>
  <si>
    <t>MODERNIZAÇÃO DA GESTÃO</t>
  </si>
  <si>
    <t>CAPACITAÇÃO E/OU QUALIFICAÇÃO DE SERVIDORES</t>
  </si>
  <si>
    <t>MODERNIZAÇÃO E APERFEIÇOAMENTO DA SEPLAN</t>
  </si>
  <si>
    <t>EQUIPAMENTOS E MOBILIÁRIOS ADQUIRIDOS</t>
  </si>
  <si>
    <t>2388</t>
  </si>
  <si>
    <t>VEÍCULO ADQUIRIDO</t>
  </si>
  <si>
    <t>MONITORAMENTO E AVALIAÇÃO DAS AÇÕES ESTRATÉGICAS DO ESTADO</t>
  </si>
  <si>
    <t>MONITORAMENTO E AVALIAÇÃO DE POLÍTICAS PÚBLICAS</t>
  </si>
  <si>
    <t>OFICINAS DE PLANEJAMENTO REALIZADAS</t>
  </si>
  <si>
    <t>2342</t>
  </si>
  <si>
    <t>REUNIÕES DE MONITORAMENTO</t>
  </si>
  <si>
    <t>PLANEJA PIAUI</t>
  </si>
  <si>
    <t>PLANEJA PIAUÍ</t>
  </si>
  <si>
    <t>APOIO A MUNICÍPIOS NAS ATIVIDADES DE PLANEJAMENTO, ORÇAMENTO E PROJETOS</t>
  </si>
  <si>
    <t>2001</t>
  </si>
  <si>
    <t>OFICINAS DE PLANEJAMENTO TERRITORIAL REALIZADAS</t>
  </si>
  <si>
    <t>REVISÃO DO PPA REALIZADA</t>
  </si>
  <si>
    <t>SUPORTE NA ELABORAÇÃO E IMPLEMENTAÇÃO DE PROJETOS SOCIAIS E PRODUTIVOS</t>
  </si>
  <si>
    <t>ACOMPANHAMENTO ESTRATÉGICO E DESENVOLVIMENTO SOCIOECONÔMICO</t>
  </si>
  <si>
    <t>ACOMPANHAMENTO REALIZADO</t>
  </si>
  <si>
    <t>2333</t>
  </si>
  <si>
    <t>REDE ESTADUAL DE PLANEJAMENTO E ORÇAMENTO IMPLANATADA</t>
  </si>
  <si>
    <t>COORDENAÇÃO GERAL DA SEPLAN</t>
  </si>
  <si>
    <t>ESTUDOS E PESQUISAS SÓCIO-ECONÔMICAS</t>
  </si>
  <si>
    <t>19201 - FUNDAÇÃO CENTRO DE PESQUISAS ECONÔMICAS E SOCIAIS DO PIAUÍ - CEPRO</t>
  </si>
  <si>
    <t>ESTUDOS E PESQUISAS SOCIOECONÔMICAS</t>
  </si>
  <si>
    <t>ESTUDOS REALIZADOS</t>
  </si>
  <si>
    <t>1020</t>
  </si>
  <si>
    <t>PESQUISAS DESENVOLVIDAS</t>
  </si>
  <si>
    <t>FORTALECIMENTO INSTITUCIONAL</t>
  </si>
  <si>
    <t>CONSTRUÇÃO DA SEDE</t>
  </si>
  <si>
    <t>2026</t>
  </si>
  <si>
    <t>EQUIPAMENTO E MOBILIÁRIO ADQUIRIDOS</t>
  </si>
  <si>
    <t>PESQUISAS DE ESTATÍSTICA E INFORMAÇÃO</t>
  </si>
  <si>
    <t>PESQUISA DE ESTATÍSTICA E INFORMAÇÃO</t>
  </si>
  <si>
    <t>PESQUISA DE OPINIÃO PÚBLICA REALIZADAS</t>
  </si>
  <si>
    <t>2160</t>
  </si>
  <si>
    <t>PESQUISA DE ORÇAMENTO FAMILIAR REALIZADA</t>
  </si>
  <si>
    <t>PESQUISA NO SEMIÁRIDO PIAUIENSE EM PARCERIA COM SDR REALIZADA</t>
  </si>
  <si>
    <t>PROGRAMA DE GEOPROCESSAMENTO IMPLANTADO</t>
  </si>
  <si>
    <t>REALIZAR PESQUISAS EM ATENDIMENTO A DEMANDAS DE OUTROS ÓRGÃOS DO ESTADO.</t>
  </si>
  <si>
    <t>COORDENAÇÃO GERAL DA FUNDAÇÃO CEPRO</t>
  </si>
  <si>
    <t>APOIO A PESQUISAS E ESTRATÉGIAS PARA O DESENVOLVIMENTO SUSTENTAVEL E A BIODIVERSIDADE NO ESTADO DO PIAUÍ</t>
  </si>
  <si>
    <t>20101 - SECRETARIA DO DESENVOLVIMENTO ECONÔMICO E TECNOLÓGICO</t>
  </si>
  <si>
    <t>APOIO A PESQUISAS E ESTRATÉGIAS PARA O DESENVOLVIMENTO SUSTENTÁVEL E A BIODIVERSIDADE NO ESTADO DO PIAUÍ</t>
  </si>
  <si>
    <t>ATIVIDADE DE PESQUISA REALIZADAS</t>
  </si>
  <si>
    <t>LABORATÓRIOS DE PESQUISA IMPLANTADO</t>
  </si>
  <si>
    <t>DESENVOLVIMENTO DA BIOTECNOLOGIA NO ESTADO DO PIAUI</t>
  </si>
  <si>
    <t>DESENVOLVIMENTO DA BIOTECNOLOGIA NO ESTADO</t>
  </si>
  <si>
    <t>ATIVIDADES DE PESQUISA REALIZADAS</t>
  </si>
  <si>
    <t>1263</t>
  </si>
  <si>
    <t>DESENVOLVIMENTO E APOIO DAS INOVAÇÕES TECNOLÓGICAS E INCENTIVO AS EXPORTAÇÕES</t>
  </si>
  <si>
    <t>APOIO ÀS INICIATIVAS DE DESENVOLVIMENTO E INOVAÇÃO TECNOLÓGICA</t>
  </si>
  <si>
    <t>CAPACITAÇÃO TÉCNICA</t>
  </si>
  <si>
    <t>EDITAIS DE PESQUISA REALIZADOS</t>
  </si>
  <si>
    <t>INFRAESTRUTURA PARA O DESENVOLVIMENTO DE ENERGIAS RENOVÁVEIS IMPLANTADA</t>
  </si>
  <si>
    <t>IMPLANTAÇÃO DE PARQUES TECNOLÓGICOS</t>
  </si>
  <si>
    <t>PARQUES TECNOLÓGICOS INSTALADOS E ESTRUTURADOS</t>
  </si>
  <si>
    <t>1265</t>
  </si>
  <si>
    <t>PROGRAMA DE DIFUSÃO CIENTÍFICA E TECNOLÓGICA</t>
  </si>
  <si>
    <t>DIFUSÃO CIENTÍFICA E TECNOLÓGICA</t>
  </si>
  <si>
    <t>FEIRA FIXA REALIZADA</t>
  </si>
  <si>
    <t>1228</t>
  </si>
  <si>
    <t>FEIRA ITINERANTE REALIZADA</t>
  </si>
  <si>
    <t>PROGRAMA DA CIÊNCIA POPULARIZADO</t>
  </si>
  <si>
    <t>PUBLICAÇÃO</t>
  </si>
  <si>
    <t>FORTALECIMENTO DOS ARRANJOS PRODUTIVOS LOCAIS</t>
  </si>
  <si>
    <t>FORTALECIMENTO DO COMÉRCIO E SERVIÇO DO ESTADO</t>
  </si>
  <si>
    <t>ACESSO AO MERCADO PROMOVIDO POR MEIO DE FEIRAS E EVENTOS INTERNACIONAIS, NACIONAIS E REGIONAIS</t>
  </si>
  <si>
    <t>1108</t>
  </si>
  <si>
    <t>ASSOCIAÇÕES E COOPERATIVAS FOMENTADAS</t>
  </si>
  <si>
    <t>CAPACITAÇÃO EM VAREJO MODERNO E COMPETITIVO REALIZADA</t>
  </si>
  <si>
    <t>EMPREENDEDORES INFORMAIS INCLUIDOS NO CADASTRO ESTADUAL</t>
  </si>
  <si>
    <t>EMPRESÁRIOS DO COMÉRCIO INSERIDOS NA ATIVIDADE INDUSTRIAL</t>
  </si>
  <si>
    <t>FORTALECIMENTO AOS ARRANJOS PRODUTIVOS LOCAIS</t>
  </si>
  <si>
    <t>ARRANJOS PRODUTIVOS LOCAIS APOIADOS</t>
  </si>
  <si>
    <t>CAPACITAÇÃO TÉCNICA REALIZADA</t>
  </si>
  <si>
    <t>EDITAIS DE APOIO AOS APLS PUBLICADOS (EDITAIS DE BAIXA RENDA BNDES)</t>
  </si>
  <si>
    <t>FUNDO DE DESENVOLVIMENTO INDUSTRIAL DO PIAUI</t>
  </si>
  <si>
    <t>FUNDO DE DESENVOLVIMENTO INDUSTRIAL DO PIAUÍ</t>
  </si>
  <si>
    <t>PROJETOS DE CAPTAÇÃO DE RECURSOS ELABORADOS</t>
  </si>
  <si>
    <t>2267</t>
  </si>
  <si>
    <t>PROMOVER A INTERIORIZAÇÃO DO SETOR INDUSTRIAL</t>
  </si>
  <si>
    <t>SETOR INDUSTRIAL DO ESTADO FORTALECIDO</t>
  </si>
  <si>
    <t>PROMOÇÃO E ATRAÇÃO DE INVESTIMENTO</t>
  </si>
  <si>
    <t>INCENTIVO ÀS EXPORTAÇÕES E ATRAÇÃO DE INVESTIMENTOS</t>
  </si>
  <si>
    <t>AÇÕES DE FOMENTO À MINERAÇÃO IMPLEMENTADAS</t>
  </si>
  <si>
    <t>1220</t>
  </si>
  <si>
    <t>CONSULTORIAS REALIZADAS</t>
  </si>
  <si>
    <t>ESTRUTURA ALFANDEGADA IMPLANTADA (PARNAÍBA, TERESINA, PICOS)</t>
  </si>
  <si>
    <t>OBRA DE INFRAESTRUTURA PARA PROMOÇÃO DO DESENVOLVIMENTO ECONÔMICO DO ESTADO REALIZADA</t>
  </si>
  <si>
    <t>PUBLICAÇÃO EDITADA</t>
  </si>
  <si>
    <t>SEMINÁRIOS REALIZADOS</t>
  </si>
  <si>
    <t>EMPREENDER PARA CRESCER</t>
  </si>
  <si>
    <t>ACOMPANHAMENTO E MONITORAMENTO REALIZADO</t>
  </si>
  <si>
    <t>BENEFICIÁRIOS SELECIONADOS</t>
  </si>
  <si>
    <t>MOBILIZAÇÃO REALIZADA</t>
  </si>
  <si>
    <t>PALESTRAS E EVENTOS REALIZADOS</t>
  </si>
  <si>
    <t>QUESTIONÁRIO APLICADO</t>
  </si>
  <si>
    <t>COORDENAÇÃO GERAL DA SEDET</t>
  </si>
  <si>
    <t>CONSULTORIA REALIZADAS</t>
  </si>
  <si>
    <t>MATERIAL DE EXPEDIENTE ADQUIRIDO</t>
  </si>
  <si>
    <t>MATERIAL DE INFORMÁTICA ADQUIRIDO</t>
  </si>
  <si>
    <t>MATERIAL PERMANENTE ADQUIRIDO</t>
  </si>
  <si>
    <t>20201 - JUNTA COMERCIAL DO ESTADO DO PIAUÍ - JUCEPI</t>
  </si>
  <si>
    <t>MELHORIA DA INFRAESTRUTURA DA JUNTA COMERCIAL</t>
  </si>
  <si>
    <t>IMPLANTAR ACESSIBILIDADE, CLIMATIZAÇÃO E NORMAS DE SEGURANÇA.</t>
  </si>
  <si>
    <t>MELHORIA DA INFRAESTRUTURA FÍSICA DA JUCEPI REALIZADA</t>
  </si>
  <si>
    <t>PRÉDIO SEDE REFORMADO</t>
  </si>
  <si>
    <t>MODERNIZAÇÃO DOS SERVIÇOS NA JUCEPI</t>
  </si>
  <si>
    <t>AQUISIÇÃO E INSTALAÇÃO DO ARQUIVO INTELIGENTE</t>
  </si>
  <si>
    <t>PORTAL DE SERVIÇOS VIA WEB DISPONIBILIZADO PARA O PÚBLICO E IMPLANTAÇÃO DO MÓDULO INTEGRADOR REALIZADO</t>
  </si>
  <si>
    <t>PROJETO REDESIM/DESCONCENTRAÇÃO DOS SERVIÇOS</t>
  </si>
  <si>
    <t>NÚCLEOS DA JUNTA COMERCIAL INSTALADOS</t>
  </si>
  <si>
    <t>COORDENAÇÃO GERAL DA JUCEPI</t>
  </si>
  <si>
    <t>CONCURSO PÚBLICO</t>
  </si>
  <si>
    <t>CONCURSO</t>
  </si>
  <si>
    <t>EFETIVAÇÃO DO PLANO DE CARGO, CARREIRAS E SALÁRIOS.</t>
  </si>
  <si>
    <t>MOBILIÁRIO E EQUIPAMENTOS ADQUIRIDOS</t>
  </si>
  <si>
    <t>AUXÍLIOS FINANCEIROS A EVENTOS, DIVULGAÇÃO E PUBLICAÇÃO CIENTÍFICA E TECNOLÓGICA</t>
  </si>
  <si>
    <t>20203 - FUNDAÇÃO DE AMPARO A PESQUISA DO ESTADO DO PIAUÍ - FAPEPI</t>
  </si>
  <si>
    <t>APOIO ÀS PESQUISAS CIENTÍFICAS, TECNOLÓGICAS E DE INOVAÇÃO</t>
  </si>
  <si>
    <t>AUXÍLIOS A EVENTOS, DIVULGAÇÃO E PUBLICAÇÃO CIENTÍFICA E TECNOLÓGICA REALIZADOS</t>
  </si>
  <si>
    <t>PROJETO DE PESQUISA</t>
  </si>
  <si>
    <t>BOLSAS DE INICIAÇÃO CIENTÍFICA (GRADUAÇÃO) E APOIO TÉCNICO</t>
  </si>
  <si>
    <t>BOLSAS DE INICIAÇÃO CIENTÍFICA (GRADUAÇÃO) E APOIO TÉCNICO CONCEDIDAS</t>
  </si>
  <si>
    <t>1268</t>
  </si>
  <si>
    <t>BOLSAS DE MESTRADO, DOUTORADO E PÓS-DOUTORADO</t>
  </si>
  <si>
    <t>CONCESSÃO DE BOLSAS DE MESTRADO, DOUTORADO E PÓS-DOUTORADO NO ESTADO DO PIAUÍ</t>
  </si>
  <si>
    <t>BOLSAS DE MESTRADO, DOUTORADO E PÓS-DOUTORADO CONCEDIDAS</t>
  </si>
  <si>
    <t>1259</t>
  </si>
  <si>
    <t>FOMENTO A PESQUISA CIENTÍFICA, TECNOLÓGICA E DE INOVAÇÃO</t>
  </si>
  <si>
    <t>FOMENTO A PESQUISA CIENTIFICA, TECNOLOGIA E DE INOVAÇÃO REALIZADA</t>
  </si>
  <si>
    <t>1270</t>
  </si>
  <si>
    <t>MODERNIZAÇÃO DA INFRAESTRUTURA</t>
  </si>
  <si>
    <t>COORDENAÇÃO GERAL DA FAPEPI</t>
  </si>
  <si>
    <t>1274</t>
  </si>
  <si>
    <t>PROGRAMA DE BOLSAS DE INICIAÇÃO CIENTÍFICA JUNIOR - PIBIC-JR</t>
  </si>
  <si>
    <t>1288</t>
  </si>
  <si>
    <t>PROGRAMA DESENVOLVIMENTO CIENTÍFICO REGIONAL - DCR</t>
  </si>
  <si>
    <t>PROGRAMA DESENVOLVIMENTO CIENTIFICO REGIONAL - DCR</t>
  </si>
  <si>
    <t>1285</t>
  </si>
  <si>
    <t>OLIMPÍADAS CIENTÍFICAS E A POPULARIZAÇÃO DA CT&amp;I APOIADAS</t>
  </si>
  <si>
    <t>PERIÓDICOS CIENTÍFICOS DAS INSTITUIÇÕES DE ENSINO A PESQUISA DO PIAUÍ APOIADOS EM SUA CONSOLIDAÇÃO</t>
  </si>
  <si>
    <t>PESQUISAS DE PÓS-GRADUAÇÃO DO PIAUÍ FOMENTADAS</t>
  </si>
  <si>
    <t>INCENTIVO A PESQUISA TECNOLÓGICA NO SETOR RURAL PARA O DESENVOLVIMENTO SUSTENTÁVEL</t>
  </si>
  <si>
    <t>ESTUDANTES DA REDE PÚBLICA DE ESCOLAS PROFISSIONALIZANTES AGRÍCOLAS DO SETOR RURAL APOIADOS</t>
  </si>
  <si>
    <t>PROJETOS DE INOVAÇÃO TECNOLÓGICA NO SETOR RURAL PIAUIENSE APOIADOS</t>
  </si>
  <si>
    <t>APOIO A PROGRAMAS DE TECNOLOGIA SOCIAL</t>
  </si>
  <si>
    <t>CENTROS VOCACIONAIS TECNOLÓGICOS (CVT) DO ESTADO DO PIAUÍ APOIADOS</t>
  </si>
  <si>
    <t>PARQUES TECNOLÓGICOS E MUSEUS DE CIÊNCIAS CRIADOS E APOIADOS</t>
  </si>
  <si>
    <t>PESQUISA CIENTÍFICA NOS CAMPOS DA ROBÓTICA, TECNOLOGIAS SOCIAIS, INCUBADORAS, EMPREENDIMENTOS SOLIDÁRIOS E STARTUPS APOIADOS</t>
  </si>
  <si>
    <t>CAPACITAÇÃO DOS SERVIDORES</t>
  </si>
  <si>
    <t>1276</t>
  </si>
  <si>
    <t>PROJETOS DE APOIO À CRIAÇÃO E AMPLIAÇÃO DOS PÓLOS DE INOVAÇÃO TECNOLÓGICAS DO PIAUÍ</t>
  </si>
  <si>
    <t>CONSTRUÇÃO DE REFEITÓRIO NA SEDE</t>
  </si>
  <si>
    <t>20205 - INSTITUTO DE METROLOGIA DO ESTADO DO PIAUÍ - IMEPI</t>
  </si>
  <si>
    <t>ADEQUAÇÃO E INFORMATIZAÇÃO DA BASE DE VERIFICAÇÃO METROLÓGICA</t>
  </si>
  <si>
    <t>REFEITÓRIO NA SEDE CONSTRUÍDO</t>
  </si>
  <si>
    <t>1175</t>
  </si>
  <si>
    <t>IMEPI IMÓVEL</t>
  </si>
  <si>
    <t>IMEPI MÓVEL</t>
  </si>
  <si>
    <t>2202</t>
  </si>
  <si>
    <t>IMPLANTAÇÃO DE NOVA AGÊNCIA REGIONAL</t>
  </si>
  <si>
    <t>NOVA AGÊNCIA REGIONAL IMPLANTADA</t>
  </si>
  <si>
    <t>1176</t>
  </si>
  <si>
    <t>INFORMATIZAÇÃO DA BASE DE VERIFICAÇÃO METROLÓGICA</t>
  </si>
  <si>
    <t>SERVIÇOS INFORMATIZADOS DE QUALIDADE</t>
  </si>
  <si>
    <t>1181</t>
  </si>
  <si>
    <t>REFORMA E AMPLIAÇÃO DAS INSTALAÇÕES DO IMEPI</t>
  </si>
  <si>
    <t>REFORMA E AMPLIAÇÃO DAS INSTALAÇÕES DO IMEPI REALIZADA</t>
  </si>
  <si>
    <t>1178</t>
  </si>
  <si>
    <t>METROLOGIA LEGAL E AVALIAÇÃO DE CONFORMIDADE</t>
  </si>
  <si>
    <t>PARCERIAS ADMINISTRATIVAS COM ÓRGÃOS DO ESTADO E GOVERNO FEDERAL REALIZADA</t>
  </si>
  <si>
    <t>VERIFICAÇÃO METROLÓGICA</t>
  </si>
  <si>
    <t>FISCALIZAÇÕES</t>
  </si>
  <si>
    <t>CONSTRUÇÃO DE LABORATÓRIOS DE PRÉ-MEDIDA E QUALIDADE</t>
  </si>
  <si>
    <t>LABORATÓRIOS DE PRÉ MEDIDA E QUALIDADE CONSTRUÍDOS</t>
  </si>
  <si>
    <t>1183</t>
  </si>
  <si>
    <t>IMPLANTAÇÃO E FISCALIZAÇÃO DE CARGAS SÓLIDAS E PERIGOSAS E TAXÍMENTOS</t>
  </si>
  <si>
    <t>FISCALIZAÇÃO DE CARGAS SÓLIDAS E VERIFICAÇÃO DE TAXÍMETROS REALIZADAS</t>
  </si>
  <si>
    <t>2041</t>
  </si>
  <si>
    <t>COORDENAÇÃO GERAL DO IMEPI</t>
  </si>
  <si>
    <t>SERVIÇOS PRESTADOS</t>
  </si>
  <si>
    <t>CONITUNIDADE ÀS DEMAIS FASES DA ZPE PARNAÍBA</t>
  </si>
  <si>
    <t>20206 - COMPANHIA ADMINISTRADORA DA ZONA DE PROCESSAMENTO DE EXPORTAÇÃO DE PARNAÍBA - ZPE PARNAÍBA</t>
  </si>
  <si>
    <t>MANUTENÇÃO E IMPLEMENTAÇÃO DAS DEMAIS FASES DA ZPE PARNAÍBA</t>
  </si>
  <si>
    <t>DEMAIS FASES DA ZPE PARNAÍBA IMPLEMENTADAS</t>
  </si>
  <si>
    <t>2299</t>
  </si>
  <si>
    <t>DIFUSÃO E INCENTIVO À CULTURA EXPORTADORA</t>
  </si>
  <si>
    <t>FOMENTO E DIFUSÃO DA CULTURA EXPORTADORA NO ESTADO DO PIAUÍ</t>
  </si>
  <si>
    <t>CURSOS DE CAPACITAÇÃO E APERFEIÇOAMENTO REALIZADOS</t>
  </si>
  <si>
    <t>2301</t>
  </si>
  <si>
    <t>NÚMERO DE EMPRESAS EXPORTADORAS AMPLIADO</t>
  </si>
  <si>
    <t>VOLUME DE EXPORTAÇÕES AUMENTADO</t>
  </si>
  <si>
    <t>IMPLANTAÇÃO DA INFRAESTRUTURA DO PORTO PI</t>
  </si>
  <si>
    <t>20207 - COMPANHIA DE TERMINAIS ALFANDEGADOS DO PIAUÍ - PORTO-PI</t>
  </si>
  <si>
    <t>FORTALECER A IMPLENTAÇÃO DOS TERMINAIS ALFANDEGADOS DO PIAUÍ - PORTO PI</t>
  </si>
  <si>
    <t>INFRAESTRUTURA - INSTALAÇÃO DE PORTOS SECO NO ESTADO</t>
  </si>
  <si>
    <t>1392</t>
  </si>
  <si>
    <t>INFRAESTRUTURA - PAVIMENTAÇÃO ASFÁLTICA DA VIA DE ACESSO A COMPANHIA PORTO PI - PORTO SECO</t>
  </si>
  <si>
    <t>CAPACITAÇÃO E VALORIZAÇÃO DO SERVIDOR PÚBLICO - ESCOLA DE GOVERNO</t>
  </si>
  <si>
    <t>21101 - SECRETARIA DA ADMINISTRAÇÃO E PREVIDÊNCIA</t>
  </si>
  <si>
    <t>QUALIFICAÇÃO E VALORIZAÇÃO DO SERVIDOR</t>
  </si>
  <si>
    <t>GINASTICA LABORAL E APOIO PSICOLOGICO AO SERVIDOR</t>
  </si>
  <si>
    <t>2024</t>
  </si>
  <si>
    <t>LICITAÇÃO E CONTRATAÇÃO DE EMPRESAS ESPECIALIZADAS PARA IMPLEMENTAÇÃO DE AÇOES DE CAPACITAÇÃO, QUALIFICAÇÃO E VALORIZAÇÃO DOS SERVIDORES</t>
  </si>
  <si>
    <t>PROGRAMA BEM ESTAR DO SERVIDOR</t>
  </si>
  <si>
    <t>SEMANA DO SERVIDOR PÚBLICO REALIZADA</t>
  </si>
  <si>
    <t>MELHORIA NO ATENDIMENTO AO CIDADAO</t>
  </si>
  <si>
    <t>AMPLIAÇÃO DOS ESPAÇOS DA CIDADANIA</t>
  </si>
  <si>
    <t>ESPAÇOS E SALAS DA CIDADANIA NO ESTADO IMPLANTADOS E/OU REVITALIZADOS</t>
  </si>
  <si>
    <t>2018</t>
  </si>
  <si>
    <t>MODERNIZAÇÃO DA GESTÃO PÚBLICA E DO PLANEJAMENTO DO ESTADO</t>
  </si>
  <si>
    <t>MODERNIZAÇÃO DA GESTÃO ADMINISTRATIVA</t>
  </si>
  <si>
    <t>DESENVOLVER E IMPLANTAR SISTEMAS DE GESTÃO DE PROCESSOS</t>
  </si>
  <si>
    <t>1022</t>
  </si>
  <si>
    <t>RECUPERAÇÃO E MANUTENÇÃO DO CENTRO ADMINISTRATIVO</t>
  </si>
  <si>
    <t>ESPAÇOS FÍSICOS E REDE LÓGICA REESTRUTURADOS</t>
  </si>
  <si>
    <t>2019</t>
  </si>
  <si>
    <t>ALAVANCAR AS INCUBADORAS DO POLO DE DESENVOLVIMENTO TECNOLOGICO DO PIAUI</t>
  </si>
  <si>
    <t>ELABORAÇÃO E IMPLANTAÇÃO DE PROJETO DA ESTRUTURA DA INFOVIA</t>
  </si>
  <si>
    <t>IMPLANTAR PROJETO PARA CRIAÇÃO DE REDE OPTICA QUE FAVOREÇA A CONECTIVIDADE</t>
  </si>
  <si>
    <t>MODERNIZAR A INFRAESTRUTURA LOGÍSTICA DA SECRETARIA REALIZADO</t>
  </si>
  <si>
    <t>PROMOÇÃO DA ACESSIBILIDADE DA PESSOA COM DEFICIÊNCIA</t>
  </si>
  <si>
    <t>ACESSIBILIDADE ÀS PESSOAS COM DEFICIÊNCIA NOS ÓRGÃOS DA REDE ESTADUAL</t>
  </si>
  <si>
    <t>PISO TÁTIL INSTALADO</t>
  </si>
  <si>
    <t>1021</t>
  </si>
  <si>
    <t>ADMINISTRAÇÃO DA GESTÃO SECRETARIA DA ADMINISTRAÇÃO E PREVIDÊNCIA</t>
  </si>
  <si>
    <t>CENTRO DE DISTRIBUIÇÃO DE SUPRIMENTOS E GASTOS CRIADO</t>
  </si>
  <si>
    <t>CONSERVAÇÃO E AVALIAÇÃO DE IMÓVEIS NO ESTADO</t>
  </si>
  <si>
    <t>ESTACIONAMENTO DO CENTRO ADMINISTRATIVO AMPLIADO E MODERNIZADO</t>
  </si>
  <si>
    <t>LEILÕES REALIZADOS</t>
  </si>
  <si>
    <t>LICITAÇÕES REALIZADAS</t>
  </si>
  <si>
    <t>MELHORIAS INTERNAS E EXTERNAS DO CENTRO ADMINISTRATIVO REALIZADAS</t>
  </si>
  <si>
    <t>PERÍCIAS MÉDICAS REALIZADAS</t>
  </si>
  <si>
    <t>PRAÇA DE ALIMENTAÇÃO CLIMATIZADA NO CENTRO ADMINISTRATIVO CONSTRUÍDA</t>
  </si>
  <si>
    <t>SOFTWARE AVANÇADOS PARA MELHORAR OS PROCESSOS DE TRABALHO E CONTROLE DE GASTOS, BEM COMO APOSENTADORIAS E CUSTOS FINANCEIROS CORRELATOS ADQUIRIDOS</t>
  </si>
  <si>
    <t>CONCESSÃO DE BOLSA ESTÁGIO</t>
  </si>
  <si>
    <t>CONCESSÃO DE BOLSA ESTÁGIO A ALUNOS DA REDE PÚBLICA E PRIVADA REALIZADAS</t>
  </si>
  <si>
    <t>2020</t>
  </si>
  <si>
    <t>FUNDO ROTATIVO DE MATERIAL E CONSERVAÇÃO DE PATRIMÔNIO DO ESTADO DO PIAUI</t>
  </si>
  <si>
    <t>21102 - FUNDO ROTATIVO DE MATERIAL E CONSERVAÇÃO DE PATRIMÔNIO DO ESTADO DO PIAUÍ</t>
  </si>
  <si>
    <t>FUNDO ROTATIVO DE MATERIAL E CONSERVAÇÃO DE PATRIMÔNIO DO ESTADO DO PIAUÍ</t>
  </si>
  <si>
    <t>PROCEDER E APROPRIAR RESERVAS FINANCEIRA PARA AQUISIÇÃO DE BENS E SERVIÇOS.</t>
  </si>
  <si>
    <t>2022</t>
  </si>
  <si>
    <t>21201 - INSTITUTO DE ASSISTÊNCIA A SAÚDE DO SERVIDOR PÚBLICO DO ESTADO DO PIAUÍ - IASPI</t>
  </si>
  <si>
    <t>FORTALECIMENTO ADMINISTRATIVO E MELHORIA DA INFRAESTRUTURA DO IASPI</t>
  </si>
  <si>
    <t>2049</t>
  </si>
  <si>
    <t>REFORMA DO PRÉDIO ANEXO</t>
  </si>
  <si>
    <t>REFORMA DO PRÉDIO ANEXO REALIZADA</t>
  </si>
  <si>
    <t>1015</t>
  </si>
  <si>
    <t>MODERNIZAÇÃO DA GESTÃO DO IASPI</t>
  </si>
  <si>
    <t>CONTRATOS REGULARIZADOS</t>
  </si>
  <si>
    <t>PRESTAR SERVIÇOS COM QUALIDADE</t>
  </si>
  <si>
    <t>IASPI SAÚDE</t>
  </si>
  <si>
    <t>GESTÃO DO IASPI SAÚDE</t>
  </si>
  <si>
    <t>CRIAÇÃO DE INSTRUÇÕES NORMATIVAS REFERENTE AO REGULAMENTO DO IASPI-SAÚDE</t>
  </si>
  <si>
    <t>NORMA IMPLANTADA</t>
  </si>
  <si>
    <t>2051</t>
  </si>
  <si>
    <t>PLAMTA</t>
  </si>
  <si>
    <t>GESTÃO DO PLAMTA</t>
  </si>
  <si>
    <t>CRIAÇÃO DE INSTRUÇÕES NORMATIVAS REFERENTE AO REGULAMENTO DO PLAMTA</t>
  </si>
  <si>
    <t>2052</t>
  </si>
  <si>
    <t>INTERNAÇÕES</t>
  </si>
  <si>
    <t>21203 - FUNDO DE PREVIDÊNCIA DO ESTADO DO PIAUÍ</t>
  </si>
  <si>
    <t>MODERNIZAÇÃO DA GESTÃO E DA INFRAESTRUTURA DA PREVIDÊNCIA</t>
  </si>
  <si>
    <t>ARQUIVO MODERNIZADO</t>
  </si>
  <si>
    <t>MANUTENÇÃO DA SUPERINTENDÊNCIA DE PREVIDÊNCIA SOCIAL</t>
  </si>
  <si>
    <t>GESTÃO DO FUNDO DE PREVIDÊNCIA</t>
  </si>
  <si>
    <t>2226</t>
  </si>
  <si>
    <t>CONCESSÃO DE BENEFÍCIOS PREVIDENCIÁRIOS AOS SERVIDORES DO ESTADO</t>
  </si>
  <si>
    <t>CONTRATAÇÃO DE CONSULTORIA E ASSESSORIA PARA CONSTRUÇÃO DE SOLUÇÃO PARA O EQUILÍBRIO FINANCEIRO E ATUARIAL DO REGIME PRÓPRIO DO ESTADO DO PIAUI(RPPS)</t>
  </si>
  <si>
    <t>CONTRATAÇÃO</t>
  </si>
  <si>
    <t>CONTRATAR CUSTODIANTE, ADMINISTRADOR, GESTOR E/OU CONSULTOR PARA INVESTIMENTO MOBILIÁRIO E IMOBILIÁRIOS VINCULADOS AO REGIME DE PREVIDENCIA SOCIAL DO ESTADO DO PIAUI</t>
  </si>
  <si>
    <t>DIGITALIZAÇÃO DO ARQUIVO PREVIDENCIÁRIO REALIZADO</t>
  </si>
  <si>
    <t>ESTUDO ATUARIAL REALIZADO</t>
  </si>
  <si>
    <t>ESTUDO</t>
  </si>
  <si>
    <t>GESTÃO DO REGIME PRÓPRIO DE PREVIDÊNCIA SOCIAL DO ESTADO (RPPS) MODERNIZADO</t>
  </si>
  <si>
    <t>MODERNIZAÇÃO DA GESTÃO E DA INFRAESTRUTURA DO FUNDO DE PREVIDÊNCIA REALIZADO</t>
  </si>
  <si>
    <t>MODERNIZAÇÃO DOS PROCESSOS ADMINISTRATIVOS REALIZADA</t>
  </si>
  <si>
    <t>QUALIFICAÇÃO E VALORIZAÇÃO DO SERVIDOR REALIZADA</t>
  </si>
  <si>
    <t>SERVIDORES E SEUS DEPENDENTES ASSISTIDOS ATRAVÉS DA CONCESSÃO DE BENEFÍCIOS PREVIDENCIÁRIO</t>
  </si>
  <si>
    <t>AMPLIAÇÃO E GERENCIAMENTO DA REDE DO GOVERNO</t>
  </si>
  <si>
    <t>21204 - AGÊNCIA DE TECNOLOGIA DA INFORMAÇÃO DO ESTADO DO PIAUÍ - ATI</t>
  </si>
  <si>
    <t>GERENCIAMENTO DOCUMENTAL E SISTEMAS DE INFORMAÇÃO</t>
  </si>
  <si>
    <t>CERTIFICAÇÃO DIGITAL INSTITUÍDA</t>
  </si>
  <si>
    <t>1233</t>
  </si>
  <si>
    <t>DESENVOLVIMENTO DE PÁGINAS NA INTERNET</t>
  </si>
  <si>
    <t>DESENVOLVIMENTO E IMPLANTAÇÃO DE SISTEMA DE INFORMAÇÃO REALIZADA</t>
  </si>
  <si>
    <t>GESTÃO DE IMPRESSÃO DE DOCUMENTOS</t>
  </si>
  <si>
    <t>ÓRGÃO</t>
  </si>
  <si>
    <t>GESTÃO ELETRÔNICA DE DOCUMENTOS E PROCESSOS IMPLEMENTADA</t>
  </si>
  <si>
    <t>MODERNIZAÇÃO DO EMAIL EXPRESSO REALIZADA</t>
  </si>
  <si>
    <t>SISTEMA DE PROTEÇÃO ANTIVIRUS ADQUIRIDOS E IMPLANTADOS</t>
  </si>
  <si>
    <t>MODERNIZAÇÃO TECNOLOGICA DO ESTADO DO PIAUÍ COM SUSTENTABILIDADE</t>
  </si>
  <si>
    <t>REDE GOVERNO INFOVIA</t>
  </si>
  <si>
    <t>CENTROS DE OPERAÇÃO DE REDES (CORE)</t>
  </si>
  <si>
    <t>1329</t>
  </si>
  <si>
    <t>MODERNIZAÇÃO ADMINISTRATIVA</t>
  </si>
  <si>
    <t>AQUISIÇÃO DE SISTEMAS REALIZADOS E IMPLANTADOS</t>
  </si>
  <si>
    <t>TREINAMENTO E CAPACITAÇÃO REALIZADO</t>
  </si>
  <si>
    <t>EXPANSÃO DO PROJETO DE COMBATE A EXCLUSÃO DIGITAL</t>
  </si>
  <si>
    <t>INCLUSÃO SOCIAL ATRAVÉS DA TECNOLOGIA DA INFORMAÇÃO</t>
  </si>
  <si>
    <t>ESTAÇÕES PIAUÍ DIGITAL CONSTRUÍDAS</t>
  </si>
  <si>
    <t>1315</t>
  </si>
  <si>
    <t>INFRAESTRUTURA DE TECNOLOGIA PARA REGIÕES AGRÍCOLAS IMPLANTADAS</t>
  </si>
  <si>
    <t>INFRAESTRUTURA PARA ÁREA DE EDUCAÇÃO E SAÚDE IMPLEMENTADO</t>
  </si>
  <si>
    <t>TELECENTRO PARA A INCLUSÃO DIGITAL IMPLANTADOS E MANTIDOS</t>
  </si>
  <si>
    <t>EQUIPAMENTOS DE INFORMATIVA (VOIP) ADQUIRIDOS</t>
  </si>
  <si>
    <t>INFRAESTRUTURA DE TECNOLOGIA PARA SEGURANÇA PÚBLICA</t>
  </si>
  <si>
    <t>REDE DE COMUNICAÇÃO PRÓPRIA IMPLANTADA E MANTIDA</t>
  </si>
  <si>
    <t>NOVO DATA CENTER E MANUTENÇÃO DE EQUIPAMENTOS</t>
  </si>
  <si>
    <t>CENTRO DE PROCESSAMENTO E ARMAZENAMENTO DE DADOS (DATA CENTER)</t>
  </si>
  <si>
    <t>CENTRAIS VIRTUAIS DE TELE ATENDIMENTOS</t>
  </si>
  <si>
    <t>1327</t>
  </si>
  <si>
    <t>EQUIPAMENTOS E INFRAESTRUTURA DE T.I. MANTIDOS</t>
  </si>
  <si>
    <t>EQUIPAMENTOS ESPECÍFICOS E INFORMÁTICA ADQUIRIDOS</t>
  </si>
  <si>
    <t>SOFTWARE PARA GESTÃO ADMINISTRATIVA APLICADA ADQUIRIDO</t>
  </si>
  <si>
    <t>COORDENAÇÃO DA ATI</t>
  </si>
  <si>
    <t>CONSULTORIA DE GESTÃO INTERNA E COMUNICAÇÃO</t>
  </si>
  <si>
    <t>MELHORIAS ADMINISTRATIVAS</t>
  </si>
  <si>
    <t>AQUISIÇÃO DE EQUIPAMENTOS DE INFORMÁTICA</t>
  </si>
  <si>
    <t>21205 - EMPRESA DE GESTÃO DE RECURSOS DO ESTADO DO PIAUÍ S/A - EMGERPI</t>
  </si>
  <si>
    <t>MODERNIZAÇÃO DA EMGERPI</t>
  </si>
  <si>
    <t>EQUIPAMENTOS DE INFORMÁTICA ADQUIRIDOS</t>
  </si>
  <si>
    <t>1085</t>
  </si>
  <si>
    <t>AQUISIÇÃO DE MOBILIÁRIOS E MATERIAIS PERMANAENTES</t>
  </si>
  <si>
    <t>AQUISIÇÃO DE MOBILIÁRIOS REALIZADAS</t>
  </si>
  <si>
    <t>1086</t>
  </si>
  <si>
    <t>AQUISIÇÃO DE SOFTWARES DE GESTÃO</t>
  </si>
  <si>
    <t>AQUISIÇÃO DE SOFTWARES DE GESTÃO REALIZADOS</t>
  </si>
  <si>
    <t>1088</t>
  </si>
  <si>
    <t>CAPACITAÇÃO, TREINAMENTO E VALORIZAÇÃO DOS SERVIDORES</t>
  </si>
  <si>
    <t>SERVIDORES CAPACITADOS, TREINADOS E VALORIZADOS</t>
  </si>
  <si>
    <t>1089</t>
  </si>
  <si>
    <t>REGULARIZAÇÃO DE AÇÕES JUDICIAIS TRANSITADAS E JULGADAS E/OU INDENIZAÇÕES EM PROCESSOS PENDENTES</t>
  </si>
  <si>
    <t>AÇÕES JUDICIAIS TRANSITADAS E JULGADAS E/OU INDENIZAÇÕES EM PROCESSOS PENDENTES REGULARIZADAS</t>
  </si>
  <si>
    <t>PROGRAMA DE INCENTIVO AO DESLIGAMENTO VOLUNTÁRIO INSTITUÍDO</t>
  </si>
  <si>
    <t>REGULARIZAÇÃO FUNDIÁRIA DAS TERRAS E BENS</t>
  </si>
  <si>
    <t>REGULARIZAÇÃO FUNDIÁRIA URBANA DE EMPREENDIMENTOS HABITACIONAIS INCORPORADOS PELA EMGERPI</t>
  </si>
  <si>
    <t>REGULARIZAÇÃO FUNDIÁRIA DAS TERRAS E BENS DA EMGERPI REALIZADA</t>
  </si>
  <si>
    <t>1144</t>
  </si>
  <si>
    <t>REGULARIZAÇÃO FUNDIÁRIA URBANA</t>
  </si>
  <si>
    <t>1154</t>
  </si>
  <si>
    <t>UM PRODUTO PARA DUAS A.O</t>
  </si>
  <si>
    <t>REGULARIZAÇÃO, CONSTRUÇÃO, REFORMA E AMPLIAÇÃO DE UNIDADES HABITACIONAIS</t>
  </si>
  <si>
    <t>CONTRATOS E CONVÊNIOS DE EMPREENDIMENTOS HABITACIONAIS URBANOS E RURAIS REGULARIZADOS</t>
  </si>
  <si>
    <t>REGULARIZAÇÃO DA IMPLANTAÇÃO, REFORMA E AMPLIAÇÃO DE SISTEMAS DE ABASTECIMENTO DE ÁGUA</t>
  </si>
  <si>
    <t>REGULARIZAÇÃO DA CONSTRUÇÃO, REFORMA E MANUTENÇÃO DE ESGOTAMENTO SANITÁRIO, TRATAMENTO DE RESÍDUOS E CAPTAÇÃO DE ÁGUA - URBANO E RURAL</t>
  </si>
  <si>
    <t>CONSTRUÇÃO, REFORMA E AMPLIAÇÃO DA INFRAESTRUTURA FÍSICA DA EMGERPI</t>
  </si>
  <si>
    <t>REGULARIZAÇÃO, CONSTRUÇÃO, REFORMA E AMPLIAÇÃO DE INFRAESTRUTURA</t>
  </si>
  <si>
    <t>REGULARIZAÇÃO, CONSTRUÇÃO, REFORMA E AMPLIAÇÃO DE INFREESTRUTURA FÍSICA DA EMGERPI</t>
  </si>
  <si>
    <t>1177</t>
  </si>
  <si>
    <t>EXPLORAÇÃO E EXTRAÇÃO DE JAZIDAS DE CALCÁRIO</t>
  </si>
  <si>
    <t>EXPLORAÇÃO DE JAZIDAS DE CALCÁRIO</t>
  </si>
  <si>
    <t>EXPLORAÇÃO DE JAZIDAS DE CALCÁRIO REALIZADA</t>
  </si>
  <si>
    <t>1189</t>
  </si>
  <si>
    <t>LEVANTAMENTO TOPOGRÁFICO GEOREFERENCIAL</t>
  </si>
  <si>
    <t>LEVANTAMENTO TOPOGRÁFICO GEORREFERENCIAL</t>
  </si>
  <si>
    <t>1170</t>
  </si>
  <si>
    <t>REGULARIZAÇÃO, CONSTRUÇÃO, REFORMA E MANUTENÇÃO DE ABASTECIMENTO DE ÁGUA - BARRAGENS E AÇUDES</t>
  </si>
  <si>
    <t>REGULARIZAÇÃO, CONSTRUÇÃO, REFORMA E MANUTENÇÃO DE ABASTECIMENTOS DE ÁGUA PARA TODO TERRITÓRIO - BARRAGENS E AÇUDES</t>
  </si>
  <si>
    <t>METROS CÚBICOS</t>
  </si>
  <si>
    <t>REGULARIZAÇÃO, CONSTRUÇÃO, REFORMA E MANUTENÇÃO DE PONTES</t>
  </si>
  <si>
    <t>REGULARIZAÇÃO DA CONSTRUÇÃO, REFORMA E MANUTENÇÃO DE PONTES</t>
  </si>
  <si>
    <t>1184</t>
  </si>
  <si>
    <t>REGULARIZAÇÃO, CONSTRUÇÃO, REFORMA E MANUTENÇÃO DE REDES DE DISTRIBUIÇÃO DE ÁGUA - CISTERNAS, POÇOS E CHAFARIZES</t>
  </si>
  <si>
    <t>REGULARIZAÇÃO, CONSTRUÇÃO, REFORMA E MANUTENÇÃO DE SISTEMA DE ABASTECIMENTO E REDES DE DISTRIBUIÇÃO DE ÁGUA - CISTERNAS, POÇOS E CHAFARIZES E POÇOS</t>
  </si>
  <si>
    <t>REGULARIZAÇÃO, CONSTRUÇÃO, REFORMA E MANUTENÇÃO DE SISTEMA ABASTECIMENTO E REDES DE DISTRIBUIÇÃO ELÉTRICA</t>
  </si>
  <si>
    <t>REGULARIZAÇÃO, CONSTRUÇÃO, REFORMA E MANUTENÇÃO DE SISTEMA DE ABASTECIMENTO E REDES DE DISTRIBUIÇÃO ELÉTRICA</t>
  </si>
  <si>
    <t>METROS</t>
  </si>
  <si>
    <t>REGULARIZAÇÃO, IMPLANTAÇÃO, REFORMA E AMPLIAÇÃO DE ESTRADAS DE VIAS ASFALTICAS, PARALELPÍPEDAS, POLIÉDRICAS E VICINAIS</t>
  </si>
  <si>
    <t>REGULARIZAÇÃO, CONSTRUÇÃO, REFORMA E AMPLIAÇÃO DE ESTRADAS E VIAS ASFÁLTICA, PARALELEPÍPEDO, POLIÉDRICA E VICINAL</t>
  </si>
  <si>
    <t>REGULARIZAÇÃO, CONSTRUÇÃO, REFORMA E AMPLIAÇÃO DE PAVIMENTAÇÃO DE VIAS ASFALTICAS, PARALELEPIPEDA, POLIÉDRICA E VICINAIS</t>
  </si>
  <si>
    <t>KM</t>
  </si>
  <si>
    <t>MANUTENÇÃO E GESTÃO DA EMGERPI</t>
  </si>
  <si>
    <t>COORDENAÇÃO GERAL DA PASTA</t>
  </si>
  <si>
    <t>21206 - FUNDO INTEGRADO DE BENS, DIREITOS E ATIVOS DA PREVIDÊNCIA SOCIAL DO ESTADO DO PIAUÍ</t>
  </si>
  <si>
    <t>QUALIFICAÇÃO PROFISSIONAL DOS SERVIDORES</t>
  </si>
  <si>
    <t>22101 - SECRETARIA DA JUSTIÇA</t>
  </si>
  <si>
    <t>POLÍTICAS DE VALORIZAÇÃO DA SECRETARIA DE JUSTIÇA E DO SERVIDOR</t>
  </si>
  <si>
    <t>1004</t>
  </si>
  <si>
    <t>EQUIPAMENTOS DE SEGURANÇA: MATERIAL BÉLICO, INSUMOS, ACESSÓRIOS E EPIS - ADQUIRIDOS</t>
  </si>
  <si>
    <t>PROMOVER POLÍTICAS DE VALORIZAÇÃO E PROMOÇÃO DE BOAS PRÁTICAS DE TRABALHO</t>
  </si>
  <si>
    <t>INFRAESTRUTURA DO SISTEMA PRISIONAL - CONSTRUÇÃO E REFORMA</t>
  </si>
  <si>
    <t>CONSTRUÇÃO, REFORMA E AMPLIAÇÃO DO SISTEMA PENITENCIÁRIO</t>
  </si>
  <si>
    <t>PENITENCIÁRIAS FEMININAS CONSTRUÍDAS</t>
  </si>
  <si>
    <t>1165</t>
  </si>
  <si>
    <t>PRESÍDIOS MASCULINOS CONSTRUÍDOS</t>
  </si>
  <si>
    <t>REFORMAS ESTRUTURAIS EM UNIDADES DO SISTEMA PRISIONAL REALIZADAS</t>
  </si>
  <si>
    <t>REABILITAÇÃO E REINTEGRAÇÃO SOCIAL AOS DETENTOS</t>
  </si>
  <si>
    <t>DESENVOLVIMENTO DE PROJETOS VOLTADOS A REMISSÃO DE PENAS E PROMOÇÃO DE CIDADANIA</t>
  </si>
  <si>
    <t>CENTRO DE JUSTIÇA COMUNITÁRIA E APOIO A EGRESSOS CRIADO</t>
  </si>
  <si>
    <t>2323</t>
  </si>
  <si>
    <t>CURSO/PALESTRAS E SEMINÁRIOS SOBRE DIREITOS, CIDADANIA E INCLUSÃO REALIZADOS</t>
  </si>
  <si>
    <t>NÚCLEOS DE PENAS ALTERNATIVAS EM MUNICÍPIOS COM MAIS DE 20 MIL HABITANTES EM PARCERIAS COM JUDICIÁRIO E PREFEITURAS IMPLANTADOS</t>
  </si>
  <si>
    <t>PARCERIA PARA EMISSÃO DE DOCUMENTOS INSTITUÍDA</t>
  </si>
  <si>
    <t>PARCERIAS COM ENTES GOVERNAMENTAIS E ENTIDADES TERAPÊUTICAS PARA TRATAMENTO DE DEPENDÊNCIA QUÍMICA REALIZADAS</t>
  </si>
  <si>
    <t>SERVIÇO DE SAÚDE NO SISTEMA PRISIONAL</t>
  </si>
  <si>
    <t>PROMOÇÃO DE AÇÕES SOCIOECONÔMICAS E EDUCATIVAS AOS DETENTOS E AMPLA MODERNIZAÇÃO DOS ESTABELECIMENTOS PENITENCIÁRIOS</t>
  </si>
  <si>
    <t>AÇÕES DE REINSERÇÃO A EX-DETENTOS NO MERCADO DE TRABALHO PROMOVIDAS</t>
  </si>
  <si>
    <t>1675</t>
  </si>
  <si>
    <t>AÇÕES ESPORTIVAS, RELIGIOSAS E CULTURAIS PARA RESSOCIALIZAÇÃO DOS DETENTOS IMPLANTADAS</t>
  </si>
  <si>
    <t>ASSISTÊNCIA ÀS FAMÍLIAS DA POPULAÇÃO CARCERÁRIA REALIZADAS</t>
  </si>
  <si>
    <t>CENTRAL DE MONITORAMENTO INTERLIGANDO TODO O SISTEMA PRISIONAL CRIADA</t>
  </si>
  <si>
    <t>CENTRAL DE PENAS E MEDIDAS ALTERNATIVAS IMPLEMENTADA</t>
  </si>
  <si>
    <t>FORTALECIMENTO DE PARCERIAS DE TRABALHO/EMPREGO COM A INICIATIVA PRIVADA PARA APROVEITAR A MÃO DE OBRA DOS DETENTOS</t>
  </si>
  <si>
    <t>PROJETOS EDUCACIONAIS: LEITURA LIVRE, EDUCAÇÃO JOVEM E ADULTOS, PRONATEC, APOIO SOBRE DROGAS, PREVENÇÃO, TRATAMENTO E REPRESSÃO IMPLANTADOS</t>
  </si>
  <si>
    <t>PROMOVER AÇÕES DE ASSISTÊNCIA HOSPITALAR E AMBULATORIAL HUMANIZADA</t>
  </si>
  <si>
    <t>SISTEMA DE SEGURANÇA ELETRÔNICO NAS PENITENCIÁRIAS IMPLEMENTADO</t>
  </si>
  <si>
    <t>TORNOZELEIRAS ELETRÔNICAS, LEITORES BIOMÉTRICOS E DETECTORES DE METAL ADQUIRIDAS</t>
  </si>
  <si>
    <t>VIATURAS E VEÍCULOS PARA O SISTEMA PRISIONAL ADQUIRIDOS</t>
  </si>
  <si>
    <t>FORTALECIMENTO INSTITUCIONAL DA SEJUS</t>
  </si>
  <si>
    <t>CONCURSO PÚBLICO PARA AGENTES PENITENCIÁRIOS</t>
  </si>
  <si>
    <t>CONCURSO PÚBLICO PARA APOIO ADMINISTRATIVO</t>
  </si>
  <si>
    <t>FORTALECER A ASSESSORIA JURÍDICA DOS APENADOS REPEITANDO: GÊNERO, RAÇA E ETNIA EM INTEGRAÇÃO COM O CUMPRIMENTO DA LEI</t>
  </si>
  <si>
    <t>GERENCIA DE PROJETOS CRIADA E INSTITUÍDA</t>
  </si>
  <si>
    <t>PARCERIAS COM ENTES DO PODER JUDICIÁRIOS, MINISTÉRIO PÚBLICO, OAB E ÓRGÃOS DO EXECUTIVO REALIZADAS</t>
  </si>
  <si>
    <t>AMORTIZAÇÃO DO PRINCIPAL DE EMPRÉSTIMOS EXTERNO</t>
  </si>
  <si>
    <t>24101 - ENCARGOS GERAIS DO ESTADO</t>
  </si>
  <si>
    <t>GESTÃO DA DÍVIDA PÚBLICA</t>
  </si>
  <si>
    <t>PRINCIPAL DE EMPRÉSTIMOS EXTERNO AMORTIZADO</t>
  </si>
  <si>
    <t>REAIS</t>
  </si>
  <si>
    <t>2067</t>
  </si>
  <si>
    <t>AMORTIZAÇÃO DO PRINCIPAL DE EMPRÉSTIMOS INTERNO</t>
  </si>
  <si>
    <t>PRINCIPAL DE EMPRÉSTIMOS INTERNO AMORTIZADO</t>
  </si>
  <si>
    <t>2068</t>
  </si>
  <si>
    <t>ENCARGOS COM OBRIGAÇÕES PATRONAIS - FUNDO DE PREVIDÊNCIA</t>
  </si>
  <si>
    <t>ENCARGOS PATRONAIS E CONTRIBUTIVOS</t>
  </si>
  <si>
    <t>2057</t>
  </si>
  <si>
    <t>ENCARGOS COM SENTENÇAS JUDICIAIS</t>
  </si>
  <si>
    <t>ENCARGOS COM EXECUÇÃO JUDICIAL PAGOS</t>
  </si>
  <si>
    <t>2483</t>
  </si>
  <si>
    <t>ENCARGOS DE RESPONSABILIDADE DO GOVERNO DO ESTADO</t>
  </si>
  <si>
    <t>TAXAS E IMPOSTOS DE RESPONSABILIDADE DO GOVERNO DO ESTADO</t>
  </si>
  <si>
    <t>2062</t>
  </si>
  <si>
    <t>FUNDO DE CONTINGÊNCIA</t>
  </si>
  <si>
    <t>2058</t>
  </si>
  <si>
    <t>INDENIZAÇÕES E RESTITUIÇÕES</t>
  </si>
  <si>
    <t>INDENIZAÇÕES E RESTITUIÇÕES REALIZADAS</t>
  </si>
  <si>
    <t>2059</t>
  </si>
  <si>
    <t>JUROS E OUTROS ENCARGOS DE EMPRÉSTIMOS EXTERNO</t>
  </si>
  <si>
    <t>2071</t>
  </si>
  <si>
    <t>JUROS E OUTROS ENCARGOS DE EMPRÉSTIMOS INTERNO</t>
  </si>
  <si>
    <t>2072</t>
  </si>
  <si>
    <t>PARTICIPAÇÃO DO ESTADO NO CAPITAL DE EMPRESAS ESTATAIS</t>
  </si>
  <si>
    <t>INVESTIMENTO EM PARTICIPAÇÕES SOCIETÁRIAS</t>
  </si>
  <si>
    <t>PARTICIPAÇÃO DO ESTADO NO CAPITAL DE EMPRESAS ESTATAIS REALIZADO</t>
  </si>
  <si>
    <t>2073</t>
  </si>
  <si>
    <t>PROGRAMA DE FORMAÇÃO DO PATRIMÔNIO DO SERVIDOR - PASEP</t>
  </si>
  <si>
    <t>2056</t>
  </si>
  <si>
    <t>FORTALECIMENTO DE PARCERIAS</t>
  </si>
  <si>
    <t>25101 - PROCURADORIA GERAL DA JUSTIÇA</t>
  </si>
  <si>
    <t>CONTRATOS FINANCEIROS NEGOCIADOS</t>
  </si>
  <si>
    <t>2405</t>
  </si>
  <si>
    <t>CONVÊNIOS DE COOPERAÇÃO TÉCNICA CELEBRADOS</t>
  </si>
  <si>
    <t>PARCERIA PÚBLICO-PRIVADAS CELEBRADAS</t>
  </si>
  <si>
    <t>PROJETOS DE ATRAÇÃO DE CAPITAL ELABORADOS</t>
  </si>
  <si>
    <t>APERFEIÇOAMENTO PROFISSIONAL DE MEMBROS E SERVIDORES</t>
  </si>
  <si>
    <t>APERFEIÇOAMENTO FUNCIONAL DE MEMBROS E SERVIDORES</t>
  </si>
  <si>
    <t>MEMBROS CAPACITADOS</t>
  </si>
  <si>
    <t>2408</t>
  </si>
  <si>
    <t>COORDENAÇÃO E MANUTENÇÃO DOS SERVIÇOS ADMINISTRATIVOS</t>
  </si>
  <si>
    <t>RENOVAÇÃO E OTIMIZAÇÃO DA ESTRUTURA ADMINISTRATIVA DO MINISTÉRIO PÚBLICO</t>
  </si>
  <si>
    <t>AMPLIAÇÃO DO QUADRO SERVIDORES E PROVIMENTO DE CARGOS</t>
  </si>
  <si>
    <t>2400</t>
  </si>
  <si>
    <t>BENS MÓVEIS ADQUIRIDOS</t>
  </si>
  <si>
    <t>CAPACIDADE DA INFRAESTRUTURA DE BACKUPS E ARMAZENAMENTO</t>
  </si>
  <si>
    <t>TERABYTE</t>
  </si>
  <si>
    <t>CUSTEIO ADMINISTRATIVO REALIZADO</t>
  </si>
  <si>
    <t>DIVULGAÇÃO DAS AÇÕES REALIZADAS</t>
  </si>
  <si>
    <t>DOCUMENTOS DIGITALIZADOS</t>
  </si>
  <si>
    <t>EQUIPAMENTO DE TECNOLOGIA DA INFORMAÇÃO ADQUIRIDO</t>
  </si>
  <si>
    <t>IMPLANTAÇÃO DE DIREITOS PREVISTOS NA CARREIRA MINISTERIAL</t>
  </si>
  <si>
    <t>LINKS DE DADOS DE INTERNET EXPANDIDOS</t>
  </si>
  <si>
    <t>PLANO DE CARGOS E CARREIRAS DOS SERVIDORES DO MINISTÉRIO PÚBLICO REFORMULADO</t>
  </si>
  <si>
    <t>PROMOTORIAS DE JUSTIÇA INTERLIGADAS PELO SISTEMA INTEGRADO DO MINISTÉRIO PÚBLICO (SIMP)</t>
  </si>
  <si>
    <t>PROVIMENTO DE CARGOS DE PROMOTOR DE JUSTIÇA SUBSTITUTO</t>
  </si>
  <si>
    <t>SOFTWARE/SISTEMA QUALIFICADO/IMPLANTADO/IMPLEMENTADO</t>
  </si>
  <si>
    <t>VEICULOS AUTOMOTORES ADQUIRIDOS</t>
  </si>
  <si>
    <t>PAGAMENTO DE DESPESAS DE EXERCÍCIOS ANTERIORES</t>
  </si>
  <si>
    <t>PAGAMENTO DE PASSIVOS DE MEMBROS E SERVIDORES</t>
  </si>
  <si>
    <t>DESPESAS DE EXERCICIOS ANTERIORES PAGAS</t>
  </si>
  <si>
    <t>2399</t>
  </si>
  <si>
    <t>CONSTRUÇÃO, REFORMA E AMPLIAÇÃO DE SEDES ADMINISTRATIVAS E PROMOTORIAS DE JUSTIÇA</t>
  </si>
  <si>
    <t>REFORMA E AMPLIAÇÃO DE SEDES REALIZADA</t>
  </si>
  <si>
    <t>SEDES PRÓPRIAS NO INTERIOR DO ESTADO CONSTRUÍDAS</t>
  </si>
  <si>
    <t>IMPLANTAÇÃO DE AÇÕES DE SEGURANÇA INSTITUCIONAL</t>
  </si>
  <si>
    <t>EQUIPAMENTO DE PROTEÇÃO E SEGURANÇA ADQUIRIDO</t>
  </si>
  <si>
    <t>PROJETOS EM DEFESA DOS INTERESSES DIFUSOS E COLETIVOS</t>
  </si>
  <si>
    <t>DEFESA DA ORDEM JURÍDICA, DO REGIME DEMOCRÁTICO E DOS INTERESSES SOCIAIS E INDIVIDUAIS INDISPONÍVEIS</t>
  </si>
  <si>
    <t>CAMPANHAS EDUCATIVAS REALIZADAS</t>
  </si>
  <si>
    <t>1706</t>
  </si>
  <si>
    <t>PROJETO MINISTÉRIO PÚBLICO ITINERANTE IMPLANTADO</t>
  </si>
  <si>
    <t>PROJETO O MINISTÉRIO PÚBLICO PELA PAZ NO TRÂNSITO E EM DEFESA DA VIDA IMPLANTADO</t>
  </si>
  <si>
    <t>PROJETO PROCON MÓVEL IMPLANTADO</t>
  </si>
  <si>
    <t>ESTRUTURAÇÃO E FORTALECIMENTO DAS AÇÕES DO GRUPO DE ATUAÇÃO ESPECIAL DE COMBATE AO CRIME ORGANIZADO (GAECO)</t>
  </si>
  <si>
    <t>QUALIFICAÇÃO TÉCNICA DOS INTEGRANTES</t>
  </si>
  <si>
    <t>REESTRUTURAÇÃO ORGANIZACIONAL E DE PROCESSOS</t>
  </si>
  <si>
    <t>NÚCLEOS REGIONAIS DE PROMOTORIAS DE JUSTIÇA INSTALADOS</t>
  </si>
  <si>
    <t>PROCESSOS E ROTINAS PADRONIZADOS</t>
  </si>
  <si>
    <t>PROMOTORIAS DE JUSTIÇA ESPECIALIZADAS INSTALADAS</t>
  </si>
  <si>
    <t>REVISÃO DA DISTRIBUIÇÃO DE ATRIBUIÇÕES</t>
  </si>
  <si>
    <t>MODERNIZAÇÃO DO MINISTÉRIO PÚBLICO ESTADUAL</t>
  </si>
  <si>
    <t>25102 - FUNDO ESPECIAL DO MINISTÉRIO PÚBLICO</t>
  </si>
  <si>
    <t>AQUISIÇÃO, CONSTRUÇÃO, AMPLIAÇÃO E REFORMA DE IMÓVEIS IMPLEMENTADAS</t>
  </si>
  <si>
    <t>2390</t>
  </si>
  <si>
    <t>CAPACITAÇÃO PARA MEMBROS E DO PESSOAL ADMINISTRATIVO REALIZADA</t>
  </si>
  <si>
    <t>CONCURSO PÚBLICO PARA O CARGO DE PROMOTOR DE JUSTIÇA SUBSTITUTO</t>
  </si>
  <si>
    <t>CONCURSO PÚBLICO PARA O QUADRO DE SERVIDORES</t>
  </si>
  <si>
    <t>EQUIPAMENTOS E BENS MÓVEIS ADQUIRIDOS</t>
  </si>
  <si>
    <t>MODERNIZAÇÃO DOS SERVIÇOS DE INFORMÁTICA E COMUNICAÇÃO INTEGRADA AMPLIADOS</t>
  </si>
  <si>
    <t>SELEÇÃO DE ESTÁGIARIOS</t>
  </si>
  <si>
    <t>SELEÇÃO DE CANDIDATOS</t>
  </si>
  <si>
    <t>PROTEÇÃO E DEFESA DO CONSUMIDOR</t>
  </si>
  <si>
    <t>25104 - FUNDO ESTADUAL DE PROTEÇÃO E DEFESA DO CONSUMIDOR - FPCD</t>
  </si>
  <si>
    <t>AÇÕES E SERVIÇOS DE PROTEÇÃO E DEFESA DOS DIREITOS DOS CONSUMIDORES</t>
  </si>
  <si>
    <t>COORDENADORIA DO PROGRAMA DE PROTEÇÃO E DEFESA DO CONSUMIDOR (PROCON) ESTRUTURADA</t>
  </si>
  <si>
    <t>2410</t>
  </si>
  <si>
    <t>CURSOS DE CAPACITAÇÃO E APERFEIÇOAMENTO DE RECURSOS HUMANOS</t>
  </si>
  <si>
    <t>EVENTOS E ATIVIDADES RELATIVAS À EDUCAÇÃO, PESQUISA E DIVULGAÇÃO DE INFORMAÇÕES REALIZADOS</t>
  </si>
  <si>
    <t>MATERIAL PERMANENTE E DE CONSUMO ADQUIRIDOS</t>
  </si>
  <si>
    <t>PROGRAMAS E PROJETOS DE PROTEÇÃO E DEFESA DO CONSUMIDOR EXECUTADOS</t>
  </si>
  <si>
    <t>PROJETOS DE ESTÍMULO À CRIAÇÃO DE PROCONS MUNICIPAIS E ENTIDADES CIVIS DE DEFESA DO CONSUMIDOR IMPLANTADOS</t>
  </si>
  <si>
    <t>FORMAÇÃO DE PROFISSIONAIS E CAPACITAÇÃO DE POLICIAIS MILITARES</t>
  </si>
  <si>
    <t>26101 - POLÍCIA MILITAR DO PIAUÍ</t>
  </si>
  <si>
    <t>MODERNIZAÇÃO DA GESTÃO DOS RECURSOS DA POLÍCIA MILITAR DO PIAUÍ</t>
  </si>
  <si>
    <t>CAPACITAÇÃO DE POLICIAIS MILITARES ESPECIALISTA NO TRÂNSITO</t>
  </si>
  <si>
    <t>2266</t>
  </si>
  <si>
    <t>CAPACITAÇÃO DE POLICIAIS MILITARES REALIZADO</t>
  </si>
  <si>
    <t>FORMAÇÃO POLICIAL MILITAR</t>
  </si>
  <si>
    <t>CANDIDATOS</t>
  </si>
  <si>
    <t>AMPLIAÇÃO E MANUTENÇÃO DA FROTA DE VEICULOS DA PMPI</t>
  </si>
  <si>
    <t>RESTRUTURAÇÃO DAS INSTALAÇÕES FÍSICAS E AQUISIÇÃO DE EQUIPAMENTOS PARA POLÍCIA MILITAR DO PIAUÍ.</t>
  </si>
  <si>
    <t>VIATURAS (CARRO) PARA PMPI ADQUIRIDOS</t>
  </si>
  <si>
    <t>1080</t>
  </si>
  <si>
    <t>VIATURAS (MOTO) PARA PMPI ADQUIRIDOS</t>
  </si>
  <si>
    <t>AQUISIÇÃO DE MATERIAL BÉLICO E EQUIPAMENTO DE PROTEÇÃO INDIVIDUAL</t>
  </si>
  <si>
    <t>ARMAMENTO BÉLICO ADQUIRIDO (CARABINA CAL.5.56MM, FUZIL CAL. 7,66MM E ESPINGADA CAL. 12)</t>
  </si>
  <si>
    <t>1232</t>
  </si>
  <si>
    <t>ARMAMENTO BELICO ADQUIRIDO (PISTOLA)</t>
  </si>
  <si>
    <t>CÂMERA DE VIDEOMONITORAMENTO ADQUIRIDO</t>
  </si>
  <si>
    <t>EQUIPAMENTO DE PROTEÇÃO INDIVIDUAL ADQUIRIDO</t>
  </si>
  <si>
    <t>AQUISIÇÃO E MANUTENÇÃO DE NOVAS TECNOLOGIAS</t>
  </si>
  <si>
    <t>EQUIPAMENTO DE PROCESSAMENTO DE DADOS</t>
  </si>
  <si>
    <t>1229</t>
  </si>
  <si>
    <t>CONSTRUÇÕES, INSTALAÇÕES , REFORMAS E MANUTENÇÕES DE QUARTÉIS</t>
  </si>
  <si>
    <t>QUARTÉIS DA PMPI CONSTRUÍDOS</t>
  </si>
  <si>
    <t>1225</t>
  </si>
  <si>
    <t>QUARTEIS DA PMPI REFORMADOS</t>
  </si>
  <si>
    <t>MANUTENÇÃO DO POLICIAMENTO OSTENSIVO</t>
  </si>
  <si>
    <t>ENFRENTAMENTO DAS DIVERSAS FORMAS DE VIOLÊNCIAS NO ESTADO DO PIAUÍ</t>
  </si>
  <si>
    <t>POLICIAMENTO OSTENSIVO PREVENTIVO</t>
  </si>
  <si>
    <t>2270</t>
  </si>
  <si>
    <t>PROJETO ESPECIAIS DE ENFRETAMENTO A VIOLÊNCIA</t>
  </si>
  <si>
    <t>INCLUSÃO NO PROJETO MIRIM</t>
  </si>
  <si>
    <t>1239</t>
  </si>
  <si>
    <t>PALESTRAS NAS ESCOLAS</t>
  </si>
  <si>
    <t>PARTICIPANTES</t>
  </si>
  <si>
    <t>APARELHOS E UTENSILIOS DOMÉSTICOS ADQUIRIDOS</t>
  </si>
  <si>
    <t>RÁDIO DE COMUNICAÇÃO ADQUIRIDO</t>
  </si>
  <si>
    <t>ENFRETAMENTO AS DIVERSAS FORMAS DE VIOLÊNCIAS NO TRÂNSITO DO ESTADO DO PIAUÍ.</t>
  </si>
  <si>
    <t>FORTALECIMENTO DE POLÍTICAS DE PREVENÇÃO À VIOLÊNCIA NO TRÂNSITO</t>
  </si>
  <si>
    <t>BLITZ DA PMPI REALIZADA</t>
  </si>
  <si>
    <t>CAPANHAS EDUCATIVAS NAS ESCOLAS</t>
  </si>
  <si>
    <t>FORUM CONSULTIVO ESTADUAL SOBRE O TRÂNSITO REALIZADO</t>
  </si>
  <si>
    <t>PROJETO PILOTO DE FISCALIZAÇÃO ELETRÔNICA E AUTOMATICA DE VEICULOS AUTOMOTORES</t>
  </si>
  <si>
    <t>COORDENAÇÃO GERAL DA POLÍCIA MILITAR</t>
  </si>
  <si>
    <t>MANUTENÇÃO ADMINISTRATIVA DA PMPI.</t>
  </si>
  <si>
    <t>CAPACITAÇÃO TÉCNICA E VALORIZAÇÃO HUMANA DOS FUNCIONÁRIOS</t>
  </si>
  <si>
    <t>26102 - HOSPITAL DIRCEU ARCOVERDE DA PMPI - TERESINA</t>
  </si>
  <si>
    <t>PROMOÇÃO DA CAPACITAÇÃO E VALORIZAÇÃO DOS RECURSOS HUMANOS.</t>
  </si>
  <si>
    <t>2343</t>
  </si>
  <si>
    <t>ASSISTÊNCIA HOSPITALAR E AMBULATÓRIAL DE MÉDIA E ALTA COMPLEXIDADE À POPULAÇÃO</t>
  </si>
  <si>
    <t>ASSISTÊNCIAS HOSPITALAR E AMBULATÓRIAL DE MÉDIA E ALTA COMPLEXIDADE À POPULAÇÃO REALIZADAS</t>
  </si>
  <si>
    <t>PACIENTE</t>
  </si>
  <si>
    <t>COORDENAÇÃO DO HOSPITAL DIRCEU ARCOVERDE DA PM-PI</t>
  </si>
  <si>
    <t>ADMINISTRAÇÃO GERAL DO HOSPITAL</t>
  </si>
  <si>
    <t>26103 - 2º BATALHÃO DE POLÍCIA MILITAR - PARNAÍBA</t>
  </si>
  <si>
    <t>COORDENAÇÃO GERAL DO 2º BATALHÃO DA POLÍCIA MILITAR</t>
  </si>
  <si>
    <t>MELHORIA DA GESTÃO ADMINISTRATIVA DO 2º BATALHÃO DA POLÍCIA MILITAR -PARNAIBA</t>
  </si>
  <si>
    <t>REALIZAÇÃO DE AÇÕES DE FISCALIZAÇÃO POR MEIO DE BLITZ DA PMPI</t>
  </si>
  <si>
    <t>26104 - 3º BATALHÃO DE POLÍCIA MILITAR - FLORIANO</t>
  </si>
  <si>
    <t>COORDENAÇÃO GERAL DO 3º BATALHÃO DA POLÍCIA MILITAR</t>
  </si>
  <si>
    <t>MANUTENÇÃO ADMINISTRATIVA DO 3º BATALHÃO DA POLÍCIA MILITAR</t>
  </si>
  <si>
    <t>26105 - 4º BATALHÃO DE POLÍCIA MILITAR - PICOS</t>
  </si>
  <si>
    <t>COORDENAÇÃO GERAL DO 4º BATALHÃO DA POLÍCIA MILITAR</t>
  </si>
  <si>
    <t>MANUTENÇÃO ADMINISTRATIVA DO 4º BATALHÃO DA PM - PICOS</t>
  </si>
  <si>
    <t>REALIZAÇÃO DE AÇÕES DE FISCALIZAÇÃO POR MEIO DE BLITZ DA PM/PI</t>
  </si>
  <si>
    <t>26106 - 7º BATALHÃO DE POLÍCIA MILITAR - CORRENTE</t>
  </si>
  <si>
    <t>COORDENAÇÃO GERAL DO 7º BATALHÃO DA POLÍCIA MILITAR</t>
  </si>
  <si>
    <t>MANUTENÇÃO ADMINISTRATIVA 7º BATALHÃO DA POLÍCIA MILITAR - CORRENTE PI</t>
  </si>
  <si>
    <t>26107 - ACADEMIA DA POLÍCIA MILITAR</t>
  </si>
  <si>
    <t>FORMAÇÃO DE PESSOAS E CAPACITAÇÃO DE POLICIAIS MILITARES</t>
  </si>
  <si>
    <t>CAPACITAÇÃO DE POLICIAIS MILITARES</t>
  </si>
  <si>
    <t>POLICIAL</t>
  </si>
  <si>
    <t>COORDENAÇÃO GERAL DA ACADEMIA DA POLÍCIA MILITAR</t>
  </si>
  <si>
    <t>MANUTENÇÃO ADMINISTRATIVA DA ACADEMIA DE POLICIA MILITAR</t>
  </si>
  <si>
    <t>26108 - 10° BATALHÃO DE POLÍCIA MILITAR - URUÇUÍ</t>
  </si>
  <si>
    <t>COORDENAÇÃO GERAL DO 10º BATALHÃO DA POLÍCIA MILITAR</t>
  </si>
  <si>
    <t>MANUTENÇÃO ADMINISTRATIVA DO 10º BATALHÃO DA PM - URUÇUI /PI</t>
  </si>
  <si>
    <t>26109 - 11° BATALHÃO DE POLÍCIA MILITAR - SÃO RAIMUNDO NONATO</t>
  </si>
  <si>
    <t>COORDENAÇÃO GERAL DO 11º BATALHÃO DA POLÍCIA MILITAR - SÃO RAIMUNDO NONATO</t>
  </si>
  <si>
    <t>MANUTENÇÃO ADMINISTRATIVA DO 11º DA PMPI.</t>
  </si>
  <si>
    <t>26110 - 12° BATALHÃO DE POLÍCIA MILITAR - PIRIPIRI</t>
  </si>
  <si>
    <t>COORDENAÇÃO GERAL DO 12º BATALHÃO DA POLÍCIA MILITAR - PIRIPIRI</t>
  </si>
  <si>
    <t>MANUTENÇÃO ADMINISTRATIVA DO 12º BATALHÃO DA PM PIRIPIRI /PI</t>
  </si>
  <si>
    <t>26111 - 14° BATALHÃO DE POLÍCIA MILITAR - OEIRAS COORDENAÇÃO GERAL DO 14º BATALHÃO DA POLÍCIA MILITAR</t>
  </si>
  <si>
    <t>COORDENAÇÃO GERAL DO 14º BATALHÃO DA POLÍCIA MILITAR - OEIRAS</t>
  </si>
  <si>
    <t>MANUTENÇÃO ADMINISTRATIVA DO 14º BATALHÃO DA PM - OEIRAS/PI</t>
  </si>
  <si>
    <t>26112 - 15° BATALHÃO DE POLÍCIA MILITAR - CAMPO MAIOR</t>
  </si>
  <si>
    <t>COORDENAÇÃO GERAL DO 15º BATALHÃO DA POLÍCIA MILITAR</t>
  </si>
  <si>
    <t>MANUTENÇÃO ADMINISTRATIVA DO 15º BATALHÃO DA POLÍCIA MILITAR - CAMPO MAIOR /PI</t>
  </si>
  <si>
    <t>26113 - 5ª COMPANHIA INDEPENDENTE DE POLÍCIA MILITAR - CIPM - PAULISTANA</t>
  </si>
  <si>
    <t>COORDENAÇÃO GERAL DO BATALHÃO DA 5º COMPANHIA DA POLÍCIA MILITAR - PAULISTANA</t>
  </si>
  <si>
    <t>MANUTENÇÃO ADMINISTRATIVA DA 5ª COMPANHIA INDEPENDENTE DE POLÍCIA MILITAR - PAULISTANA/PI</t>
  </si>
  <si>
    <t>26114 - COMPANHIA INDEPENDENTE DE POLÍCIA DE TURISMO - CIPTUR - LUÍS CORREIA</t>
  </si>
  <si>
    <t>COORDENAÇÃO GERAL DA COMPANHIA INDEPENDENTE DE TURISMO - LUÍS CORREIA</t>
  </si>
  <si>
    <t>MANUTENÇÃO ADMINISTRATIVA DA COMPANHIA INDEPENDENTE DE TURISMO - LUÍS CORREIA-PI.</t>
  </si>
  <si>
    <t>28101 - SECRETARIA DO MEIO AMBIENTE E DOS RECURSOS HÍDRICOS</t>
  </si>
  <si>
    <t>DESCENTRALIZAÇÃO E MODERNIZAÇÃO DA GESTÃO AMBIENTAL E DOS RECURSOS HÍDRICOS</t>
  </si>
  <si>
    <t>ESCRITÓRIOS DO ÓRGÃO AMBIENTAL ESTADUAL NOS BIOMAS CAATINGA, CERRADOS E MEIO NORTE ESTRUTURADOS.</t>
  </si>
  <si>
    <t>GERÊNCIAS REGIONAIS</t>
  </si>
  <si>
    <t>2300</t>
  </si>
  <si>
    <t>CONTROLE E FISCALIZAÇÃO AMBIENTAL - TCFA</t>
  </si>
  <si>
    <t>ESTRUTURAÇÃO DO SISTEMA DE MONITORAMENTO E GESTÃO DA PROTEÇÃO AMBIENTAL</t>
  </si>
  <si>
    <t>CRIAÇÃO DE INSTRUMENTOS DE CONTROLE VOLTADOS PARA A PREVENÇÃO DA CONTAMINAÇÃO E POLUIÇÃO AMBIENTAL E COMBATE ÀS QUEIMADAS.</t>
  </si>
  <si>
    <t>2156</t>
  </si>
  <si>
    <t>CRIAÇÃO DO CADASTRO DE USUÁRIOS DE FONTES DE RECURSOS HÌDRICOS</t>
  </si>
  <si>
    <t>CADASTRAMENTO NO CADASTRO NACIONAL DE USUÁRIOS DE RECURSOS HÍDRICOS (CNARH)</t>
  </si>
  <si>
    <t>CADASTRAMENTO REALIZADO DE USUÁRIOS DE ÁGUA SUBTERRÂNEA NÃO TRATADA.</t>
  </si>
  <si>
    <t>1128</t>
  </si>
  <si>
    <t>FUNDO ESTADUAL DO MEIO AMBIENTE - FEMAM</t>
  </si>
  <si>
    <t>IMPLEMENTAÇÃO E GESTÃO DO PROGRAMA ESTADUAL DE EDUCAÇÃO AMBIENTAL</t>
  </si>
  <si>
    <t>CONCURSOS DE MONOGRAFIAS, FOTOGRAFIAS E ARTIGOS CIENTÍFICOS COM TEMÁTICA AMBIENTAL REALIZADOS</t>
  </si>
  <si>
    <t>2136</t>
  </si>
  <si>
    <t>EVENTOS DE MOBILIZAÇÃO DE AGENTES AMBIENTAIS LOCAIS NOS TERRITÓRIOS DE DESENVOLVIMENTO REALIZADOS</t>
  </si>
  <si>
    <t>GESTÃO AMBIENTAL MUNICIPAL APOIADA.</t>
  </si>
  <si>
    <t>MOBILIZAÇÃO DE AGENTES LOCAIS DE EDUCAÇÃO AMBIENTAL DA AGRICULTURA FAMILIAR.</t>
  </si>
  <si>
    <t>ÓRGÃOS DA ADMINISTRAÇÃO PÚBLICA ESTADUAL COM ADOÇÃO DE PRÁTICAS DE SUSTENTABILIDADE INTERNA</t>
  </si>
  <si>
    <t>PONTOS DE NASCENTES E DE OUTROS CORPOS DÁGUA PRIORITÁRIOS PARA CONSERVAÇÃO E ADOÇÃO DE INTERVENÇÕES EM EDUCAÇÃO AMBIENTAL IDENTIFICADOS E MONITORADOS.</t>
  </si>
  <si>
    <t>PROFESSORES DA REDE PÚBLICA CAPACITADOS</t>
  </si>
  <si>
    <t>REATIVAR A A3P E AS CISAS, REALIZAR AÇÕES DE ACOMPANHAMENTO DE REDUÇÃO DE CONSUMO E DO DESPERDÍCIO DE ÁGUA, ENERGIA E INSUMOS ADMINISTRATIVOS NOS ÓRGÃOS DO ESTADO DO PIAUÍ.</t>
  </si>
  <si>
    <t>SEMINÁRIO ESTADUAL DE EDUCAÇÃO AMBIENTAL REALIZADO.</t>
  </si>
  <si>
    <t>GESTÃO DAS UNIDADES DE CONSERVAÇÃO E PARQUES ESTADUAIS</t>
  </si>
  <si>
    <t>AMPLIAÇÃO, ESTRUTURAÇÃO E ADEQUAÇÃO DAS ÁREAS PROTEGIDAS</t>
  </si>
  <si>
    <t>UNIDADES DE CONSERVAÇÃO ESTADUAIS EXISTENTES ESTRUTURADAS</t>
  </si>
  <si>
    <t>2166</t>
  </si>
  <si>
    <t>IMPLANTAÇÃO E OPERACIONALIZAÇÃO DAS REDES DE MONITORAMENTO DOS RECURSOS HÍDRICOS DO ESTADO</t>
  </si>
  <si>
    <t>ADESÃO AO PROGRAMA DE ESTÍMULO DE DIVULGAÇÃO A QUALIDADE DA ÁGUA QUALIÁGUA</t>
  </si>
  <si>
    <t>MONITORAMENTO DA QUALIDADE DA ÁGUA REALIZADO EM MANANCIAIS SUPERFICIAIS PRESENTES NO ESTADO.</t>
  </si>
  <si>
    <t>MONITORAMENTO E RECUPERAÇÃO DE ÁREAS DEGRADADAS</t>
  </si>
  <si>
    <t>RECUPERAÇÃO DAS ÁREAS E ECOSSISTEMAS DEGRADADOS E COMBATE À DESERTIFICAÇÃO</t>
  </si>
  <si>
    <t>ÁREAS DEGRADADAS NA REGIÃO DA LAGOA DO PORTINHO RECUPERADAS.</t>
  </si>
  <si>
    <t>1217</t>
  </si>
  <si>
    <t>COMBATE A DESERTIFICAÇÃO E MITIGAÇÃO DOS EFEITOS DA SECA NA CAATINGA</t>
  </si>
  <si>
    <t>MATAS CILIARES RECUPERADAS POR MEIO DE PLANTIO DE MUDAS</t>
  </si>
  <si>
    <t>PARQUE DAS NASCENTES DO RIO PARNAÍBA DEMARCADO</t>
  </si>
  <si>
    <t>PLANO DE DESENVOLVIMENTO INTEGRADO DA BACIA DO GURGUÉIA ELABORADO</t>
  </si>
  <si>
    <t>PLANO DE REVITALIZAÇÃO DA REGIÃO DA LAGOA DO PORTINHO ELABORADO.</t>
  </si>
  <si>
    <t>REFLORESTAMENTO DA CAATINGA REALIZADO COM PLANTIO DE MUDAS DE ESPÉCIES APÍMELÍFERAS.</t>
  </si>
  <si>
    <t>ELABORAÇÃO E IMPLEMENTAÇÃO DE INSTRUMENTOS DE PROMOÇÃO DO ORDENAMENTO E GESTÃO TERRITORIAL: ZEE E CAR</t>
  </si>
  <si>
    <t>CADASTRAMENTO DAS PROPRIEDADES RURAIS DE ACORDO COM AS ESPECIFICAÇÕES DO SICAR EFETIVADO</t>
  </si>
  <si>
    <t>ZONEAMENTO ECOLÓGICO ECONÔMICO (ZEE) DO BIOMAS CAATINGA E MEIO NORTE ELABORADOS E ZEES EXISTENTES IMPLEMENTADOS</t>
  </si>
  <si>
    <t>AMPLIAÇÃO E MODERNIZAÇÃO DA REDE HIDROMETEOROLÓGICA DO ESTADO</t>
  </si>
  <si>
    <t>ESTAÇÕES DE MEDIÇÕES HIDROMETEREOLÓGICAS AUTOMÁTICAS IMPLANTADOS.</t>
  </si>
  <si>
    <t>PLUVIÔMETROS CONVENCIONAIS INSTALADOS.</t>
  </si>
  <si>
    <t>UNIDADES DE CONSERVAÇÃO NO BIOMA CAATINGA CRIADAS</t>
  </si>
  <si>
    <t>IMPLEMENTAÇÃO E APERFEIÇOAMENTO DOS INSTRUMENTOS DE GESTÃO DE RECURSOS HÍDRICOS</t>
  </si>
  <si>
    <t>COMITÊS DAS BACIAS HIDROGRÁFICAS DO ESTADO CONSOLIDADOS</t>
  </si>
  <si>
    <t>GESTÃO DA SECRETARIA ESTADUAL DE MEIO AMBIENTE E RECURSOS HÍDRICOS</t>
  </si>
  <si>
    <t>FOLHA DE PESSOAL</t>
  </si>
  <si>
    <t>30101 - SECRETARIA DA ASSISTÊNCIA SOCIAL E CIDADANIA</t>
  </si>
  <si>
    <t>MODERNIZAÇÃO E APRIMORAMENTO DA GESTÃO DA SASC</t>
  </si>
  <si>
    <t>CAPACITAÇÃO E QUALIFICAÇÃO DE SERVIDORES</t>
  </si>
  <si>
    <t>MODERNIZAÇÃO DA TECNOLOGIA DE INFORMAÇÃO (AQUISIÇÃO DE EQUIPAMENTOS DE INFORMÁTICA)</t>
  </si>
  <si>
    <t>REFORMA DAS INSTALAÇÕES FÍSICAS, HIDRÁULICAS E ELETRICAS</t>
  </si>
  <si>
    <t>APOIO TÉCNICO E OPERACIONAL ÀS INSTÂNCIAS DE CONTROLE SOCIAL VINCULADOS À SASC</t>
  </si>
  <si>
    <t>FORTALECIMENTO DA GESTÃO E APRIMORAMENTO DAS INSTÂNCIAS DE PACTUAÇÃO E CONTROLE SOCIAL E DA REDE DE PROTEÇÃO SOCIAL</t>
  </si>
  <si>
    <t>CAPACITAÇÃO E QUALIFICAÇÃO DOS TRABALHADORES DO SUAS E REPRESENTANTES DAS INSTÂNCIAS DE CONTROLE SOCIAL;</t>
  </si>
  <si>
    <t>REALIZAÇÃO DAS CONFERÊNCIAS ESTADUAIS DE DIREITO HUMANO, SEGURANÇA ALIMENTAR E ASSISTENCIA SOCIAL</t>
  </si>
  <si>
    <t>REGULAMENTAR E ESTRUTURAR OS FUNDOS ESTADUAIS DA POLÍTICA DA PESSOA IDOSA E DA CRIANÇA E ADOLESCENTE</t>
  </si>
  <si>
    <t>CAPACITAÇÃO DE PROFISSIONAIS E FAMÍLIAS PARA ATUAREM NAS AÇÕES DE EDUCAÇÃO ALIMENTAR E NUTRICIONAL</t>
  </si>
  <si>
    <t>PROMOÇÃO DA SEGURANÇA ALIMENTAR</t>
  </si>
  <si>
    <t>CAPACITAÇÃO DOS PROFISSIONAIS E FAMÍLIAS PARA ATUAREM NAS AÇÕES DE EDUCAÇÃO ALIMENTAR E NUTRICIONAL</t>
  </si>
  <si>
    <t>CAPACITAÇÃO EM EMPREENDEDORISMO VOLTADAS PARA AS FAMÍLIAS EM SITUAÇÃO DE VULNERABILIDADES</t>
  </si>
  <si>
    <t>EXPANSÃO DAS AÇÕES DE INCLUSÃO PRODUTIVA ATRAVÉS DE PROJETOS DE ECONOMIA SOLIDÁRIA</t>
  </si>
  <si>
    <t>CONSTRUÇÃO DE CENTROS DE DIREITOS HUMANOS</t>
  </si>
  <si>
    <t>PROMOÇÃO E DEFESA DE DIREITOS HUMANOS, COM ÊNFASE NAS PESSOAS COM DIREITOS VIOLADOS OU EM SITUAÇÃO DE IMINENTE VIOLAÇÃO</t>
  </si>
  <si>
    <t>1723</t>
  </si>
  <si>
    <t>EFETIVAÇÃO DO SISTEMA ESTADUAL DE SEGURANÇA ALIMENTAR E NUTRICIONAL</t>
  </si>
  <si>
    <t>EFETIVAÇÃO DO SISTEMA ESTADUAL DE SEGURANÇA ALIMENTAR E NUTRICIONAL NOS 11 TERRITÓRIOS DO ESTADO</t>
  </si>
  <si>
    <t>1720</t>
  </si>
  <si>
    <t>EXPANSÃO DAS AÇÕES DE INCLUSÃO PRODUTIVA, ATRAVÉS DE PROJETOS DE ECONOMIA SOLIDÁRIA - CRIAÇÃO DE PEQUENOS ANIMAIS, HORTA, ARTESANATO, ETC</t>
  </si>
  <si>
    <t>EXPANSÃO DAS AÇÕES DE INCLUSÃO PRODUTIVA ATRAVÉS DE PROJETOS DE ECONOMIA SOLIDÁRIA - CRIAÇÃO DE PEQUENOS ANIMAIS, HORTA, FEIRA E ARTESANATO</t>
  </si>
  <si>
    <t>IMPLANTAÇÃO DE CONSELHOS E COMITÊS NO ÂMBITO DOS DIREITOS HUMANOS NO PIAUI</t>
  </si>
  <si>
    <t>IMPLANTAÇÃO DE CONSELHOS E COMITÊS NO ÂMBITO DOS DIREITOS HUMANOS, NOS MUNICÍPIOS DO ESTADO</t>
  </si>
  <si>
    <t>IMPLANTAÇÃO DO SISTEMA NACIONAL DE PROMOÇÃO DA IGUALDADE RACIAL</t>
  </si>
  <si>
    <t>IMPLANTAÇÃO DO SISTEMA NACIONAL DE PROMOÇÃO DA IGUALDADE RACIAL (REDE SINAPIR) NO PIAUÍ</t>
  </si>
  <si>
    <t>1725</t>
  </si>
  <si>
    <t>OFERTA DESCENTRALIZADA DE SERVIÇOS, ACESSO A DOCUMENTAÇÃO CIVIL, CURSOS PROFISSIONALIZANTES (CIDADANIA ATIVA, CAMINHÃO DIGITAL) E SERVIÇOS SOCIOASSISTENCIAS</t>
  </si>
  <si>
    <t>IMPLEMENTAÇÃO DE AÇÕES DE CIDADANIA A FAMÍLIAS EM SITUAÇÃO DE VULNERABILIDADE SOCIAL</t>
  </si>
  <si>
    <t>OFERTA DESCENTRALIZADA DE SERVIÇOS E ACESSO A DOCUMENTAÇÃO CIVIL BÁSICA EM UNIDADES MOVEIS(CIDADANIA ATIVA)</t>
  </si>
  <si>
    <t>OFERTA DESCENTRALIZADA DE SERVIÇOS PROFISSIONALIZANTES EM UNIDADES MÓVEIS</t>
  </si>
  <si>
    <t>OFERTA DE SERVIÇOS SOCIOASSISTENCIAIS E QUALIFICAÇÃO PROFISSIONAL EM UNIDADES FIXAS</t>
  </si>
  <si>
    <t>PIAUÍ SEM HOMOFOBIA</t>
  </si>
  <si>
    <t>1138</t>
  </si>
  <si>
    <t>PROMOÇÃO DA ASSISTÊNCIA INTEGRAL AS MULHERES VÍTIMAS DE VIOLENCIA</t>
  </si>
  <si>
    <t>PROMOÇÃO DA ASSISTÊNCIA INTEGRAL A MULHERES VÍTIMAS DE VIOLÊNCIA</t>
  </si>
  <si>
    <t>1726</t>
  </si>
  <si>
    <t>PROMOÇÃO DE AÇÕES DE CIDADANIA E DIREITOS DE LGBT, DE IGUALDADE RACIAL E DE PREVENÇÃO AO ALICIAMENTO E ENFRENTAMENTO AO TRABALHO ESCRAVO NO PIAUI</t>
  </si>
  <si>
    <t>AÇÕES DE PROMOÇÃO DA CIDADANIA E DIREITOS DE LGBT</t>
  </si>
  <si>
    <t>PROMOVER AÇOES DE PREVENÇÃO AO ALICIAMENTO E ENFRENTAMENTO AO TRABALHO ESCRAVO CONTEMPORÂNEO NO ESTADO DOPIAUI- PROJETO EDUCAR PARA LIBERTAR</t>
  </si>
  <si>
    <t>PROMOÇÃO DO ACESSO IMEDIATO AO ALIMENTO ATRAVÉS DOS RESTAURANTES POPULARES E/OU COZINHA COMUNITÁRIA</t>
  </si>
  <si>
    <t>PROMOÇÃO DO ACESSO IMEDIATO AO ALIMENTO ATRAVÉS DA AMPLIAÇÃO DE RESTAURANTES POPULARES E/OU COZINHAS COMUNITÁRIAS</t>
  </si>
  <si>
    <t>RESTAURANTE POPULAR- FORNECIMENTO DE REFEIÇÕES PRONTAS E BALANCEADAS</t>
  </si>
  <si>
    <t>REFEIÇÃO</t>
  </si>
  <si>
    <t>REVITALIZAÇÃO DA CÂMARA INTERSETORIAL DE SEGURANÇA ALIMENTAR E NUTRICIONAL (CAISAN)</t>
  </si>
  <si>
    <t>REVITALIZAÇÃO DA CAMARA INTERSETORIAL DE SEGURANÇA ALIMENTAR E NUTRICIONAL(CAISAN), AMPLIANDO SUA ARTICULAÇÃO COM OUTROS PODERES</t>
  </si>
  <si>
    <t>CONSTRUÇÃO DE RESTAURANTES POPULARES</t>
  </si>
  <si>
    <t>ATUALIZAÇÃODO PLANO ESTADUAL DE PROMOÇÃO DE IGUALDADE RACIAL E DO PLANO ESTADUAL E DEFESA DA CIDADANIA DE LESBICAS, GAYS, BISSEXUAIS, TRAVESTIS E TRANSSEXUAIS</t>
  </si>
  <si>
    <t>CAPACITAÇÃO DE GESTORES EM DIREITOS HUMANOS E REALIZAÇÃO DE CAMPANHAS</t>
  </si>
  <si>
    <t>DESENVOLVER AÇÕES DE PROMOÇÃO DA IGUALDADE RACIAL NOS 224 MUNICÍPIOS</t>
  </si>
  <si>
    <t>ADMINISTRAÇÃO GERAL DA SECRETARIA DA ASSISTÊNCIA SOCIAL E CIDADANIA</t>
  </si>
  <si>
    <t>MANUTENÇÃO ÓRGÃO GESTOR/COORDENAÇÃO GERAL</t>
  </si>
  <si>
    <t>INCLUSÃO DE USUÁRIOS, GRUPOS ESPECÍFICOS PARA O ACESSO A PROJETOS, PROGRAMAS E BENEFICIOS</t>
  </si>
  <si>
    <t>INCLUSÃO DE USUARIOS, GRUPOS ESPECIFICOS PARA ACESSO A PROJETO, PROGRAMA E BENEFICIOS</t>
  </si>
  <si>
    <t>REALIZAÇÃO DO CONCURSO PÚBLICO</t>
  </si>
  <si>
    <t>REALIZAÇÃO DO CONCURSO PÚBLICO E CONTRATAÇÃO DE PESSOAL </t>
  </si>
  <si>
    <t>1730</t>
  </si>
  <si>
    <t>REORDENAMENTO DO ORGÃO GESTOR PARA ADEQUAÇÃO AO SUAS INSTITUINDO AS AREAS ESSENCIAIS DE PROTEÇÃO SOCIAL BASICA E ESPECIAL, GESTÃO DO TRABALHO, VIGILÂNCIA, SOCIOASSISTENCIAL</t>
  </si>
  <si>
    <t>APOIO A ORGANIZAÇÃO E GESTÃO DO SUAS (IGDSUAS)</t>
  </si>
  <si>
    <t>30102 - FUNDO ESTADUAL DE ASSISTÊNCIA SOCIAL</t>
  </si>
  <si>
    <t>MODERNIZAÇÃO DA GESTÃO DO SISTEMA ÚNICO DA ASSISTÊNCIA SOCIAL</t>
  </si>
  <si>
    <t>IMPLEMENTAÇÃO DO PLANO ESTADUAL DE EDUCAÇÃO PERMANENTE PARA TRABALHADORES DO SUAS, GESTORES E CONSELHEIROS</t>
  </si>
  <si>
    <t>MONITORAMENTO E ASSESSORAMENTO OS MUNICÍPIOS NO ÂMBITO DO SUAS</t>
  </si>
  <si>
    <t>1694</t>
  </si>
  <si>
    <t>APOIO E FORTALECIMENTO A REDE DE PROTEÇÃO DA CRIANÇA E ADOLESCENTE RELATIVA AO ENFRENTAMENTO À VIOLENCIA, AO ABUSO E EXPLORAÇÃO SEXUAL INFANTO-JUVENIL</t>
  </si>
  <si>
    <t>PROMOÇÃO DOS DIREITOS DE CRIANÇAS E ADOLESCENTES POR MEIO DA PROTEÇÃO SOCIAL BÁSICA E ESPECIAL COM O OBJETIVO DE ENFRENTAR AS SITUAÇÕES DE VIOLÊNCIA, DE TRABALHO INFANTIL E EXPLORAÇÃO SEXUAL</t>
  </si>
  <si>
    <t>APOIO E FORTALECIMENTO A REDE DE PROTEÇÃO DA CRIANÇA E ADOLESCENTE RELATIVA AO ENFRENTAMENTO À VIOLENCIA, AO ABUSO E EXPLORAÇÃO SEXUAL INFANTO-JUVENIL;</t>
  </si>
  <si>
    <t>ATENDIMENTO A PESSOAS EM SITUAÇÃO DE CALAMIDADE PÚBLICA, DE EMERGÊNCIA E BENEFÍCIOS EVENTUAIS</t>
  </si>
  <si>
    <t>COFINANCIAMENTO DA PROTEÇÃO SOCIAL BÁSICA POSSIBILITANDO A AMPLIAÇÃO, QUALIFICAÇÃO E MANUTENÇÃO DOS SERVIÇOS SOCIOASSISTENCIAIS, PROGRAMAS, BENEFÍCIOS E PROJETOS NO ÂMBITO DO SUAS</t>
  </si>
  <si>
    <t>COFINANCIAMENTO ESTADUAL DA PROTEÇÃO SOCIAL BÁSICA PARA OS MUNICÍPIOS</t>
  </si>
  <si>
    <t>COFINANCIAMENTO ESTADUAL DA PROTEÇÃO SOCIAL BÁSICA PARA OS 224 MUNICÍPIOS</t>
  </si>
  <si>
    <t>2170</t>
  </si>
  <si>
    <t>FORTALECIMENTO DA INTERSETORIALIDADE DO CADASTRO ÚNICO E DO PROGRAMA BOLSA FAMÍLIA E MONITORAMENTO DAS CONDICIONALIDADES DE EDUCAÇÃO, SAÚDE E ASSISTENCIA SOCIAL</t>
  </si>
  <si>
    <t>APRIMORAMENTO DA GESTÃO DO CADASTRO ÚNICO E MONITORAMENTO DO PROGRAMA BOLSA FAMÍLIA</t>
  </si>
  <si>
    <t>AÇÕES DE FORTALECIMENTO DA INTERSETORIALIDADE DO CADASTRO ÚNICO E DO PROGRAMA BOLSA FAMILI E MONITORAMENTO DAS CONDICIONALIDADES DE EDUCAÇÃO, SAÚDE E ASSISTENCIA SOCIAL</t>
  </si>
  <si>
    <t>IMPLANTAÇÃO E COFINANCIAMENTO DO PROGRAMA FAMILIA ACOLHEDORA</t>
  </si>
  <si>
    <t>IMPLANTAÇÃO DE SERVIÇOS DE CARÁTER REGIONAL OU DE UNIDADES REGIONAIS DE PROTEÇÃO SOCIAL ESPECIAL DE MÉDIA E ALTA COMPLEXIDADE, PODENDO TER COMO REFERÊNCIA A EXISTÊNCIA DE COMARCAS, AS MICRORREGIÕES E O MAPA DE RISCO SOCIAL</t>
  </si>
  <si>
    <t>COFINANCIAMENTO ESTADUAL DE SERVIÇOS DE ACOLHIMENTO PARA CRIANÇAS E ADOLESCENTESI, TERESINA, PIRIPIRI, FLORIANO E PARNAIBA</t>
  </si>
  <si>
    <t>2182</t>
  </si>
  <si>
    <t>IMPLANTAÇÃO E MANUTENÇÃO DE NOVAS UNIDADES DE ATENDIMENTO DE ALTA COMPLEXIDADE</t>
  </si>
  <si>
    <t>IMPLANTAÇÃO E MANUTENÇÃO DE NOVAS UNIDADES DE ATENDIMENTO DE ALTA COMPLEXIDADE : 03 CASAS LARES, 02 UNIDADES DE REPÚBLICAS E 01 UNIDADE DE CASA DE PASSAGEM</t>
  </si>
  <si>
    <t>MANUTENÇÃO DAS UNIDADES DE ATENDIMENTO E ACOLHIMENTO DE ALTA COMPLEXIDADE DE PROTEÇÃO SOCIAL ESPECIAL E DE ALTA COMPLEXIDADE EXISTENTES</t>
  </si>
  <si>
    <t>MANUTENÇÃO DO CENTRO DE REFERENCIA PARA O ENFRENTAMENTO A VIOLÊNCIA CONTRA A PESSOA IDOSA - CEVI</t>
  </si>
  <si>
    <t>REFORMA, AMPLIAÇÃO,MANUTENÇÃO E ADEQUAÇÃO DAS INFRAESTRUTURA FÍSICA DAS UNIDADES DE ACOLHIMENTO E ABRIGAMENTO PARA SEGMENTOS VULNERÁVEIS - IDOSOS, CRIANÇAS E ADOLESCENTES, MULHERES - CONFORME ORIENTAÇÕES TÉCNICAS</t>
  </si>
  <si>
    <t>PROMOÇÃO DE AÇÕES ESTRATÉGICAS VOLTADAS À PREVENÇÃO E O ENFRENTAMENTO A SITUAÇÃO DE TRABALHO INFANTIL</t>
  </si>
  <si>
    <t>MOBILIZAÇÃO E CAPACITAÇÃO DE GESTORES MUNICIPAIS DA ASSISTÊNCIA SOCIAL E ATORES SOCIAIS PARA DESENVOLVIMENTO DE AÇÕES DE ENFRENTAMENTO AO TRABALHO INFANTIL NO ESTADO</t>
  </si>
  <si>
    <t>GESTOR</t>
  </si>
  <si>
    <t>PROMOÇÃO DE AÇÕES ESTRATEGICAS VOLTADAS À PREVENÇÃO E O ENFRENTAMENTO A SITUAÇÃO DE TRABALHO INFANTIL</t>
  </si>
  <si>
    <t>REGIONALIZAÇÃO DOS SERVIÇOS DE PROTEÇÃO E ATENDIMENTO ESPECIALIZADO A FAMÍLIA E INDIVÍDUOS (PAEFI)</t>
  </si>
  <si>
    <t>COFINANCIAMENTO DA PROTEÇÃO SOCIAL ESPECIAL POSSIBILITANDO SUA AMPLIAÇÃO, QUALIFICAÇÃO E MANUTENÇÃO DOS SERVIÇOS E ESTRUTURAÇÃO DA REDE DE PROTEÇÃO SOCIAL ESPECIAL</t>
  </si>
  <si>
    <t>ATENDIMENTO ESPECIALIZADO A FAMÍLIAS E INDIVÍDUOS PAEFI, EM MUNICÍPIOS DE MAIOR RISCO SOCIAL E VIOLAÇÃO DE DIREITOS</t>
  </si>
  <si>
    <t>IMPLANTAÇÃO, IMPLEMENTAÇÃO E MANUTENÇÃO DO SISTEMA ESTADUAL DE INFORMAÇÃO, MONITORAMENTO E AVALIAÇÃO COM VISTAS À PRODUÇÃO DE INSTRUMENTOS PARA DIAGNÓSTICO DAS SITUAÇÕES E DISSEMINAÇÃO DE VULNERABILIDADE, RISCO E VIOLAÇÃO DE DIREITOS, DE DADOS ACERCA DO BENEFÍCIOS, PROGRAMAS, PROJETOS E SERVIÇOS SOCIOASSISTENCIAIS NO ÂMBITO DO SUAS</t>
  </si>
  <si>
    <t>IMPLEMENTACÃO DOS PLANOS ESTADUAIS DE ENFRENTAMENTO AS SITUAÇÕES DE VIOLAÇÃO DE DIREITOS</t>
  </si>
  <si>
    <t>PROMOÇÃO DE SEMINÁRIOS E FÓRUNS REGIONALIZADOS DE DISCUSSÃO DA ASSISTÊNCIA SOCIAL NO TERRITÓRIO ESTADUAL, ENVOLVENDO AS ENTIDADES QUE COMPÕEM A REDE SOCIOASSISTENCIAL</t>
  </si>
  <si>
    <t>REFORMA DAS UNIDADES DE ATENDIMENTO BÁSICO</t>
  </si>
  <si>
    <t>30104 - FUNDO ESTADUAL DOS DIREITOS DA CRIANÇA E DO ADOLESCENTE - FEDCA</t>
  </si>
  <si>
    <t>REORDENAMENTO DO ATENDIMENTO SOCIOEDUCATIVO DO ESTADO DO PIAUÍ, INCLUINDO A INFRAESTRUTURA FÍSICA, CONTRATAÇÃO E CAPACITAÇÃO DE RECURSOS HUMANOS</t>
  </si>
  <si>
    <t>CONSTRUÇÃO DE CENTROS SOCIOEDUCATIVO DE INTERNAÇÃO MASCULINO E FEMININO</t>
  </si>
  <si>
    <t>IMPLANTAÇÃO DE ESCOLA ESTADUAL CONFORME ORIENTAÇÕES DO SINASE</t>
  </si>
  <si>
    <t>IMPLANTAÇÃO E IMPLEMENTAÇÃO DE NÚCLEOS DE PRÁTICAS RESTAURATIVAS, COM PROFISSIONAIS CAPACITADOS NAS MODALIDADES DE RESOLUÇÃO DE CONFLITOS</t>
  </si>
  <si>
    <t>REFORMA E ESTRUTURAÇÃO FUNCIONAL DO CEDCA REALIZADO</t>
  </si>
  <si>
    <t>REFORMA E MANUTENÇÃO DAS ESTRUTURAS FÍSICAS DOS CENTROS SOCIOEDUCATIVOS EXISTENTES.</t>
  </si>
  <si>
    <t>DIVULGAÇÃO DOS PROGRAMAS, METAS E AÇÕES DO GOVERNO À SOCIEDADE EM GERAL</t>
  </si>
  <si>
    <t>33101 - COORDENADORIA DE COMUNICAÇÃO SOCIAL</t>
  </si>
  <si>
    <t>MODERNIZAÇÃO DA COMUNICAÇÃO DAS AÇÕES DO GOVERNO À SOCIEDADE</t>
  </si>
  <si>
    <t>AÇÕES DE GOVERNO DIVULGADAS</t>
  </si>
  <si>
    <t>2021</t>
  </si>
  <si>
    <t>EQUIPAMENTOS DE INFORMÁTICAS E OUTROS EQUIPAMENTOS ADMINISTRATIVOS ADQUIRIDOS</t>
  </si>
  <si>
    <t>ADMINISTRAÇÃO GERAL DE COMUNICAÇÃO SOCIAL</t>
  </si>
  <si>
    <t>MODERNIZAÇÃO DA GESTÃO MEDIANTE CAPACITAÇÃO, INFORMATIZAÇÃO E ESTRUTURAÇÃO DA DEFENSORIA PÚBLICA ATRAVÉS DO PMAE E CONVÊNIOS</t>
  </si>
  <si>
    <t>35101 - DEFENSORIA PÚBLICA DO ESTADO</t>
  </si>
  <si>
    <t>MODERNIZAÇÃO DA DEFENSORIA PÚBLICA DO ESTADO</t>
  </si>
  <si>
    <t>CURSOS, PALESTRAS E OFICINAS REALIZADOS</t>
  </si>
  <si>
    <t>ESTABELECER FINANCIAMENTO COM O PMAE DEFENSORIAS</t>
  </si>
  <si>
    <t>MATERIAL DE INFORMÁTICA E TECNOLOGIA DE INFORMAÇÃO ADQUIRIDO</t>
  </si>
  <si>
    <t>SOFTWARE ADQUIRIDOS</t>
  </si>
  <si>
    <t>CONSTRUÇÃO E AQUISIÇÃO DE EQUIPAMENTOS DE ACESSIBILIDADE EM PRÉDIOS DA DEFENSORIA PÚBLICA</t>
  </si>
  <si>
    <t>EFETIVAÇÃO DOS DIREITOS SOCIAIS E ASSISTÊNCIA A PESSOA COM DEFICIÊNCIA</t>
  </si>
  <si>
    <t>ACESSÓRIOS PARA BANHEIRO INSTALADOS</t>
  </si>
  <si>
    <t>CURSOS, PALESTRAS E OFICINAS REALIZADAS</t>
  </si>
  <si>
    <t>RAMPAS DE ACESSO CONSTRUÍDAS</t>
  </si>
  <si>
    <t>FORMAÇÃO DE EQUIPE INTERDISCIPLINAR, ELABORAÇÃO E REALIZAÇÃO DE PALESTRAS</t>
  </si>
  <si>
    <t>PROMOÇÃO E ARTICULAÇÃO DE AÇÕES DE EDUCAÇÃO EM DIREITOS, PROTEÇÃO ÀS MULHERES E ENFRENTAMENTO ÀS DROGAS</t>
  </si>
  <si>
    <t>ATENDIMENTO AO HOMEM AUTOR DE VIOLÊNCIA DOMÉSTICA E FAMILIAR</t>
  </si>
  <si>
    <t>1247</t>
  </si>
  <si>
    <t>ATENDIMENTO INDIVIDUALIZADO AO REEDUCANDO</t>
  </si>
  <si>
    <t>ESPAÇO PARA CONCILIAÇÕES AMPLIADO</t>
  </si>
  <si>
    <t>FORMAÇÃO DE EQUIPE INTERDISCIPLINAR</t>
  </si>
  <si>
    <t>PALESTRAS, CURSOS E OFICINAS REALIZADAS</t>
  </si>
  <si>
    <t>PALESTRAS E ELABORAÇÃO DE CARTILHAS</t>
  </si>
  <si>
    <t>COORDENAÇÃO GERAL DA DEFENSORIA PÚBLICA</t>
  </si>
  <si>
    <t>CONCURSO PUBLICO PARA PROVIMENTO DE CARGOS REALIZADO</t>
  </si>
  <si>
    <t>1207</t>
  </si>
  <si>
    <t>GESTÃO ESTRATÉGICA E MANUTENÇÃO DA DPE-PI</t>
  </si>
  <si>
    <t>ATENDIMENTOS REALIZADOS PELA DEFENSORIA PÚBLICA</t>
  </si>
  <si>
    <t>2290</t>
  </si>
  <si>
    <t>ATUAÇÃO DA DEFENSORIA EM TODAS AS COMARCAS DO INTERIOR</t>
  </si>
  <si>
    <t>DEFENSOR PÚBLICO CONTRATADO</t>
  </si>
  <si>
    <t>SERVIDORES PÚBLICOS CONTRATADOS</t>
  </si>
  <si>
    <t>ASSISTÊNCIA JURÍDICA AOS HIPOSSUFICIENTES E ÀS MULHERES.</t>
  </si>
  <si>
    <t>ASSISTÊNCIA JURÍDICA</t>
  </si>
  <si>
    <t>CONSUMIDORES ATENDIDOS</t>
  </si>
  <si>
    <t>1733</t>
  </si>
  <si>
    <t>CRIANÇAS E ADOLESCENTES ATENDIDAS</t>
  </si>
  <si>
    <t>MODERNIZAÇÃO DE 1º ATENDIMENTO</t>
  </si>
  <si>
    <t>MULHERES ATENDIDAS</t>
  </si>
  <si>
    <t>NÚCLEOS CRIMINAIS AMPLIADOS E ESTRUTURADOS</t>
  </si>
  <si>
    <t>NÚCLEOS DE FAMÍLIA AMPLIADOS E ESTRUTURADOS</t>
  </si>
  <si>
    <t>PESSOAS COM DEFICIÊNCIA E AO IDOSO ASSISTIDAS</t>
  </si>
  <si>
    <t>SERVIÇO DE CONCILIAÇÃO EXTRAJUDICIAL DE CONFLITOS AMPLIADO</t>
  </si>
  <si>
    <t>DEFENSORIA ITINERANTE</t>
  </si>
  <si>
    <t>JUSTIÇA ITINERANTE</t>
  </si>
  <si>
    <t>1734</t>
  </si>
  <si>
    <t>ESTRUTURAÇÃO E APARELHAMENTO DA DEFENSORIA PÚBLICA DO ESTADO</t>
  </si>
  <si>
    <t>ESTRUTURAÇÃO E APARELHAMENTO DA DEFENSORIA PÚBLICA</t>
  </si>
  <si>
    <t>FINANCIAMENTO COM O PMAE DEFENSORIAS ESTABELECIDO</t>
  </si>
  <si>
    <t>1210</t>
  </si>
  <si>
    <t>IMPLANTAÇÃO E CONSTRUÇÃO DOS NUCLEOS REGIONAIS</t>
  </si>
  <si>
    <t>PRÉDIO DA DEFENSORIA CONSTRUÍDO</t>
  </si>
  <si>
    <t>SEDE E UNIDADES REGIONAIS REFORMADAS</t>
  </si>
  <si>
    <t>MANUTENÇÃO E MODERNIZAÇÃO DA DEFENSORIA PÚBLICA DO ESTADO</t>
  </si>
  <si>
    <t>35102 - FUNDO DE MODERNIZAÇÃO E APARELHAMENTO DA DEFENSORIA PÚBLICA - FMADPEP</t>
  </si>
  <si>
    <t>FUNDO DE MODERNIZAÇÃO E APARELHAMENTO DA DEFENSORIA PÚBLICA</t>
  </si>
  <si>
    <t>APRIMORAMENTO PROFISSIONAL DE DEFENSORES REALIZADOS</t>
  </si>
  <si>
    <t>2282</t>
  </si>
  <si>
    <t>EQUIPAMENTOS ADMINISTRATIVOS ADIQUIRIDO</t>
  </si>
  <si>
    <t>SERVIDORES CAPACITADOS E QUALIFICADOS</t>
  </si>
  <si>
    <t>FUNDO DE MODERNIZAÇÃO DA PGE</t>
  </si>
  <si>
    <t>36101 - PROCURADORIA GERAL DO ESTADO</t>
  </si>
  <si>
    <t>MODERNIZAÇÃO DA PROCURADORIA GERAL DO ESTADO</t>
  </si>
  <si>
    <t>2309</t>
  </si>
  <si>
    <t>REESTRUTURAÇÃO FÍSICA REALIZADA</t>
  </si>
  <si>
    <t>SEDE PGE IMPLANTADA - SETORIAL DE PARNAÍBA</t>
  </si>
  <si>
    <t>SERVIDORES PÚBLICOS CAPACITADOS</t>
  </si>
  <si>
    <t>COORDENAÇÃO DA PROCURADORIA GERAL DO ESTADO</t>
  </si>
  <si>
    <t>CONCURSO PÚBLICO ÁREA MEIO REALIZADO</t>
  </si>
  <si>
    <t>MODERNIZAÇÃO DA CONTROLADORIA GERAL DO ESTADO</t>
  </si>
  <si>
    <t>37101 - CONTROLADORIA GERAL DO ESTADO</t>
  </si>
  <si>
    <t>1049</t>
  </si>
  <si>
    <t>CARTILHAS E INFORMATIVOS DISTRIBUÍDOS</t>
  </si>
  <si>
    <t>CONSULTORIA</t>
  </si>
  <si>
    <t>INFORMAÇÕES DIVULGADAS NO PORTAL DA TRANSPARÊNCIA</t>
  </si>
  <si>
    <t>INTERAÇÃO SOCIAL E TRANSPARÊNCIA</t>
  </si>
  <si>
    <t>CAMPANHAS DE DIVULGAÇÕES E EVENTOS</t>
  </si>
  <si>
    <t>FORMAR OU FORTALECER PARCERIAS</t>
  </si>
  <si>
    <t>PREVENÇÃO, COMBATE A CORRUPÇÃO E TRANSPARÊNCIA</t>
  </si>
  <si>
    <t>PREVENÇÃO E COMBATE À CORRUPÇÃO</t>
  </si>
  <si>
    <t>AÇÕES DE CONTROLE INTERNO REALIZADAS</t>
  </si>
  <si>
    <t>2008</t>
  </si>
  <si>
    <t>AÇÕES DIVULGADAS NO PORTAL DA TRANSPARÊNCIA</t>
  </si>
  <si>
    <t>AUDITORIAS REALIZADAS</t>
  </si>
  <si>
    <t>MANUAIS TÉCNICOS DE ORIENTAÇOES ELABORADOS</t>
  </si>
  <si>
    <t>SERVIDORES DE OUTROS ORGÃOS CAPACITADOS</t>
  </si>
  <si>
    <t>GESTÃO DA CONTROLADORIA GERAL DO ESTADO</t>
  </si>
  <si>
    <t>ÓRGÃO ESTRUTURADO E EM PLENO FUNCIONAMENTO</t>
  </si>
  <si>
    <t>CAPACITAÇÃO TÉCNICA E CIENTIFICA DOS AGENTES</t>
  </si>
  <si>
    <t>38101 - SECRETARIA ESTADUAL PARA INCLUSÃO DA PESSOA COM DEFICIÊNCIA</t>
  </si>
  <si>
    <t>MODERNIZAÇÃO DA GESTÃO DA SEID</t>
  </si>
  <si>
    <t>CAPACITAÇÃO E QUALIFICAÇÃO PROFISSIONAL PARA MEMBROS E SERVIDORES DA SEID.</t>
  </si>
  <si>
    <t>2273</t>
  </si>
  <si>
    <t>REESTRUTURAÇÃO DO ESPAÇO FÍSICO E MODERNIZAÇÃO DA NOVA SEDE DA SEID</t>
  </si>
  <si>
    <t>AQUISIÇÃO DE MODERNAS TECNOLOGIAS DE INFORMAÇÃO COM VISTAS A MELHORIA DA QUALIDADE DOS SERVIÇOS</t>
  </si>
  <si>
    <t>1367</t>
  </si>
  <si>
    <t>MODERNIZAÇÃO DA NOVA SEDE DA SEID E AQUISIÇÃO DE EQUIPAMENTOS</t>
  </si>
  <si>
    <t>AQUISIÇÃO DE EQUIPAMENTOS</t>
  </si>
  <si>
    <t>IMPLANTAÇÃO DO SISTEMA DE GESTÃO ELETRÔNICA DE DOCUMENTOS, VIRTUALIZANDO A TRAMITAÇÃO DE DOCUMENTOS E PROCESSOS</t>
  </si>
  <si>
    <t>INCLUSÃO DIGITAL, DISPONIBILIZANDO RECURSOS TECNOLÓGICOS E CAPACITAÇÃO PARA ACESSO À INTERNET</t>
  </si>
  <si>
    <t>REESTRUTURAÇÃO DO ESPAÇO FÍSICO</t>
  </si>
  <si>
    <t>FOMENTO A PESQUISA, A TECNOLOGIA E A INOVAÇÃO SOBRE AS POLÍTICAS PÚBLICAS PARA PESSOAS COM DEFICIÊNCIA</t>
  </si>
  <si>
    <t>APOIO AS ENTIDADES SEM FINS LUCRATIVOS QUE ATENDEM AS PESSOAS COM DEFICIÊNCIA</t>
  </si>
  <si>
    <t>APOIO TEÉCNICO E FINANCEIRO ÀS ENTIDADES SEM FINS LUCRATIVOS QUE ATENDEM AS PESSOAS COM DEFICIÊNCIA</t>
  </si>
  <si>
    <t>CAPACITAÇÃO CONTINUADA ABORDANDO TEMÁTICAS QUE FORTALEÇAM A AÇÃO E ATUAÇÃO DOS PROFISSIONAIS E DAS ENTIDADES ENVOLVIDAS DIRETAMENTE COM A EXECUÇÃO DE POLÍTICAS PÚBLICAS VOLTADAS PARA PESSOAS COM DEFICIÊNCIA</t>
  </si>
  <si>
    <t>CRIAÇÃO DE BANCO DE DADOS DE ENTIDADES QUE TRABALHEM OU MILITEM NA ÁREA DE DIREITOS HUMANOS, CONTEMPLANDO OS SEGMENTOS RELATIVOS ÀS PESSOAS COM DEFICIÊNCIA</t>
  </si>
  <si>
    <t>PRESTAÇÃO DE APOI0 TECNICO E FINANCEIRO AS ENTIDADES QUE ASSISTEM AS PESSOAS COM DEFICIÊNCIA</t>
  </si>
  <si>
    <t>PROMOÇÃO DO ACESSO DAS PESSOAS COM DEFICIÊNCIA AO MERCADO DE TRABALHO FORMAL, DE GERAÇÃO DE RENDA E DE EMPREENDEDORISMO</t>
  </si>
  <si>
    <t>ACOMPANHAMENTO AS PESSOAS COM DEFICIÊNCIA POR EQUIPE MULTIDISCIPLINAR DURANTE O ESTÁGIO PROBATÓRIO NA ADMINISTRAÇÃO PÚBLICA ESTADUAL, A FIM DE VERIFICAR A COMPATIBILIDADE DA DEFICIÊNCIA COM AS ATRIBUIÇÕES DO CARGO</t>
  </si>
  <si>
    <t>AMPLIAÇÃO DO ACOMPANHAMENTO DAS PESSOAS COM DEFICIÊNCIA POR EQUIPE MULTIDISCIPLINAR DURANTE O ESTÁGIO PROBATÓRIO, PARA VERIFICAR A COMPATIBILIDADE DA DEFICIÊNCIA COM AS ATRIBUIÇÕES DO CARGO</t>
  </si>
  <si>
    <t>CAPACITAÇAO AS PESSOAS COM DEFICIÊNCIA PARA O MERCADO DE TRABALHO, COM O OBJETIVO DE PROPORCIONAR OPORTUNIDADES NO MERCADO DE TRABALHO</t>
  </si>
  <si>
    <t>MONITORAMENTO DAS RESERVAS DE 10% DE VAGAS NAS TURMAS DE QUALIFICAÇÃO E CRIAÇÃO DE TURMAS ESPECÍFICAS PARA O PÚBLICO DE PESSOAS COM DEFICIÊNCIA</t>
  </si>
  <si>
    <t>REALIZAÇÃO DO 1º SEMINÁRIO ESTADUAL DE EMPREGABILIDADE E QUALIFICAÇÃO PROFISSIONAL DE PESSOAS COM DEFICIÊNCIA</t>
  </si>
  <si>
    <t>SENSIBILIZAÇÃO JUNTO AOS SERVIDORES PÚBLICOS PARA O MELHOR ACOLHIMENTO DAS PESSOAS COM DEFICIÊNCIA NO AMBIENTE DE TRABALHO.</t>
  </si>
  <si>
    <t>FORTALECIMENTO DA REDE DE PROTEÇÃO SOCIAL VISANDO À AMPLIAÇÃO E QUALIFICAÇÃO DAS MEDIDAS SOCIOASSISTENCIAIS</t>
  </si>
  <si>
    <t>APOIO AOS MUNICÍPIOS DO ESTADO PARA O ACOLHIMENTO INSTITUCIONAL PARA JOVENS E ADULTOS COM DEFICIÊNCIA EM SITUAÇÃO DE DEPENDÊNCIA - SERVIÇO DE RESIDÊNCIA INCLUSIVA</t>
  </si>
  <si>
    <t>MONITORAMENTO E ASSESSORAMENTO AOS MUNICÍPIOS NA EXECUÇÃO DO PROGRAMA BENEFÍCIO DE PRESTAÇÃO CONTINUADA - BPC NA ESCOLA</t>
  </si>
  <si>
    <t>MONITORAMENTO E ASSESSORAMENTO AOS MUNICÍPIOS NA EXECUÇÃO DO PROGRAMA BENEFÍCIO DE PRESTAÇÃO CONTINUADA - BPC TRABALHO</t>
  </si>
  <si>
    <t>MONITORAMENTO E ASSESSORAMENTO AOS MUNICÍPIOS PARA SERVIÇO DE PROTEÇÃO SOCIAL ESPECIAL EM CENTRO-DIA- SERVIÇO DE REFERÊNCIA PARA PESSOAS COM DEFICIÊNCIA EM SITUAÇÃO DE DEPENDÊNCIA E SUAS FAMÍLIAS</t>
  </si>
  <si>
    <t>MONITORAMENTO E ASSESSORAMENTO DOS MUNICÍPIOS PARA IMPLEMENTAÇÃO DE UNIDADES DOS CENTROS DE REFERÊNCIA ESPECIALIZADO DE ASSISTÊNCIA SOCIAL - CREAS</t>
  </si>
  <si>
    <t>IMPLEMENTAÇÃO DO PLANO ESTADUAL PIAUÍ VIVER SEM LIMITE</t>
  </si>
  <si>
    <t>ACESSO E ACESSIBILIDADE À INFORMAÇÃO E COMUNICAÇÃO NOS EVENTOS CULTURAIS, ESPORTIVOS, RELIGIOSOS, ARTÍSTICOS, TURÍSTICOS E DE LAZER, PROMOVENDO E INCENTIVANDO A PARTICIPAÇÃO EM ATIVIDADES ESPORTIVAS, CONCURSOS DE PRÊMIOS NO CAMPO DAS ARTES, LETRAS, REPRESENTAÇÕES ARTÍSTICAS, COMUNS EM TODOS OS NÍVEIS, DISPONIBILIZANDO OS RECURSOS NECESSÁRIOS COMO: INTÉRPRETE DE LÍNGUA BRASILEIRA DE SINAIS (LIBRAS) MATERIAIS EM BRAILE E EM FONTE AMPLIADA</t>
  </si>
  <si>
    <t>ADAPTAÇÃO DE ESPAÇOS FÍSICOS PARA A PRÁTICA ESPORTIVA (PARADESPORTO) NOS 11 MUNICÍPIOS PÓLOS DOS TERRITÓRIOS DE DESENVOLVIMENTO</t>
  </si>
  <si>
    <t>ADEQUAÇÃO E CRIAÇÃO DE ESPAÇOS CULTURAIS CONSIDERANDO O DESENHO UNIVERSAL COM INTUITO DE PROMOVER EVENTOS CULTURAIS COM PARTICIPAÇÃO DAS PESSOAS COM DEFICIÊNCIA</t>
  </si>
  <si>
    <t>APOIO A IMPLANTAÇÃO E ADEQUAÇÃO DE INFRAESTRUTURA TURÍSTICA E DE APOIO AO TURISMO DO PIAUÍ</t>
  </si>
  <si>
    <t>CRIAÇÃO E FOMENTO NOS TRÊS NÍVEIS FEDERATIVOS, NÚCLEOS DE PARADESPORTO, CENTROS DE REFERENCIA PARAOLÍMPICA, VALORIZANDO E FOMENTANDO A UTILIZAÇÃO DOS ESPAÇOS PÚBLICOS E DE INSTITUIÇÕES DE ENSINO E INSTITUTOS FEDERAIS JÁ EXISTENTES</t>
  </si>
  <si>
    <t>CUMPRIMENTO DA LEI DE ACESSIBILIDADE UNIVERSAL EM TODAS AS ATIVIDADES E EVENTOS CULTURAIS ORGANIZADAS POR EMPRESAS, ÓRGÃOS E INSTITUIÇÕES COM OFERTAS DE SERVIÇOS TURÍSTICOS COMO, POR EXEMPLO, INTERPRETAÇÃO EM LIBRAS, MATERIAL PROMOCIONAL EM BRAILLE, FONTE AMPLIADA, TECNOLOGIAS ASSISTIVAS E ACESSIBILIDADE EM LÍNGUA DE SINAIS, AUDIODESCRIÇÃO, ENTRE OUTROS</t>
  </si>
  <si>
    <t>IMPLANTAÇÃO DE PROGRAMAS DE TURISMO ACESSÍVEL, ALINHADOS A POLÍTICA NACIONAL DE TURISMO</t>
  </si>
  <si>
    <t>INCENTIVO AO ACESSO DE PESSOAS COM DEFICIÊNCIA NO MERCADO DE TRABALHO DO TURISMO</t>
  </si>
  <si>
    <t>INCLUSÃO DAS PESSOAS COM DEFICIÊNCIA NO BOLSA ATLETA</t>
  </si>
  <si>
    <t>REALIZAÇÃO DA PARAOLIMPÍADA ESTADUAL NA CAPITAL DO PIAUÍ (TERESINA)</t>
  </si>
  <si>
    <t>GARANTIA DO ACESSO E DA PERMANÊNCIA DA PESSOA COM DEFICIÊNCIA A UMA EDUCAÇÃO QUE FAVOREÇA O SEU PLENO DESENVOLVIMENTO E SUA INCLUSÃO SOCIAL</t>
  </si>
  <si>
    <t>ACESSIBILIDADE ARQUITETÔNICA NAS ESCOLAS PÚBLICAS</t>
  </si>
  <si>
    <t>ACESSO À INTERNET, POR MEIO DE COMPUTADORES COM SINTETIZADOR DE VOZ (JAWS) PARA AS PESSOAS CEGAS; AMPLIADOR DE TELA (MAGIC) E LUPA ELETRÔNICA PARA LEITORES COM BAIXA VISÃO, TRANSCRIÇÃO DE LIVROS E TEXTOS DO ACERVO EM BRAILLE E GRAVAÇÃO EM ÁUDIO DE LIVROS, TEXTOS E APOSTILAS DAS BIBLIOTECAS</t>
  </si>
  <si>
    <t>ACESSO ÀS TECNOLOGIAS ASSISTIVAS NAS ESCOLAS ESTADUAIS, GARANTINDO O SEU USO PELOS ALUNOS COM DEFICIÊNCIA</t>
  </si>
  <si>
    <t>AMPLIAÇÃO DA OFERTA DO ENSINO BRAILLE E DA LIBRAS NA REDE PÚBLICA DE ENSINO ESTADUAL</t>
  </si>
  <si>
    <t>AMPLIAÇÃO DO ATENDIMENTO EDUCACIONAL ESPECIALIZADO AEE NA REDE ESTADUAL DE ENSINO</t>
  </si>
  <si>
    <t>AMPLIAÇÃO O NÚMERO DE SALAS DE RECURSOS MULTIFUNCIONAIS</t>
  </si>
  <si>
    <t>ATUAÇÃO DE PROFISSIONAIS DE APOIO ESPECIALIZADO (INTÉRPRETE DE LIBRAS, GUIA-INTÉRPRETE E PROFESSORES PARA O SUPORTE À COMUNICAÇÃO ALTERNATIVA)</t>
  </si>
  <si>
    <t>CAPACITAÇÃO DOS PROFISSIONAIS DAS ESCOLAS PÚBLICAS ESTADUAIS NO ATENDIMENTO EDUCACIONAL ESPECIALIZADO AEE</t>
  </si>
  <si>
    <t>CAPACITAÇÃO EM SISTEMA DE LEITURA E ESCRITA BRAILLE PARA LEITORES, FAMILIARES E VOLUNTÁRIOS</t>
  </si>
  <si>
    <t>FORMAÇÃO CONTINUADA E ESPECIALIZADA DOS PROFISSIONAIS DE EDUCAÇÃO, TENDO COMO FOCO A SENSIBILIZAÇÃO, O PLANEJAMENTO, METODOLOGIAS, RECURSOS TECNOLÓGICOS PARA A EFETIVAÇÃO DA EDUCAÇÃO INCLUSIVA</t>
  </si>
  <si>
    <t>MONITORAMENTO DO ACESSO E PERMANÊNCIA NA ESCOLA DAS PESSOAS COM DEFICIÊNCIA BENEFICIÁRIAS DO BPC, ATÉ 18 ANOS DE IDADE</t>
  </si>
  <si>
    <t>PARTICIPAÇÃO DOS ALUNOS COM DEFICIÊNCIA NAS PARAOLIMPÍADAS ESCOLARES COM O PROJETO DESENVOLVIMENTO DO ESPORTE ESCOLAR. ESTUDANTES/ ATLETAS DE 12 A 19 ANOS E PROFISSIONAIS DO PARADESPORTO</t>
  </si>
  <si>
    <t>REALIZAÇÃO DE SEMINÁRIOS DE DIVULGAÇÃO DO PARADESPORTO PARA UNIVERSITÁRIOS, PROFISSIONAIS DE EDUCAÇÃO FÍSICA, GESTORES, PESSOAS COM DEFICIÊNCIA E ENTIDADES</t>
  </si>
  <si>
    <t>IMPLEMENTAÇÃO DA ACESSIBILIDADE NO DESENHO UNIVERSAL</t>
  </si>
  <si>
    <t>AMPLIAÇÃO DO CANAL DE DENÚNCIAS DE QUAISQUER FORMAS DE VIOLÊNCIA, DISCRIMINAÇÃO E VIOLAÇÃO DE DIREITOS HUMANOS DAS PESSOAS COM DEFICIÊNCIA, ATRAVÉS DO DISQUE DIREITOS HUMANOS E DE UMA OUVIDORIA ESPECIFICA</t>
  </si>
  <si>
    <t>AMPLIAÇÃO DO NÚMERO DE CARTEIRAS EXPEDIDAS DO PASSE CULTURA</t>
  </si>
  <si>
    <t>AMPLIAÇÃO DO NÚMERO DE CARTEIRAS EXPEDIDAS DO PASSE LIVRE INTERMUNICIPAL</t>
  </si>
  <si>
    <t>AQUISIÇÃO DE TRANSPORTES ACESSÍVEIS APOIANDO E FORTALECENDO AS ENTIDADES QUE LIDAM COM PESSOAS COM DEFICIÊNCIA</t>
  </si>
  <si>
    <t>AQUISIÇÃO DE TRANSPORTES ACESSÍVEIS PARA AS PESSOAS COM DEFICIÊNCIA SE DESLOCAREM PARA AS ESCOLAS PÚBLICAS ESTADUAIS</t>
  </si>
  <si>
    <t>AQUISIÇÃO DE TRANSPORTES ACESSÍVEIS PARA AS PESSOAS COM DEFICIÊNCIA SE DESLOCAREM PARA OS CENTROS ESPECIALIZADOS EM REABILITAÇÃO</t>
  </si>
  <si>
    <t>CURSOS/SEMINÁRIOS E CONGÊNERES SOBRE AS TECNOLOGIAS ASSISTIVAS INDICADAS PARA CADA TIPO DE DEFICIÊNCIA</t>
  </si>
  <si>
    <t>DIVULGAÇÃO DE INFORMAÇÕES E ORIENTAÇÕES SOBRE OS DIREITOS ASSEGURADOS EM LEI E REDE DE SERVIÇOS PARA PESSOAS COM DEFICIÊNCIA</t>
  </si>
  <si>
    <t>ORIENTAÇÃO AOS MUNICÍPIOS SOBRE ACESSIBILIDADE, POR MEIO DE CARTILHAS E CICLO DE PALESTRAS; 3. IMPLANTAR CENTRAIS DE INTERPRETAÇÃO DE LÍNGUA BRASILEIRA DE SINAIS - LIBRAS, NOS MUNICÍPIOS PÓLOS DO PIAUÍ</t>
  </si>
  <si>
    <t>PALESTRAS RELACIONADAS AO TEMA DA DEFICIÊNCIA SOB OS FOCOS DA DIVERSIDADE, DA SUSTENTABILIDADE E DA RESPONSABILIDADE SOCIAL</t>
  </si>
  <si>
    <t>REALIZAÇAO DE FÓRUNS REGIONAIS DE POLÍTICAS PÚBLICAS PARA PESSOAS COM DEFICIÊNCIA POR ANO</t>
  </si>
  <si>
    <t>AÇÕES DE ATENÇÃO À SAÚDE DA PESSOA COM DEFICIÊNCIA</t>
  </si>
  <si>
    <t>APOIO A IMPLANTAÇÃO DOS CENTROS ESPECIALIZADOS EM REABILITAÇÃO CER E HABILITAR UNIDADES DE REABILITAÇÃO FÍSICA JÁ EXISTENTES</t>
  </si>
  <si>
    <t>CAMPANHAS ESTADUAIS DE PREVENÇÃO DE DEFICIÊNCIA</t>
  </si>
  <si>
    <t>CAPACITAÇÕES PARA OS PROFISSIONAIS DOS CERS</t>
  </si>
  <si>
    <t>DESCENTRALIZAÇÃO DOS SERVIÇOS DE ÓRTESES E PRÓTESES, COM A IMPLANTAÇÃO DE OFICINAS ORTOPÉDICAS FIXAS</t>
  </si>
  <si>
    <t>EFETIVAÇÃO DOS SERVIÇOS DO PROGRAMA ESTADUAL DE TRIAGEM NEONATAL</t>
  </si>
  <si>
    <t>IMPLANTAÇÃO DE CENTROS DE REFERÊNCIA EM ODONTOLOGIA PARA ATENDIMENTO ÀS PESSOAS COM DEFICIÊNCIA INTELECTUAL E AUTISMO (01 TERESINA/01- REGIÃO NORTE/ 01 REGIÃO SUL)</t>
  </si>
  <si>
    <t>IMPLANTAÇÃO DO SERVIÇO DE MANUTENÇÃO DOS EQUIPAMENTOS ORTOPÉDICOS DISPONIBILIZADOS AOS USUÁRIOS DE ÓRTESE E PRÓTESE DO CEIR</t>
  </si>
  <si>
    <t>IMPLEMENTAÇÃO DO ATENDIMENTO EQUOTERÁPICO DOS CENTROS DE TERESINA E PARNAÍBA, BEM COMO, A IMPLANTAÇÃO DE UM NOVO CENTRO EM FLORIANO</t>
  </si>
  <si>
    <t>REALIZAÇÃO DA SEMANA ESTADUAL DE PREVENÇÃO DE DEFICIÊNCIAS</t>
  </si>
  <si>
    <t>REALIZAÇÃO DO SEMINÁRIO ESTADUAL DE SAÚDE: DIREITOS SEXUAIS E REPRODUTIVOS DAS PESSOAS COM DEFICIÊNCIA</t>
  </si>
  <si>
    <t>COORDENAÇÃO GERAL DA SEID</t>
  </si>
  <si>
    <t>AUMENTAR O CONTINGENTE DE PROFISSIONAIS ATRAVÉS DE CONCURSO PÚBLICO</t>
  </si>
  <si>
    <t>FORTALECIMENTO DA ARTICULAÇÃO INTERINSTITUCIONAL</t>
  </si>
  <si>
    <t>MANUTENÇÃO DA SEDE</t>
  </si>
  <si>
    <t>MANUTENÇÃO DO CONEDE/PI</t>
  </si>
  <si>
    <t>IMPLEMENTAÇÃO DA POLÍTICA DE ATENDIMENTO A PESSOA COM DEFICIÊNCIA</t>
  </si>
  <si>
    <t>38102 - FUNDO ESTADUAL DE DEFESA DOS DIREITOS DA PESSOA COM DEFICIÊNCIA - FUNEDE</t>
  </si>
  <si>
    <t>IMPLEMENTAÇÃO DA POLÍTICA DE ATENDIMENTO À PESSOA COM DEFICIÊNCIA</t>
  </si>
  <si>
    <t>IMPLEMENTAÇÃO DE PROGRAMAS E PROJETOS DA POLITICA DE ATENDIMENTO AS PESSOAS COM DEFICIÊNCIA</t>
  </si>
  <si>
    <t>1374</t>
  </si>
  <si>
    <t>FORTALECIMENTO DAS INSTÂNCIAS COLEGIADAS DE DEFESA DOS DIREITOS DAS PESSOAS COM DEFICIÊNCIA NOS MUNICÍPIOS</t>
  </si>
  <si>
    <t>CAPACITAÇÃO DE GESTORES MUNICIPAIS, PROFISSIONAIS, CONSELHEIROS DE DIREITOS, OPERADORES DE DIREITOS E PESSOAS COM DEFICIÊNCIA)</t>
  </si>
  <si>
    <t>FOMENTO AO FUNDO ESTADUAL DA PESSOA COM DEFICIÊNCIA FUNEDE/PI</t>
  </si>
  <si>
    <t>IMPLANTAÇÃO DOS CONSELHOS MUNICIPAIS DOS DIREITOS DA PESSOA COM DEFICIÊNCIA - COMUDES</t>
  </si>
  <si>
    <t>SUPORTE TÉCNICO AOS CONSELHOS MUNICIPAIS PARA A REALIZAÇÃO DAS CONFERENCIAS REGIONAIS E ESTADUAL</t>
  </si>
  <si>
    <t>SUPORTE TÉCNICO OPERACIONAL PARA O CONSELHO ESTADUAL DE DEFESA DOS DIREITOS DA PESSOA COM DEFICIÊNCIA CONEDE NA REALIZAÇÃO DE SUAS AÇÕES JUNTO AOS MUNICÍPIOS</t>
  </si>
  <si>
    <t>APARELHAMENTO E EQUIPAMENTOS PARA AS UNIDADES DO CORPO DE BOMBEIROS</t>
  </si>
  <si>
    <t>44101 - CORPO DE BOMBEIROS MILITAR</t>
  </si>
  <si>
    <t>CONSTRUÇÃO, MODERNIZAÇÃO E AMPLIAÇÃO DO SISTEMA OPERACIONAL E INTEGRAÇÃO BOMBEIRO E SOCIEDADE</t>
  </si>
  <si>
    <t>AQUISIÇÃO DE EQUIPAMENTOS PARA TODO ESTADO</t>
  </si>
  <si>
    <t>2347</t>
  </si>
  <si>
    <t>AQUISIÇÃO DE VIATURAS</t>
  </si>
  <si>
    <t>CONSTRUÇÃO DE UNIDADES OPERACIONAIS</t>
  </si>
  <si>
    <t>REFORMA DE UNIDADES OPERACIONAIS</t>
  </si>
  <si>
    <t>PREVENÇÃO CONTRA INCÊNDIOS E ACIDENTES</t>
  </si>
  <si>
    <t>REALIZAÇAO DE ATIVIDADES EDUCATIVAS DE NATUREZA PREVENTIVA</t>
  </si>
  <si>
    <t>2346</t>
  </si>
  <si>
    <t>QUALIFICAÇÃO DE PESSOAL</t>
  </si>
  <si>
    <t>CAPACITAÇÃO DE BOMBEIROS MILITARES</t>
  </si>
  <si>
    <t>2348</t>
  </si>
  <si>
    <t>CURSOS, PALESTRAS E WORKSHOP</t>
  </si>
  <si>
    <t>COORDENAÇÃO GERAL DO CORPO DE BOMBEIROS</t>
  </si>
  <si>
    <t>AUMENTO DO EFETVIO DO CORPO DE BOMBEIRO</t>
  </si>
  <si>
    <t>AMPLIAÇÃO DE SISTEMA DE ESGOTAMENTO SANITÁRIO NOS MUNICÍPIOS PIAUIENSES.</t>
  </si>
  <si>
    <t>45101 - SECRETARIA DAS CIDADES</t>
  </si>
  <si>
    <t>SANEAMENTO BÁSICO NOS MUNICÍPIOS</t>
  </si>
  <si>
    <t>AMPLIAÇÃO NO SISTEMA DE ESGOTAMENTO SANITÁRIO, POSSIBILITANDO A MELHORIA NA QUALIDADE DE VIDA DA POPULAÇÃO PIAUIENSE.</t>
  </si>
  <si>
    <t>1025</t>
  </si>
  <si>
    <t>AMPLIAÇÃO E IMPLEMENTAÇÃO DE SISTEMA DE ABASTECIMENTO DE ÁGUA</t>
  </si>
  <si>
    <t>REDE DE ABASTECIMENTOS DE ÁGUA NOS MUNICÍPIOS AMPLIADA</t>
  </si>
  <si>
    <t>1051</t>
  </si>
  <si>
    <t>ELABORAÇÃO DE ESTUDOS E PROJETOS E EXECUÇÃO DE OBRAS HIDRICAS</t>
  </si>
  <si>
    <t>IMPLANTAÇÃO DE SISTEMA ADUTOR E OUTRAS OBRAS HÍDRICAS, EM ÁREAS URBANAS E RURAIS</t>
  </si>
  <si>
    <t>ESTUDOS E PROJETOS ELABORADOS E EXECUÇÃO DE OBRAS HÍDRICAS EM ÁREAS URBANAS E RURAIS</t>
  </si>
  <si>
    <t>1062</t>
  </si>
  <si>
    <t>IMPLANTAÇÃO DE SISTEMA ADUTOR EM BARRAGENS PARA ABASTECIMENTOS DE ÁGUA.</t>
  </si>
  <si>
    <t>SISTEMAS DE ABASTECIMENTO DE ÁGUA E DE SUA INFRAESTRUTURA IMPLANTADO, AMPLIADO E/OU MELHORADO</t>
  </si>
  <si>
    <t>1055</t>
  </si>
  <si>
    <t>IMPLEMENTAÇÃO DE AÇÕES NA ÁREA DE RESÍDUOS SÓLIDOS</t>
  </si>
  <si>
    <t>IMPLEMENTAÇÃO DE INTERVENÇÕES NA ÁREA DE RESÍDUOS SÓLIDOS</t>
  </si>
  <si>
    <t>ÁREAS DEGRADADAS RECUPERADAS/REVITALIZADAS</t>
  </si>
  <si>
    <t>1056</t>
  </si>
  <si>
    <t>PLANO ESTADUAL DE RESÍDUOS SÓLIDOS ELABORADO E IMPLANTADO</t>
  </si>
  <si>
    <t>APOIO E INCENTIVO TÉCNICO E FINANCEIRO A ORGANIZAÇÕES NÃO GOVERNAMENTAIS.</t>
  </si>
  <si>
    <t>APOIAR OS MUNÍCIPIOS NA IMPLEMENTAÇÃO DE OBRAS URBANAS DE AMPLA RELEVÂNCIA</t>
  </si>
  <si>
    <t>APOIO E INCENTIVO TÉCNICO E FINANCEIRO A ORGANIZAÇÕES NÃO GOVERNAMENTAIS</t>
  </si>
  <si>
    <t>1053</t>
  </si>
  <si>
    <t>CONSTRUÇÃO DE PAVIMENTAÇÃO ASFÁLTICA.</t>
  </si>
  <si>
    <t>IMPLANTAÇÃO E EXECUÇÃO DE PAVIMENTAÇÃO COM PARALELEPÍPEDO, ESTRADA VICINAL E PAVIMENTAÇÃO ASFÁLTICA</t>
  </si>
  <si>
    <t>PAVIMENTAÇÃO ASFÁLTICA NOS MUNICÍPIOS PIAUIENSES IMPLANTADA</t>
  </si>
  <si>
    <t>1060</t>
  </si>
  <si>
    <t>CONSTRUÇÃO DE PAVIMENTAÇÃO PARALELEPÍPEDO.</t>
  </si>
  <si>
    <t>PAVIMENTAÇÃO EM PARALELEPÍPEDO AMPLIADO E EXECUÇÃO DE OBRAS QUE MELHOREM A MOBILIDADE URBANA NO ESTADO.</t>
  </si>
  <si>
    <t>1059</t>
  </si>
  <si>
    <t>ELABORAÇÃO DE PROJETOS E EXECUÇÃO DE OBRAS DE INFRAESTRUTURA URBANAS E RURAL NOS MUNICIPIOS</t>
  </si>
  <si>
    <t>EXECUÇÃO DE OBRAS DE INFRAESTRUTURA BÁSICA, URBANA</t>
  </si>
  <si>
    <t>IMPLANTAÇÃO, EXECUÇÃO E REFORMA DE ESTRADA VICINAL NOS MUNICÍPIOS PIAUIENSES.</t>
  </si>
  <si>
    <t>REFORMA E AMPLIAÇÃO DE OBRAS DE INFRAESTRUTURA URBANA E RURAL NOS MUNICÍPIOS PIAUIENSES</t>
  </si>
  <si>
    <t>IMPLANTAÇÃO DE ANÉIS VIÁRIOS NOS MUNICÍPIOS PIAUIENSES</t>
  </si>
  <si>
    <t>EXECUÇÃO DE OBRAS DE ANÉIS VIÁRIOS DAS CIDADES DE GRANDE E MÉDIO PORTE DO ESTADO.</t>
  </si>
  <si>
    <t>FORTALECIMENTO DA COORDENAÇÃO GERAL DA SECID</t>
  </si>
  <si>
    <t>AMPLIAÇÃO/REFORMA DA SECID</t>
  </si>
  <si>
    <t>45201 - DEPARTAMENTO ESTADUAL DE TRÂNSITO DO PIAUÍ - DETRAN</t>
  </si>
  <si>
    <t>MODERNIZAÇÃO ADMINISTRATIVA DO DETRAN</t>
  </si>
  <si>
    <t>AMPLIAÇÃO DE SEDES DO DETRAN</t>
  </si>
  <si>
    <t>INFRAESTRUTURA TECNOLÓGICA MELHORADA</t>
  </si>
  <si>
    <t>POSTOS DE ATENDIMENTOS IMPLANTADOS OU AMPLIADOS</t>
  </si>
  <si>
    <t>POSTOS E CIRETRANS IMPLANTADOS/REFORMADOS</t>
  </si>
  <si>
    <t>MELHORIA NO TRÂNSITO</t>
  </si>
  <si>
    <t>CAMPANHAS EDUCATIVAS DE TRÂNSITO REALIZADAS</t>
  </si>
  <si>
    <t>2369</t>
  </si>
  <si>
    <t>ESTUDOS E ESTATÍSTICAS DE TRÂNSITO REALIZADOS</t>
  </si>
  <si>
    <t>ESTUDOS</t>
  </si>
  <si>
    <t>FISCALIZAÇÃO DE TRÂNSITO</t>
  </si>
  <si>
    <t>SINALIZAÇÃO DE VIAS</t>
  </si>
  <si>
    <t>VIA SINALIZADA</t>
  </si>
  <si>
    <t>COORDENAÇÃO GERAL DO DETRAN</t>
  </si>
  <si>
    <t>ACOMPANHAMENTO SOCIAL DOS EMPREENDIMENTOS CONSTRUIDOS E EM CONSTRUÇÃO</t>
  </si>
  <si>
    <t>45202 - AGÊNCIA DE DESENVOLVIMENTO HABITACIONAL DO PIAUÍ - ADH</t>
  </si>
  <si>
    <t>ACOMPANHAMENTO DO TRABALHO TÉCNICO SOCIAL</t>
  </si>
  <si>
    <t>ACOMPANHAMENTO SOCIAL DOS EMPREENDIMENTOS HABITACIONAIS</t>
  </si>
  <si>
    <t>1075</t>
  </si>
  <si>
    <t>CONSTRUÇAO DE APARTAMENTOS</t>
  </si>
  <si>
    <t>AUTOFINANCIAMENTO HABITACIONAL</t>
  </si>
  <si>
    <t>APARTAMENTOS CONSTRUÍDOS</t>
  </si>
  <si>
    <t>1039</t>
  </si>
  <si>
    <t>CONSTRUÇÃO DE CASAS PARA SERVIDORES PUBLICOS</t>
  </si>
  <si>
    <t>HABITAÇÃO PARA SERVIDORES PÚBLICOS</t>
  </si>
  <si>
    <t>CASAS PARA SERVIDORES PUBLICOS CONSTRUÍDAS</t>
  </si>
  <si>
    <t>1077</t>
  </si>
  <si>
    <t>CONSTRUÇAO DE UNIDADES HABITACIONAIS DE INTERESSE SOCIAL</t>
  </si>
  <si>
    <t>CONSTRUÇÃO DE UNIDADES HABITACIONAIS</t>
  </si>
  <si>
    <t>1034</t>
  </si>
  <si>
    <t>EQUIPAR OS EMPREENDIMENTOS HABITACIONAIS DE INFRAESTRUTURA BÁSICA</t>
  </si>
  <si>
    <t>URBANIZAÇÃO E CONSTRUÇÃO DE EQUIPAMENTOS SOCIAIS</t>
  </si>
  <si>
    <t>1082</t>
  </si>
  <si>
    <t>IMPLEMENTAÇÃO DE PROGRAMAS DE HABITAÇÃO DE INTERESSE SOCIAL</t>
  </si>
  <si>
    <t>FUNDO ESTADUAL DE INTERESSE SOCIAL</t>
  </si>
  <si>
    <t>CONSOLIDAÇÃO D0S PROGRAMAS DE HABITAÇÃO</t>
  </si>
  <si>
    <t>1074</t>
  </si>
  <si>
    <t>MELHORIA HABITACIONAL PARA POPULAÇÃO DE BAIXA RENDA PROPRIETÁRIO DO IMOVEL</t>
  </si>
  <si>
    <t>MELHORIA HABITACIONAL</t>
  </si>
  <si>
    <t>REGULARIZAÇÃO DE LOTES</t>
  </si>
  <si>
    <t>REGULARIZAÇÃO E AVERBAÇÃO FUNDIÁRIA HABITACIONAL</t>
  </si>
  <si>
    <t>REGULARIZAÇÃO FUNDIARIA</t>
  </si>
  <si>
    <t>1079</t>
  </si>
  <si>
    <t>COORDENAÇÃO GERAL DA ADH</t>
  </si>
  <si>
    <t>ELABORAÇÃO DE PROJETOS PARA ABASTECIMENTO DE ÁGUA POTÁVEL PARA MELHORIA DE VIDA DA POPULAÇÃO</t>
  </si>
  <si>
    <t>45203 - INSTITUTO DE ÁGUAS E ESGOTOS DO PIAUÍ</t>
  </si>
  <si>
    <t>ELABORAÇÃO E IMPLEMENTAÇÃO DE PROJETOS E ATIVIDADES DE ABASTECIMENTO DE ÁGUA POTÁVEL E ESGOTAMENTO SANITÁRIO</t>
  </si>
  <si>
    <t>PROJETOS PARA ABASTECIMENTO DE ÁGUA POTÁVEL ELABORADOS</t>
  </si>
  <si>
    <t>ELABORAÇÃO DE PROJETOS PARA ESGOTAMENTO SANITÁRIO PARA MELHORIA DE VIDA DA POPULAÇÃO</t>
  </si>
  <si>
    <t>PROJETOS PARA ESGOTAMENTO SANITÁRIO ELABORADOS</t>
  </si>
  <si>
    <t>IMPLANTAÇÃO DE GESTÃO DE RESÍDUOS SÓLIDOS, ARTICULANDO POLÍTICAS DE PLANEJAMENTO DA BACIA HIDROGRÁFICA PARA MELHORIA DE VIDA DA POPULAÇÃO</t>
  </si>
  <si>
    <t>GESTÃO DE RESÍDUOS SÓLIDOS</t>
  </si>
  <si>
    <t>MODELO DE GESTÃO DE RESÍDUOS SÓLIDOS ELABORADO E IMPLANTADO</t>
  </si>
  <si>
    <t>IMPLEMENTAÇÃO DE ESGOTAMENTO SANITÁRIO PARA MELHORIA DE VIDA DA POPULAÇÃO</t>
  </si>
  <si>
    <t>SISTEMAS DE ESGOTAMENTO IMPLANTADO E/OU AMPLIADO</t>
  </si>
  <si>
    <t>1116</t>
  </si>
  <si>
    <t>IMPLEMENTAÇÃO E AMPLIAÇÃO DE SISTEMA DE ABASTECIMENTO DE ÁGUA PARA A MELHORIA DE VIDA DA POPULAÇÃO</t>
  </si>
  <si>
    <t>SISTEMA DE ABASTECIMENTO DE ÁGUA IMPLANTADO E/OU AMPLIADO</t>
  </si>
  <si>
    <t>GESTÃO DO INSTITUTO DE ÁGUAS E ESGOTOS DO PIAUÍ</t>
  </si>
  <si>
    <t>ADMINISTRAÇÃO, ELABORAÇÃO DE PROJETOS, IMPLANTAÇÃO E REFORMA DE AEROPORTOS E AERÓDROMOS</t>
  </si>
  <si>
    <t>46101 - SECRETARIA DOS TRANSPORTES</t>
  </si>
  <si>
    <t>INFRAESTRUTURA DO MODAL AEROVIÁRIO</t>
  </si>
  <si>
    <t>AEROPORTOS E AERÓDROMOS IMPLANTADOS</t>
  </si>
  <si>
    <t>FISCALIZAÇÃO DOS TRANSPORTES DE PASSAGEIROS E CARGAS NAS RODOVIAS ESTADUAIS E FEDERAIS DELEGADAS E GERENCIAMENTO DE TERMINAIS RODOVIÁRIOS.</t>
  </si>
  <si>
    <t>CONTROLE E OPERAÇÃO DE TRÁFEGO</t>
  </si>
  <si>
    <t>CONCESSÃO DE TRANSPORTES INTERMUNICIPAIS.</t>
  </si>
  <si>
    <t>IMPLANTAÇÃO DE RODOANEIS</t>
  </si>
  <si>
    <t>CONSTRUÇÃO DE RODOANEIS</t>
  </si>
  <si>
    <t>RODOANEL CONSTRUÍDO</t>
  </si>
  <si>
    <t>1073</t>
  </si>
  <si>
    <t>RODOANEL INTERLIGANDO AO DE TIMON-MA CONSTRUÍDO</t>
  </si>
  <si>
    <t>IMPLANTAÇÃO DO METRÔ DE TERESINA</t>
  </si>
  <si>
    <t>METRÔ IMPLANTADO</t>
  </si>
  <si>
    <t>1076</t>
  </si>
  <si>
    <t>IMPLANTAÇÃO DO SISTEMA DE PESAGEM DOS TRANSPORTES DE CARGAS E APARELHO DE MEDIÇÃO NAS RODOVIAS ESTADUAIS E FEDERAIS DELEGADAS</t>
  </si>
  <si>
    <t>INFRAESTRUTURA DO MODAL RODOVIÁRIO</t>
  </si>
  <si>
    <t>BALANÇAS IMPLANTADAS</t>
  </si>
  <si>
    <t>IMPLANTAÇÃO E RECUPERAÇÃO DE FERROVIAS</t>
  </si>
  <si>
    <t>INFRAESTRUTURA DO MODAL HIDROVIÁRIO</t>
  </si>
  <si>
    <t>HIDROVIA DO RIO PARNAÍBA IMPLANTADA</t>
  </si>
  <si>
    <t>1081</t>
  </si>
  <si>
    <t>INFRAESTRUTURA DO MODAL FERROVIÁRIO</t>
  </si>
  <si>
    <t>FAIXA DE DOMÍNIO PARA CONSTRUÇÃO DA FERROVIA TRANSNORDESTINA NO ESTADO DESAPROPRIADA</t>
  </si>
  <si>
    <t>RAMAL ALTOS /LUIS CORREIA</t>
  </si>
  <si>
    <t>RAMAL ALTOS/PALMEIRAIS</t>
  </si>
  <si>
    <t>RAMAL ALTOS/SIMPLÍCIO MENDES</t>
  </si>
  <si>
    <t>IMPLANTAÇÃO, PROJETO, RECUPERAÇÃO E REFORMA DE TERMINAIS RODOVIÁRIOS NO ESTADO DO PIAUÍ</t>
  </si>
  <si>
    <t>TERMINAIS RODOVIÁRIOS IMPLANTADAS</t>
  </si>
  <si>
    <t>OBRAS DE ARTES, IMPLANTAÇÃO, PAVIMENTAÇÃO E RECUPERAÇÃO NAS RODOVIAS DO ESTADO DO PIAUÍ</t>
  </si>
  <si>
    <t>PAVIMENTAÇÃO DE RODOVIAS</t>
  </si>
  <si>
    <t>PORTO DE LUIS CORREIA</t>
  </si>
  <si>
    <t>INFRAESTRUTURA DO MODAL PORTUÁRIO</t>
  </si>
  <si>
    <t>PORTO DE LUIS CORREIA IMPLANTADO</t>
  </si>
  <si>
    <t>1084</t>
  </si>
  <si>
    <t>PROJETOS E IMPLANTAÇÃO DA RODOVIA TRANSCERRADO</t>
  </si>
  <si>
    <t>CONSTRUÇÃO DA RODOVIA TRANSCERRADO</t>
  </si>
  <si>
    <t>RODOVIA TRANSCERRADO NO TRECHO SEBASTIÃO LEAL-PI A MONTE ALEGREPI CONSTRUÍDA</t>
  </si>
  <si>
    <t>1069</t>
  </si>
  <si>
    <t>RODOVIAS SINALIZADAS</t>
  </si>
  <si>
    <t>GESTÃO MODERNA DA SECRETARIA DOS TRANSPORTES</t>
  </si>
  <si>
    <t>DESENVOLVIMENTO DOS SISTEMAS INFORMATIZADOS E RENOVAÇÃO DE EQUIPAMENTOS</t>
  </si>
  <si>
    <t>46201 - DEPARTAMENTO DE ESTRADAS DE RODAGENS DO PIAUÍ - DER/PI</t>
  </si>
  <si>
    <t>MODERNIZAÇÃO DA OPERACIONALIDADE DO DER-PI</t>
  </si>
  <si>
    <t>EQUIPAMENTO DE INFORMÁTICA ADQUIRIDO</t>
  </si>
  <si>
    <t>1027</t>
  </si>
  <si>
    <t>QUALIFICAÇÃO DE RECURSOS HUMANOS</t>
  </si>
  <si>
    <t>SERVIDOR QUALIFICADO</t>
  </si>
  <si>
    <t>1035</t>
  </si>
  <si>
    <t>CONSERVAÇÃO DE RODOVIAS</t>
  </si>
  <si>
    <t>DESENVOLVIMENTO E OPERACIONALIDADE DA INFRAESTRUTURA RODOVIÁRIA E MOBILIDADE URBANA</t>
  </si>
  <si>
    <t>RODOVIA ESTADUAL CONSERVADA</t>
  </si>
  <si>
    <t>1036</t>
  </si>
  <si>
    <t>PRESTAÇÃO DE ASSISTÊNCIA RODOVIÁRIA E MOBILIDADE URBANA AOS MUNICÍPIOS</t>
  </si>
  <si>
    <t>RODOVIA MUNICIPAL CONVENIADA E MOBILIDADE URBANA REALIZADA</t>
  </si>
  <si>
    <t>1067</t>
  </si>
  <si>
    <t>REALIZAÇÃO DE CONSULTORIA E ESTUDOS E PROJETOS DE ENGENHARIA RODOVIÁRIA</t>
  </si>
  <si>
    <t>RODOVIA ESTADUAL PROJETADA E CONSULTORIA REALIZADA</t>
  </si>
  <si>
    <t>1064</t>
  </si>
  <si>
    <t>RENOVAÇÃO DA FROTA DE VEÍCULOS, MÁQUINAS E EQUIPAMENTOS RODOVIÁRIOS DO DER-PI</t>
  </si>
  <si>
    <t>FROTA DE VEÍCULOS, MÁQUINAS E EQUIPAMENTOS RODOVIÁRIOS RENOVADOS</t>
  </si>
  <si>
    <t>RESTAURAÇÃO, PAVIMENTAÇÃO, IMPLANTAÇÃO DE RODOVIAS E MOBILIDADE URBANA</t>
  </si>
  <si>
    <t>PONTE CONSTRUÍDA E MOBILIDADE URBANA REALIZADA</t>
  </si>
  <si>
    <t>1066</t>
  </si>
  <si>
    <t>RODOVIA ESTADUAL PAVIMENTADA E MOBILIDADE URBANA REALIZADA</t>
  </si>
  <si>
    <t>ADMINISTRAÇÃO EFICIENTE DO DER-PI</t>
  </si>
  <si>
    <t>ÓRGÃO EM PLENO FUNCIONAMENTO</t>
  </si>
  <si>
    <t>RESTAURAÇÃO E RECUPERAÇÃO DOS PRÉDIOS DA SEDE DO DER-PI E DOS NÚCLEOS RODOVIÁRIOS</t>
  </si>
  <si>
    <t>PRÉDIO RESTAURADO</t>
  </si>
  <si>
    <t>AMPLIAÇÃO E MELHORIA DOS RECURSOS HUMANOS DA EMPRESA</t>
  </si>
  <si>
    <t>46202 - COMPANHIA METROPOLITANA DE TRANSPORTES PÚBLICOS - CMTP</t>
  </si>
  <si>
    <t>REQUALIFICAÇÃO FÍSICA E DE RECURSOS HUMANOS DA COMPANHIA METROPOLITANA DE TRANSPORTES PÚBLICOS</t>
  </si>
  <si>
    <t>REALIZAÇÃO DE CURSOS DE CAPACITAÇÃO</t>
  </si>
  <si>
    <t>1072</t>
  </si>
  <si>
    <t>RESTAURAÇÃO DO PRÉDIO-SEDE DA CMTP</t>
  </si>
  <si>
    <t>SEDE REFORMADA E ESTRUTURADA</t>
  </si>
  <si>
    <t>1139</t>
  </si>
  <si>
    <t>AMPLIAÇÃO DA ESTRUTURA METROVIÁRIA</t>
  </si>
  <si>
    <t>LINHA ALTOS PARNAÍBA</t>
  </si>
  <si>
    <t>LINHA METROVIÁRIA ENTRE OS MUNICÍPIOS DE ALTOS E PARNAÍBA/LUIS CORREIA RECUPERADA</t>
  </si>
  <si>
    <t>1226</t>
  </si>
  <si>
    <t>ESTUDOS E PROJETOS DE MELHORIA E EXPANSÃO DO SISTEMA METROVIÁRIO</t>
  </si>
  <si>
    <t>VLT TERESINA - TIMON</t>
  </si>
  <si>
    <t>LINHA METROVIÁRIA ENTRE AS CIDADES DE TIMON -TERESINA ADEQUADA/OPERACIONALIZADA</t>
  </si>
  <si>
    <t>1224</t>
  </si>
  <si>
    <t>MANUTENÇÃO, CONSERVAÇÃO E MELHORIA DA ESTRUTURA METROVIÁRIA</t>
  </si>
  <si>
    <t>AMPLIAÇÃO, MELHORIA E MANUTENÇÃO DO SISTEMA METROVIÁRIO</t>
  </si>
  <si>
    <t>DUPLICAÇÃO DE 14KM DE LINHA URBANA - LINHA 1</t>
  </si>
  <si>
    <t>1140</t>
  </si>
  <si>
    <t>ELIMINAÇÃO DE PASSAGEM DE NÍVEL ATRAVÉS DE OBRAS DE ARTE</t>
  </si>
  <si>
    <t>ESTUDO DE VIABILIZAÇÃO TÉCNICA, PROJETOS E EXPANSÃO DOS RAMAIS METROVIÁRIOS DE TERESINA</t>
  </si>
  <si>
    <t>OFICINA DE MANUTENÇÃO REALIZADAS</t>
  </si>
  <si>
    <t>RECUPERAÇÃO E MELHORIA DA LINHA 1 EXISTENTE, INCLUINDO REFORMA DE ESTAÇÕES, CONSTRUÇÃO DE NOVAS ESTAÇÕES DE PASSAGEIROS, VEDAÇÃO, DRENAGEM, REVESTIMENTO DE TALUDES, MURO DE CONTENÇÃO, ETC</t>
  </si>
  <si>
    <t>SISTEMAS DE CONTROLE DE SINALIZAÇÃO E COMUNICAÇÃO</t>
  </si>
  <si>
    <t>PROGRAMA TREM REGIONAL</t>
  </si>
  <si>
    <t>INFRAESTRUTURA FERROVIÁRIA E MATERIAL RODANTE</t>
  </si>
  <si>
    <t>VLT PARNAÍBA</t>
  </si>
  <si>
    <t>LINHA E IMPLANTAÇÃO DO SISTEMA DE PASSAGEIROS ENTRE AS CIDADES DE PARNAÍBA DE LUIS CORREIA IMPLANTADA</t>
  </si>
  <si>
    <t>MODERNIZAÇÃO E MELHORIA DE MATERIAL RODANTE</t>
  </si>
  <si>
    <t>MATERIAL RODANTE EXISTENTE RECUPERADO</t>
  </si>
  <si>
    <t>VAGÕES, INCLUINDO CARROS DE TRAÇÃO E CARROS DE PASSAGEIROS, ADQUIRIDOS</t>
  </si>
  <si>
    <t>COORDENAÇÃO GERAL DA CMTP</t>
  </si>
  <si>
    <t>ORGÃO ESTRUTURADO E EM FUNCIONAMENTO</t>
  </si>
  <si>
    <t>REALIZAÇÃO DE CONCURSO PÚBLICO</t>
  </si>
  <si>
    <t>MODERNIZAÇÃO DA SECRETARIA DO TURISMO</t>
  </si>
  <si>
    <t>47101 - SECRETARIA DO TURISMO</t>
  </si>
  <si>
    <t>1323</t>
  </si>
  <si>
    <t>REFORMA E/OU AMPLIAÇÃO DA SEDE REALIZADA</t>
  </si>
  <si>
    <t>FORTALECIMENTO DA GESTÃO INSTITUCIONAL PARA O TURISMO / PROMOÇÃO DO TURISMO</t>
  </si>
  <si>
    <t>FORTALECIMENTO DA GESTÃO INSTITUCIONAL PARA O TURISMO / PRODETUR NACIONAL</t>
  </si>
  <si>
    <t>CONSÓRCIO ADRS (PI, CE, MA) REATIVADO</t>
  </si>
  <si>
    <t>ESTABELECIMENTO DE UM SISTEMA DE GESTÃO TURÍSTICA ESTADUAL E MUNICIPAL IMPLANTADO</t>
  </si>
  <si>
    <t>GESTORES E AGENTES TURÍSTICOS/PRODETUR CAPACITADOS</t>
  </si>
  <si>
    <t>MECANISMOS E PROCEDIMENTOS DE COOPERAÇÃO E PARCERIA ENTRE O SETOR PÚBLICO E PRIVADO ESTABELECIDOS</t>
  </si>
  <si>
    <t>PLANO MEIO NORTE RESGATADO</t>
  </si>
  <si>
    <t>FORTALECIMENTO DA GESTÃO MUNICIPAL</t>
  </si>
  <si>
    <t>GESTÃO MUNICIPAL FORTALECIDA</t>
  </si>
  <si>
    <t>1325</t>
  </si>
  <si>
    <t>FORTALECIMENTO DO TUIRISMO SUSTENTÁVEL NO PIAUÍ</t>
  </si>
  <si>
    <t>FORTALECIMENTO DO TURISMO SUSTENTÁVEL NO PIAUÍ</t>
  </si>
  <si>
    <t>APL DO TURISMO FORTALECIDA</t>
  </si>
  <si>
    <t>1326</t>
  </si>
  <si>
    <t>CAPACITAÇÃO PARA FORTALECER A GESTÃO MUNICIPAL</t>
  </si>
  <si>
    <t>CONSÓRCIO DE DESENVOLVIMENTO REGIONAL SUSTENTÁVEL IMPLEMENTADO</t>
  </si>
  <si>
    <t>CONTRATAÇÃO DE SERVIÇOS TÉCNICOS ESPECIALIZADOS</t>
  </si>
  <si>
    <t>ESTUDOS DE CAPACIDADE DE CARGA REALIZADO</t>
  </si>
  <si>
    <t>ESTUDOS E PROJETOS TÉCNICOS PARA OS POLOS DE DE DESENVOLVIMENTO DO TURISMO ESTADUAL ELABORADOS</t>
  </si>
  <si>
    <t>EVENTOS APOIADOS E REALIZADOS</t>
  </si>
  <si>
    <t>PLANOS DIRETORES ATUALIZADOS E/OU IMPLANTADOS</t>
  </si>
  <si>
    <t>REALIZAÇÃO DE ESTUDOS E PESQUISAS DE POSICIONAMENTO</t>
  </si>
  <si>
    <t>REALIZAÇÃO DE PALESTRAS, EVENTOS E ATIVIDADES SOBRE O TURISMO</t>
  </si>
  <si>
    <t>REALIZAR ESTUDOS DE AVALIAÇÃO DE CENÁRIOS ESTRATÉGICOS DO TURISMO</t>
  </si>
  <si>
    <t>REALIZAR INVENTARIAÇÃO DOS MUNICIÍPIOS TURÍSTICOS</t>
  </si>
  <si>
    <t>INFRAESTRUTURA TURÍSTICA E MELHORIA DOS SERVIÇOS TURÍSTICOS</t>
  </si>
  <si>
    <t>BALNEÁRIOS CONSTRUÍDOS</t>
  </si>
  <si>
    <t>1328</t>
  </si>
  <si>
    <t>CAPACITAÇÃO EM ATENDIMENTO TURÍSTICO</t>
  </si>
  <si>
    <t>CENTRO CULTURAL NO MUNICÍPIO DE PARNAÍBA CRIADO</t>
  </si>
  <si>
    <t>CENTROS DE CONVENÇÕES CONSTRUÍDOS</t>
  </si>
  <si>
    <t>CRIAÇÃO DO PARQUE ESTADUAL AMBIENTAL E ARQUEOLOGICO GURITA NO MUNICÍPIO DE BOM PRINCÍPIO</t>
  </si>
  <si>
    <t>EXECUÇÃO DE OBRAS DE INFRAESTRUTURA TURÍSTICA NOS MUNICÍPIOS</t>
  </si>
  <si>
    <t>EXECUÇÃO DO PROJETO DA VIA DO CONTORNO NO POVOADO COQUEIRO</t>
  </si>
  <si>
    <t>EXECUÇÃO DO PROJETO DE ILUMINAÇÃO PÚBLICA DE CAJUEIRO DA PRAIA /PRODETUR NAICONAL</t>
  </si>
  <si>
    <t>AERODRÓMO</t>
  </si>
  <si>
    <t>EXECUÇÃO DO PROJETO DE MOBILIÁRIO URBANO DE CAJUEIRO DA PRAIA</t>
  </si>
  <si>
    <t>EXECUÇÃO DO PROJETO DE SINALIZAÇÃO TURÍSTICA</t>
  </si>
  <si>
    <t>EXECUÇÃO DO PROJETO DO SISTEMA VIÁRIO E DRENAGEM URBANA DE BARRA GRANDE E CAJUEIRO DA PRAIA</t>
  </si>
  <si>
    <t>INFRAESTRUTURA TURÍSTICA NO ENTORNO DO SANTUÁRIO DE SANTA CRUZ DOS MILAGRES MELHORADO</t>
  </si>
  <si>
    <t>MANUTENÇÃO DA INFRAESTRUTURA DA ORLA DE ATALAIA</t>
  </si>
  <si>
    <t>MELHORIA DA INFRAESTRUTURA TURÍSTICA NOS MUNICÍPIOS POLOS DAS ORIGENS, DELTA E TERESINA</t>
  </si>
  <si>
    <t>MUSEUS REQUALIFICADOS</t>
  </si>
  <si>
    <t>PROJETO DE URBANIZAÇÃO DA ORLA DO CAJUEIRO DA PRAIA EXECUTADO</t>
  </si>
  <si>
    <t>PROJETO DO CALÇADÃO DA LINHA DE PRAIA NO POVOADO COQUEIRO EXECUTADO</t>
  </si>
  <si>
    <t>PROJETOS DE INFRAESTRUTURA TURÍSTICA NOS MUNICÍPIOS INTEGRANTES DOS POLOS DE DESENVOLVIMENTO DO TURISMO ELABORADOS</t>
  </si>
  <si>
    <t>RECUPERAÇÃO DO PATRIMÔNIO HISTÓRICO DE PIRACURUCA</t>
  </si>
  <si>
    <t>REVITALIZAÇÃO DA LAGOA DO PORTINHO</t>
  </si>
  <si>
    <t>REVITALIZAÇÃO DAS NASCENTES DO RIO PIAUÍ EM SÃO RAIMUNDO NONATO</t>
  </si>
  <si>
    <t>SISTEMA VIÁRIO DA SEDE DO MUNICÍPIO DE LUÍS CORREIA ADEQUADO</t>
  </si>
  <si>
    <t>SISTEMA VIÁRIO E URBANIZAÇÃO DA ORLA DO RIO PIAUÍ SÃO RAIMUNDO</t>
  </si>
  <si>
    <t>SISTEMA VIÁRIO E URBANIZAÇÃO DO POVOADO COQUEIRO LUÍS</t>
  </si>
  <si>
    <t>URBANIZAÇÃO DA ORLA DA PRAIA DE MARAMAR-LUÍS</t>
  </si>
  <si>
    <t>URBANIZAÇÃO DA ORLA DA PRAIA DO MANGUE SECO-LUÍS</t>
  </si>
  <si>
    <t>FOMENTO AOS ROTEIROS E IMAGENS TURÍSTICAS DO ESTADO / PRODETUR NACIONAL</t>
  </si>
  <si>
    <t>AGENTES E INVESTIDORES ARTICULADOS</t>
  </si>
  <si>
    <t>PROMOÇÃO E DIVULGAÇÃO DE IMAGENS DOS DESTINOS TURÍSTICOS</t>
  </si>
  <si>
    <t>ROTEIROS FORMATADOS PARA COMERCIALIZAÇÃO</t>
  </si>
  <si>
    <t>ROTEIRO</t>
  </si>
  <si>
    <t>COORDENAÇÃO GERAL DA SECRETARIA DE TURISMO</t>
  </si>
  <si>
    <t>FOMENTO AO EMPREENDEDORISMO JOVEM NO SEMIÁRIDO</t>
  </si>
  <si>
    <t>48101 - SECRETARIA DO TRABALHO E EMPREENDEDORISMO</t>
  </si>
  <si>
    <t>CAPACITAÇÃO E/OU QUALIFICAÇÃO PARA JOVENS CONTEXTUALIZADOS PARA O SEMIÁRIDO</t>
  </si>
  <si>
    <t>1350</t>
  </si>
  <si>
    <t>CAPACITAÇÃO PARA EMPREENDEDORISMO VOLTADO PARA REGIÃO SEMIÁRIDO</t>
  </si>
  <si>
    <t>INTERMEDIAÇÃO DE MÃO DE OBRA - SINE</t>
  </si>
  <si>
    <t>INTERMEDIAÇÃO DE MÃO DE OBRA /SINE</t>
  </si>
  <si>
    <t>INTERMEDIAÇAO DE TRABALHADDORES MERCADO TRABALHO</t>
  </si>
  <si>
    <t>2316</t>
  </si>
  <si>
    <t>CAPACITAÇÃO E ESTRUTURAÇÃO DOS CONSELHOS ESTADUAL E DE ECONOMIA SOLIDÁRIA.</t>
  </si>
  <si>
    <t>1351</t>
  </si>
  <si>
    <t>COMISSÕES MUNICIPAIS DE EMPREGO INSTITUÍDAS</t>
  </si>
  <si>
    <t>PROTEÇÃO SOCIAL BASICA</t>
  </si>
  <si>
    <t>PROTEÇÃO SOCIAL BÁSICA</t>
  </si>
  <si>
    <t>MANUTENÇÃO DO SEGURO-DESEMPREGO - BENEFICIADOS</t>
  </si>
  <si>
    <t>2317</t>
  </si>
  <si>
    <t>QUALIFICAÇÃO SOCIAL, PROFISSIONAL E EMPREENDEDORA</t>
  </si>
  <si>
    <t>QUALIFICAÇÃO SOCIAL, PROFISSIONAL E EMPREENDEDORA / INTERMEDIAÇÃO DE MÃO DE OBRA COM CAPACITAÇÃO</t>
  </si>
  <si>
    <t>ATENDIMENTO AOS PCD"S</t>
  </si>
  <si>
    <t>2318</t>
  </si>
  <si>
    <t>CAPACITAÇÃO PARA EMPREENDEDORISMO</t>
  </si>
  <si>
    <t>ORIENTAÇÃO PARA LEGALIZAÇÃO DE PEQUENOS NEGÓCIOS VIVA SEMIÁRIDO</t>
  </si>
  <si>
    <t>PIAUÍ AUTÔNOMO</t>
  </si>
  <si>
    <t>QUALIFICAÇÃO E CAPACITAÇÃO PROFISSIONAL - A PARTIR DE 16 ANOS PLANTEQ</t>
  </si>
  <si>
    <t>QUALIFICAÇÃO E CAPACITAÇÃO PROFISSIONAL - A PARTIR DE 16 ANOS QUALIFICA PIAUÍ </t>
  </si>
  <si>
    <t>QUALIFICAÇÃO, TRABALHO E RENDA</t>
  </si>
  <si>
    <t>DESENVOLVIMENTO EMPRESARIAL E INCENTIVO AO EMPREENDEDORISMO</t>
  </si>
  <si>
    <t>AGENTES COMUNITÁRIOS DE DESENVOLVIMENTO, QUE ATUARÃO NAS AÇÕES DE ECONOMIA SOLIDÁRIA CAPACITADOS</t>
  </si>
  <si>
    <t>2315</t>
  </si>
  <si>
    <t>CAPACITAÇÃO DOS GRUPOS DE PRODUÇÃO SOLIDÁRIA, ATRAVÉS DE OFICINAS E CURSOS DE QUALIFICAÇÃO .</t>
  </si>
  <si>
    <t>CENTRO DE INCUBAÇÃO DE ECONOMIA SOLIDÁRIA PARA INCUBAÇÃO DE MATERIAL RECICLÁVEL E RESÍDUOS SÓLIDOS IMPLANTADOS</t>
  </si>
  <si>
    <t>CONSULTORIAS E FORMALIZAÇÕES DE EMPREENDIMENTOS PRODUTIVOS INDIVIDUAIS REALIZADAS</t>
  </si>
  <si>
    <t>EMPREENDEDORISMO NO SETOR INFORMAL E ACESSO AO CRÉDITO</t>
  </si>
  <si>
    <t>FEIRAS ESTADUAIS DE ECONOMIA SOLIDÁRIA REALIZADAS</t>
  </si>
  <si>
    <t>FORTALECIMENTO DE GRUPOS DE PRODUÇÃO SOLIDÁRIA, NOS TERRITÓRIOS DE DESENVOLVIMENTO POR MEIO DE SERVIÇOS E MATERIAIS FORNECIDOS</t>
  </si>
  <si>
    <t>JOVEM EMPREENDEDOR APOIO E CAPACITAÇÃO</t>
  </si>
  <si>
    <t>MAPEAMENTO DOS EMPREENDIMENTOS SOLIDÁRIOS NOS 11 TERRITÓRIOS.</t>
  </si>
  <si>
    <t>SEMINÁRIO, ENCONTROS E OUTRAS ATIVIDADES PARA A DIVULGAÇÃO E PROMOÇÃO DA ECONOMIA SOLIDÁRIA REALIZADAS</t>
  </si>
  <si>
    <t>GESTÃO, MANUTENÇÃO E AMPLIAÇÃO DA SETRE E SINE</t>
  </si>
  <si>
    <t>CONSERVAÇÃO E MANUTENÇÃO UNIDADES SINE - SETRE</t>
  </si>
  <si>
    <t>GESTÃO MELHORADA DA SETRE</t>
  </si>
  <si>
    <t>NOVAS UNIDADES SINE - INSTALADAS</t>
  </si>
  <si>
    <t>RESTABELECIMENTO DO ESTADO DE NORMALIDADE</t>
  </si>
  <si>
    <t>49101 - SECRETARIA DE DEFESA CIVIL</t>
  </si>
  <si>
    <t>RECUPERAÇÃO DOS DANOS CAUSADOS POR DESASTRES</t>
  </si>
  <si>
    <t>FUNDO ESPECIAL DE DEFESA CIVIL</t>
  </si>
  <si>
    <t>1197</t>
  </si>
  <si>
    <t>AÇÕES DE PREVENÇÃO DE DESASTRES</t>
  </si>
  <si>
    <t>ELABORAR DE PLANOS E PROJETOS E EXECUÇÃO DE OBRAS PARA A IMPLANTAÇÃO E O APRIMORAMENTO DA GESTÃO DE RECURSOS HÍDRICOS EM REGIÕES SUSCETÍVEIS À SECA</t>
  </si>
  <si>
    <t>EXECUTAR AÇÕES DE PROTEÇÃO E DEFESA CIVIL ORIENTADAS AOS TERRITÓRIOS COM MAIOR VULNERABILIDADE SOCIAL E RISCO DE DESASTRES.</t>
  </si>
  <si>
    <t>EXECUÇÃO DE OBRAS PARA IMPLANTAÇÃO, APRIMORAMENTO E IMPLANTAÇÃO DE SISTEMA DE ABASTECIMENTO DE ÁGUA</t>
  </si>
  <si>
    <t>CONSTRUÇÃO E RECUPERAÇÃO DE OBRAS ESTRUTURANTES RELACIONADAS A FENÔMENOS CLIMÁTICOS E DESASTRES</t>
  </si>
  <si>
    <t>SISTEMA DE ABASTECIMENTO DE ÁGUA IMPLANTADO</t>
  </si>
  <si>
    <t>OBRAS ESTRUTURANTES CONSTRUÍDAS OU RECUPERADAS</t>
  </si>
  <si>
    <t>1195</t>
  </si>
  <si>
    <t>UNIDADES HABITACIONAIS PARA FAMÍLIAS ATINGIDAS POR ENCHENTES OU DESASTRES CONSTRUÍDAS</t>
  </si>
  <si>
    <t>COORDENAÇÃO GERAL DA SECRETARIA DE DEFESA CIVIL</t>
  </si>
  <si>
    <t>ADMINISTRAR COM EFICIÊNCIA E HAGILIDADE</t>
  </si>
  <si>
    <t>LEVANTAMENTO, PESQUISA E DIVULGAÇÃO DAS POTENCIALIDADES DO PIAUÍ EM ENERGIAS RENOVÁVEIS, PETRÓLEO E GÁS</t>
  </si>
  <si>
    <t>50101 - SECRETARIA ESTADUAL DE MINERAÇÃO, PETRÓLEO E ENERGIAS RENOVÁVEIS</t>
  </si>
  <si>
    <t>CONSOLIDAÇÃO DA BASE DE DADOS DO SETOR ENERGÉTICO NO PIAUÍ</t>
  </si>
  <si>
    <t>BANCO DE DADOS DO SETOR ENERGÉTICO NO PIAUÍ IMPLANTADO</t>
  </si>
  <si>
    <t>CADASTRO ESTADUAL DE CONTROLE, MONITORAMENTO E FISCALIZAÇÃO DAS ATIVIDADES DE EXPLORAÇÃO REALIZADO E FONTES DE ENERGIAS RENOVÁVEIS APROVEITADAS</t>
  </si>
  <si>
    <t>CATALOGO DAS POSSIBILIDADES DE NEGÓCIOS EM ENERGIA ALTERNATIVA NO PIAUI (COM MAPAS SOLARIMÉTRICO E EÓLICO) ELABORADO</t>
  </si>
  <si>
    <t>ESTUDOS E PESQUISAS SOBRE A SÍLICA OCORRENTE NO PIAUI ELABORADOS</t>
  </si>
  <si>
    <t>PROMOÇÃO DE NEGÓCIOS EM MINERAÇÃO</t>
  </si>
  <si>
    <t>PROMOÇÃO DE NEGÓCIOS ENERGÉTICOS</t>
  </si>
  <si>
    <t>PERFIS SETORIAIS PARA AS FONTES DE ENERGIA EÓLICA, ETANOL, BIODIESEL, BIOMASSA E ENERGIA SOLAR</t>
  </si>
  <si>
    <t>1682</t>
  </si>
  <si>
    <t>PLANO ESTADUAL DE APROVEITAMENTO DAS ENERGIAS ALTERNATIVAS E RENOVAVEIS</t>
  </si>
  <si>
    <t>CONSOLIDAÇÃO DA BASE LEGAL DE SUPORTE AOS NEGÓCIOS ENERGÉTICOS</t>
  </si>
  <si>
    <t>PLANO ESTADUAL DE APROVEITAMENTO DAS ENERGIAS RENOVÁVEIS REALIZADO</t>
  </si>
  <si>
    <t>PROJETO DE LEI DA POLITICA ESTADUAL DE ENERGIAS ALTERNATIVAS E RENOVÁVEIS REALIZADO</t>
  </si>
  <si>
    <t>PROMOÇÃO DA PESQUISA, DESENVOLVIMENTO TECNOLÓGICO E INOVAÇÃO NO SETOR MINERAL</t>
  </si>
  <si>
    <t>CAMPUS AVANÇADO DO CENTRO TECNOLÓGICO DE PESQUISA MINERAL INSTALADO</t>
  </si>
  <si>
    <t>CENTRO TECNOLÓGICO DE PESQUISA MINERAL INSTALADO</t>
  </si>
  <si>
    <t>PROMOÇÃO DE NEGÓCIOS MINERAIS</t>
  </si>
  <si>
    <t>CENTRO DE FORMAÇÃO BÁSICA E MEDIA EM PROCESSAMENTO DE INSUMOS MINERAIS PARA AGRICULTURA</t>
  </si>
  <si>
    <t>CENTRO TECNOLÓGICO DE ARTESANATO MINERAL</t>
  </si>
  <si>
    <t>ESTUDO, MAPAS E PERFIS DOS 15 PRINCIPAIS PRODUTOS MINERÁRIOS DO PIAUÍ</t>
  </si>
  <si>
    <t>CONSOLIDAÇÃO DA BASE DE DADOS DA MINERAÇÃO NO PIAUÍ</t>
  </si>
  <si>
    <t>MAPA GEOLÓGICO DO PIAUI EM ESCALA DE 1:250 000 CARTOGRAFADO</t>
  </si>
  <si>
    <t>PROJETO DE LEI DO CADASTRO ESTADUAL DE RECURSOS MINERÁRIOS-CERM, INSTITUÍDO</t>
  </si>
  <si>
    <t>CONSOLIDAÇÃO DA BASE LEGAL DE SUPORTE AOS NEGÓCIOS MINERAIS</t>
  </si>
  <si>
    <t>PROJETO DE LEI DA POLITICA ESTADUAL DE MINERAÇÃO</t>
  </si>
  <si>
    <t>PROJETO DE LEI DA TAXA DE FISCALIZAÇÃO DA EXPLORAÇÃO DE RECURSOS MINERÁRIOS-TFRM</t>
  </si>
  <si>
    <t>PROJETO DE LEI DO PLANO ESTADUAL DE MINERAÇÃO</t>
  </si>
  <si>
    <t>PROJETO DE LEI QUE REGULAMENTA O PODER DE POLICIA DA SEMINPER QUANTO À EXPLORAÇÃO DE RECURSOS MINERÁRIOS</t>
  </si>
  <si>
    <t>GESTÃO GERAL DA SEMINPER</t>
  </si>
  <si>
    <t>DISTRIBUIÇÃO DE GÁS NATURAL ATRAVÉS DO GASODUTO</t>
  </si>
  <si>
    <t>50201 - COMPANHIA DE GÁS DO ESTADO DO PIAUÍ - GASPISA</t>
  </si>
  <si>
    <t>GÁS NATURAL DISTRIBUÍDO</t>
  </si>
  <si>
    <t>METROS CÚBICOS/DIA</t>
  </si>
  <si>
    <t>1026</t>
  </si>
  <si>
    <t>MODERNIZAÇÃO DAS INFRAESTRUTURAS DA SEDE E CASAS DE CULTURA DA SECULT</t>
  </si>
  <si>
    <t>51101 - SECRETARIA DA CULTURA</t>
  </si>
  <si>
    <t>MODERNIZAÇÃO DA INFRAESTRUTURA E QUALIFICAÇÃO DOS GESTORES E AGENTES CULTURAIS</t>
  </si>
  <si>
    <t>CENTROS DE FORMAÇÃO CULTURAL IMPLANTADOS</t>
  </si>
  <si>
    <t>2526</t>
  </si>
  <si>
    <t>SERVIDORES/COLABORADORES CAPACITADOS E/OU QUALIFICADOS</t>
  </si>
  <si>
    <t>PESQUISA, TOMBAMENTO, PROTEÇÃO, DO PATRIMÔNIO ARTISTÍCO E CULTURAL DO ESTADO</t>
  </si>
  <si>
    <t>PROTEÇÃO E PRESERVAÇÃO DOS BENS CULTURAIS E CONHECIMENTOS DOS POVOS E COMUNIDADES TRADICIONAIS</t>
  </si>
  <si>
    <t>MANUTENÇÃO E CONSERVAÇÃO DE BENS PROTEGIDOS REALIZADAS</t>
  </si>
  <si>
    <t>RECONHECIMENTO DE BENS DE NATUREZA MATERIAL E IMATERIAL REALIZADO</t>
  </si>
  <si>
    <t>PROGRAMA CULTURA VIVA</t>
  </si>
  <si>
    <t>FORTALECIMENTO E AMPLIAÇÃO DO PROGRAMA CULTURA VIVA NO ESTADO</t>
  </si>
  <si>
    <t>AÇÕES DE MICRO PROJETOS CULTURAIS REALIZADAS</t>
  </si>
  <si>
    <t>1286</t>
  </si>
  <si>
    <t>CINES MAIS CULTURA IMPLANTADOS</t>
  </si>
  <si>
    <t>PONTOS DE CULTURA AMPLIADOS E FORTALECIDOS</t>
  </si>
  <si>
    <t>CRIAÇÃO E APOIO NA IMPLANTAÇÃO DOS SISTEMAS MUNICIPAIS DE CULTURA</t>
  </si>
  <si>
    <t>CONSULTORIAS E ASSESSORIAS DE MOBILIZAÇÃO E SENSIBILIZAÇÃO TERRITORIAL REALIZADAS</t>
  </si>
  <si>
    <t>FOMENTO À CRIAÇÃO E A PRODUÇÃO DE BENS ARTÍSTICOS E CULTURAIS DAS DIVERSAS LINGUAGENS</t>
  </si>
  <si>
    <t>ATIVIDADES DO CALENDÁRIO CULTURAL DO ESTADO APOIADAS</t>
  </si>
  <si>
    <t>CURSOS EM GESTÃO CULTURAL PARA GESTORES/ PRODUTORES/ ARTISTAS DESENVOLVIDOS</t>
  </si>
  <si>
    <t>PRODUÇÃO, DIFUSÃO E CIRCULAÇÃO DE PROJETOS E ATIVIDADES CULTURAIS APOIADOS</t>
  </si>
  <si>
    <t>REALIZAÇÃO E APOIO A EVENTOS CULTURAIS NOS TERRITÓRIOS DE DESENVOLVIMENTO</t>
  </si>
  <si>
    <t>TERRITÓRIOS CRIATIVOS INSTITUCIONALIZADOS</t>
  </si>
  <si>
    <t>ACESSO UNIVERSALIZADO A BENS E EQUIPAMENTOS CULTURAIS</t>
  </si>
  <si>
    <t>ESPAÇOS DE ARTE, CULTURA, ESPORTE E LAZER PARA A JUVENTUDE IMPLANTADOS</t>
  </si>
  <si>
    <t>COORDENAÇÃO GERAL DA SECRETARIA DA CULTURA</t>
  </si>
  <si>
    <t>CONCURSOS PÚBLICOS REALIZADOS</t>
  </si>
  <si>
    <t>RELAÇÃO DE DIRETRIZES</t>
  </si>
  <si>
    <t>Promover o desenvolvimento humano com ênfase na educação, saúde e segurança</t>
  </si>
  <si>
    <t>diversificar o desenvolvimento econômico com inclusão social e sustentabilidade</t>
  </si>
  <si>
    <t>priorizar investimentos em infraestrutura necessá- ria ao desenvolvimento territorial sustentável</t>
  </si>
  <si>
    <t>adotar uma gestão eficiente com transparência e controle social para a melhoria da qualidade de vida dos cidadãos</t>
  </si>
  <si>
    <t>RELAÇÃO DE ÁREAS TEMÁTICAS</t>
  </si>
  <si>
    <t>TERRITÓRIOS</t>
  </si>
  <si>
    <t>RELAÇÃO DE PROGRAMAS</t>
  </si>
  <si>
    <t>Cód</t>
  </si>
  <si>
    <t>NOME</t>
  </si>
  <si>
    <t>NOME DIRETRIZ</t>
  </si>
  <si>
    <t>TIPO DE PROGRAMA</t>
  </si>
  <si>
    <t>OBJETIVOS</t>
  </si>
  <si>
    <t>METAS</t>
  </si>
  <si>
    <t>VALOR PPA PROGRAMA</t>
  </si>
  <si>
    <t>RECEITAS ESTADUAIS - DESPESA CORRENTE</t>
  </si>
  <si>
    <t>RECEITAS ESTADUAIS - DESPESA DE CAPITAL</t>
  </si>
  <si>
    <t>OUTRAS RECEITAS - DESPESA CORRENTE</t>
  </si>
  <si>
    <t>OUTRAS RECEITAS - DESPESA DE CAPITAL</t>
  </si>
  <si>
    <t>TOTAL FONTE DE RECURSOS</t>
  </si>
  <si>
    <t>% FONTE DESTINADA/PROGRAMA PREVISTO</t>
  </si>
  <si>
    <t>GESTÃO MODERNA ORIENTADA PARA RESULTADOS</t>
  </si>
  <si>
    <t>TEMÁTICO</t>
  </si>
  <si>
    <t>1. Fortalecer as competências técnicas no planejamento, na execução e no monitoramento das ações governamentais.            2. Melhorar a qualidade dos serviços públicos.                                    3. Promover o acesso dos servidores à formação acadêmica e/ou melhorar seu nível de conhecimento e atendimento ao cidadão.  4. Promover a eficiência dos serviços públicos por meio do adequado gerenciamento e utilização dos recursos humanos do Estado.                                                                                                           5. Aperfeiçoar a gestão dos recursos financeiros do Estado.           6. Fortalecer as relações políticas e institucionais com a União, os Estados e os Municípios.                                                                            7. Implementar a política de Parcerias Público-Privadas (PPPs).      8. Promover maior transparência às ações de governo por meio da institucionalização de canais de comunicação com a sociedade civil.                                                                                                                 9. Planejar o desenvolvimento integrado e sustentável do Estado, de forma participativa, considerando as peculiaridades de cada território.                                                                                                    10. Realizar estudos e pesquisas socioeconômicas do Estado.</t>
  </si>
  <si>
    <t>1.1 Realizar cursos de capacitação visando à valorização dos servidores do Estado.                                                                                   2.1 Adquirir equipamentos de informática, software e de microfilmagem de documentos.                                                                 2.2 Adquirir mobiliários.                                                                                      2.3 Digitalizar 50% do acervo do arquivo público.                                  2.4 Organizar e estruturar o arquivo público nas normas técnicas arquivistas.                                                                                                     3.1 Realizar cursos de capacitação visando à valorização dos servidores do Estado.                                                                                      3.2 Fortalecer a Escola de Governo.                                                           4.1 Redistribuir servidores públicos do Estado.                                     5.1 Implantar programa de Educação Fiscal.                                        5.2 Fortalecer a modernização da Gestão Fiscal.                                 6.1 Coordenar as ações do Governo do Estado com a União, os Estados e os Municípios.                                                                             6.2 Fortalecer e acompanhar os Conselhos de Políticas Públicas no Estado.                                                                                                            7.1 Coordenar, orientar, acompanhar e avaliar a implementação das PPPs no Estado.                                                                                      7.2 Ampliar e aprofundar as relações com as Instituições Multilaterais e Governos internacionais visando incrementar investimentos em áreas estratégicas do Estado.                                 7.3 Fortalecer parcerias com o terceiro setor.                                     8.1 Implantar seis Centrais de Atendimento ao Cidadão e instalar Salas da Cidadania.                                                                                       9.1 Realizar 11 plenárias territoriais.                                                      9.2 Fortalecer e acompanhar os Conselhos Territoriais de Desenvolvimento Sustentável.                                                                 10.1 Realizar pesquisas socioeconômicas.                                           10.2 Reestruturar o banco de dados da Fundação CEPRO</t>
  </si>
  <si>
    <t>MODERNIZAÇÃO TECNOLÓGICA DO ESTADO DO PIAUÍ</t>
  </si>
  <si>
    <t>1.Promover a inclusão digital em todo Estado.                                    2.Promover a interação entre Governo e Sociedade Civil (rede governo) por meio de tecnologia da informação e comunicação. 3.Propiciar as condições necessárias para a universalização do ensino a distância nas escolas da rede estadual.               4.Modernizar a estrutura de tecnologia estadual voltada para a saúde com a implantação da Telemedicina em hospitais de média e alta complexidade.                                                                   5.Ampliar o sistema de monitoramento por câmeras em todos os municípios do Estado.                                                                      6.Promover a segurança da informação como prevenção ao crime cibernético.                                                                                                   7. Ampliar o sinal da TV e da Rádio Antares.</t>
  </si>
  <si>
    <t>1.1 Ampliar o programa de inclusão digital a 100% dos municípios piauienses.                                                                                                      2.1 Implantar a infraestrutura de tecnologia de informação (rede governo) em todos os órgãos e entidades do Estado.                               3.1 Levar internet de boa qualidade (banda larga) a todos os municípios do Estado.                                                                                  4.1 Implantar o sistema de telemedicina nos hospitais regionais das principais cidades do Estado.                                                                     5.1 Implantar o sistema de monitoramento por câmeras nas principais cidades do Estado.                                                                     6.1 Adquirir softwares específicos e atuais para melhorar a segurança dos dados e informações de responsabilidade da ATI.        7.1 Ampliar o sinal digital da TV Antares.                                               7.2 Adquirir equipamentos para geração de sinal HD em Teresina.  7.3 Implementar a migração do sinal da rádio Antares de AM para FM.</t>
  </si>
  <si>
    <t>SAÚDE PÚBLICA COM ACESSO E QUALIDADE PARA TODOS</t>
  </si>
  <si>
    <t>1. Garantir acesso da população a serviços de qualidade, com equidade e em tempo adequado ao atendimento das necessidades de saúde, mediante aprimoramento dos diferentes níveis de atenção e de cuidado (Primária, Secundária e Terciária). 2. Reduzir riscos de agravos à saúde da população, por meio das ações de Prevenção, Promoção e Vigilância em Saúde no âmbito Epidemiológico, Ambiental e Sanitário.                                                 3. Fortalecer o processo de implementação das políticas de assistência farmacêutica, laboratorial, assistência hematológica e hemoterápica no âmbito do SUS/PI.                                                      4. Reestruturar a rede hospitalar estadual, por meio da qualificação, humanização e ampliação do acesso à prestação de serviços assistenciais de saúde e do processo de gestão, na perspectiva de implementação da Atenção em Rede (RAS).            5. Fortalecer a intersetorialidade de ações sustentáveis, na interface com outras políticas sociais no âmbito da Educação, Assistência Social, Segurança, Transporte, Meio Ambiente e Saneamento Básico, promovendo e fortalecendo a inclusão de segmentos e grupos prioritários e a promoção da saúde e redução das desigualdades.                                                                                      6. Modernizar e qualificar o processo de gestão no âmbito do SUS-PI.</t>
  </si>
  <si>
    <t>1.1 Garantir o cofinanciamento estadual da Atenção Básica, Secundária e Especializada, conforme pactuação em CIB aos 224 municípios.                                                                                                     1.2 Implantar e implementar 11 redes temáticas de atenção à saúde nas 11 Regionais de Saúde do Estado.                                         1.3 Ampliar a resolutividade e capacidade de oferta dos serviços especializados de consultas, exames laboratoriais e procedimentos especializados de saúde pública de média e alta complexidade nos serviços públicos de referência regional e estadual do SUS-PI.         2.1 Reduzir a taxa de mortalidade em 5% ao ano.                              2.2 Reduzir a taxa de internação hospitalar em 7,6% ao ano.         2.3 Garantir homogeneidade das coberturas vacinais.                           2.4 Aumentar a cobertura das ações de controle das: DST AIDS, tuberculose, hanseníase e outros agravos em 10% nos quatro anos. 2.5 Garantir imunização a 100% das crianças menores de cinco anos.                                                                                                                 2.6 Aumentar a detecção, notificação e investigação das doenças e agravos à saúde.                                                                                           2.7 Ampliar a capacidade de inspeção e monitoramento dos serviços de saúde no Estado.                                                                                     2.8 Reduzir em 10% ao ano o índice de infestação populacional com vetores de doenças endêmicas tais como: dengue, leishmaniose, Chagas, tracoma, Zika, Chikungunya (Parvoviroses).                             3.1 Regularizar técnica, sanitária e estruturalmente em 100% as Centrais de Abastecimento Farmacêutico e Farmácias Estaduais Hospitalares e Ambulatoriais quanto ao armazenamento e distribuição de medicamentos e insumos. 3.2 Garantir o acesso da população aos medicamentos, insumos e materiais do componente hospitalar. 3.3 Implementar a Política de sangue e hemoderivados no Estado, por meio da atuação dos Hemocentros Regionais. 4.1 Ampliar e qualificar a oferta de serviços de média e alta complexidade, ambulatorial e hospitalar nos estabelecimentos de saúde de referência estadual. 4.2 Ampliar leitos de UTI geral, pediátrico e neonatal, Unidade do Cuidado Intermediário (UCI), leitos clínicos de retaguarda, leitos de reabilitação, dentro das redes de atenção à saúde e leitos psiquiátricos nos hospitais estaduais. 4.3 Implementar a Política Estadual de Reorientação das unidades hospitalares com menos de 50 leitos. 4.4 Reestruturar a capacidade instalada das regionais de saúde. 5.1 Garantir interface com órgãos públicos e organizações sociais para desenvolver ações em parceria, com o objetivo de reduzir as desigualdades sociais. 6.1 Estruturar o Complexo Regulador Estadual (CRE), conforme § 1º do Art. 9º da Portaria GM 1559, de 01/08/2008. 6.2 Qualificar a Gestão das 11 Regionais de Saúde do Estado. 6.3 Ampliar a capacidade de recursos humanos na rede SUS. 6.4 Fortalecer o modelo de gestão solidária e compartilhada, por meio dos instrumentos de pactuação na relação interfederativa. 6.5 Fortalecer, estimular e apoiar a participação de grupos representativos dos movimentos sociais, em ações voltadas para a qualificação do controle social e do protagonismo dos usuários na definição de prioridades das políticas de saúde do SUS. 6.6 Fortalecer o Sistema de Planejamento do SUS (PLANEJASUS) no estado do Piauí, por meio do apoio aos 224 municípios nas ações de planejamento. 6.7 Modernizar a Infraestrutura, os Processos de Gestão da Informação e a Qualificação da Prestação de Serviços em 100% das Unidades e Serviços sob gestão estadual.</t>
  </si>
  <si>
    <t>ASSISTÊNCIA, INCLUSÃO SOCIAL E GARANTIA DE DIREITOS</t>
  </si>
  <si>
    <t>1. Fortalecer o Sistema Único de Assistência Social (SUAS) mediante ocCofinanciamento, regulação e ampliação do acesso das famílias em situação de vulnerabilidade social ao acompanhamento e atendimento, por meio da Rede de Proteção Básica e Especial, contemplando a estruturação de unidades públicas de prestação de serviços socioassistenciais, de acordo com padrões estabelecidos nacionalmente. 2. Melhorar as condições socioeconômicas das famílias pobres e extremamente pobres, por meio dos Programas, Projetos e Benefícios e Articulação com outras políticas promotoras de emancipação. 3. Promover os Direitos Humanos dos adolescentes infratores em atendimento inicial, internação provisória e em cumprimento de medidas socioeducativas privativas de liberdade, garantindo o desenvolvimento integral do SINASE (Lei nº 12.594, de 18 de janeiro de 2012). 4. Assegurar Proteção Social Básica e Especial às crianças e adolescentes com vistas ao enfrentamento da situação de Trabalho Infantil e Exploração Sexual. 5. Promover e defender os Direitos Humanos, com ênfase nas pessoas com direitos violados ou em situação de iminente violação, buscando a erradicação das suas causas e a garantia de direitos. 6. Promover segurança alimentar mediante o acesso à alimentação adequada, à promoção de hábitos alimentares saudáveis e à inclusão socioeconômica de agricultores familiares, mulheres rurais, povos e comunidades tradicionais.</t>
  </si>
  <si>
    <t>1.1 Apoiar os municípios do Piauí por meio do Cofinanciamento Estadual de Proteção Social Básica. 1.2 Ampliar os Serviços de Proteção e Atendimento Especializado às Famílias e Indivíduos (PAEFI), mediante Cofinanciamento Estadual. 1.3 Ofertar Serviços de Alta Complexidade para acolhimento institucional de crianças, adolescentes, idosos, jovens, adultos e mulheres em 70% dos Territórios/Regionais. 1.4 Proporcionar cobertura plena às famílias em extrema pobreza por meio do Programa Bolsa Família, Benefício de Prestação Continuada (BPC), BPC na Escola, ACESSUAS e outros. 2.1 Reduzir de 5,1% para 2,5% o percentual de famílias extremamente pobres. 3.1 Implantar e implementar o Plano Estadual de Atendimento Socioeducativo, sob a ótica do SINASE. 4.1 Reduzir a incidência de crianças e adolescentes em Situação de Trabalho Infantil e Exploração Sexual. 5.1 Promover direitos e garantir proteção social para mulheres vítimas de violência. 5.2 Dotar de assistência integral a pessoa idosa vítima de violência. 5.3 Implantar Conselhos e ou Comitês de Direitos Humanos em 50% dos municípios. 5.4 Implantar nos 11 Territórios de Desenvolvimento, Comitês Territoriais de Enfrentamento à Discriminação. 5.5 Instituir o Conselho Estadual LGBT. 5.6 Implantar, implementar e monitorar ações do Sistema Nacional de Promoção da Igualdade Racial (SINAPIR). 5.7 Ampliar, qualificar e articular ações e serviços focados na promoção dos direitos, com o objetivo de enfrentar e erradicar todas as formas de trabalho análogo ao escravo. 5.8 Aprovar e implementar protocolo de direitos humanos e tratamento para usuários de drogas. 6.1 Ampliar o acesso de famílias em situação de insegurança alimentar à alimentação adequada. 6.2 Elaborar e implementar o Plano de Segurança Alimentar e Nutricional de forma a atender o disposto no Sistema de Segurança Alimentar e Nutricional SISAN.</t>
  </si>
  <si>
    <t>GARANTIA DOS DIREITOS E INCLUSÃO DA PESSOA COM DEFICIÊNCIA</t>
  </si>
  <si>
    <t>1. Fortalecer a rede de proteção social e intensificar as medidas socioassistenciais direcionadas às pessoas com deficiência. 2. Fortalecer a Rede Estadual de Cuidados à Saúde da Pessoa com Deficiência. 3. Garantir o acesso e a permanência da pessoa com deficiência a uma educação que favoreça o seu pleno desenvolvimento e sua inclusão social. 4. Promover a inclusão produtiva das pessoas com deficiência, por meio de ações de acesso ao mercado de trabalho formal, de geração de renda e de empreendedorismo, estimulando a sua autonomia. 5. Implantar e implementar os conselhos de defesa dos direitos da pessoa com deficiência. 6. Implementar a acessibilidade para pessoas com deficiência, por meio da remoção de barreiras arquitetônicas e urbanísticas, de comunicação e de informação, assegurando a utilização de tecnologias assistivas, equipamentos e serviços que favoreçam a sua inclusão.</t>
  </si>
  <si>
    <t>1.1 Ampliar a implementação das medidas socioassistenciais direcionadas para as pessoas com deficiência. 2.1 Descentralizar serviços especializados em reabilitação. 3.1 Ampliar e descentralizar a oferta de Educação Especial, mediante a implantação de Centros Integrados nos municípios prioritários. 4.1 Articular junto ao poder público e iniciativa privada o acesso das pessoas com deficiência ao mercado de trabalho. 5.1 Ampliar o número de Conselhos Municipais dos Direitos da Pessoa com Deficiência (COMUDES) implantados. 5.2 Dotar o Conselho Estadual de Defesa dos Direitos da Pessoa com Deficiência (CONEDE) de apoio técnico operacional na realização de ações junto aos municípios. 6.1 Eliminar as barreiras arquitetônicas nos órgãos públicos estaduais. 6.2 Dotar a Administração Pública estadual de tecnologias assistivas, equipamentos e serviços que favoreçam a comunicação e a inclusão das pessoas com deficiência.</t>
  </si>
  <si>
    <t>PIAUÍ, SEGURANÇA E CIDADANIA</t>
  </si>
  <si>
    <t>1. Aperfeiçoar a estrutura de segurança pública do Estado do Piauí para dinamizar o fluxo operacional de prevenção e enfrentamento à violência, implementando estratégias de ações integradas entre os órgãos de segurança pública. 2. Articular e incrementar, com proficiência, atividades repressoras e elevar os índices de resolutividade de crimes, por meio da elaboração de procedimentos estratégicos e formais. 3. Realizar ações preventivas destinadas ao aprimoramento da segurança pública com o objetivo de diminuir a violência no Estado do Piauí. 4.Promover ações de integração e modernização dos segmentos de segurança pública a fim de assistir e desenvolver a qualificação profissional e fomentar medidas de melhoria da saúde do profissional de Segurança Pública.</t>
  </si>
  <si>
    <t>1.1 Criar o Sistema Integrado de Segurança Pública, a fim de fortalecer e aprimorar as estratégias de prevenção e combate ao crime. 1.2 Implantar e manter um Centro Integrado de Inteligência Policial e Análise Estratégica. 1.3 Diminuir em 20% os índices de tráfico de drogas e armas nas divisas do Estado do Piauí. 1.4 Aumentar em 30% a resolutividade de crimes, por meio do aprimoramento e estruturação das Unidades de Investigação e Polícia Técnico-Científica. 1.5 Aumentar em 30% o número de atendimento às vítimas de violência em razão de sexo, idade, raça, etnia e outras ações discriminatórias. 2.1 Aumentar em 50% as abordagens nas divisas com barreiras policiais integradas nas zonas críticas de tráfico de armas e drogas. 3.1 Aumentar em 30% a cobertura de atendimento especializado à mulher, ao idoso e a criança/adolescente vítimas de violência. 3.2 Intensificar ações educativas de prevenção à violência em todos os territórios do Estado. 4.1 Reformar 60% das unidades policiais civis e militares existentes no Estado. 4.2 Fortalecer as estruturas da Corregedoria para potencializar a capacidade de apuração, diminuindo o tempo do trâmite processual em 50%. 4.3 Aumentar o contingente de profissionais da segurança pública em 50%, por meio de concurso público.</t>
  </si>
  <si>
    <t>PIAUÍ COM SEGURANÇA</t>
  </si>
  <si>
    <t>1. Implementar política de prevenção e enfrentamento da violência. 2. Promover ações socioeducativas voltadas para os segmentos sociais mais vulneráveis. 3. Estruturar e modernizar a Polícia Militar do Piauí, com aumento do efetivo e equipamentos para melhorar a qualidade do serviço policial militar prestado. 4. Promover o desenvolvimento de competências e habilidades para o exercício da atividade Policial Militar. 5. Valorizar o profissional de segurança pública com capacitação continuada e melhoria das condições de trabalho, lazer e saúde. 6. Promover ações preventivas e repressivas para o enfrentamento das várias formas de violência.</t>
  </si>
  <si>
    <t>1.1 Reduzir em 60% o índice de criminalidade por território. 1.2 Elaborar Plano Estadual de Segurança Pública e Justiça. 2.1 Qualificar os profissionais de segurança em 25% por ano, com o intuito de prestar serviço de qualidade à sociedade piauiense. 3.1 Aparelhar e equipar as instituições públicas de segurança em 25% ao ano. 4.1 Aumentar o efetivo das instituições de segurança pública em 80%. 6.1 Ampliar os programas Polícia Comunitária, Pelotão Mirim e Proerd, em 25% ao ano, com objetivo de aumentar a segurança preventiva no Estado do Piauí.</t>
  </si>
  <si>
    <t>JUSTIÇA COM EDUCAÇÃO, TRABALHO E HUMANIZAÇÃO</t>
  </si>
  <si>
    <t>1. Promover melhorias no sistema prisional tornando-o mais seguro e eficiente, atendendo às demandas existentes nos Territórios de Desenvolvimento do Estado do Piauí. 2. Humanizar o sistema penitenciário possibilitando a reintegração e ressocialização da pessoa privada de liberdade, por meio de ações de educação, saúde, assistência social, profissionalização e trabalho. 3. Promover gestão eficiente nos sistemas prisionais, proporcionando agilidade no julgamento das pessoas privadas de liberdade, com o efetivo respeito aos direitos humanos e a cidadania, bem como a proteção, a defesa e a qualificação dos servidores. 4. Desenvolver ações e políticas públicas nas áreas dos direitos humanos, cidadania, direitos do consumidor, combate às drogas e relação com movimentos sociais. 5. Desenvolver política de valorização do servidor e de gestão de pessoal.</t>
  </si>
  <si>
    <t>1.1 Reduzir o déficit carcerário do Estado. 1.2 Implantar 2.800 novas vagas em unidades prisionais. 1.3 Reformar seis unidades prisionais. 1.4 Informatizar 100% das unidades carcerárias. 1.5 Monitorar eletronicamente 2.000 presos. 2.1 Capacitar 2.000 detentos. 2.2 Implantar ações de educação básica e profissionalizante. 2.3 Potencializar políticas de ressocialização. 2.4 Promover assistência jurídica. 3.1 Implantar gestão compartilhada. 3.2 Fortalecer parcerias com órgãos do judiciário e segurança pública com o objetivo de dinamizar os julgamentos/processos dos privados de liberdade. 3.3 Munir 100% dos servidores de qualificação e material de proteção. 4.1 Promover ações de cidadania. 5.1 Contratar novos servidores. 5.2 Promover a formação e aperfeiçoamento de servidores do sistema prisional.</t>
  </si>
  <si>
    <t>GESTÃO DE RISCOS E RESPOSTA A DESASTRES</t>
  </si>
  <si>
    <t>1. Proteger a população dos riscos de desastres. 2. Promover medidas que minimizem os efeitos dos desastres. 3. Recuperar áreas atingidas por desastres. 4. Orientar a população sobre os riscos de desastres. 5. Planejar e promover ações de prevenção de desastres naturais, antropogênicos e mistos. 6. Realizar estudos voltados para a avaliação e redução de riscos de desastres. 7. Prevenir ou minimizar danos, socorrer e assistir populações afetadas e restabelecer os cenários atingidos por desastres, estiagens, cheias ou incêndios.</t>
  </si>
  <si>
    <t>1.1 Instituir o Plano Estadual de Proteção e Defesa Civil. 2.1 Realizar levantamento, diagnóstico e caracterização das áreas suscetíveis a desastres naturais no estado do Piauí. 3.1 Assistir às populações vitimadas e reabilitar cenários de desastres. 4.1 Realizar capacitação nos 11 Territórios de Desenvolvimento para as Coordenadorias/Comissões Municipais de Defesa Civil. 5.1 Implementar e estruturar as Coordenadorias Municipais de Defesa Civil. 6.1 Monitorar e fiscalizar 43 barragens do estado do Piauí. 7.1 Ampliar e modernizar o sistema operacional do Corpo de Bombeiros.</t>
  </si>
  <si>
    <t>UNIVERSIDADE DE QUALIDADE PARA TODOS</t>
  </si>
  <si>
    <t>1. Desenvolver a Educação Superior fundamentada na qualidade acadêmica dos cursos de graduação ofertados, na autonomia, transparência, participação e compromisso com o ensino, pesquisa e extensão voltados para a melhoria da qualidade de vida do povo piauiense. 2. Ampliar as atividades de pós-graduação na UESPI priorizando as potencialidades econômicas do Estado com enfoque territorial. 3. Promover o desenvolvimento social e o espírito crítico dos estudantes, estimulando a troca de saberes acadêmicos e populares e a valorização dos direitos humanos, da diversidade e da função social da educação superior, com foco na prestação de serviços de qualidade e integração da Universidade com a sociedade. 4. Ampliar, recuperar e modernizar a infraestrutura da UESPI.</t>
  </si>
  <si>
    <t>1.1 Elevar a oferta de vagas na UESPI em 20%, assegurando a qualidade dos serviços prestados e a permanência dos alunos. 1.2 Expandir a oferta de cursos da Universidade Aberta fortalecendo a Educação a distância. 2.1 Ampliar a oferta de matrículas na pós-graduação strictu sensu, com a criação de 10 mestrados e dois programas de doutorados. 2.2 Manter e ampliar as parcerias para a oferta de matrículas na pós-graduação lato sensu. 3.1 Ampliar em 30% a realização de Eventos Acadêmicos (Encontros, Congressos, Oficinas ). 3.2 Ampliar em 100% a oferta de bolsas e auxílios a estudantes em situação de vulnerabilidade socioeconômica. 4.1 Adequar a infraestrutura de todos os Campis da UESPI garantindo acessibilidade e o atendimento às exigências do MEC.</t>
  </si>
  <si>
    <t>FORTALECIMENTO E EXPANSÃO DA EDUCAÇÃO PROFISSIONAL</t>
  </si>
  <si>
    <t>1. Expandir, democratizar e qualificar a oferta de cursos de educação profissional e tecnológica, considerando os arranjos produtivos locais.</t>
  </si>
  <si>
    <t>1.1 Ampliar a matrícula da educação profissional em 235% no ensino médio integrado. 1.2 Ampliar a matrícula da educação profissional em 851% no ensino médio subsequente (EAD). 1.3 Ampliar a matrícula da educação profissional em 836% no ensino médio concomitante (PRONATEC). 1.4. Ampliar em 20% a oferta de novos cursos de educação profissional. 1.5 Garantir 100% dos professores da base técnica com formação pedagógica.</t>
  </si>
  <si>
    <t>EDUCAÇÃO E DESENVOLVIMENTO SOCIAL INCLUSIVO E SUSTENTÁVEL</t>
  </si>
  <si>
    <t>1. Ampliar a oferta de vagas e aperfeiçoar a qualidade da educação básica, contemplando a educação em tempo integral e a mediação tecnológica. 2. Melhorar a qualidade da educação com ênfase nas condições básicas de infraestrutura e valorização dos profissionais, visando à melhoria dos indicadores educacionais. 3. Ampliar a oferta de vagas e aperfeiçoar a qualidade da educação de jovens e adultos, considerando as particularidades territoriais e a demanda do sistema prisional, inclusive por meio da mediação tecnológica.</t>
  </si>
  <si>
    <t>1.1 Universalizar o atendimento da educação básica. 1.2 Ofertar educação em tempo integral em, no mínimo, 20% das escolas da rede. 1.3 Aumentar em 10% o número de matrícula em atividades de contra turno no Ensino Fundamental. 1.4 Garantir o acesso à educação básica e ao atendimento educacional especializado à população de 4 a 17 anos com deficiência, transtornos globais do desenvolvimento e altas habilidades / superdotação. 1.5 Ampliar em 20% o número de matrículas de ensino médio do campo. 1.6 Promover a educação contextualizada para a convivência com o semiárido. 1.7 Ampliar em 10% o número de matrícula de meninas e adolescentes quilombolas na educação básica. 1.8 Ampliar em 200% os polos de mediação tecnológica. 2.1 Atingir as médias para o IDEB de 4,8 nos anos iniciais do ensino fundamental, 4,8 nos anos finais do ensino fundamental e 4,5 no ensino médio. 2.2 Chegar à proporção de 25 alunos por professor na rede estadual de ensino. 2.3 Implantar acessibilidade arquitetônica em 50% das escolas da rede. 2.4 Construir 29 escolas de educação básica. 2.5 Ampliar e reformar 21% das escolas de educação básica. 2.6 Aperfeiçoar a gestão democrática em 100% das escolas. 2.7 Garantir formação em serviço para 100% de professores efetivos. 2.8 Conceder 400 bolsas de pós-graduação aos professores efetivos. 3.1 Elevar em 25% a matrícula de Educação de Jovens e Adultos. 3.2 Elevar de 80,7% para 82,5% o índice de alfabetização de adultos.</t>
  </si>
  <si>
    <t>DESENVOLVIMENTO DO ESPORTE EDUCACIONAL, DE LAZER E RENDIMENTO</t>
  </si>
  <si>
    <t>1. Fortalecer a identidade cultural do esporte piauiense. 2. Ampliar e qualificar o acesso da população ao esporte e lazer, visando à inclusão social por meio do esporte. 3. Coordenar e integrar a atuação governamental na preparação, promoção e realização de pequenos, médios e grandes eventos esportivos estaduais, considerando a geração e ampliação do legado esportivo e social à população em geral. 4. Promover a modernização da gestão esportiva do Estado.</t>
  </si>
  <si>
    <t>1.1. Melhorar a performance dos atletas piauienses nos esportes de rendimento. 2.1. Ampliar em 200% o acesso da população de baixa renda aos programas esportivos sociais de qualidade realizados em parceria com o Ministério do Esporte. 2.2. Ampliar o acesso da população às estruturas e equipamentos esportivos em maior número e melhor qualidade. 2.3. Estruturar o Sistema Estadual de Esporte e Lazer. 3.1. Integrar os entes federados, clubes, federações e associações na preparação, promoção e realização de eventos esportivos de pequeno, médio e grande porte. 4.1. Melhorar a capacidade da gestão esportiva e de lazer do Estado.</t>
  </si>
  <si>
    <t>NÚMERO DE AÇÕES</t>
  </si>
  <si>
    <t>VALORES</t>
  </si>
  <si>
    <t>AÇÃO ORÇAMENTARIA</t>
  </si>
  <si>
    <t>VALOR</t>
  </si>
  <si>
    <t>CULTURA: PROMOÇÃO, PRESERVAÇÃO E ACESSO</t>
  </si>
  <si>
    <t>1. Formular e desenvolver a Política Pública de Cultura do Estado</t>
  </si>
  <si>
    <t>1.1 Implantar e consolidar o Sistema Estadual de Cultura. 1.2 Ampliar e fortalecer Pontos de Cultura em 100% dos municípios piauienses. 1.3 Fomentar a produção, difusão e circulação de projetos, atividades e eventos artísticos e culturais. 1.4 Fortalecer 30 Polos Criativos nos Territórios de Desenvolvimento. 1.5 Realizar cartografia da diversidade de expressões culturais do Estado. 1.6 Preservar, proteger e fortalecer a identidade cultural piauiense.</t>
  </si>
  <si>
    <t>TEMATICO</t>
  </si>
  <si>
    <t>CIÊNCIA, TECNOLOGIA E INOVAÇÃO</t>
  </si>
  <si>
    <t>1. Desenvolver e difundir o conhecimento científico e tecnológico no Estado. 2. Fomentar a pesquisa, a tecnologia e a inovação aos arranjos produtivos locais e áreas estratégicas para o desenvolvimento do Estado. 3. Ampliar a oferta de programas de extensão universitária e assistência comunitária. 4. Integrar os pesquisadores das instituições de ensino e pesquisa do Estado, focando os setores estratégicos de desenvolvimento do Piauí, com o objetivo de elaboração de projetos e captação de recursos junto aos órgãos do governo federal de fomento à Ciência, Tecnologia e Inovação. 5. Integrar as ações dos órgãos de fomento a pesquisas do Estado com as ações das instituições executoras de pesquisas. 6. Apoiar o desenvolvimento da Biotecnologia no Estado. 7. Resgatar o Sistema Estadual de CT&amp;I consolidando a FAPEPI como o órgão responsável pelo fomento de CT&amp;I do Estado, dotando-a de recursos humanos próprios qualificados e com repasses financeiros estáveis e regulares. 8. Desenvolver pesquisas na Educação Superior, fundamentadas na qualidade acadêmica dos cursos de graduação e extensão do ensino.</t>
  </si>
  <si>
    <t>1.1 Apoiar pesquisadores e estudantes na produção do conhecimento científico e tecnológico. 1.2 Inserir o Estado do Piauí nas redes do Sistema Brasileiro de Tecnologia (SIBRATEC). 1.3 Implantar Parques Tecnológicos que acolham Polo Tecnológico, Porto Digital e Incubadora Científica. 2.1 Realizar abertura de editais de contratação de pesquisas científicas e tecnológicas. 3.1 Conceder bolsas de estudos. 4.1 Instituir Conselho de Ciência e Tecnologia 5.1 Estabelecer parcerias com agências de financiamentos, instituições federais e setor privado em ciência e tecnologia. 6.1 Realizar abertura de editais de pesquisa científica e tecnológica aplicada à biotecnologia. 8.1 Ampliar a produção e publicação científica. 8.2 Ampliar em 100% o pedido de registro de patente.</t>
  </si>
  <si>
    <t>GESTAO</t>
  </si>
  <si>
    <t>TURISMO E SUSTENTABILIDADE</t>
  </si>
  <si>
    <t>1. Promover ações setoriais de planejamento voltado para a organização e promoção do turismo estadual. 2. Incrementar o fluxo turístico no Estado como forma de propiciar novos empregos, aumento e distribuição de renda e divisas. 3. Incentivar ações da iniciativa privada em atendimento às necessidades de turistas referentes à hospedagem, alimentação, entretenimento e transporte. 4. Apoiar a realização de eventos turísticos e culturais que promovam o turismo piauiense. 5. Fomentar a atividade turística sustentável com infraestrutura de suporte. 6. Capacitar profissionais e empresários do trade turístico.</t>
  </si>
  <si>
    <t>1.1 Estabelecer a Política Estadual de Turismo do Piauí. 1.2 Implementar o Plano Estadual de Turismo do Piauí. 2.1 Fortalecer as relações com o trade turístico e a sociedade civil. 2.2 Apoiar projetos de marketing turístico. 3.1 Ampliar em 40% o número de oferta de leitos hoteleiros, nos Territórios de Desenvolvimento Entre Rios, Serra da Capivara e Planície Litorânea. 4.1 Fortalecer e desenvolver eventos turísticos no Estado. 5.1 Incentivar a construção, reforma e requalificação da infraestrutura de serviços turísticos (Aeroporto Internacional Serra da Capivara, Centro de Convenções Governador Dirceu Arcoverde, Litoral Piauiense, e Centro de Eventos na Capital). 5.2 Ampliar a infraestrutura de vias de acesso e de serviços públicos em destinos turísticos do Estado. 6.1 Elevar a qualificação empresarial e profissional.</t>
  </si>
  <si>
    <t>PIAUÍ SUSTENTÁVEL</t>
  </si>
  <si>
    <t>1. Promover o uso sustentável do meio ambiente para possibilitar às presentes e futuras gerações o acesso aos recursos naturais de forma sustentada, equitativa e equilibrada. 2. Promover a conservação e gestão dos recursos hídricos em articulação com a política ambiental e com participação social, com vistas a proporcionar o uso múltiplo da água de forma sustentável. 3. Promover o fortalecimento institucional da gestão ambiental e de recursos hídricos.</t>
  </si>
  <si>
    <t>1.1 Dotar todo o Estado de instrumentos de promoção do ordenamento e da gestão territorial. 1.2 Ampliar em 33% as Unidades de Conservação existentes de responsabilidade do Estado. 1.3 Estruturar 50% das áreas protegidas. 1.4 Recuperar áreas e ecossistemas degradados. 1.5 Combater a desertificação nos territórios do Vale do Canindé e Serra da Capivara. 1.6 Implantar o Programa Estadual de Educação Ambiental. 1.7 Instituir o Sistema Estadual de Proteção Ambiental. 2.1 Implantar e consolidar comitês de bacias em 60% das bacias integrantes do sistema de gestão dos recursos hídricos do estado do Piauí. 2.2 Implantar o Sistema Estadual de Monitoramento dos Recursos Hídricos. 3.1 Estruturar e qualificar os serviços da gestão ambiental e recursos hídricos no Estado.</t>
  </si>
  <si>
    <t>MORADIA DIGNA</t>
  </si>
  <si>
    <t>1. Elaborar e executar projetos voltados para construção de moradias de interesse social, em parceria com a União, o Estado e os Municípios. 2. Combater o déficit habitacional nos municípios piauienses. 3. Concluir a construção de empreendimentos habitacionais iniciados. 4. Oportunizar a melhoria habitacional às famílias residentes em condições inadequadas. 5. Executar projeto de regularização fundiária nos loteamentos de empreendimentos habitacionais já construídos e/ou a construir. 6. Urbanizar e regularizar assentamentos precários. 7. Criar programa de habitação para os servidores públicos</t>
  </si>
  <si>
    <t>1.1 Reduzir o déficit habitacional em 15%. 2.1 Construir 20.000 unidades habitacionais no Estado no período de 2016 a 2019. 3.1 Concluir 606 unidades habitacionais no Estado. 4.1 Executar projeto de melhoria habitacional para 10.000 famílias. 5.1 Implementar a regularização fundiária nas unidades habitacionais já construídas e em construção. 6.1 Dinamizar a urbanização de assentamentos precários nos municípios de Teresina, Parnaíba e Picos. 7.1 Reduzir de 65% para 20% o déficit habitacional do segmento dos servidores públicos.</t>
  </si>
  <si>
    <t>SANEAMENTO, DIREITO DE TODOS</t>
  </si>
  <si>
    <t>1. Elaborar e implementar um Plano Estadual de Saneamento Básico Ambiental. 2. Instituir a Agência Reguladora Estadual de Saneamento. 3. Implantar, ampliar e melhorar os sistemas de abastecimento de água e de sua infraestrutura em todo o estado do Piauí, assegurando condições adequadas de saúde à população. 4. Avançar na Infraestrutura, coleta e tratamento de esgoto, através da implantação, ampliação e melhoria dos sistemas de esgotamento sanitário em todo o estado do Piauí. 5. Apoiar a criação de consórcios municipais para a gestão dos resíduos sólidos e saneamento básico.</t>
  </si>
  <si>
    <t>1.1 Implantar o Plano de Saneamento Ambiental. 3.1 Elevar para 96% o índice de atendimento urbano de água potável no Estado. 3.2 Elevar para 80% o índice de atendimento total de água potável no Estado. 3.3 Ampliar a implantação de sistema simplificado de abastecimento de água nos municípios piauienses. 4.1 Elevar para 50% o índice de atendimento urbano de esgoto no Estado. 4.2 Elevar para 40% o índice de atendimento total de esgoto no Estado. 5.1 Criar sistema de apoio e acompanhamento dos consórcios municipais formados para realizar a gestão integrada de saneamento básico e resíduos sólidos.</t>
  </si>
  <si>
    <t>DESENVOLVIMENTO E INTEGRAÇÃO DOS TRANSPORTES E LOGÍSTICA</t>
  </si>
  <si>
    <t>1. Incrementar a expansão da malha rodoviária por meio de conservação e implantação de novos trechos rodoviários. 2. Fortalecer a integração multimodal, com a integração das malhas rodoviárias federal, interestaduais e intermunicipais e rodoanéis e a redistribuição da movimentação de passageiros e cargas. 3. Intensificar a recuperação e expansão da malha ferroviária, aumentando as alternativas para deslocamentos de usuários e cargas. 4. Melhorar e ampliar a infraestrutura aeroportuária. 5. Implantar a hidrovia do Estado, dinamizando o desenvolvimento territorial sustentável. 6. Implantar a infraestrutura do modal portuário.</t>
  </si>
  <si>
    <t>1.1 Ampliar a malha rodoviária e a mobilidade urbana no Estado, priorizando a conclusão das obras de pavimentação da região dos cerrados do Piauí. 1.2 Duplicar os trechos das rodovias de Teresina Campo Maior, Teresina José de Freitas, Teresina União e Teresina Monsenhor Gil, em parceria com os governos federal e municipal. 2.1 Promover a integração da logística de transporte no Estado por meio de modais, incorporando os setores ferroviário, aeroportuário, portuário e rodoviário com objetivo de integrar os sistemas. 3.1 Duplicar a malha ferroviária urbana de passageiros (metrô). 3.2 Realizar estudos de viabilidade para fins de implantação da Ferrovia Altos Luís Correia e Teresina Simplício Mendes. 3.3 Implantar quatro terminais de passageiros. 3.4 Operacionalizar a Ferrovia Transnordestina. 4.1 Construir e/ou concluir a construção dos aeródromos regionais das cidades do interior. 5.1 Implantar o Projeto de Navegabilidade do rio Parnaíba, incluindo as novas barragens e eclusas. 6.1 Viabilizar o Porto de Luís Correia e Portos Secos de Teresina, Picos, Floriano e região dos Cerrados.</t>
  </si>
  <si>
    <t>INFRAESTRUTURA E QUALIDADE DE VIDA</t>
  </si>
  <si>
    <t>1. Fomentar o desenvolvimento econômico sustentável, possibilitando melhor qualidade de vida à população com o aproveitamento das potencialidades locais. 2. Dotar os municípios de infraestrutura básica para o desenvolvimento socioeconômico. 3. Potencializar a infraestrutura hídrica no Estado.</t>
  </si>
  <si>
    <t>1.1 Executar, reformar e ampliar obras diversas. 1.2 Realizar o planejamento macrorregional de transporte da RIDE. 2.1 Concluir a pavimentação asfáltica do entorno do aeroporto de São Raimundo Nonato. 2.2 Realizar levantamento topográfico e georreferencial das áreas urbanas. 2.3 Implantar 120 sistemas simplificados de abastecimento dágua, com perfuração, equipamento e instalação de poço tubular. 2.4 Ampliar a pavimentação poliédrica nos municípios do Estado. 2.5 Fomentar, em parceria com a União, a execução de obras que melhorem a mobilidade no Estado. 2.6 Viabilizar a construção de sistema de transporte de passageiros, interligando as zonas sul, sudeste, leste e o centro da Capital com os modais de transporte público urbano. 2.7 Promover a conclusão de Anéis Viários das cidades piauienses de grande e médio portes. 3.1 Implantar o Sistema Adutor do Sudeste Piauiense. 3.2 Realizar a macrodrenagem de Oeiras. 3.3 Construir dique de retenção do rio Poti. 3.4 Construir barragens, poços tubulares e artesianos nos municípios do Estado. 3.5 Realizar manutenção de 28 barragens estaduais por força do Decreto nº. 13.778/2009. 3.6 Construir 10 barragens em municípios piauienses.</t>
  </si>
  <si>
    <t>PIAUÍ PRODUTIVO E SUSTENTÁVEL - AGRICULTURA FAMILIAR</t>
  </si>
  <si>
    <t>1. Promover o Desenvolvimento Rural Sustentável e Solidário, por meio do fortalecimento da Agricultura Familiar visando à melhoria da qualidade de vida no campo e a segurança e soberania alimentar. 2. Melhorar a capacidade gerencial e institucional do Sistema de Desenvolvimento Rural Sustentável e Solidário do Estado.</t>
  </si>
  <si>
    <t>1.1 Ampliar em 50% o acesso da Agricultura Familiar aos instrumentos de financiamento e fomento em apoio à produção. 1.2 Ampliar em 30% a cota de famílias no Programa Garantia Safra. 1.3 Ampliar em 30% o acesso de mulheres e jovens aos instrumentos de financiamento e fomento em apoio à produção e a adesão ao Programa Garantia Safra. 1.4 Ampliar em 25% o número de famílias atendidas com serviços gratuitos e qualificados de assistência técnica e extensão rural e inovação tecnológica de forma continuada e permanente. 1.5 Garantir o mínimo de 30% de mulheres e jovens atendidos por serviços de assistência técnica e extensão rural e inovação tecnológica de forma continuada e permanente. 1.6 Incrementar a produção agropecuária do Estado com a recuperação de 60% dos arranjos produtivos existentes e estruturação de novos arranjos produtivos. 1.7 Aumentar em 60% a inserção econômica da Agricultura Familiar nos mercados institucionais. 1.8 Ampliar e qualificar a oferta de serviços e infraestruturas social e produtiva no campo. 2.1 Dotar o Sistema de Desenvolvimento Rural Sustentável e Solidário do Estado de capacidades gerencial e institucional adequadas às necessidades da Agricultura Familiar e da sociedade piauiense.</t>
  </si>
  <si>
    <t>PIAUÍ PRODUTIVO E SUSTENTÁVEL - AGRONEGÓCIO</t>
  </si>
  <si>
    <t>1. Promover o incremento e a diversificação da produção agropecuária piauiense destinada ao abastecimento interno, às exportações e ao suprimento energético, visando geração de divisas, empregos e renda. 2. Fortalecer a defesa agropecuária visando à preservação da vida e da saúde das pessoas e dos animais, a segurança alimentar e a ampliação do acesso aos mercados.</t>
  </si>
  <si>
    <t>1.1 Ampliar o acesso dos pequenos e médios produtores aos recursos do crédito e do seguro rural oficial. 1.2 Aumentar em 18% ao ano a produção de grãos no Estado. 1.3 Ampliar a inserção do agronegócio piauiense nos mercados regional, nacional e internacional. 1.4 Implementar o Plano Estadual de Agricultura de Baixa Emissão de Carbono (Plano ABC) visando aumentar a resiliência e eficiência das unidades e dos sistemas produtivos agropecuários. 1.5 Ampliar o número de empreendimentos que adotam sistemas orgânicos de produção e outros sistemas sustentáveis. 1.6 Dotar o Estado de infraestrutura e serviços de apoio à produção agropecuária, visando a redução de custos e perdas. 1.7 Implantar o Plano de Desenvolvimento Agropecuário do MATOPIBA. 1.8 Aumentar a participação dos pequenos e médios produtores rurais na produção de grãos na região do MATOPIBA. 2.1 Estruturar e modernizar a Defesa Agropecuária do Estado e integrar os entes federados na prestação dos serviços. 2.2 Obter o reconhecimento de Estado Livre de Febre Aftosa sem vacinação.</t>
  </si>
  <si>
    <t>TERRA PARA QUEM PRODUZ</t>
  </si>
  <si>
    <t>1. Promover o ordenamento territorial do Estado do Piauí, garantindo a seguridade jurídica àqueles que se encontram na posse sem domínio da terra, visando democratizar o regime de propriedade e combater a pobreza rural. 2. Garantir a Execução do Programa Nacional do Crédito Fundiário.</t>
  </si>
  <si>
    <t>1.1. Georreferenciar 100% das propriedades do Estado. 1.2. Promover a regularização fundiária com a concessão de 5.983 títulos a agricultores familiares. 1.3. Identificar, discriminar, arrecadar e destinar para a reforma agrária, 4.000.000,0 ha de terras públicas. 1.4. Entregar 2.000 títulos de propriedade para médios e grandes produtores rurais, via alienação onerosa. 2.1. Beneficiar 2.000 famílias assentadas no âmbito do Programa Nacional do Crédito Fundiário (PNCF). 2.2. Ampliar em 50% o acesso das famílias beneficiárias do Programa Nacional Crédito Fundiário (PNCF) ao PRONAF. 2.3. Atender 4.000 famílias beneficiárias do Programa Nacional Crédito Fundiário (PNCF) em projetos de organização, estruturação e comercialização produtiva, priorizando as mulheres e jovens.</t>
  </si>
  <si>
    <t>VIVER BEM NO SEMIÁRIDO</t>
  </si>
  <si>
    <t>1. Promover o desenvolvimento sustentável e solidário da região semiárida, fortalecendo a economia, superando a miséria e melhorando as condições de convivência com o bioma.</t>
  </si>
  <si>
    <t>1.1 Ampliar em 50% o número de comunidade com acesso a energia elétrica e água. 1.2 Aumentar a renda das famílias rurais em 30%. 1.3 Ampliar em 60% o número de agricultores familiares comercializando sua produção nos mercados institucionais. 1.4 Apoiar 100 organizações da agricultura familiar, por território, na produção, diversificação e organização social, garantindo a participação de pelo menos 30% de organizações de mulheres.</t>
  </si>
  <si>
    <t>1. Consolidar o processo de apoio, convênios e parcerias com as empresas públicas e privadas para ampliação das oportunidades de emprego. 2. Promover a capacitação, qualificação e requalificação de pessoas desempregadas, empregadas e sob risco de desemprego para o mercado de trabalho atual. 3. Fortalecer a política de Economia Solidária nos 11 Territórios de Desenvolvimento. 4. Fomentar a cultura empreendedora no Estado. 5. Promover políticas de apoio aos catadores e catadoras de materiais recicláveis. 6. Fortalecer o associativismo e o cooperativismo como fortes atores do setor produtivo.</t>
  </si>
  <si>
    <t>1.1 Estruturar os postos de atendimento do SINE com melhoramento da infraestrutura física e tecnológica. 2.1 Qualificar os trabalhadores e trabalhadoras por meio da educação social e profissional. 2.2 Capacitar agentes de economia solidária. 3.1 Elaborar o Plano Estadual de Economia Solidária. 3.2 Realizar e/ou estruturar Conferências e Conselhos Estadual e Municipal de Economia Solidária. 3.3 Apoiar a implantação de incubadoras de negócios. 3.4 Fomentar a rede de produção, comercialização e consumo de empreendimentos solidários. 4.1 Promover palestras/cursos de empreendedorismo, consultoria de negócios e facilitar o acesso ao crédito. 5.1 Discutir as diretrizes relativas à gestão integrada e o gerenciamento de resíduos sólidos. 5.2 Apoiar o segmento de catadores e catadoras de resíduos sólidos, aprimorando processos produtivos, proteção social e gestão do empreendimento. 6.1 Realizar cursos de capacitação em associativismo e cooperativismo.</t>
  </si>
  <si>
    <t>AVANÇA PIAUÍ</t>
  </si>
  <si>
    <t>1. Planejar a gestão e aplicação de fundos estaduais de desenvolvimento. 2. Apoiar a instalação de novos empreendimentos através de incentivos diversos. 3. Fortalecer as atividades de fiscalização metrológicas e certificação de produtos. 4. Incentivar a produção e comercialização priorizando o mercado externo. 5. Atrair investimentos estrangeiros que tenham finalidades exportadoras. 6. Facilitar/desburocratizar os processos de legalização e fechamento de empresas. 7. Proporcionar melhorias aos pequenos empreendedores no Estado mediante parcerias. 8. Fortalecer as cadeias e arranjos produtivos locais.</t>
  </si>
  <si>
    <t>1.1 Conceder financiamento a 250 empreendimentos, com recursos do Fundo Especial de Produção (FEP), com o objetivo de incentivar os investimentos produtivos, contribuindo para o crescimento e desenvolvimento econômico e social do estado do Piauí. 1.2 Prover recursos financeiros a 1.500 empreendimentos para complementar garantia, através do Fundo Garantidor aos Micro e Pequenos Empreendimentos do Estado do Piauí (FUNGEP), nas operações de crédito destinadas a investimentos em atividades produtivas no estado do Piauí. 2.1 Conceder financiamento para 1.000 empreendimentos estaduais proporcionando a geração de emprego e renda. 3.1 Avaliar os instrumentos de medição, como taxímetros, produtos têxtil, visando à qualidade e conformidade dos produtos. 4.1 Aumentar em até 30% as exportações do Estado. 4.2. Fortalecer as cadeias e arranjos produtivos locais priorizados. 5.1 Aumentar em até 20% o numero de empresas exportadoras do Estado. 5.2 Consolidar a infraestrutura da ZPE Parnaíba. 5.3 Promover a geração de até 600 empregos diretos e até 3.000 empregos indiretos. 6.1 Implantar o sistema integrador REDESIM. 6.2 Instalar 11 Núcleos da JUCEPI nos Territórios de Desenvolvimento. 6.3 Duplicar a quantidade de empresas abertas nos próximos quatro anos e descentralizar a prestação de serviços com a instalação de novos núcleos regionais. 7.1 Desenvolver economicamente os comerciantes locais e potencializar o empreendedorismo nos municípios.</t>
  </si>
  <si>
    <t>ENERGIAS RENOVÁVEIS PARA O DESENVOLVIMENTO</t>
  </si>
  <si>
    <t>1. Garantir o protagonismo do Governo Estadual na promoção dos negócios energéticos e na consolidação dos pólos de aproveitamento de fontes alternativas de energia EÓLICA, SOLAR, ETANOL, BIODIESEL, BIOMASSA, bem como na produção de PETRÓLEO e GÁS. 2. Estabelecer uma matriz energética que coloque o Estado na condição de exportador de energia com ganhos para a população, conservação da biodiversidade, menor necessidade de renúncia fiscal, integração entre os territórios, com geração de riquezas locais duradouras e sustentáveis e sem prejuízo do empreendedor. 3. Consolidar uma base de dados consistentes sobre o setor energético mediante parcerias com outros órgãos e empresas da área. 4. Fortalecer a pesquisa do gás natural na bacia do Rio Parnaíba, de modo a viabilizar pontos de derivação nas principais cidades do Estado. 5. Dotar o aparato público estadual da estrutura de conhecimento e logística necessários para atração seletiva de empreendimentos do setor energético. 6. Consolidar uma base legal (Lei, Decretos, Política, Planos, Programas, projetos, perfis) consistente para dar suporte ao setor de produção de energia. 7. Fomentar o aperfeiçoamento das ferramentas de controle da exploração dos recursos energéticos do Estado.</t>
  </si>
  <si>
    <t>1.1 Ampliar a capacidade de produção de energia elétrica do Piauí, mediante a introdução de fontes de energia renováveis em sua matriz energética atual. 1.2 Implantar a Política Estadual de Energias Alternativas e/ou Renováveis. 1.3 Criar o Conselho de Política Energética. 1.4 Mapear o potencial eólico do Estado. 2.1 Estimular a instalação de empresas geradoras de energias renováveis. 2.2 Incentivar a instalação de fabricantes de equipamentos e componentes da indústria de geração de energias renováveis. 2.3 Implantar Parque Eólico 3.1 Incentivar Parcerias Público-Privadas (PPPs) para consolidar base de informações sobre o setor energético. 4.1 Promover estudo e pesquisa sobre gás natural na bacia do rio Parnaíba. 5.1 Realizar estudos e pesquisas sobre energias renováveis. 5.2 Dotar o Estado de estrutura de conhecimento e logística necessários para atuação no setor energético. 6.1 Dotar o Estado de instrumentos legais e de planejamento para atuação no setor de energias renováveis. 7.1 Instituir cadastro estadual de controle, monitoramento e fiscalização das atividades de exploração e aproveitamento das fontes de energias renováveis.</t>
  </si>
  <si>
    <t>MINERAÇÃO PARA O DESENVOLVIMENTO SUSTENTÁVEL</t>
  </si>
  <si>
    <t>1. Garantir o protagonismo do Governo do Estado na promoção dos negócios minerais de modo a atrair empreendimentos. 2. Consolidar uma base de dados consistentes sobre o setor mineral mediante parcerias com outros órgãos tais como DNPM e CPRM 3. Consolidar uma base legal (Lei, Decretos, política, planos, programas, projetos, perfis) consistente para dar suporte ao setor mineral no Piauí. 4. Aperfeiçoar instrumentos de controle da exploração mineral. 5. Consolidar a cadeia produtiva dos minérios de ferro e do fosfato, estimulando a formação de negócios sustentáveis. 6. Promover a pesquisa, o desenvolvimento tecnológico e a inovação no setor mineral. 7. Fomentar o aperfeiçoamento das ferramentas de controle da exploração dos recursos minerais.</t>
  </si>
  <si>
    <t>1.1 Implantar a Política Estadual de Mineração. 1.2 Elaborar o Plano Estadual de Mineração. 1.3 Implantar Centro de Tecnologia Mineral. 2.1 Implantar base de dados da mineração no Estado, com elaboração do mapa geológico em escala de 1:250.000. 3.1 Dotar o Estado de instrumentos legais e de planejamento para atuação no setor de mineração. 4.1 Regulamentar o poder de polícia da SEMINPER sobre as atividades de pesquisa, lavra, extração e de aproveitamento de recursos minerais. 4.2 Instituir taxa de controle, monitoramento e fiscalização das atividades de pesquisa, lavra, extração, transporte e aproveitamento de recursos minerais (TFRM). 4.3 Instituir Cadastro Estadual de controle, monitoramento e fiscalização das atividades de pesquisa, lavra, exploração e aproveitamento de Recursos Minerais (CERM). 5.1 Realizar estudo sobre as cadeias produtivas de base mineral visando ao desenvolvimento e sustentabilidade das atividades de mineração e apoio aos empreendimentos. 6.1 Elaborar estudos, pesquisas, projetos, avaliação e quantificação de depósitos minerais. 7.1 Fiscalizar os empreendimentos do setor mineral.</t>
  </si>
  <si>
    <t>TRÂNSITO SEGURO</t>
  </si>
  <si>
    <t>1. Fortalecer políticas de educação e prevenção à violência no trânsito. 2. Promover a integração operacional nas vias de trânsito federal, estadual e municipal e melhorar a fiscalização do transito no Estado. 3. Capacitar continuamente os profissionais que trabalham diretamente com a fiscalização de trânsito. 4. Ampliar a descentralização dos serviços de trânsito.</t>
  </si>
  <si>
    <t>1.1 Realizar campanhas educativas aos usuários das vias abertas à circulação. 1.2 Reduzir em 25% ao ano o número de pessoas e animais mortos no trânsito. 2.1 Aumentar o efetivo de Policiais Militares especialistas no trânsito e expandir subunidades para o interior do Estado em 80%. 2.2 Fiscalizar e retirar de circulação 25% ao ano os veículos automotores sem condição de trafegar. 2.3 Aumentar 80% o número de convênios e acordos de cooperação técnica com a PMPI para garantir policiamento ostensivo de trânsito urbano e rodoviário nos municípios do Estado. 3.1 Qualificar 40% do contingente da Polícia Militar atuante na fiscalização e prevenção do trânsito. 4.1 Construir e ampliar postos de atendimento do Detran.</t>
  </si>
  <si>
    <t>VIVA SEM DROGAS</t>
  </si>
  <si>
    <t>1. Implementar políticas públicas que promovam a prevenção às drogas lícitas e ilícitas visando à redução dos índices de criminalidade. 2. Implementar políticas públicas que promovam o tratamento a dependentes químicos. 3. Implementar políticas públicas que promovam o acolhimento e a  reinserção social de dependentes químicos  recuperados.</t>
  </si>
  <si>
    <t>1.1 Elaborar o mapa da violência para orientar a implementação de programas. 1.2 Realizar ações preventivas como palestras, distribuição de material informativo e campanhas educativas nas escolas, nos pontos de grande circulação de pessoas, em órgãos públicos da capital e municípios. 1.3 Realizar ações preventivas e educativas, com visitas in loco para atingir, aproximadamente, 90.000 pessoas. 1.4 Capacitar 20.000 pessoas dentre elas: profissionais, estudantes, jovens e lideranças comunitárias dos municípios do Piauí. 1.5 Regular, acompanhar e monitorar a atuação das Comunidades Terapêuticas. 1.6 Implantar e implementar o Conselho Estadual de Política sobre Drogas, nos 11 Territórios de Desenvolvimento. 1.7 Ampliar o quadro de funcionários, visando aumentar os atendimentos no setor de acolhimento/encaminhamento em 50%, atingindo 90 atendimentos/mês. 2.1 Ampliar em 1.000% as vagas de tratamento em comunidades terapêuticas para dependentes químicos. 2.2 Aumentar para 1.500 o número de vagas para tratamento de dependentes químicos, por meio de convênios entre Governo do Estado e Comunidades Terapêuticas. 2.3 Implementar e ampliar a Rede CAPS AD. 3.1 Reinserir 600 dependentes químicos recuperados no mercado de trabalho.</t>
  </si>
  <si>
    <t>JOVEM É PARA VIVER</t>
  </si>
  <si>
    <t>1. Coordenar as políticas públicas de juventude, por meio da articulação das iniciativas governamentais e da intensificação da participação social. 2. Instituir a Política Estadual da Juventude com o propósito de promover a transversalidade desse segmento com as demais políticas públicas. 3. Apoiar a criação de Conselhos Municipais de Direitos da Juventude. 4. Apoiar e estruturar o Conselho Estadual de Direitos da Juventude. 5. Promover o desenvolvimento humano da juventude com ênfase na garantia dos direitos básicos, estabelecidos no Estatuto da Juventude. 6. Promover o desenvolvimento humano e emancipação juvenil através do trabalho, qualificação profissional e apoiar microprojetos produtivos juvenis. 7. Fortalecer os movimentos que trabalham com e para o desenvolvimento das políticas públicas de juventude. 8. Articular com os órgãos de esporte, lazer e cultura espaços de convivência e terapia ocupacional</t>
  </si>
  <si>
    <t>1.1 Articular, com secretarias afins, ações para o desenvolvimento de políticas públicas de juventude. 2.1 Estabelecer um Plano Estadual de Políticas Públicas para a Juventude. 2.2 Proporcionar à juventude espaços de contribuição com a gestão da Coordenadoria. 3.1 Capacitar e fortalecer os Conselhos Municipais de Direitos da Juventude. 4.1 Realizar a Conferência Estadual da Juventude. 4.2 Fortalecer o Conselho Estadual de Direitos da Criança e do Adolescente. 5.1 Criar banco de dados de estágio, em parceria público-privada, para encaminhamento de jovens ao mercado de trabalho. 5.2 Promover a educação profissional por meio de cursos profissionalizantes. 5.3 Garantir o acesso de jovens à qualificação e inserção no mercado de trabalho. 5.4 Criar Programa Estadual de Estágio em órgãos do governo, com a concessão de bolsa-auxílio. 5.5 Consolidar o processo de apoio, convênio e parcerias com as empresas públicas e privadas para ampliação das oportunidades de emprego. 6.1 Realizar parcerias com os Conselhos de Direitos. 7.1 Promover nos municípios, espaços de esporte e lazer para a juventude. 7.2 Fomentar práticas esportivas e ações culturais para o público juvenil.</t>
  </si>
  <si>
    <t>MAIS MULHER</t>
  </si>
  <si>
    <t>1. Ampliar e fortalecer a rede de serviços especializados de atendimento às mulheres em situação de violência, por meio da articulação das iniciativas governamentais e da intensificação da participação social. 2. Fortalecer o controle social de políticas públicas para as mulheres. 3. Fortalecer a participação das mulheres nos espaços de poder e decisão.</t>
  </si>
  <si>
    <t>1.1 Ampliar e implementar a política de abrigamento para mulheres em situação de risco e de violência, sendo uma casa abrigo por Território de Desenvolvimento. 1.2 Estruturar e garantir o funcionamento integral da Casa da Mulher Brasileira, do Centro de Referência e Casa Abrigo da Mulher Vítima de Violência. 1.3 Incluir 1.200 mulheres/ano da rede de proteção social em programas de geração de renda. 1.4 Articular, com órgãos públicos e iniciativa privada, a inclusão de mulheres no mercado de trabalho. 1.5 Ampliar a oferta de creches. 1.6 Garantir o funcionamento integral das duas Unidades Móveis de Atendimento às Mulheres em Situação de Violência. 1.7 Valorizar e promover as iniciativas e a produção cultural das mulheres e sobre as mulheres. 1.8 Apoiar a implantação e estruturação de 12 delegacias especializadas em atendimento às mulheres vítimas de violência nos territórios. 1.9 Adequar o aparelhamento do IML para melhor atendimento às mulheres vítimas de violência. 1.10 Contribuir para a superação de todas as formas de violência institucional que atingem as mulheres em razão do racismo, do sexismo, da lesbofobia, do preconceito e discriminação baseadas em gênero, orientação sexual e identidade de gênero. 1.11 Capacitar 5.000 profissionais da rede pública de educação e demanda social nas temáticas de gênero, relações étnicas, raciais e de orientação sexual, por meio do Programa Gênero e Diversidade na Escola. 1.12 Capacitar 1.100 mulheres/ano em situação de vulnerabilidade nos 11 Territórios de Desenvolvimento. 1.13 Promover campanhas em caráter permanente, para o enfrentamento da violência contra as mulheres. 1.14 Divulgar a Lei Maria da Penha nos territórios. 2.1 Elaborar e efetivar o Plano Estadual de Políticas para Mulheres. 2.2 Realizar a Conferência Estadual de Mulheres. 2.3 Fortalecer o Conselho Estadual de Defesa dos Direitos da Mulher para o controle social das políticas públicas e defesa dos direitos das mulheres. 2.4 Ampliar o número de Conselhos Municipais de Defesa dos Direitos das Mulheres em 30% nos 11 Territórios de Desenvolvimento. 2.5 Promover cursos de capacitação e qualificação para as Servidoras Públicas e Conselheiras dos Conselhos Estadual e Municipais de Direitos da Mulher. 2.6 Assegurar as condições de funcionamento do Conselho Estadual de Defesa dos Direitos da Mulher. 3.1 Estimular a ampliação da participação das mulheres em cargos de decisão, nos três poderes das três esferas federativas.</t>
  </si>
  <si>
    <t>GESTÃO</t>
  </si>
  <si>
    <t>GESTÃO EFICIENTE E TRANSPARENTE DO PODER JUDICIÁRIO</t>
  </si>
  <si>
    <t>GESTÃO E MANUTENÇÃO DO MINISTÉRIO PÚBLICO</t>
  </si>
  <si>
    <t>FISCALIZAÇÃO FINANCEIRA E ORÇAMENTÁRIA EXTERNA</t>
  </si>
  <si>
    <t>INFRAESTRUTURA, TECNOLOGIA E INOVAÇÃO DO PODER JUDICIÁRIO</t>
  </si>
  <si>
    <t>JUSTIÇA E CIDADANIA</t>
  </si>
  <si>
    <t>GESTÃO E MANUTENÇÃO DO PODER EXECUTIVO</t>
  </si>
  <si>
    <t>ENCARGOS DE NATUREZA ESPECIAL</t>
  </si>
  <si>
    <t>PREVIDÊNCIA SOCIAL DO SERVIDOR</t>
  </si>
  <si>
    <t>SAÚDE DO SERVIDOR</t>
  </si>
  <si>
    <t>RESERVA DE CONTINGÊNCIA</t>
  </si>
  <si>
    <t>RELAÇÃO DE AÇÕES ESTRATÉGICAS</t>
  </si>
  <si>
    <t>COD. PROGRAMA</t>
  </si>
  <si>
    <t>TIPO PROGRAMA</t>
  </si>
  <si>
    <t>NOME DA AÇÃO ESTRATÉGICA</t>
  </si>
  <si>
    <t>CÓD. DA AÇÃO ESTRATÉGICA</t>
  </si>
  <si>
    <t>NÚMERO DO ÓRGAO RESPON.</t>
  </si>
  <si>
    <t>UNIDADE ORÇAMENTARIA</t>
  </si>
  <si>
    <t>VALOR DESTINADO</t>
  </si>
  <si>
    <t>01101</t>
  </si>
  <si>
    <t>2623</t>
  </si>
  <si>
    <t>02101</t>
  </si>
  <si>
    <t>PROGRAMA MEMÓRIAS</t>
  </si>
  <si>
    <t>2701</t>
  </si>
  <si>
    <t>2702</t>
  </si>
  <si>
    <t>2662</t>
  </si>
  <si>
    <t>2332</t>
  </si>
  <si>
    <t>2738</t>
  </si>
  <si>
    <t>2618</t>
  </si>
  <si>
    <t>02102</t>
  </si>
  <si>
    <t>04101</t>
  </si>
  <si>
    <t>2737</t>
  </si>
  <si>
    <t>04103</t>
  </si>
  <si>
    <t>2497</t>
  </si>
  <si>
    <t>2434</t>
  </si>
  <si>
    <t>1519</t>
  </si>
  <si>
    <t>APOIO ADMINISTRATIVO FERMOJUPI</t>
  </si>
  <si>
    <t>04105</t>
  </si>
  <si>
    <t>2485</t>
  </si>
  <si>
    <t>2655</t>
  </si>
  <si>
    <t>1598</t>
  </si>
  <si>
    <t>2661</t>
  </si>
  <si>
    <t>1631</t>
  </si>
  <si>
    <t>2720</t>
  </si>
  <si>
    <t>1651</t>
  </si>
  <si>
    <t>1626</t>
  </si>
  <si>
    <t>04106</t>
  </si>
  <si>
    <t>1594</t>
  </si>
  <si>
    <t>11102</t>
  </si>
  <si>
    <t>1547</t>
  </si>
  <si>
    <t>11103</t>
  </si>
  <si>
    <t>2327</t>
  </si>
  <si>
    <t>11110</t>
  </si>
  <si>
    <t>2106</t>
  </si>
  <si>
    <t>1596</t>
  </si>
  <si>
    <t>2569</t>
  </si>
  <si>
    <t>1592</t>
  </si>
  <si>
    <t>2600</t>
  </si>
  <si>
    <t>2127</t>
  </si>
  <si>
    <t>2669</t>
  </si>
  <si>
    <t>2613</t>
  </si>
  <si>
    <t>11111</t>
  </si>
  <si>
    <t>2614</t>
  </si>
  <si>
    <t>2391</t>
  </si>
  <si>
    <t>2615</t>
  </si>
  <si>
    <t>2559</t>
  </si>
  <si>
    <t>2534</t>
  </si>
  <si>
    <t>11113</t>
  </si>
  <si>
    <t>1627</t>
  </si>
  <si>
    <t>1616</t>
  </si>
  <si>
    <t>2417</t>
  </si>
  <si>
    <t>1532</t>
  </si>
  <si>
    <t>2416</t>
  </si>
  <si>
    <t>1609</t>
  </si>
  <si>
    <t>2679</t>
  </si>
  <si>
    <t>1558</t>
  </si>
  <si>
    <t>2499</t>
  </si>
  <si>
    <t>2492</t>
  </si>
  <si>
    <t>2668</t>
  </si>
  <si>
    <t>1554</t>
  </si>
  <si>
    <t>2134</t>
  </si>
  <si>
    <t>1584</t>
  </si>
  <si>
    <t>2521</t>
  </si>
  <si>
    <t>11114</t>
  </si>
  <si>
    <t>1539</t>
  </si>
  <si>
    <t>2177</t>
  </si>
  <si>
    <t>2547</t>
  </si>
  <si>
    <t>2456</t>
  </si>
  <si>
    <t>2624</t>
  </si>
  <si>
    <t>1560</t>
  </si>
  <si>
    <t>2536</t>
  </si>
  <si>
    <t>2573</t>
  </si>
  <si>
    <t>1548</t>
  </si>
  <si>
    <t>2604</t>
  </si>
  <si>
    <t>2533</t>
  </si>
  <si>
    <t>2642</t>
  </si>
  <si>
    <t>2537</t>
  </si>
  <si>
    <t>2671</t>
  </si>
  <si>
    <t>2502</t>
  </si>
  <si>
    <t>11115</t>
  </si>
  <si>
    <t>1542</t>
  </si>
  <si>
    <t>APOIO, ACOMPANHAMENTO E MONITORAMENTO À IMPLEMENTAÇÃO DE POLÍTICAS PÚBLICAS DIRECIONADAS PARA A GARANTIA DOS DIREITOS DAS MULHERES.</t>
  </si>
  <si>
    <t>2294</t>
  </si>
  <si>
    <t>2504</t>
  </si>
  <si>
    <t>IMPLEMENTAÇÃO DE PROJETOS DE EMPODERAMENTO DAS MULHERES, VALORIZANDO E AMPLIANDO SUA PARTICIPAÇÃO NO DESENVOLVIMENTO DO ESTADO.</t>
  </si>
  <si>
    <t>2645</t>
  </si>
  <si>
    <t>2498</t>
  </si>
  <si>
    <t>2713</t>
  </si>
  <si>
    <t>2548</t>
  </si>
  <si>
    <t>2724</t>
  </si>
  <si>
    <t>11116</t>
  </si>
  <si>
    <t>2610</t>
  </si>
  <si>
    <t>2603</t>
  </si>
  <si>
    <t>2681</t>
  </si>
  <si>
    <t>11117</t>
  </si>
  <si>
    <t>1595</t>
  </si>
  <si>
    <t>2597</t>
  </si>
  <si>
    <t>1538</t>
  </si>
  <si>
    <t>1580</t>
  </si>
  <si>
    <t>2666</t>
  </si>
  <si>
    <t>1588</t>
  </si>
  <si>
    <t>2607</t>
  </si>
  <si>
    <t>1581</t>
  </si>
  <si>
    <t>2508</t>
  </si>
  <si>
    <t>11118</t>
  </si>
  <si>
    <t>2631</t>
  </si>
  <si>
    <t>2542</t>
  </si>
  <si>
    <t>2638</t>
  </si>
  <si>
    <t>2543</t>
  </si>
  <si>
    <t>12101</t>
  </si>
  <si>
    <t>2544</t>
  </si>
  <si>
    <t>2685</t>
  </si>
  <si>
    <t>2545</t>
  </si>
  <si>
    <t>2157</t>
  </si>
  <si>
    <t>2494</t>
  </si>
  <si>
    <t>2264</t>
  </si>
  <si>
    <t>2539</t>
  </si>
  <si>
    <t>2436</t>
  </si>
  <si>
    <t>2540</t>
  </si>
  <si>
    <t>2549</t>
  </si>
  <si>
    <t>2541</t>
  </si>
  <si>
    <t>2561</t>
  </si>
  <si>
    <t>1543</t>
  </si>
  <si>
    <t>2568</t>
  </si>
  <si>
    <t>1544</t>
  </si>
  <si>
    <t>2630</t>
  </si>
  <si>
    <t>2704</t>
  </si>
  <si>
    <t>1540</t>
  </si>
  <si>
    <t>13101</t>
  </si>
  <si>
    <t>2617</t>
  </si>
  <si>
    <t>2689</t>
  </si>
  <si>
    <t>1515</t>
  </si>
  <si>
    <t>2674</t>
  </si>
  <si>
    <t>13116</t>
  </si>
  <si>
    <t>2139</t>
  </si>
  <si>
    <t>2583</t>
  </si>
  <si>
    <t>13203</t>
  </si>
  <si>
    <t>2491</t>
  </si>
  <si>
    <t>13204</t>
  </si>
  <si>
    <t>2612</t>
  </si>
  <si>
    <t>13205</t>
  </si>
  <si>
    <t>2535</t>
  </si>
  <si>
    <t>14101</t>
  </si>
  <si>
    <t>2546</t>
  </si>
  <si>
    <t>2579</t>
  </si>
  <si>
    <t>2590</t>
  </si>
  <si>
    <t>2575</t>
  </si>
  <si>
    <t>14102</t>
  </si>
  <si>
    <t>1546</t>
  </si>
  <si>
    <t>2577</t>
  </si>
  <si>
    <t>2495</t>
  </si>
  <si>
    <t>2641</t>
  </si>
  <si>
    <t>2621</t>
  </si>
  <si>
    <t>2649</t>
  </si>
  <si>
    <t>2627</t>
  </si>
  <si>
    <t>2276</t>
  </si>
  <si>
    <t>1514</t>
  </si>
  <si>
    <t>2454</t>
  </si>
  <si>
    <t>2496</t>
  </si>
  <si>
    <t>2580</t>
  </si>
  <si>
    <t>1541</t>
  </si>
  <si>
    <t>2594</t>
  </si>
  <si>
    <t>1597</t>
  </si>
  <si>
    <t>1601</t>
  </si>
  <si>
    <t>2532</t>
  </si>
  <si>
    <t>2643</t>
  </si>
  <si>
    <t>2626</t>
  </si>
  <si>
    <t>2647</t>
  </si>
  <si>
    <t>2531</t>
  </si>
  <si>
    <t>2648</t>
  </si>
  <si>
    <t>2564</t>
  </si>
  <si>
    <t>2740</t>
  </si>
  <si>
    <t>2616</t>
  </si>
  <si>
    <t>1555</t>
  </si>
  <si>
    <t>2663</t>
  </si>
  <si>
    <t>14201</t>
  </si>
  <si>
    <t>2460</t>
  </si>
  <si>
    <t>2566</t>
  </si>
  <si>
    <t>1639</t>
  </si>
  <si>
    <t>2567</t>
  </si>
  <si>
    <t>2620</t>
  </si>
  <si>
    <t>2581</t>
  </si>
  <si>
    <t>2622</t>
  </si>
  <si>
    <t>2686</t>
  </si>
  <si>
    <t>2731</t>
  </si>
  <si>
    <t>2694</t>
  </si>
  <si>
    <t>14203</t>
  </si>
  <si>
    <t>2670</t>
  </si>
  <si>
    <t>2344</t>
  </si>
  <si>
    <t>2571</t>
  </si>
  <si>
    <t>2692</t>
  </si>
  <si>
    <t>14204</t>
  </si>
  <si>
    <t>2578</t>
  </si>
  <si>
    <t>15101</t>
  </si>
  <si>
    <t>1623</t>
  </si>
  <si>
    <t>1516</t>
  </si>
  <si>
    <t>2687</t>
  </si>
  <si>
    <t>1517</t>
  </si>
  <si>
    <t>1625</t>
  </si>
  <si>
    <t>1569</t>
  </si>
  <si>
    <t>1562</t>
  </si>
  <si>
    <t>1582</t>
  </si>
  <si>
    <t>1563</t>
  </si>
  <si>
    <t>1585</t>
  </si>
  <si>
    <t>1537</t>
  </si>
  <si>
    <t>1590</t>
  </si>
  <si>
    <t>2107</t>
  </si>
  <si>
    <t>1613</t>
  </si>
  <si>
    <t>1618</t>
  </si>
  <si>
    <t>1635</t>
  </si>
  <si>
    <t>1629</t>
  </si>
  <si>
    <t>1523</t>
  </si>
  <si>
    <t>1634</t>
  </si>
  <si>
    <t>1565</t>
  </si>
  <si>
    <t>2574</t>
  </si>
  <si>
    <t>1586</t>
  </si>
  <si>
    <t>2606</t>
  </si>
  <si>
    <t>1600</t>
  </si>
  <si>
    <t>2693</t>
  </si>
  <si>
    <t>1564</t>
  </si>
  <si>
    <t>1622</t>
  </si>
  <si>
    <t>1653</t>
  </si>
  <si>
    <t>1611</t>
  </si>
  <si>
    <t>15201</t>
  </si>
  <si>
    <t>2108</t>
  </si>
  <si>
    <t>2184</t>
  </si>
  <si>
    <t>1593</t>
  </si>
  <si>
    <t>2678</t>
  </si>
  <si>
    <t>1650</t>
  </si>
  <si>
    <t>2718</t>
  </si>
  <si>
    <t>15202</t>
  </si>
  <si>
    <t>2587</t>
  </si>
  <si>
    <t>1619</t>
  </si>
  <si>
    <t>2451</t>
  </si>
  <si>
    <t>1591</t>
  </si>
  <si>
    <t>2452</t>
  </si>
  <si>
    <t>1614</t>
  </si>
  <si>
    <t>15204</t>
  </si>
  <si>
    <t>1617</t>
  </si>
  <si>
    <t>2695</t>
  </si>
  <si>
    <t>2489</t>
  </si>
  <si>
    <t>2601</t>
  </si>
  <si>
    <t>2551</t>
  </si>
  <si>
    <t>2683</t>
  </si>
  <si>
    <t>2552</t>
  </si>
  <si>
    <t>2457</t>
  </si>
  <si>
    <t>2700</t>
  </si>
  <si>
    <t>2586</t>
  </si>
  <si>
    <t>2705</t>
  </si>
  <si>
    <t>2553</t>
  </si>
  <si>
    <t>2735</t>
  </si>
  <si>
    <t>1628</t>
  </si>
  <si>
    <t>2736</t>
  </si>
  <si>
    <t>2675</t>
  </si>
  <si>
    <t>16101</t>
  </si>
  <si>
    <t>2677</t>
  </si>
  <si>
    <t>1589</t>
  </si>
  <si>
    <t>1652</t>
  </si>
  <si>
    <t>1621</t>
  </si>
  <si>
    <t>1604</t>
  </si>
  <si>
    <t>1607</t>
  </si>
  <si>
    <t>1605</t>
  </si>
  <si>
    <t>2676</t>
  </si>
  <si>
    <t>2142</t>
  </si>
  <si>
    <t>16202</t>
  </si>
  <si>
    <t>2680</t>
  </si>
  <si>
    <t>2739</t>
  </si>
  <si>
    <t>2723</t>
  </si>
  <si>
    <t>16208</t>
  </si>
  <si>
    <t>2481</t>
  </si>
  <si>
    <t>1615</t>
  </si>
  <si>
    <t>1533</t>
  </si>
  <si>
    <t>1620</t>
  </si>
  <si>
    <t>1534</t>
  </si>
  <si>
    <t>2730</t>
  </si>
  <si>
    <t>1535</t>
  </si>
  <si>
    <t>1624</t>
  </si>
  <si>
    <t>1536</t>
  </si>
  <si>
    <t>2684</t>
  </si>
  <si>
    <t>1556</t>
  </si>
  <si>
    <t>1599</t>
  </si>
  <si>
    <t>1531</t>
  </si>
  <si>
    <t>1610</t>
  </si>
  <si>
    <t>1603</t>
  </si>
  <si>
    <t>1632</t>
  </si>
  <si>
    <t>1645</t>
  </si>
  <si>
    <t>1633</t>
  </si>
  <si>
    <t>2188</t>
  </si>
  <si>
    <t>1644</t>
  </si>
  <si>
    <t>1570</t>
  </si>
  <si>
    <t>17101</t>
  </si>
  <si>
    <t>2589</t>
  </si>
  <si>
    <t>2596</t>
  </si>
  <si>
    <t>2637</t>
  </si>
  <si>
    <t>2691</t>
  </si>
  <si>
    <t>2698</t>
  </si>
  <si>
    <t>2711</t>
  </si>
  <si>
    <t>2725</t>
  </si>
  <si>
    <t>1527</t>
  </si>
  <si>
    <t>1637</t>
  </si>
  <si>
    <t>1528</t>
  </si>
  <si>
    <t>17102</t>
  </si>
  <si>
    <t>1636</t>
  </si>
  <si>
    <t>17103</t>
  </si>
  <si>
    <t>1530</t>
  </si>
  <si>
    <t>17104</t>
  </si>
  <si>
    <t>1529</t>
  </si>
  <si>
    <t>17105</t>
  </si>
  <si>
    <t>1524</t>
  </si>
  <si>
    <t>17106</t>
  </si>
  <si>
    <t>1638</t>
  </si>
  <si>
    <t>17108</t>
  </si>
  <si>
    <t>1526</t>
  </si>
  <si>
    <t>17109</t>
  </si>
  <si>
    <t>1518</t>
  </si>
  <si>
    <t>17110</t>
  </si>
  <si>
    <t>2448</t>
  </si>
  <si>
    <t>17111</t>
  </si>
  <si>
    <t>2443</t>
  </si>
  <si>
    <t>17112</t>
  </si>
  <si>
    <t>2447</t>
  </si>
  <si>
    <t>17113</t>
  </si>
  <si>
    <t>2449</t>
  </si>
  <si>
    <t>17114</t>
  </si>
  <si>
    <t>2697</t>
  </si>
  <si>
    <t>17115</t>
  </si>
  <si>
    <t>2437</t>
  </si>
  <si>
    <t>17116</t>
  </si>
  <si>
    <t>2445</t>
  </si>
  <si>
    <t>17117</t>
  </si>
  <si>
    <t>2439</t>
  </si>
  <si>
    <t>17118</t>
  </si>
  <si>
    <t>2441</t>
  </si>
  <si>
    <t>17119</t>
  </si>
  <si>
    <t>2442</t>
  </si>
  <si>
    <t>17121</t>
  </si>
  <si>
    <t>2440</t>
  </si>
  <si>
    <t>17123</t>
  </si>
  <si>
    <t>2696</t>
  </si>
  <si>
    <t>17124</t>
  </si>
  <si>
    <t>2438</t>
  </si>
  <si>
    <t>17125</t>
  </si>
  <si>
    <t>2591</t>
  </si>
  <si>
    <t>17126</t>
  </si>
  <si>
    <t>2592</t>
  </si>
  <si>
    <t>17128</t>
  </si>
  <si>
    <t>1521</t>
  </si>
  <si>
    <t>17129</t>
  </si>
  <si>
    <t>1577</t>
  </si>
  <si>
    <t>17130</t>
  </si>
  <si>
    <t>1575</t>
  </si>
  <si>
    <t>17131</t>
  </si>
  <si>
    <t>1574</t>
  </si>
  <si>
    <t>17132</t>
  </si>
  <si>
    <t>1551</t>
  </si>
  <si>
    <t>17133</t>
  </si>
  <si>
    <t>1573</t>
  </si>
  <si>
    <t>17134</t>
  </si>
  <si>
    <t>1576</t>
  </si>
  <si>
    <t>17135</t>
  </si>
  <si>
    <t>1525</t>
  </si>
  <si>
    <t>17136</t>
  </si>
  <si>
    <t>2484</t>
  </si>
  <si>
    <t>17137</t>
  </si>
  <si>
    <t>1571</t>
  </si>
  <si>
    <t>17138</t>
  </si>
  <si>
    <t>2444</t>
  </si>
  <si>
    <t>17139</t>
  </si>
  <si>
    <t>2576</t>
  </si>
  <si>
    <t>19101</t>
  </si>
  <si>
    <t>2595</t>
  </si>
  <si>
    <t>1602</t>
  </si>
  <si>
    <t>2707</t>
  </si>
  <si>
    <t>2716</t>
  </si>
  <si>
    <t>1522</t>
  </si>
  <si>
    <t>19201</t>
  </si>
  <si>
    <t>2458</t>
  </si>
  <si>
    <t>2459</t>
  </si>
  <si>
    <t>2633</t>
  </si>
  <si>
    <t>2682</t>
  </si>
  <si>
    <t>20101</t>
  </si>
  <si>
    <t>2714</t>
  </si>
  <si>
    <t>MODERNIZAÇÃO DA SECRETARIA DO DESENVOLVIMENTO ECONÔMICO E TECNOLÓGICO</t>
  </si>
  <si>
    <t>1641</t>
  </si>
  <si>
    <t>2418</t>
  </si>
  <si>
    <t>2729</t>
  </si>
  <si>
    <t>2432</t>
  </si>
  <si>
    <t>2003</t>
  </si>
  <si>
    <t>2554</t>
  </si>
  <si>
    <t>2560</t>
  </si>
  <si>
    <t>2557</t>
  </si>
  <si>
    <t>2040</t>
  </si>
  <si>
    <t>2632</t>
  </si>
  <si>
    <t>2435</t>
  </si>
  <si>
    <t>1559</t>
  </si>
  <si>
    <t>2598</t>
  </si>
  <si>
    <t>2588</t>
  </si>
  <si>
    <t>2611</t>
  </si>
  <si>
    <t>1583</t>
  </si>
  <si>
    <t>2639</t>
  </si>
  <si>
    <t>2608</t>
  </si>
  <si>
    <t>2646</t>
  </si>
  <si>
    <t>2653</t>
  </si>
  <si>
    <t>2712</t>
  </si>
  <si>
    <t>APOIO AO DESENVOLVIMENTO DE ENERGIAS RENOVÁVEIS</t>
  </si>
  <si>
    <t>2415</t>
  </si>
  <si>
    <t>2599</t>
  </si>
  <si>
    <t>FOMENTO À PESQUISA E DESENVOLVIMENTO TÉCNICO, CIENTÍFICO E INOVAÇÃO</t>
  </si>
  <si>
    <t>2584</t>
  </si>
  <si>
    <t>20102</t>
  </si>
  <si>
    <t>20102 - FUNDO DE PESQUISA E DESENVOLVIMENTO TÉCNICO-CIENTÍFICO DO ESTADO DO PIAUÍ - FUNDES</t>
  </si>
  <si>
    <t>2640</t>
  </si>
  <si>
    <t>20201</t>
  </si>
  <si>
    <t>2688</t>
  </si>
  <si>
    <t>1640</t>
  </si>
  <si>
    <t>20203</t>
  </si>
  <si>
    <t>2429</t>
  </si>
  <si>
    <t>2433</t>
  </si>
  <si>
    <t>2461</t>
  </si>
  <si>
    <t>2652</t>
  </si>
  <si>
    <t>2565</t>
  </si>
  <si>
    <t>20205</t>
  </si>
  <si>
    <t>2732</t>
  </si>
  <si>
    <t>2488</t>
  </si>
  <si>
    <t>2673</t>
  </si>
  <si>
    <t>2555</t>
  </si>
  <si>
    <t>2585</t>
  </si>
  <si>
    <t>20206</t>
  </si>
  <si>
    <t>2708</t>
  </si>
  <si>
    <t>2667</t>
  </si>
  <si>
    <t>2715</t>
  </si>
  <si>
    <t>1572</t>
  </si>
  <si>
    <t>20207</t>
  </si>
  <si>
    <t>2070</t>
  </si>
  <si>
    <t>21101</t>
  </si>
  <si>
    <t>2722</t>
  </si>
  <si>
    <t>21102</t>
  </si>
  <si>
    <t>21201</t>
  </si>
  <si>
    <t>21201 - INSTITUTO DE ASSISTÊNCIA A SAÚDE DO SERVIDOR PÚBLICO DO ESTADO DO PIAUÍ - IASPI </t>
  </si>
  <si>
    <t>21203</t>
  </si>
  <si>
    <t>21204</t>
  </si>
  <si>
    <t>21205</t>
  </si>
  <si>
    <t>1648</t>
  </si>
  <si>
    <t>2728</t>
  </si>
  <si>
    <t>1649</t>
  </si>
  <si>
    <t>1647</t>
  </si>
  <si>
    <t>2726</t>
  </si>
  <si>
    <t>1566</t>
  </si>
  <si>
    <t>2034</t>
  </si>
  <si>
    <t>PREVIDÊNCIA DOS SERVIDORES DO ESTADO DO PAIUÍ</t>
  </si>
  <si>
    <t>21206</t>
  </si>
  <si>
    <t>2550</t>
  </si>
  <si>
    <t>22101</t>
  </si>
  <si>
    <t>1549</t>
  </si>
  <si>
    <t>2582</t>
  </si>
  <si>
    <t>2605</t>
  </si>
  <si>
    <t>2717</t>
  </si>
  <si>
    <t>2719</t>
  </si>
  <si>
    <t>24101</t>
  </si>
  <si>
    <t>25101</t>
  </si>
  <si>
    <t>1550</t>
  </si>
  <si>
    <t>1561</t>
  </si>
  <si>
    <t>1646</t>
  </si>
  <si>
    <t>1568</t>
  </si>
  <si>
    <t>25102</t>
  </si>
  <si>
    <t>1578</t>
  </si>
  <si>
    <t>1513</t>
  </si>
  <si>
    <t>25104</t>
  </si>
  <si>
    <t>1579</t>
  </si>
  <si>
    <t>26101</t>
  </si>
  <si>
    <t>1587</t>
  </si>
  <si>
    <t>1606</t>
  </si>
  <si>
    <t>2124</t>
  </si>
  <si>
    <t>2196</t>
  </si>
  <si>
    <t>2602</t>
  </si>
  <si>
    <t>2199</t>
  </si>
  <si>
    <t>26102</t>
  </si>
  <si>
    <t>2455</t>
  </si>
  <si>
    <t>2556</t>
  </si>
  <si>
    <t>2562</t>
  </si>
  <si>
    <t>26103</t>
  </si>
  <si>
    <t>2570</t>
  </si>
  <si>
    <t>26104</t>
  </si>
  <si>
    <t>2625</t>
  </si>
  <si>
    <t>26105</t>
  </si>
  <si>
    <t>2650</t>
  </si>
  <si>
    <t>26106</t>
  </si>
  <si>
    <t>2651</t>
  </si>
  <si>
    <t>26107</t>
  </si>
  <si>
    <t>2721</t>
  </si>
  <si>
    <t>2733</t>
  </si>
  <si>
    <t>26108</t>
  </si>
  <si>
    <t>26109</t>
  </si>
  <si>
    <t>26110</t>
  </si>
  <si>
    <t>1557</t>
  </si>
  <si>
    <t>26111</t>
  </si>
  <si>
    <t>26111 - 14° BATALHÃO DE POLÍCIA MILITAR - OEIRAS</t>
  </si>
  <si>
    <t>2103</t>
  </si>
  <si>
    <t>26112</t>
  </si>
  <si>
    <t>2453</t>
  </si>
  <si>
    <t>26113</t>
  </si>
  <si>
    <t>2474</t>
  </si>
  <si>
    <t>26114</t>
  </si>
  <si>
    <t>2609</t>
  </si>
  <si>
    <t>28101</t>
  </si>
  <si>
    <t>2628</t>
  </si>
  <si>
    <t>2672</t>
  </si>
  <si>
    <t>2727</t>
  </si>
  <si>
    <t>2741</t>
  </si>
  <si>
    <t>DESENVOLVIMENTO SOCIOAMBIENTAL DA ÁREA DOS POÇOS JORRANTES DO VALE DO GURGUÉIA</t>
  </si>
  <si>
    <t>GESTÃO E REGULARIZAÇÃO DO SISTEMA DE OFERTA DE ÁGUA DO ESTADO DO PIAUÍ</t>
  </si>
  <si>
    <t>2634</t>
  </si>
  <si>
    <t>2644</t>
  </si>
  <si>
    <t>2734</t>
  </si>
  <si>
    <t>REVISÃO DO ARCABOUÇO LEGAL AMBIENTAL E HÍDRICO DO ESTADO</t>
  </si>
  <si>
    <t>2563</t>
  </si>
  <si>
    <t>30101</t>
  </si>
  <si>
    <t>2619</t>
  </si>
  <si>
    <t>2469</t>
  </si>
  <si>
    <t>2473</t>
  </si>
  <si>
    <t>2490</t>
  </si>
  <si>
    <t>2635</t>
  </si>
  <si>
    <t>2656</t>
  </si>
  <si>
    <t>30102</t>
  </si>
  <si>
    <t>2657</t>
  </si>
  <si>
    <t>2658</t>
  </si>
  <si>
    <t>2659</t>
  </si>
  <si>
    <t>2660</t>
  </si>
  <si>
    <t>1553</t>
  </si>
  <si>
    <t>2204</t>
  </si>
  <si>
    <t>PROMOÇÃO DOS DIREITOS DAS CRIANÇAS E ADOLESCENTES MEDIANTE A PROTEÇÃO SOCIAL BÁSICA E ESPECIAL</t>
  </si>
  <si>
    <t>30104</t>
  </si>
  <si>
    <t>2664</t>
  </si>
  <si>
    <t>2690</t>
  </si>
  <si>
    <t>33101</t>
  </si>
  <si>
    <t>2703</t>
  </si>
  <si>
    <t>2742</t>
  </si>
  <si>
    <t>35101</t>
  </si>
  <si>
    <t>2743</t>
  </si>
  <si>
    <t>2450</t>
  </si>
  <si>
    <t>2572</t>
  </si>
  <si>
    <t>35102</t>
  </si>
  <si>
    <t>36101</t>
  </si>
  <si>
    <t>37101</t>
  </si>
  <si>
    <t>2699</t>
  </si>
  <si>
    <t>38101</t>
  </si>
  <si>
    <t>2293</t>
  </si>
  <si>
    <t>2629</t>
  </si>
  <si>
    <t>2636</t>
  </si>
  <si>
    <t>2476</t>
  </si>
  <si>
    <t>38102</t>
  </si>
  <si>
    <t>39000</t>
  </si>
  <si>
    <t>39000 - RESERVA DE CONTINGÊNCIA</t>
  </si>
  <si>
    <t>44101</t>
  </si>
  <si>
    <t>45101</t>
  </si>
  <si>
    <t>ELABORAÇÃO E EXECUÇÃO DE PROJETOS DE HABITAÇÃO DE INTERESSE SOCIAL EM ÁREAS URBANAS E RURAIS</t>
  </si>
  <si>
    <t>45201</t>
  </si>
  <si>
    <t>1612</t>
  </si>
  <si>
    <t>45202</t>
  </si>
  <si>
    <t>45203</t>
  </si>
  <si>
    <t>1567</t>
  </si>
  <si>
    <t>1552</t>
  </si>
  <si>
    <t>46101</t>
  </si>
  <si>
    <t>1608</t>
  </si>
  <si>
    <t>1630</t>
  </si>
  <si>
    <t>1642</t>
  </si>
  <si>
    <t>1643</t>
  </si>
  <si>
    <t>46201</t>
  </si>
  <si>
    <t>46202</t>
  </si>
  <si>
    <t>2463</t>
  </si>
  <si>
    <t>2464</t>
  </si>
  <si>
    <t>2709</t>
  </si>
  <si>
    <t>2558</t>
  </si>
  <si>
    <t>47101</t>
  </si>
  <si>
    <t>2462</t>
  </si>
  <si>
    <t>2465</t>
  </si>
  <si>
    <t>2706</t>
  </si>
  <si>
    <t>2710</t>
  </si>
  <si>
    <t>48101</t>
  </si>
  <si>
    <t>49101</t>
  </si>
  <si>
    <t>50101</t>
  </si>
  <si>
    <t>50201</t>
  </si>
  <si>
    <t>51101</t>
  </si>
  <si>
    <t>CRIAÇÃO E ATUALIZAÇÃO DO MARCO LEGAL DO SISTEMA ESTADUAL DE CULTURA</t>
  </si>
  <si>
    <t>ÓRGÃO RESPONSÁVEL</t>
  </si>
  <si>
    <t>META</t>
  </si>
  <si>
    <t>-TD0 - ESTADO</t>
  </si>
  <si>
    <t>TD1 - PLANÍCIE LITORÂNEA
 </t>
  </si>
  <si>
    <t>TD2 - COCAIS</t>
  </si>
  <si>
    <t> -TD3 - CARNAUBAIS</t>
  </si>
  <si>
    <t> -TD4 - ENTRE-RIOS</t>
  </si>
  <si>
    <t> -TD5 - VALE DO RIO SAMBITO</t>
  </si>
  <si>
    <t> -TD6 - VALE DO RIO GUARIBAS</t>
  </si>
  <si>
    <t> -TD7 - VALE DO RIO CANINDÉ</t>
  </si>
  <si>
    <t> -TD8 - SERRA DA CAPIVARA</t>
  </si>
  <si>
    <t> -TD9 - VALE DOS RIOS PIAUÍ E ITAUEIRAS</t>
  </si>
  <si>
    <t> -TD10 - TABULEIRO DO ALTO PARNAÍBA</t>
  </si>
  <si>
    <t> -TD11 - CHAPADA DAS MANGABEIRAS</t>
  </si>
  <si>
    <t>TOTAL</t>
  </si>
  <si>
    <t>concatena</t>
  </si>
  <si>
    <t>meta PPA</t>
  </si>
  <si>
    <t>% ldo NO ppa</t>
  </si>
  <si>
    <t>PLACAR ELETRÔNICO PARA A PLENÁRIO DO PODER LEGISLATIVO ADQUIRIDO</t>
  </si>
  <si>
    <t>PRÉDIO DA UNIVERSIDADE DO PARLAMENTO CONSTRUÍDO</t>
  </si>
  <si>
    <t>SOLENIDADES INSTITUCIONAIS DO TCE REALIZADAS</t>
  </si>
  <si>
    <t>MEMORIAL DO TCE</t>
  </si>
  <si>
    <t>IMPLANTAÇÃO DO VÍDEO-MONITORAMENTO NO PALÁCIO DE KARNAK</t>
  </si>
  <si>
    <t>AQUISIÇÃO DE EQUIPAMENTO FOTOGRAFICO</t>
  </si>
  <si>
    <t>ESTRUTURAÇÃO E REFORMA DO NÚCLEO</t>
  </si>
  <si>
    <t>ELABORAÇÃO DO MAPA DA VIOLÊNCIA EM PARCERIA COM DEMAIS ÓRGÃOS DO GOVERNO PARA IMPLEMENTAÇÃO DE PROGRAMAS DE PREVENÇÃO E COMBATE AO USO DE DROGAS</t>
  </si>
  <si>
    <t>REALIZAÇÃO CONFERÊNCIA ESTADUAL DE POLÍTICAS PARA MULHERES</t>
  </si>
  <si>
    <t>APOIO AS CONFERÊNCIAS MUNICIPAIS E INTERMUNICIPAIS DE DIREITOS DA MULHER</t>
  </si>
  <si>
    <t>CONVÊNIOS CELEBRADOS COM O PODER PÚBLICO</t>
  </si>
  <si>
    <t>FAMÍLIAS COM ACESSO ÀS TECNOLOGIAS INOVADORAS DO DESENVOLVIMENTO DA AGRICULTURA IRRIGADA.</t>
  </si>
  <si>
    <t>INSERÇÃO DA AGRICULTURA IRRIGADA NOS MERCADOS INSTITUCIONAIS AUMENTADA</t>
  </si>
  <si>
    <t>NOVA SEDE DO INSTITUTO DE IDENTIFICAÇÃO IMPLANTADA</t>
  </si>
  <si>
    <t>PROJETO PRÓ-EQUIDADE DE GÊNERO, RAÇA E ETNIA ENVOLVENDO OS ÓRGÃOS DE SEGURANÇA PÚBLICA PARA CAPACITAR PROFISSIONAIS NO MANEJO DAS REFERIDAS DEMANDAS CRIADO</t>
  </si>
  <si>
    <t>MAPEAMENTO DAS REGIÕES DE INCIDÊNCIA DE TRÁFICO DE DROGAS E ARMAS NO ESTADO DO PIAUÍ</t>
  </si>
  <si>
    <t>AMPLIAÇÃO DO IMLGV E DO IC</t>
  </si>
  <si>
    <t>CONSTRUÇÃO DOS PRÉDIOS DOS NÚCLEOS DO II E IC EM PARNAÍBA BEM COMO AMPLIAÇÃO DO POSTO AVANÇADO DO IML DA MESMA CIDADE</t>
  </si>
  <si>
    <t>CENTRAL DE CUSTÓDIA DE VESTÍGIOS CONSTRUÍDA E COMPRA DE EQUIPAMENTOS</t>
  </si>
  <si>
    <t>CENTRO INTEGRADO DE INTELIGÊNCIA E OPERAÇÕES DE SEGURANÇA PÚBLICA CONSTRUÍDO</t>
  </si>
  <si>
    <t>ESTRUTURAS DO INSTITUTO DE CRIMINALÍSTICA AMPLIADA</t>
  </si>
  <si>
    <t>IMPLANTAÇÃO DO CENTRO INTEGRADO DE COMBATE E CONTROLE ESTRATÉGICO</t>
  </si>
  <si>
    <t>CRIAR O NÚCLEO DE INTEGRAÇÃO DO CICLO POLICIAL EM TERESINA PARA ATENDER DEMANDAS RELACIONADAS À SAÚDE DO TRABALHADOR. </t>
  </si>
  <si>
    <t>CRIAR O NÚCLEO INTEGRADO DE MONITORAMENTO E ACOMPANHAMENTO DA SAÚDE DO PROFISSIONAL DE SEGURANÇA PÚBLICA</t>
  </si>
  <si>
    <t>AQUISIÇÃO DE SOLUÇÃO TECNOLÓGICA REALIZADA</t>
  </si>
  <si>
    <t>PRODAF/BID IMPLEMENTADO</t>
  </si>
  <si>
    <t>PROFISCO II / BID IMPLEMENTADO</t>
  </si>
  <si>
    <t>SEDE DA SEFAZ REFORMADA</t>
  </si>
  <si>
    <t>iMPLANTAÇÃO DE EMPREENDIMENTOS DE MÉDIO E GRANDE PORTE POR MEIO DE PARCERIA PUBLICA PRIVADA E COMUNITÁRIA ARTICULADA E APOIADA</t>
  </si>
  <si>
    <t>MATERIAL DE DIVULGAÇÃO ELABORADO E CONFECCIONADO</t>
  </si>
  <si>
    <t>INFRAESTRUTURA PRODUTIVA E SOCIAL PARA DESENVOLVIMENTO SUSTENTÁVEL E SOLIDÁRIO DO SEMIÁRIDO IMPLANTADA</t>
  </si>
  <si>
    <t>ESTUDO / PROJETO / EIA/RIMA REALIZADO</t>
  </si>
  <si>
    <t>CONSTRUÇÃO DA BARRAGEM DE NOVO SANTO ANTÔNIO</t>
  </si>
  <si>
    <t>PARCERIAS REALIZADAS</t>
  </si>
  <si>
    <t>EVENTOS SOBRE DESENVOLVIMENTO, PLANEJAMENTO E SUSTENTABILIDADE REALIZADOS</t>
  </si>
  <si>
    <t>MODERNIZAÇÃO DA SEDET</t>
  </si>
  <si>
    <t>INSTALAÇÕES DA SEDET REFORMADA E AMPLIADA</t>
  </si>
  <si>
    <t>APOIO A PADRONIZAÇÃO DOS PRODUTOS PARA EXPORTAÇÃO</t>
  </si>
  <si>
    <t>PLANO DE DESENVOLVIMENTO ELABORADO - SERVIÇO DE TERCEIROS</t>
  </si>
  <si>
    <t>ELABORAÇÃO DE PLANO DE VIABILIDADE TÉCNICA REALIZADO</t>
  </si>
  <si>
    <t>IMPLEMENTAÇÃO DE AÇÃO</t>
  </si>
  <si>
    <t>CRIAÇÃO DE PARQUES TECNOLÓGICOS E MUSEUS DE CIÊNCIAS APOIADAS E FOMENTADAS</t>
  </si>
  <si>
    <t>PÓLOS DE INOVAÇÃO TECNOLÓGICAS DO PIAUÍ APOIADOS EM SUA CRIAÇÃO E AMPLIAÇÃO</t>
  </si>
  <si>
    <t>PROGRAMA DE APOIO A NÚCLEOS DE EXCELÊNCIA - PRONEX</t>
  </si>
  <si>
    <t>PESQUISA PARA O SUS: GESTÃO COMPARTILHADA EM SAÚDE - PPSUS</t>
  </si>
  <si>
    <t>PROGRAMA DE APOIO A NÚCLEOS EMERGENTES - PRONEM</t>
  </si>
  <si>
    <t>PROGRAMA DE INFRAESTRUTURA PARA JOVENS PESQUISADORES NO ESTADO DO PIAUÍ - PPP</t>
  </si>
  <si>
    <t>CENTROS VOCACIONAIS TECNOLÓGICOS (CVT) DO ESTADO APOIADOS E FOMENTADOS</t>
  </si>
  <si>
    <t>CONCURSO REALIZADO</t>
  </si>
  <si>
    <t>SISTEMA DE GESTÃO DE GASTOS IMPLANTADO</t>
  </si>
  <si>
    <t>LICITAÇÃO E CONTRATAÇÃO DE EMPRESA ESPECIALIZADA PARA IMPLANTAÇÃO DE REDE GIGA PIAUI VIABILIZADA</t>
  </si>
  <si>
    <t>SOFFWARE AVANÇADOS E E SISTEMAS DE ATENDIMENTO AO CIDADÃO COM A FINALIDADE DE DE CONTROLAR OS GASTOS PÚBLICOS E CONTROLAR O PROCESSO DE LICITAÇÕES E CONTRATOS ADQUIRIDO</t>
  </si>
  <si>
    <t>ADESÃO AO PROGRAMA NACIONAL DE GESTÃO PÚBLICA E DESBUROCRATIZAÇÃO</t>
  </si>
  <si>
    <t>AQUISIÇÃO OU DESENVOLVIMENTO E IMPLANTAÇÃO DE SISTEMA INTEGRADO DE PROTOCOLO DE TODOS OS ÓRGÃOS PÚBLICOS</t>
  </si>
  <si>
    <t>DESENVOLVER O SISTEMA DE GESTÃO ELETRÔNICA DE DOCUMENTOS-GED</t>
  </si>
  <si>
    <t>IMPLANTAR UM SISTEMA DE CONTROLE E GERENCIMENTO DE CONTRATOS, LICITAÇÕES, PREÇOS E ESPECIFICAÇÕES NO ÃMBITO DA SEAD</t>
  </si>
  <si>
    <t>LICITAÇÃO AQUISIÇÃO E/OU DESENVOLVIMENTO DO SISTEMA GERENCIADOR DE FILAS PARA OS ESPAÇOS DA CIDADANIA</t>
  </si>
  <si>
    <t>LICITAÇÕES E CONTRATAÇÕES PARA AQUISIÇÃO DE EQUIPAMENTOS MOBILIÁRIOS REALIZADAS</t>
  </si>
  <si>
    <t>ELABORAÇÃO DE PROJETO DA CIDADE ADMINISTRATIVA (NOVO CENTRO ADMINISTRATIVO)</t>
  </si>
  <si>
    <t>ADAPTAÇÃO DE BANHEIROS REALIZADA</t>
  </si>
  <si>
    <t>IMPLANTAÇÃO DE FITAS ANTEDERRAPANTE</t>
  </si>
  <si>
    <t>LICITAÇÃO E CONTRATAÇÃO PARA AQUISIÇÃO DE MATERIAL COM VISTAS À ADAPTAÇÃO DE ESPAÇOS REALIZADAS</t>
  </si>
  <si>
    <t>PLACAS DE SINALIZAÇÃO EM BRAILLE IMPLANTADAS</t>
  </si>
  <si>
    <t>RAMPAS COBERTAS CONSTRUÍDAS</t>
  </si>
  <si>
    <t>EMPRESAS ESPECIALIZADA PARA APERFEIÇOAMENTO DO SISTEMA PARA GERENCIAR A GESTÃO DE PESSOAS NO ESTADO CONTRATADA</t>
  </si>
  <si>
    <t>PLANO DE CARGOS E SALÁRIOS DOS SERVIDORES PÚBLICOS IMPLANTADOS</t>
  </si>
  <si>
    <t>CONTRATAÇÃO DE EMPRESA ESPECIALIZADA PARA MANUTENÇÃO DO CENTRO ADMINISTRATIVO RELACIONADOS A SERVIÇOS DE INFORMÁTICA, HIDRAULICA, ELETRICA, BOMBEIRO E PEDREIRO</t>
  </si>
  <si>
    <t>ESTUDO E ELABORAÇÃO PARA CAPTAÇÃO DE ENERGIA SOLAR PARA OS PRÉDIOS DO CENTRO ADMINISTRATIVO REALIZADO</t>
  </si>
  <si>
    <t>PROJETO DE MANUTENÇÃO DA LAGOA DO CENTRO ADMINISTRATIVO AMPLIADO</t>
  </si>
  <si>
    <t>ÁREA REFORMADA</t>
  </si>
  <si>
    <t>DADOS DO SERVIDOR PÚBLICO ATIVO, INATIVO E SEUS DEPENDENTES ATUALIZADOS</t>
  </si>
  <si>
    <t>INFRAESTRUTURA FÍSICA, ELÉTRICA E LÓGICA REALIZADA</t>
  </si>
  <si>
    <t>BENEFÍCIO CONCEDIDO</t>
  </si>
  <si>
    <t>CONVÊNIO HOSPITALAR COM A SESAPI REALIZADO</t>
  </si>
  <si>
    <t>CENTROS DE TRIAGENS CRIADOS</t>
  </si>
  <si>
    <t>PRESÍDIOS SEMIABERTOS CONSTRUÍDOS</t>
  </si>
  <si>
    <t>ESCOLA PENITENCIÁRIA CONSTRUÍDA</t>
  </si>
  <si>
    <t>DESCENTRALIZAR A DUAP - DIRETORIA DA UNIDADE DE ADMINISTRAÇÃO PENITENCIÁRIA</t>
  </si>
  <si>
    <t>BIBLIOTECA ESTRUTURADA</t>
  </si>
  <si>
    <t>GABINETE DE SEGURANÇA INSTITUCIONAL IMPLANTADO</t>
  </si>
  <si>
    <t>PROFISSIONAL DE SEGURANÇA ARMADA CONTRATADO</t>
  </si>
  <si>
    <t>OBRAS PÚBLICAS EXECUTADAS/FISCALIZADAS</t>
  </si>
  <si>
    <t>PROJETOS DE ARQUITETURA E ENGENHARIA DE OBRAS PÚBLICAS ELABORADOS</t>
  </si>
  <si>
    <t>EDIFICAÇÃO-SEDE DO MPPI EM TERESINA CONSTRUIDA</t>
  </si>
  <si>
    <t>SEDE PRÓPRIA INSTALADA</t>
  </si>
  <si>
    <t>NÚCLEO DE PROTEÇÃO À VITIMA IMPLANTADO</t>
  </si>
  <si>
    <t>GRUPO DE APOIO TÉCNICO/GAT INSTITUIDO</t>
  </si>
  <si>
    <t>CENTRO DE EDUCAÇÃO AMBIENTAL REFORMA ESTRUTURADO</t>
  </si>
  <si>
    <t>CONGRESSO INTERNACIONAL DE MEIO AMBIENTE DO PIAUÍ (CIMAPI) REALIZADO</t>
  </si>
  <si>
    <t>CONTENÇÃO DE DUNAS</t>
  </si>
  <si>
    <t>CRIAÇÃO DE SISTEMA DE GERENCIAMENTO DE SUBSTÂNCIAS PERIGOSAS</t>
  </si>
  <si>
    <t>ESTRUTURAS DE CONTROLE DE VAZÃO EM POÇOS JORRANTES IMPLANTADAS.</t>
  </si>
  <si>
    <t>GEORREFERENCIAMENTO POR MEIO DE PERFIL TRIDIMENSIONAL A LASER REALIZADO</t>
  </si>
  <si>
    <t>INVENTÁRIO ESTADUAL DE EMISSÕES DE GASES DE EFEITO ESTUFA - GEE IMPLANTADO</t>
  </si>
  <si>
    <t>JARDINS FILTRANTES IMPLANTADOS.</t>
  </si>
  <si>
    <t>LEGISLAÇÃO ESTADUAL ATUALIZADA DE ACORDO COM A LEGISLAÇÃO NACIONAL.</t>
  </si>
  <si>
    <t>MECANISMOS DE LICENCIAMENTO E FISCALIZAÇÃO (SOFTWARE) APRIMORADOS.</t>
  </si>
  <si>
    <t>PROGRAMA DE REPOVOAMENTO DA ICTIOFAUNA NATIVA DA BACIA DO RIO PARNAÍBA IMPLANTADO</t>
  </si>
  <si>
    <t>PRONATEC AMBIENTAL E O PRONATEC CATADOR DE LIXO IMPANTADOS</t>
  </si>
  <si>
    <t>SISTEMA ADUTOR BOCAINA / PIAUS II CONCLUÍDO.</t>
  </si>
  <si>
    <t>SISTEMA ADUTOR PEDRA REDONDA IMPLANTADO.</t>
  </si>
  <si>
    <t>VÍDEO-AULAS PRODUZIDAS</t>
  </si>
  <si>
    <t>SEDE REFORMADA</t>
  </si>
  <si>
    <t>REFORMAR, AMPLIAR, EQUIPAR E MANTER OS ESPAÇOS DE FUNCIONAMENTO DOS CONSELHOS ESTADUAIS</t>
  </si>
  <si>
    <t>APOIO AOS CONSELHOS DE DIREITOS E CONSELHOS DA CRIANÇA E DO ADOLESCENTE</t>
  </si>
  <si>
    <t>CONSELHEIROS DE DIREITOS CAPACITADOS</t>
  </si>
  <si>
    <t>GESTORES MUNICIPAIS DA ASSISTÊNCIA SOCIAL E ATORES SOCIAIS CAPACITADOS PARA DESENVOLVIMENTO DE AÇÕES DE ENFRENTAMENTO AO TRABALHO INFANTIL</t>
  </si>
  <si>
    <t>REDE DE PROTEÇÃO DA CRIANÇA E DO ADOLESCENTE RELATIVA AO ENFRENTAMENTO À VIOLÊNCIA, AO ABUSO E EXPLORAÇÃO SEXUAL FORTALECIDA</t>
  </si>
  <si>
    <t>CONFERÊNCIA ESTADUAL DOS DIREITOS DA CRIANÇA E DO ADOLESCENTE REALIZADA</t>
  </si>
  <si>
    <t>IMÓVEL PARA SEDE ADQUIRIDO</t>
  </si>
  <si>
    <t>ELEVADORES INSTALADOS</t>
  </si>
  <si>
    <t>SISTEMA DE INFORMÁTICA</t>
  </si>
  <si>
    <t>SISTEMAS DE INFORMÁTICA IMPLANTADOS</t>
  </si>
  <si>
    <t>IMPLEMENTAÇÃO DE PARCERIAS PÚBLICO-PRIVADAS (PPP), AGÊNCIAS MULTILATERAIS, GOVERNOS ESTRANGEIROS E TERCEIRO SETOR VISANDO O DESENVOLVIMENTO ESTRATÉGICO DA POLÍTICA DE INCLUSÃO DA PESSOA COM DEFICIÊNCIA NO ESTADO</t>
  </si>
  <si>
    <t>CRIAÇÃO DO CENTRO DE DESENVOLVIMENTO E TRANSFERÊNCIA DE TECNOLOGIA ASSISTIVA, POTENCIALIZANDO AÇÕES DE PESQUISA, DESENVOLVIMENTO TECNOLÓGICO E INOVAÇÃO, APOIANDO PROJETOS TÉCNICO-CIENTÍFICOS A SEREM ABSORVIDOS PELA INDÚSTRIA LOCAL; CRIAR E OPERACIONALIZAR INCUBADORAS DE EMPRESAS DE BASE TECNOLÓGICA FOCADA EM TECNOLOGIAS ASSISTIVAS</t>
  </si>
  <si>
    <t>HOME PAGE DA PM/PI DE LINK COM INFORMAÇÕES DISPONIVEIS SOBRE OS DIREITOS BÁSICOS E OS CRIMES PREVISTOS NA LEGISLAÇÃO DE PROTEÇÃO À PESSOA COM DEFICIÊNCIA, BEM COMO ELABORAÇÃO DE CARTILHAS SOBRE A DELEGACIA ESPECIALIZADA NO ATENDIMENTO À PESSOA COM DEFICIÊNCIA</t>
  </si>
  <si>
    <t>CRIAÇÃO DA DELEGACIA ESPECIALIZADA DE CRIMES CONTRA A PESSOA COM DEFICIÊNCIA</t>
  </si>
  <si>
    <t>IMPLANTAÇÃO DE NÚCLEOS INTERDISCIPLINARES DE TECNOLOGIA ASSISTIVA EM UNIDADES DE PESQUISA NAS UNIVERSIDADES DE ENSINO DO PIAUÍ</t>
  </si>
  <si>
    <t>REALIZAÇÃO DE FESTIVAIS PARADESPORTIVOS COM O PROGRAMA DE DESENVOLVIMENTO DO ESPORTE ESCOLAR COM A PARTICIPAÇÃO DE PROFISSIONAIS DE EDUCAÇÃO FÍSICA E ESTUDANTES COM DEFICIÊNCIA</t>
  </si>
  <si>
    <t>CAPACITAÇÕES SOBRE DEFICIÊNCIAS E INCLUSÃO SOCIAL PARA ADOLESCENTES PRIVADOS E RESTRITOS DE LIBERDADE E FUNCIONÁRIOS DAS UNIDADES SOCIOEDUCATIVAS E INTERNAÇÃO NO ESTADO</t>
  </si>
  <si>
    <t>IMPLANTAÇÃO DE CENTROS TECNOLÓGICOS DE CAPACITAÇÃO, GARANTINDO A INCLUSÃO DIGITAL E CAPACITAÇÃO PARA INSERÇÃO NO MERCADO DE TRABALHO, AOS ALUNOS COM DEFICIÊNCIAS</t>
  </si>
  <si>
    <t>IMPLANTAÇÃO E MANUTENÇAO DO NÚCLEO DE QUALIFICAÇÃO EM TECNOLOGIA ASSISTIVA</t>
  </si>
  <si>
    <t>AMPLIAÇÃO DO ACERVO DE OBRAS EM FORMATOS ACESSÍVEIS NAS BIBLIOTECAS PÚBLICAS</t>
  </si>
  <si>
    <t>AMPLIÇÃO DO ENSINO SUPERIOR EM LIBRAS NAS UNIVERSIDADES</t>
  </si>
  <si>
    <t>AMPLIAÇÃO DO PROGRAMA DE HABITAÇÃO DE INTERESSE SOCIAL, ADEQUANDO-O ÀS CONSTRUÇÕES PARA POSSIBILITAR ADAPTAÇÕES FUTURAS</t>
  </si>
  <si>
    <t>APOIO AOS MUNICÍPIOS EM INTERVENÇÕES DE INFRAESTRUTURA URBANA E RURAL, ATENDENDO ÀS NORMAS LEGAIS DE ACESSIBILIDADE PARA PESSOAS COM DEFICIÊNCIA</t>
  </si>
  <si>
    <t>MOBILIDADE DE PESSOAS COM DEFICIÊNCIA NAS AÇÕES URBANÍSTICAS PONTUAIS, INCLUINDO COMO ITEM FINANCIÁVEL NA URBANIZAÇÃO DE TERRENOS</t>
  </si>
  <si>
    <t>INCENTIV0 AO GOSTO PELA LEITURA POR MEIO DA NARRAÇÃO E LEITURA DE HISTÓRIAS PARA PESSOAS COM DEFICIÊNCIA VISUAL</t>
  </si>
  <si>
    <t>KITS ACESSÍVEIS PARA ALUNOS COM CEGUEIRA, BAIXA VISÃO, DISFUNÇÃO NEUROMOTORA E AUTISMO</t>
  </si>
  <si>
    <t>OFERTA DE MATERIAL DE TEXTOS LITERÁRIOS, ORIENTAÇÃO PARA ACESSO À INTERNET E PARA A UTILIZAÇÃO DE SOFTWARES ESPECÍFICOS PARA PESSOAS COM DEFICIÊNCIA VISUAL - BIBLIOTECA BRAILLE</t>
  </si>
  <si>
    <t>PARTICIPAÇÃO DAS AÇÕES INTERSETORIAIS DE FORMAÇÃO DOS GESTORES MUNICIPAIS PARA ADESÃO E DESENVOLVIMENTO DO PROGRAMA BPC NA ESCOLA</t>
  </si>
  <si>
    <t>PARTICIPAÇÃO DOS ALUNOS COM DEFICIÊNCIA NOS JOGOS ESCOLARES NACIONAL</t>
  </si>
  <si>
    <t>SERVIÇOS DE EMPRÉSTIMO E TRANSCRIÇÃO DE OBRAS NO SISTEMA BRAILLE DISPONIBILIZADOS</t>
  </si>
  <si>
    <t>ORIENTAÇÃO À PESSOA COM DEFICIÊNCIA SOBRE O PROCESSO DE HABILITAÇÃO E AQUISIÇÃO DO VEÍCULO ADAPTADO QUANDO POSSÍVEL</t>
  </si>
  <si>
    <t>PUBLICAÇÃO EM BRAILLE DA LEI MARIA DA PENHA, COM DISTRIBUIÇÃO PARA BIBLIOTECAS PÚBLICAS, UNIVERSIDADES E ENTIDADES COM FOCO NA MULHER COM DEFICIÊNCIA</t>
  </si>
  <si>
    <t>SENSIBILIZAÇÃO DAS FAMÍLIAS DOS ADOLESCENTES EM CUMPRIMENTO DE MEDIDA DE INTERNAÇÃO NO ESTADO SOBRE AS DIVERSAS FORMAS DE DEFICIÊNCIA ENCONTRADAS E A REDE DE ATENDIMENTO</t>
  </si>
  <si>
    <t>APOIO AO POSICIONAMENTO E COMERCIALIZAÇÃO DE DESTINOS E PRODUTOS TURÍSTICOS ACESSÍVEIS, NOS ÂMBITOS NACIONAL E INTERNACIONAL</t>
  </si>
  <si>
    <t>DESENVOLVIMENTO DE ATIVIDADES COM FINALIDADES DE PLANEJAR, ORGANIZAR, EXECUTAR, CONTROLAR E AVALIAR AÇÕES DE SUPORTE AO DESENVOLVIMENTO ESPORTIVO DE PARATLETAS PIAUIENSES DE ALTO NÍVEL, PARA OS JOGOS PARALÍMPICOS</t>
  </si>
  <si>
    <t>ESTUDOS E PESQUISAS PARA APOIAR OS SETORES PÚBLICOS, PRIVADO E TERCEIRO SETOR NA ESTRUTURAÇÃO DE DESTINOS E PRODUTOS TURÍSTICOS ACESSÍVEIS CELEBRANDO A ROTA DA INCLUSÃO</t>
  </si>
  <si>
    <t>FOMENTO A CADEIA PRODUTIVA DE ESPORTE COM O PROGRAMA DE MODERNIZAÇÃO DA GESTÃO ESPORTIVA ATRAVÉS DA ACESSIBILIDADE</t>
  </si>
  <si>
    <t>INCENTIVO AOS CIRCUITOS TURÍSTICOS JUNTO AOS CONSELHOS MUNICIPAIS DE TURISMO E PREFEITURAS, NA BUSCA DE AÇÕES PROMOTORAS DE ACESSIBILIDADE</t>
  </si>
  <si>
    <t>INFORMAÇÕES SOBRE ACESSIBILIDADE DE EMPREENDIMENTOS E ATRATIVOS TURÍSTICOS DO PIAUÍ, BRASIL E TAMBÉM PARA VIAGENS INTERNACIONAIS</t>
  </si>
  <si>
    <t>MELHORIA DA QUALIDADE DOS SERVIÇOS E EMPREENDIMENTOS TURÍSTICOS, EM RELAÇÃO À ACESSIBILIDADE</t>
  </si>
  <si>
    <t>MONITORAMENTO DE PROJETOS E PROPOSTAS DE ESTRUTURAÇÃO TURÍSTICA NOS MUNICÍPIOS PIAUIENSES DESENVOLVIDOS COM RECURSOS ESTADUAIS QUE OBSERVEM A ABNT NBR 9050/2004</t>
  </si>
  <si>
    <t>PREMIAÇÃO PARA PESSOAS COM DEFICIÊNCIA PARTICIPANTES DE COMPETIÇÕES E MODALIDADES PARADESPORTIVAS INDIVIDUAIS E COLETIVAS, QUE ESTEJAM LIGADAS A PARALIMPIADA E COM OS RANKINGS NACIONAIS, ESTADUAIS E MUNICIPAIS, ORGANIZADOS OU NÃO PELAS FEDERAÇÕES</t>
  </si>
  <si>
    <t>RODOANEL DE TERESINA CONSTRUÍDO</t>
  </si>
  <si>
    <t>LINHA 1 - RAMAL TANCREDO NEVES AMPLIADA</t>
  </si>
  <si>
    <t>CAPACITAÇÃO DE JOVENS ENTRE 18 A 29 ANOS - PROJOVEM TRABALHADOR</t>
  </si>
  <si>
    <t>PLANO ESTADUAL DE PROTEÇÃO E DEFESA CIVIL ELABORADO</t>
  </si>
  <si>
    <t>ATENDIMENTO EFICAZ DA SEMINPER</t>
  </si>
  <si>
    <t>PLANO ESTADUAL DE CULTURA ELABORADO E CONSOLIDADO</t>
  </si>
  <si>
    <t>CONFERENCIAS TERRITORIAIS DE CULTURA REALIZADAS</t>
  </si>
  <si>
    <t>RELAÇÃO DE AÇÕES ORÇAMENTÁRIAS</t>
  </si>
  <si>
    <t>NOME DA AÇÃO ORÇAMENTÁRIA</t>
  </si>
  <si>
    <t>CÓD. AÇÃO ORÇAMENTÁRIA</t>
  </si>
  <si>
    <t>CÓD ÓRGÃO</t>
  </si>
  <si>
    <t>NOME AÇÃO ESTRATÉGICA</t>
  </si>
  <si>
    <t>COD. AÇÃO ESTRATÉGICA</t>
  </si>
  <si>
    <t>VALOR INICIAL</t>
  </si>
  <si>
    <t>VALOR ATUALIZADO</t>
  </si>
  <si>
    <t>% ACRESCIMO/DECRESCIMO</t>
  </si>
  <si>
    <t>VALOR COMPROMETIDO</t>
  </si>
  <si>
    <t>REVISÃO TERRITORIAL DOS MUNICÍPIOS DO ESTADO DO PIAUI</t>
  </si>
  <si>
    <t>1131</t>
  </si>
  <si>
    <t>AQUISIÇÃO DE UM PLACAR ELETRÔNICO PARA ALEPI</t>
  </si>
  <si>
    <t>1200</t>
  </si>
  <si>
    <t>PROGRAMA DE INCENTIVO À APOSENTADORIA INCENTIVADA</t>
  </si>
  <si>
    <t>2297</t>
  </si>
  <si>
    <t>GESTÃO DE PESSOAS DA ALEPI</t>
  </si>
  <si>
    <t>2359</t>
  </si>
  <si>
    <t>ENCARGOS GERAIS DA ALEPI</t>
  </si>
  <si>
    <t>2362</t>
  </si>
  <si>
    <t>PAGAMENTO DE PENSÕES</t>
  </si>
  <si>
    <t>2364</t>
  </si>
  <si>
    <t>DESPESAS DE PESSOAL DE EXERCÍCIOS ANTERIORES</t>
  </si>
  <si>
    <t>2366</t>
  </si>
  <si>
    <t>GESTÃO DE PESSOAS DA ATIVIDADE JUDICANTE DE 1º GRAU</t>
  </si>
  <si>
    <t>2033</t>
  </si>
  <si>
    <t>GESTÃO DE PESSOAS DA ATIVIDADE JUDICANTE DE 2º GRAU</t>
  </si>
  <si>
    <t>2035</t>
  </si>
  <si>
    <t>GESTÃO DE PESSOAS DE APOIO À ATIVIDADE JUDICANTE DE 1º E 2º GRAU</t>
  </si>
  <si>
    <t>2044</t>
  </si>
  <si>
    <t>CUSTEIO ADMINISTRATIVO DE 1º GRAU</t>
  </si>
  <si>
    <t>2083</t>
  </si>
  <si>
    <t>CUSTEIO ADMINISTRATIVO DE 2º GRAU</t>
  </si>
  <si>
    <t>2141</t>
  </si>
  <si>
    <t>2265</t>
  </si>
  <si>
    <t>FISCALIZAÇÃO EXTRAJUDICIAL</t>
  </si>
  <si>
    <t>2377</t>
  </si>
  <si>
    <t>IMPLANTAÇÃO DO SELO DIGITAL E APERFEIÇOAMENTO DA FISCALIZAÇÃO DE ARRECADA</t>
  </si>
  <si>
    <t>1654</t>
  </si>
  <si>
    <t>IMPLANTAÇÃO E ACOMPANHAMENTO DO PJE</t>
  </si>
  <si>
    <t>1674</t>
  </si>
  <si>
    <t>REAPARELHAMENTO DA JUSTIÇA DE 1º GRAU</t>
  </si>
  <si>
    <t>1686</t>
  </si>
  <si>
    <t>REAPARELHAMENTO DA JUSTIÇA DE 2º GRAU</t>
  </si>
  <si>
    <t>1687</t>
  </si>
  <si>
    <t>INFRAESTRUTURA DE PRÉDIOS DA JUSTIÇA DE 2º GRAU</t>
  </si>
  <si>
    <t>1688</t>
  </si>
  <si>
    <t>INFRAESTRUTURA DE PRÉDIOS DA JUSTIÇA DE 1º GRAU</t>
  </si>
  <si>
    <t>1689</t>
  </si>
  <si>
    <t>TREINAMENTO E CAPACITAÇÃO - 1º GRAU</t>
  </si>
  <si>
    <t>1096</t>
  </si>
  <si>
    <t>TREINAMENTO E CAPACITAÇÃO - 2º GRAU</t>
  </si>
  <si>
    <t>1097</t>
  </si>
  <si>
    <t>2500</t>
  </si>
  <si>
    <t>ESTRUTURAÇÃO E CAPACITAÇÃO DOS CONSELHOS MUNICIPAIS E ESTADUAL DE JUVENTU</t>
  </si>
  <si>
    <t>1672</t>
  </si>
  <si>
    <t>PROJETO PACTO PELA JUVENTUDE</t>
  </si>
  <si>
    <t>1357</t>
  </si>
  <si>
    <t>SEMINÁRIO: TODO JOVEM TEM DIRETO</t>
  </si>
  <si>
    <t>1670</t>
  </si>
  <si>
    <t>JUVENTUDE RURAL: SABERES E CIDADANIA</t>
  </si>
  <si>
    <t>1356</t>
  </si>
  <si>
    <t>CUSTEIO DAS AÇÕES DO CONSELHO ESTADUAL DE POLITICAS PÚBLICAS SOBRE DROGAS</t>
  </si>
  <si>
    <t>1040</t>
  </si>
  <si>
    <t>IMPLANTAÇÃO DOS CONSELHOS MUNICIPAIS NO ESTADO DO PIAUÍ</t>
  </si>
  <si>
    <t>1041</t>
  </si>
  <si>
    <t>ACOMPANHAMENTO, CAPACITAÇÃO, PESQUISA E TRABALHO DE PREVENÇÃO DE BASE NOS</t>
  </si>
  <si>
    <t>2036</t>
  </si>
  <si>
    <t>MODERNIZAÇÃO DA COORDENADORIA DE ESTADO DE POLÍTICAS PARA AS MULHERES</t>
  </si>
  <si>
    <t>1738</t>
  </si>
  <si>
    <t>CAPACITAÇÃO DAS SERVIDORAS DA CEPM</t>
  </si>
  <si>
    <t>1739</t>
  </si>
  <si>
    <t>CAPACITAÇÃO DE TÉCNICOS GESTORES E CONSELHEIROS INTEGRANTES DA REDE DE AT</t>
  </si>
  <si>
    <t>1371</t>
  </si>
  <si>
    <t>IMPLEMENTAÇÃO DE POLÍTICAS PÚBLICAS E FORTALECIMENTO DA PARTICIPAÇÃO DAS</t>
  </si>
  <si>
    <t>2360</t>
  </si>
  <si>
    <t>FORTALECIMENTO E MANUTENÇÃO DAS AÇÕES DO CONSELHO ESTADUAL DE POLÍTICAS P</t>
  </si>
  <si>
    <t>2393</t>
  </si>
  <si>
    <t>ADMINISTRAÇÃO DA POTY CABANA</t>
  </si>
  <si>
    <t>2149</t>
  </si>
  <si>
    <t>INCENTIVAR INVESTIMENTOS DA COORDENADORIA DE DESENVOLVIMENTO SOCIAL E LAZ</t>
  </si>
  <si>
    <t>1484</t>
  </si>
  <si>
    <t>IMPLANTAÇÃO E RECUPERAÇÃO DE SISTEMAS DE ABASTECIMENTO DE ÁGUA E ESGOTAME</t>
  </si>
  <si>
    <t>1214</t>
  </si>
  <si>
    <t>CAPACITAÇÃO E TREINAMENTO PARA OS PROFISSIONAIS E MODERNIZAR AS ESTRUTURA</t>
  </si>
  <si>
    <t>2054</t>
  </si>
  <si>
    <t>MODERNIZAÇÃO, CAPACITAÇÃO,TREINAMENTO E VALORIZAÇÃO PARA OS PROFISSIONAIS</t>
  </si>
  <si>
    <t>1261</t>
  </si>
  <si>
    <t>REINSERÇÃO SOCIAL DE CRIANÇAS E ADOLESCENTES EM SITUAÇÃO DE RISCO POR MEI</t>
  </si>
  <si>
    <t>1262</t>
  </si>
  <si>
    <t>REAPARELHAMENTO DAS POLICIAS CIVIL, MILITAR, CORPO DE BOMBEIROS MILITAR E</t>
  </si>
  <si>
    <t>1299</t>
  </si>
  <si>
    <t>REAPARELHAMENTO DO SUBSISTEMA DE INTELIGÊNCIA E DA POLÍCIA TÉCNICA E CIEN</t>
  </si>
  <si>
    <t>1300</t>
  </si>
  <si>
    <t>IMPLANTAÇÃO DE ESTRATÉGIA DE POLICIA COMUNITÁRIA NAS UNIDADES DE SEGURANÇ</t>
  </si>
  <si>
    <t>1305</t>
  </si>
  <si>
    <t>MODERNIZAÇÃO DAS ESTRUTURAS FÍSICAS E FUNCIONAIS DAS UNIDADES DE SEGURANÇ</t>
  </si>
  <si>
    <t>1306</t>
  </si>
  <si>
    <t>CRIAÇÃO DE UNIDADES REGIONAIS INTEGRADAS DE BAIXA, MÉDIA E ALTA COMPLEXID</t>
  </si>
  <si>
    <t>1307</t>
  </si>
  <si>
    <t>INCENTIVO À SEGURANÇA PÚBLICA</t>
  </si>
  <si>
    <t>1751</t>
  </si>
  <si>
    <t>MANUTENÇÃO, REFORMA, CONSTRUÇÃO E AQUISIÇÃO DE UNIDADES DE SEGURANÇA PÚBL</t>
  </si>
  <si>
    <t>2148</t>
  </si>
  <si>
    <t>GESTÃO DA UNIDADE DA POLÍCIA CIVIL</t>
  </si>
  <si>
    <t>2446</t>
  </si>
  <si>
    <t>12102</t>
  </si>
  <si>
    <t>12102 - DELEGACIA GERAL DA POLÍCIA CIVIL</t>
  </si>
  <si>
    <t>COORDENAÇÃO DA DELEGACIA GERAL DA POLÍCIA CIVIL</t>
  </si>
  <si>
    <t>MANUTENÇÃO DAS UNIDADES DA POLÍCIA CIVIL</t>
  </si>
  <si>
    <t>2466</t>
  </si>
  <si>
    <t>MANUTENÇÃO E REESTRUTURAÇÃO DAS UNIDADES DE SEGURANÇA</t>
  </si>
  <si>
    <t>ADMINISTRAÇÃO DOS POSTOS FISCAIS DE DIVISA</t>
  </si>
  <si>
    <t>2009</t>
  </si>
  <si>
    <t>ADMINISTRAÇÃO DAS AGÊNCIAS DE ATENDIMENTO</t>
  </si>
  <si>
    <t>2010</t>
  </si>
  <si>
    <t>CIDADANIA E PROGNÓSTICO</t>
  </si>
  <si>
    <t>2427</t>
  </si>
  <si>
    <t>MODERNIZAÇÃO DA ADMINISTRAÇÃO FAZENDÁRIA - DPL II</t>
  </si>
  <si>
    <t>1661</t>
  </si>
  <si>
    <t>DESENVOLVIMENTO E APERFEIÇOAMENTO DA GESTÃO FISCAL - PRODAF/PROFISCO</t>
  </si>
  <si>
    <t>1663</t>
  </si>
  <si>
    <t>GESTÃO DO FUNDO GARANTIDOR DOS MICRO E PEQUENOS EMPREENDIMENTOS DO ESTADO</t>
  </si>
  <si>
    <t>2331</t>
  </si>
  <si>
    <t>GESTÃO E MANUTENÇÃO DO FUNDO ESPECIAL DE CRÉDITOS INADIMPLIDOS E DÍVIDA A</t>
  </si>
  <si>
    <t>2468</t>
  </si>
  <si>
    <t>13206</t>
  </si>
  <si>
    <t>13206 - FUNDO ESPECIAL DE CRÉDITO INADIMPLIDOS E DÍVIDA ATIVA - FECIDAPI</t>
  </si>
  <si>
    <t>FUNDO ESPECIAL DE CRÉDITO INADIMPLIDOS E DÍVIDA ATIVA - FECIDAPI</t>
  </si>
  <si>
    <t>MELHORIA DA INFRAESTRUTURA FÍSICA DA SEDUC E GERÊNCIAS REGIONAIS DE EDUCA</t>
  </si>
  <si>
    <t>1045</t>
  </si>
  <si>
    <t>AQUISIÇÃO DE EQUIPAMENTOS E MOBILIÁRIOS PARA A SEDE E GERÊNCIAS REGIONAIS</t>
  </si>
  <si>
    <t>2038</t>
  </si>
  <si>
    <t>EXPANSÃO E MELHORIA DA EDUCAÇÃO PROFISSIONAL COM A UTILIZAÇÃO DA MEDIAÇÃO</t>
  </si>
  <si>
    <t>2234</t>
  </si>
  <si>
    <t>APLICAÇÃO DOS RECURSOS DO FUNDEB - ENSINO FUNDAMENTAL</t>
  </si>
  <si>
    <t>2042</t>
  </si>
  <si>
    <t>APOIO AO EDUCANDO - ENSINO FUNDAMENTAL</t>
  </si>
  <si>
    <t>2119</t>
  </si>
  <si>
    <t>APLICAÇÃO DOS RECURSOS DO FUNDEB - ENSINO MÉDIO</t>
  </si>
  <si>
    <t>2043</t>
  </si>
  <si>
    <t>APOIO AO EDUCANDO - ENSINO MÉDIO</t>
  </si>
  <si>
    <t>2120</t>
  </si>
  <si>
    <t>EXPANSÃO E REESTRUTURAÇÃO DA REDE ESTADUAL DE EDUCAÇÃO DE JOVENS E ADULTO</t>
  </si>
  <si>
    <t>2115</t>
  </si>
  <si>
    <t>EXPANSÃO E MELHORIA DO ATENDIMENTO EDUCACIONAL ESPECIALIZADO</t>
  </si>
  <si>
    <t>2131</t>
  </si>
  <si>
    <t>APOIO E INCENTIVO À AMARE - ESPERANTINA</t>
  </si>
  <si>
    <t>1750</t>
  </si>
  <si>
    <t>GESTÃO ESCOLAR DEMOCRÁTICA</t>
  </si>
  <si>
    <t>2122</t>
  </si>
  <si>
    <t>EXPANSÃO E MELHORIA DA EDUCAÇÃO BÁSICA, INCLUSIVE COM A UTILIZAÇÃO DA MED</t>
  </si>
  <si>
    <t>2130</t>
  </si>
  <si>
    <t>REESTRUTURAÇÃO E MANUTENÇÃO DO SISTEMA DE TECNOLOGIA NAS ESCOLAS DA REDE</t>
  </si>
  <si>
    <t>2312</t>
  </si>
  <si>
    <t>PROJETOS ESPECIAIS</t>
  </si>
  <si>
    <t>1030</t>
  </si>
  <si>
    <t>ENCONTROS DE REGIONALIZAÇÃO</t>
  </si>
  <si>
    <t>2025</t>
  </si>
  <si>
    <t>ENSINO DE GRADUAÇÃO, MONITORIA E MOBILIDADE ESTUDANTIL</t>
  </si>
  <si>
    <t>2027</t>
  </si>
  <si>
    <t>EXTENSÃO UNIVERSITÁRIA, ASSISTÊNCIA COMUNITÁRIA E INCENTIVO À PRODUÇÃO AR</t>
  </si>
  <si>
    <t>2029</t>
  </si>
  <si>
    <t>PLANO NACIONAL DE FORMAÇÃO DE PROFESSORES DA EDUCAÇÃO BÁSICA-PARFOR</t>
  </si>
  <si>
    <t>2031</t>
  </si>
  <si>
    <t>ENSINO A DISTÂNCIA</t>
  </si>
  <si>
    <t>2050</t>
  </si>
  <si>
    <t>PROGRAMA NACIONAL DE EDUCAÇÃO NA REFORMA AGRÁRIA-PRONERA</t>
  </si>
  <si>
    <t>2306</t>
  </si>
  <si>
    <t>EVENTOS ESPORTIVOS</t>
  </si>
  <si>
    <t>2133</t>
  </si>
  <si>
    <t>REALIZAÇÃO DE CENTROS DE FORMAÇÃO, CONVÊNIOS COM ENTIDADES ESPORTIVAS, CU</t>
  </si>
  <si>
    <t>2165</t>
  </si>
  <si>
    <t>REALIZAÇÃO DE CURSOS DE FORMAÇÃO ESPORTIVA PROFISSIONAL E AMADORA, REESTR</t>
  </si>
  <si>
    <t>2169</t>
  </si>
  <si>
    <t>MANUTENÇÃO DOS ESPAÇOS ESPORTIVOS COM A IMPLANTAÇÃO DE NÚCLEOS DOS PROGRA</t>
  </si>
  <si>
    <t>2153</t>
  </si>
  <si>
    <t>REALIZAÇÃO DE ATIVIDADES ESPORTIVAS, DE LAZER E VERANEIO</t>
  </si>
  <si>
    <t>2181</t>
  </si>
  <si>
    <t>2006</t>
  </si>
  <si>
    <t>ELABORAÇÃO E EXECUÇÃO DOS PROGRAMAS DE COMBATE A POBREZA RURAL</t>
  </si>
  <si>
    <t>2249</t>
  </si>
  <si>
    <t>AQUISIÇÃO DE GENÊROS ALIMENTICIOS E LEITE DE PRODUTORES DO ESTADO, BASE A</t>
  </si>
  <si>
    <t>1273</t>
  </si>
  <si>
    <t>MOBILIZAÇÃO, CAPACITAÇÃO E GESTÃO DAS ORGANIZAÇÕES SOCIAIS E INSTITUCIONA</t>
  </si>
  <si>
    <t>1267</t>
  </si>
  <si>
    <t>REESTRUTURAÇÃO DOS APLS, OVINOCAPRINOCULTURA, PISCICULTURA, SUINO,APICULT</t>
  </si>
  <si>
    <t>1269</t>
  </si>
  <si>
    <t>IMPLANTAÇÃO DO CENTRO DE REFERENCIA EM AQUICULTURA E RECURSOS PESQUEIROS</t>
  </si>
  <si>
    <t>1665</t>
  </si>
  <si>
    <t>DESENVOLVIMENTO INSTITUCIONAL</t>
  </si>
  <si>
    <t>1296</t>
  </si>
  <si>
    <t>DESENVOLVIMENTO COMUNITÁRIO</t>
  </si>
  <si>
    <t>1297</t>
  </si>
  <si>
    <t>ADMINISTRAÇÃO, SUPERVISÃO, MONITORAMENTO E AVALIAÇÃO</t>
  </si>
  <si>
    <t>2283</t>
  </si>
  <si>
    <t>GESTÃO DAS TERRAS PÚBLICAS ESTADUAIS PARA CUMPRIMENTO DA FUNÇÃO SOCIAL DA</t>
  </si>
  <si>
    <t>1236</t>
  </si>
  <si>
    <t>CONSTRUÇÃO DO CENTRO DE EVENTOS DE TERESINA</t>
  </si>
  <si>
    <t>1338</t>
  </si>
  <si>
    <t>DIQUE DE TERESINA</t>
  </si>
  <si>
    <t>1737</t>
  </si>
  <si>
    <t>MACRODRENAGEM DE OEIRAS</t>
  </si>
  <si>
    <t>1736</t>
  </si>
  <si>
    <t>ELETRIFICAÇÃO RURAL</t>
  </si>
  <si>
    <t>1656</t>
  </si>
  <si>
    <t>INFRAESTRUTURA DE TRANSPORTES</t>
  </si>
  <si>
    <t>1666</t>
  </si>
  <si>
    <t>CONTRATAÇÃO DE CONSULTORIA EM ESTUDOS AMBIENTAIS: EIA/RIMA, CERTOH E OUTO</t>
  </si>
  <si>
    <t>2350</t>
  </si>
  <si>
    <t>CONSTRUÇÃO E RECUPERAÇÃO DE OBRAS DE URBANIZAÇÃO, DRENAGEM E TERRAPLANAGE</t>
  </si>
  <si>
    <t>1383</t>
  </si>
  <si>
    <t>INSTALAÇÃO DE SISTEMA SIMPLIFICADO DE ABASTECIMENTO DE ÁGUA, COMPREENDEND</t>
  </si>
  <si>
    <t>1363</t>
  </si>
  <si>
    <t>ALUGUEL DE MÁQUINAS E EQUIPAMENTOS PARA CONSTRUÇÃO E RECUPERAÇÃO DE PEQUE</t>
  </si>
  <si>
    <t>2353</t>
  </si>
  <si>
    <t>CONSTRUÇÃO DE TANQUES PARA CRIAÇÃO DE PEIXES EM DIVERSAS LOCALIDADES DO E</t>
  </si>
  <si>
    <t>1343</t>
  </si>
  <si>
    <t>1379</t>
  </si>
  <si>
    <t>FORTALECER O ESTADO COM PROJETOS DE INFRAESTRUTURAS BÁSICAS URBANA E RURA</t>
  </si>
  <si>
    <t>1385</t>
  </si>
  <si>
    <t>CONTRATAÇÃO DE EMPRESA DE CONSULTORIA PARA A ELABORAÇÃO DE PROJETOS BÁSIC</t>
  </si>
  <si>
    <t>1386</t>
  </si>
  <si>
    <t>ELABORAÇÃO DE PROJETOS BÁSICOS DE PEQUENAS BARRAGENS PARA IRRIGAÇÃO E CON</t>
  </si>
  <si>
    <t>1388</t>
  </si>
  <si>
    <t>ELABORAÇÃO E EXECUÇÃO DE PROJETOS BÁSICOS DE PEQUENAS CENTRAIS HIDRELÉTRI</t>
  </si>
  <si>
    <t>1389</t>
  </si>
  <si>
    <t>2352</t>
  </si>
  <si>
    <t>SERVIÇOS DE MANUTENÇÃO E CONSERVAÇÃO PREVENTIVAS E SISTEMÁTICAS DAS BARRA</t>
  </si>
  <si>
    <t>2379</t>
  </si>
  <si>
    <t>LOGISTICA E TRANSPORTE DE MATERIAIS E SERVIÇOS DE SAÚDE</t>
  </si>
  <si>
    <t>2426</t>
  </si>
  <si>
    <t>CAPACITAÇÃO E EDUCAÇÃO PROFISSIONAL - BLOCO GESTÃO DO SUS</t>
  </si>
  <si>
    <t>1742</t>
  </si>
  <si>
    <t>REALIZAÇÃO DE CAMPANHAS E CONFECÇÃO DE MATERIAL DIDÁTICO PARA EVENTOS DA</t>
  </si>
  <si>
    <t>2422</t>
  </si>
  <si>
    <t>GESTÃO DE DESPESA COM PESSOAL - HOSPITALAR</t>
  </si>
  <si>
    <t>2398</t>
  </si>
  <si>
    <t>QUALIFICAÇÃO DA GESTÃO DO SUS - BLOCO INVESTIMENTO</t>
  </si>
  <si>
    <t>1744</t>
  </si>
  <si>
    <t>QUALIFICAÇÃO DA GESTÃO DO SUS - BLOCO GESTÃO DO SUS</t>
  </si>
  <si>
    <t>2413</t>
  </si>
  <si>
    <t>MANUTENÇÃO E FORTALECIMENTO DO CES</t>
  </si>
  <si>
    <t>2421</t>
  </si>
  <si>
    <t>AÇÕES, PROCEDIMENTOS E PROJETOS DESENVOLVIDOS EM PARCERIAS COM ENTIDADES</t>
  </si>
  <si>
    <t>1148</t>
  </si>
  <si>
    <t>INCENTIVO À SAÚDE</t>
  </si>
  <si>
    <t>1748</t>
  </si>
  <si>
    <t>APOIO E ASSESSORAMENTO TÉCNICO/FINANCEIRA AOS HOSPITAIS DESCENTRALIZADOS</t>
  </si>
  <si>
    <t>2218</t>
  </si>
  <si>
    <t>COFINANCIAMENTO DA SAÚDE PÚBLICA</t>
  </si>
  <si>
    <t>2395</t>
  </si>
  <si>
    <t>CONSTRUÇÃO, AMPLIAÇÃO, REFORMA E AQUISIÇÃO DE EQUIPAMENTOS PARA UNIDADES</t>
  </si>
  <si>
    <t>1745</t>
  </si>
  <si>
    <t>ATENÇÃO DE ALTA E MÉDIA COMPLEXIDADE, AMBULATORIAL E HOSPITALAR - BLOCO M</t>
  </si>
  <si>
    <t>2394</t>
  </si>
  <si>
    <t>ATENÇÃO INTEGRADA À SAÚDE DO TRABALHADOR - BLOCO MAC</t>
  </si>
  <si>
    <t>1743</t>
  </si>
  <si>
    <t>AQUISIÇÃO DE MEDICAMENTOS EXCEPCIONAIS E CONVENCIONAIS PARA DISPERSAÇÃO R</t>
  </si>
  <si>
    <t>2241</t>
  </si>
  <si>
    <t>MANUTENÇÃO E IMPLEMENTAÇÃO DOS SERVIÇOS DE VIGILÂNCIA EM SAÚDE - BLOCO VI</t>
  </si>
  <si>
    <t>2425</t>
  </si>
  <si>
    <t>MANUTENÇÃO E IMPLEMENTAÇÃO DOS SERVIÇOS DE VIGILÂNCIA SANITARIA - BLOCO V</t>
  </si>
  <si>
    <t>2423</t>
  </si>
  <si>
    <t>MANUTENÇÃO E IMPLEMENTAÇÃO DOS SERVIÇOS DE VIGILÂNCIA EPIDEMIOLÓGICA - BL</t>
  </si>
  <si>
    <t>2424</t>
  </si>
  <si>
    <t>PROGRAMA DE FINANCIAMENTO DE ALIMENTAÇÃO E NUTRIÇÃO - BLOCO ATENÇÃO BÁSIC</t>
  </si>
  <si>
    <t>2414</t>
  </si>
  <si>
    <t>PARTICIPASUS - MANUTENÇÃO, IMPLEMENTAÇÃO E CONSOLIDAÇÃO - BLOCO GESTÃO DO</t>
  </si>
  <si>
    <t>2406</t>
  </si>
  <si>
    <t>ADMINISTRAÇÃO GERAL DO HOSPITAL SENADOR CÂNDIDO FERRAZ - SÃO RAIMUNDO NON</t>
  </si>
  <si>
    <t>2081</t>
  </si>
  <si>
    <t>17107</t>
  </si>
  <si>
    <t>17107 - HOSPITAL REGIONAL DR. LEONIDAS MELO - BARRAS</t>
  </si>
  <si>
    <t>PRESTAÇÃO DA ASSISTÊNCIA HOSPITALAR E AMBULATORIAL DE MÉDIA COMPLEXIDADE À POPULAÇÃO REFERENCIADA DO SUS</t>
  </si>
  <si>
    <t>ADMINISTRAÇÃO GERAL DO HOSPITAL REGIONAL DR. JOÃO PACHECO CAVALCANTE - CO</t>
  </si>
  <si>
    <t>2084</t>
  </si>
  <si>
    <t>ADMINISTRAÇÃO GERAL DO INSTITUTO DE DOENÇAS TROPICAIS DR. NATAN PORTELA -</t>
  </si>
  <si>
    <t>2229</t>
  </si>
  <si>
    <t>ADMINISTRAÇÃO GERAL DO CENTRO DE HEMATOLOGIA E HEMOTERAPIA DO PIAUÍ - HEM</t>
  </si>
  <si>
    <t>2222</t>
  </si>
  <si>
    <t>ADMINISTRAÇÃO GERAL DO HOSPITAL REGIONAL TERESINHA NUNES DE BARROS - SÃO</t>
  </si>
  <si>
    <t>2090</t>
  </si>
  <si>
    <t>ADMINISTRAÇÃO GERAL DO HOSPITAL REGIONAL EUSTÁQUIO PORTELA - VALENÇA PIAU</t>
  </si>
  <si>
    <t>2091</t>
  </si>
  <si>
    <t>ADMINISTRAÇÃO GERAL DA VII - COORDENAÇÃO REGIONAL DE SAÚDE - VALENÇA DO P</t>
  </si>
  <si>
    <t>2178</t>
  </si>
  <si>
    <t>ADMINISTRAÇÃO GERAL DA XII - COORDENAÇÃO REGIONAL DE SAÚDE - SÃO RAIMUNDO</t>
  </si>
  <si>
    <t>2186</t>
  </si>
  <si>
    <t>1740</t>
  </si>
  <si>
    <t>ADMINISTRAÇÃO GERAL DA REGIONAL DE SAÚDE - OEIRAS</t>
  </si>
  <si>
    <t>2285</t>
  </si>
  <si>
    <t>17140</t>
  </si>
  <si>
    <t>17140 - VIII - COORDENAÇÃO REGIONAL DE SAÚDE - OEIRAS</t>
  </si>
  <si>
    <t>FORTALECIMENTO DA DESCENTRALIZAÇÃO DAS AÇÕES DA POLÍTICA ESTADUAL DE SAÚDE NOS MUNICÍPIOS DA ÁREA DE ABRANGÊNCIA DA COORDENAÇÃO REGIONAL DE OEIRAS</t>
  </si>
  <si>
    <t>ADMINISTRAÇÃO GERAL DA XV REGIONAL DE SAÚDE - URUÇUÍ</t>
  </si>
  <si>
    <t>2279</t>
  </si>
  <si>
    <t>17141</t>
  </si>
  <si>
    <t>17141 - XV - COORDENAÇÃO REGIONAL DE SAÚDE - URUÇUI</t>
  </si>
  <si>
    <t>FORTALECIMENTO DA DESCENTRALIZAÇÃO DAS AÇÕES DA POLÍTICA ESTADUAL DE SAÚDE NOS MUNICÍPIOS DA ÁREA DE ABRANGÊNCIA DA REGIONAL DE SAÚDE - URUÇUÍ</t>
  </si>
  <si>
    <t>ADMINISTRAÇÃO GERAL DO HOSPITAL REGIONAL DE AMARANTE</t>
  </si>
  <si>
    <t>2288</t>
  </si>
  <si>
    <t>17142</t>
  </si>
  <si>
    <t>17142 - HOSPITAL REGIONAL DR. FRANCISCO AYRES CAVALCANTE - AMARANTE</t>
  </si>
  <si>
    <t>PRESTAÇÃO DA ASSISTÊNCIA HOSPITALAR E AMBULATORIAL DE MÉDIA COMPLEXIDADE À POPULAÇÃO REFERENCIADA DO SUS - TERRITÓRIO ENTRE RIOS</t>
  </si>
  <si>
    <t>ADMINISTRAÇÃO GERAL DO HOSPITAL LOCAL GERSON CASTELO BRANCO</t>
  </si>
  <si>
    <t>2201</t>
  </si>
  <si>
    <t>17143</t>
  </si>
  <si>
    <t>17143 - HOSPITAL LOCAL GERSON CASTELO BRANCO</t>
  </si>
  <si>
    <t>ADMINISTRAÇÃO GERAL DA UNIDADE MISTA DE SAÚDE DE BOCAINA</t>
  </si>
  <si>
    <t>2209</t>
  </si>
  <si>
    <t>17144</t>
  </si>
  <si>
    <t>17144 - UNIDADE MISTA DE SAÚDE DE BOCÁINA</t>
  </si>
  <si>
    <t>ASSISTÊNCIA HOSPITALAR E AMBULATORIAL DE MÉDIA COMPLEXIDADE À POPULAÇÃO REFERENCIADA PELO SUS À UNIDADE MISTA DE SAÚDE DE BOCAÍNA</t>
  </si>
  <si>
    <t>ADMINISTRAÇÃO GERAL DO HOSPITAL ESTADUAL JÚLIO BORGES DE MÂCEDO</t>
  </si>
  <si>
    <t>2236</t>
  </si>
  <si>
    <t>17145</t>
  </si>
  <si>
    <t>17145 - HOSPITAL ESTADUAL JÚLIO BORGES DE MACÊDO</t>
  </si>
  <si>
    <t>ASSISTÊNCIA HOSPITALAR E AMBULATORIAL DE MÉDIA COMPLEXIDADE À POPULAÇÃO REFERENCIADA DO SUS</t>
  </si>
  <si>
    <t>ADMINISTRAÇÃO GERAL DO HOSPITAL ESTADUAL JOÃO LUIS DE MORAIS</t>
  </si>
  <si>
    <t>2240</t>
  </si>
  <si>
    <t>17146</t>
  </si>
  <si>
    <t>17146 - HOSPITAL ESTADUAL JOÃO LUIS DE MORAIS</t>
  </si>
  <si>
    <t>ASSISTÊNCIA HOSPITALAR E AMBULATÓRIAL DE MÉDIA COMPLEXIDADE À POPULAÇÃO</t>
  </si>
  <si>
    <t>ADMINISTRAÇÃO GERAL DA UNIDADE MISTA DE SAÚDE DE AVELINO LOPES</t>
  </si>
  <si>
    <t>2242</t>
  </si>
  <si>
    <t>17147</t>
  </si>
  <si>
    <t>17147 - UNIDADE MISTA DE SAÚDE DE AVELINO LOPES</t>
  </si>
  <si>
    <t>ASSISTÊNCIA HOSPITALAR E AMBULATORIAL DE MÉDIA COMPLEXIDADE À POPULAÇÃO REFERENCIADA PELO SUS À UNIDADE MISTA DE SAÚDE</t>
  </si>
  <si>
    <t>ADMINISTRAÇÃO GERAL DO HOSPITAL ESTADUAL JOSÉ FURTADO DE MENDONÇA</t>
  </si>
  <si>
    <t>2243</t>
  </si>
  <si>
    <t>17148</t>
  </si>
  <si>
    <t>17148 - HOSPITAL ESTADUAL JOSÉ FURTADO DE MENDONÇA</t>
  </si>
  <si>
    <t>ADMINISTRAÇÃO GERAL DA UNIDADE MISTA DE SAÚDE DE SANTA FILOMENA</t>
  </si>
  <si>
    <t>2260</t>
  </si>
  <si>
    <t>17149</t>
  </si>
  <si>
    <t>17149 - UNIDADE MISTA DE SANTA FILOMENA</t>
  </si>
  <si>
    <t>ASSISTÊNCIA HOSPITALAR E AMBULATORIAL DE MÉDIA COMPLEXIDADE À POPULAÇÃO REFERENCIADA PELO SUS À UNIDADE MISTA DE SANTA FILOMENA</t>
  </si>
  <si>
    <t>ADMINISTRAÇÃO GERAL DA UNIDADE MISTA PEDRO LOPES - FRANCINÓPOLIS</t>
  </si>
  <si>
    <t>2271</t>
  </si>
  <si>
    <t>17150</t>
  </si>
  <si>
    <t>17150 - UNIDADE MISTA PEDRO LOPES - FRANCINÓPOLIS</t>
  </si>
  <si>
    <t>ASSISTÊNCIA HOSPITALAR E AMBULATORIAL DE MÉDIA COMPLEXIDADE À POPULAÇÃO REFERENCIADA PELO SUS À UNIDADE</t>
  </si>
  <si>
    <t>ADMINISTRAÇÃO GERAL DA UNIDADE MISTA DE ITAINÓPOLIS</t>
  </si>
  <si>
    <t>2272</t>
  </si>
  <si>
    <t>17151</t>
  </si>
  <si>
    <t>17151 - UNIDADE MISTA DE ITAINÓPOLIS</t>
  </si>
  <si>
    <t>ASSISTÊNCIA HOSPITALAR E AMBULATORIAL DE MÉDIA COMPLEXIDADE À POPULAÇÃO REFERENCIADA PELO SUS À UNIDADE MISTA DE ITAINÓPOLIS</t>
  </si>
  <si>
    <t>ADMINISTRAÇÃO GERAL DO HOSPITAL ESTADUAL NOBERTO MOURA</t>
  </si>
  <si>
    <t>2278</t>
  </si>
  <si>
    <t>17152</t>
  </si>
  <si>
    <t>17152 - HOSPITAL ESTADUAL NORBERTO MOURA</t>
  </si>
  <si>
    <t>APRIMORAMENTO E QUALIFICAÇÃO DE SERVIDORES DO ESTADO EM PLANEJAMENTO PÚBL</t>
  </si>
  <si>
    <t>2389</t>
  </si>
  <si>
    <t>APOIO A PESQUISAS E ESTRATÉGIAS PARA O DESENVOLVIMENTO SUSTENTAVEL E A BI</t>
  </si>
  <si>
    <t>1258</t>
  </si>
  <si>
    <t>DESENVOLVIMENTO E APOIO DAS INOVAÇÕES TECNOLÓGICAS E INCENTIVO AS EXPORTA</t>
  </si>
  <si>
    <t>1221</t>
  </si>
  <si>
    <t>1304</t>
  </si>
  <si>
    <t>1272</t>
  </si>
  <si>
    <t>1282</t>
  </si>
  <si>
    <t>PROGRAMA DE INFRAESTRUTURA PARA JOVENS PESQUISADORES NO ESTADO DO PIAUÍ -</t>
  </si>
  <si>
    <t>1283</t>
  </si>
  <si>
    <t>1284</t>
  </si>
  <si>
    <t>AUXÍLIOS FINANCEIROS A EVENTOS, DIVULGAÇÃO E PUBLICAÇÃO CIENTÍFICA E TECN</t>
  </si>
  <si>
    <t>1266</t>
  </si>
  <si>
    <t>FUNDO DE PESQUISA E DESENVOLVIMENTO TÉCNICO-CIENTÍFICO DO ESTADO DO PIAUÍ</t>
  </si>
  <si>
    <t>2530</t>
  </si>
  <si>
    <t>METROLOGIA LEGAL</t>
  </si>
  <si>
    <t>2098</t>
  </si>
  <si>
    <t>1391</t>
  </si>
  <si>
    <t>CONTINUAÇÃO DO PLANO DE MODERNIZAÇÃO DA GESTÃO - PMAE</t>
  </si>
  <si>
    <t>1023</t>
  </si>
  <si>
    <t>GESTÃO DE DOCUMENTOS</t>
  </si>
  <si>
    <t>2013</t>
  </si>
  <si>
    <t>GESTÃO DE GASTOS LICITAÇÕES E CONTRATOS</t>
  </si>
  <si>
    <t>2014</t>
  </si>
  <si>
    <t>MODERNIZAÇÃO DOS PROCESSOS ADMINISTRATIVOS</t>
  </si>
  <si>
    <t>2047</t>
  </si>
  <si>
    <t>INFORMATIZAÇÃO DO IASPI</t>
  </si>
  <si>
    <t>1052</t>
  </si>
  <si>
    <t>PREVIDÊNCIA DO SERVIDOR - MINISTÉRIO PÚBLICO</t>
  </si>
  <si>
    <t>2228</t>
  </si>
  <si>
    <t>PREVIDÊNCIA DO SERVIDOR - ASSEMBLEIA LEGISLATIVA</t>
  </si>
  <si>
    <t>2356</t>
  </si>
  <si>
    <t>PREVIDÊNCIA DO SERVIDOR - PODER EXECUTIVO</t>
  </si>
  <si>
    <t>2358</t>
  </si>
  <si>
    <t>PREVIDÊNCIA DO SERVIDOR - PODER JUDICIÁRIO</t>
  </si>
  <si>
    <t>2361</t>
  </si>
  <si>
    <t>PREVIDÊNCIA DO SERVIDOR - TCE</t>
  </si>
  <si>
    <t>2381</t>
  </si>
  <si>
    <t>PREVIDÊNCIA DO SERVIDOR - DPE</t>
  </si>
  <si>
    <t>2431</t>
  </si>
  <si>
    <t>MODERNIZAÇÃO E REAPARELHAMENTO DO FUNDO DE PREVIDÊNCIA</t>
  </si>
  <si>
    <t>1083</t>
  </si>
  <si>
    <t>2383</t>
  </si>
  <si>
    <t>2382</t>
  </si>
  <si>
    <t>INOVAÇÃO E GESTÃO MODERNA ORIENTADA PARA RESULTADOS</t>
  </si>
  <si>
    <t>1255</t>
  </si>
  <si>
    <t>MANUTENÇÃO E INCREMENTAÇÃO DO FUNDO DE INFORMÁTICA</t>
  </si>
  <si>
    <t>2303</t>
  </si>
  <si>
    <t>REGULARIZAÇÃO DE AÇÕES JUDICIAIS TRANSITADAS E JULGADAS E/OU INDENIZAÇÕES</t>
  </si>
  <si>
    <t>1106</t>
  </si>
  <si>
    <t>REGULARIZAÇÃO DE CONTRATOS E CONVÊNIOS DE EMPREENDIMENTOS HABITACIONAIS R</t>
  </si>
  <si>
    <t>1109</t>
  </si>
  <si>
    <t>REGULARIZAÇÃO DE CONTRATOS E CONVÊNIOS DE EMPREENDIMENTOS HABITACIONAIS U</t>
  </si>
  <si>
    <t>1107</t>
  </si>
  <si>
    <t>REGULARIZAÇÃO, IMPLANTAÇÃO, REFORMA E AMPLIAÇÃO DE SISTEMAS DE ABASTECIME</t>
  </si>
  <si>
    <t>1160</t>
  </si>
  <si>
    <t>1161</t>
  </si>
  <si>
    <t>REGULARIZAÇÃO, IMPLANTAÇÃO, REFORMA E AMPLIAÇÃO DE ESTRADAS DE VIAS ASFAL</t>
  </si>
  <si>
    <t>1166</t>
  </si>
  <si>
    <t>REGULARIZAÇÃO, CONSTRUÇÃO, REFORMA E MANUTENÇÃO DE ABASTECIMENTO DE ÁGUA</t>
  </si>
  <si>
    <t>1179</t>
  </si>
  <si>
    <t>REGULARIZAÇÃO, CONSTRUÇÃO, REFORMA E MANUTENÇÃO DE REDES DE DISTRIBUIÇÃO</t>
  </si>
  <si>
    <t>1187</t>
  </si>
  <si>
    <t>REGULARIZAÇÃO, CONSTRUÇÃO, REFORMA E MANUTENÇÃO DE SISTEMA ABASTECIMENTO</t>
  </si>
  <si>
    <t>1188</t>
  </si>
  <si>
    <t>2112</t>
  </si>
  <si>
    <t>2123</t>
  </si>
  <si>
    <t>2191</t>
  </si>
  <si>
    <t>2223</t>
  </si>
  <si>
    <t>2224</t>
  </si>
  <si>
    <t>CAPACITAÇÃO E ATIVIDADES LABORAIS E PENAS ALTERNATIVAS</t>
  </si>
  <si>
    <t>1003</t>
  </si>
  <si>
    <t>IMPLANTAÇÃO DE AÇÕES QUE FOMENTEM E PROMOVAM MELHORIAS DO SISTEMA PRISION</t>
  </si>
  <si>
    <t>2527</t>
  </si>
  <si>
    <t>MANUTENÇÃO DO FUNDO PENITENCIÁRIO ESTADUAL - FUNPESPI</t>
  </si>
  <si>
    <t>2528</t>
  </si>
  <si>
    <t>MANUTENÇÃO DAS ATIVIDADES FINS DA CORREGEDORIA GERAL DO MINISTÉRIO PÚBLIC</t>
  </si>
  <si>
    <t>2401</t>
  </si>
  <si>
    <t>PRECATÓRIOS ADMINISTRATIVOS</t>
  </si>
  <si>
    <t>2409</t>
  </si>
  <si>
    <t>ENFRETAMENTO AS DIVERSAS FORMAS DE VIOLÊNCIAS NO TRÂNSITO DO ESTADO DO PI</t>
  </si>
  <si>
    <t>2256</t>
  </si>
  <si>
    <t>ASSISTÊNCIA HOSPITALAR E AMBULATÓRIAL DE MÉDIA E ALTA COMPLEXIDADE À POPU</t>
  </si>
  <si>
    <t>2109</t>
  </si>
  <si>
    <t>26115</t>
  </si>
  <si>
    <t>26115 - 16º BATALHÃO DE POLÍCIA MILITAR - JOSÉ DE FREITAS</t>
  </si>
  <si>
    <t>COORDENAÇÃO GERAL DO 16º BATALHÃO DA POLÍCIA MILITAR</t>
  </si>
  <si>
    <t>26116</t>
  </si>
  <si>
    <t>26116 - 18º BATALHÃO DE POLÍCIA MILITAR - ÁGUA BRANCA</t>
  </si>
  <si>
    <t>COORDENAÇÃO GERAL DO 18º BATALHÃO DA POLÍCIA MILITAR</t>
  </si>
  <si>
    <t>26117</t>
  </si>
  <si>
    <t>26117 - 19º BATALHÃO DE POLÍCIA MILITAR - BOM JESUS</t>
  </si>
  <si>
    <t>COORDENAÇÃO GERAL DO 19º BATALHÃO DA POLÍCIA MILITAR</t>
  </si>
  <si>
    <t>IMPLANTAÇÃO DO PARQUE DAS NASCENTES</t>
  </si>
  <si>
    <t>1199</t>
  </si>
  <si>
    <t>1198</t>
  </si>
  <si>
    <t>CADASTRO AMBIENTAL RURAL</t>
  </si>
  <si>
    <t>1218</t>
  </si>
  <si>
    <t>ELABORAÇÃO DE ESTUDOS E PROJETOS E CRIAÇÃO DE INSTRUMENTOS PARA FORTALECI</t>
  </si>
  <si>
    <t>1071</t>
  </si>
  <si>
    <t>IMPLANTAÇÃO DE SISTEMAS DE ADUTORAS</t>
  </si>
  <si>
    <t>1092</t>
  </si>
  <si>
    <t>FUNDO ESTADUAL DE RECURSOS HÍDRICOS - FERH</t>
  </si>
  <si>
    <t>2151</t>
  </si>
  <si>
    <t>IMPLANTAÇÃO E OPERACIONALIZAÇÃO DAS REDES DE MONITORAMENTO DOS RECURSOS H</t>
  </si>
  <si>
    <t>2172</t>
  </si>
  <si>
    <t>INCLUSÃO DE USUÁRIOS, GRUPOS ESPECÍFICOS PARA O ACESSO A PROJETOS, PROGRA</t>
  </si>
  <si>
    <t>1731</t>
  </si>
  <si>
    <t>REFORMA, AMPLIAÇÃO E MANUTENÇÃO DAS ESTRUTURAS FÍSICAS DOS CENTROS DE ATE</t>
  </si>
  <si>
    <t>2281</t>
  </si>
  <si>
    <t>CAPACITAÇÃO EM EMPREENDEDORISMO VOLTADAS PARA AS FAMÍLIAS EM SITUAÇÃO DE</t>
  </si>
  <si>
    <t>1091</t>
  </si>
  <si>
    <t>EXPANSÃO DAS AÇÕES DE INCLUSÃO PRODUTIVA, ATRAVÉS DE PROJETOS DE ECONOMIA</t>
  </si>
  <si>
    <t>1716</t>
  </si>
  <si>
    <t>OFERTA DESCENTRALIZADA DE SERVIÇOS, ACESSO A DOCUMENTAÇÃO CIVIL, CURSOS P</t>
  </si>
  <si>
    <t>1718</t>
  </si>
  <si>
    <t>CAPACITAÇÃO DE PROFISSIONAIS E FAMÍLIAS PARA ATUAREM NAS AÇÕES DE EDUCAÇÃ</t>
  </si>
  <si>
    <t>1719</t>
  </si>
  <si>
    <t>REVITALIZAÇÃO DA CÂMARA INTERSETORIAL DE SEGURANÇA ALIMENTAR E NUTRICIONA</t>
  </si>
  <si>
    <t>1721</t>
  </si>
  <si>
    <t>PROMOÇÃO DE AÇÕES DE CIDADANIA E DIREITOS DE LGBT, DE IGUALDADE RACIAL E</t>
  </si>
  <si>
    <t>1722</t>
  </si>
  <si>
    <t>IMPLANTAÇÃO DE CONSELHOS E COMITÊS NO ÂMBITO DOS DIREITOS HUMANOS NO PIAU</t>
  </si>
  <si>
    <t>1724</t>
  </si>
  <si>
    <t>IMPLANTAÇÃO DE SISTEMA DE CAPTAÇÃO DE ENERGIA SOLAR JUNTO A ABRIGOS</t>
  </si>
  <si>
    <t>1753</t>
  </si>
  <si>
    <t>INCLUSÃO DE USUÁRIOS EM PROJETOS, PROGRAMAS E BENEFÍCIOS</t>
  </si>
  <si>
    <t>2076</t>
  </si>
  <si>
    <t>PROMOÇÃO DO ACESSO IMEDIATO AO ALIMENTO ATRAVÉS DOS RESTAURANTES POPULARE</t>
  </si>
  <si>
    <t>2277</t>
  </si>
  <si>
    <t>APOIO TÉCNICO E OPERACIONAL ÀS INSTÂNCIAS DE CONTROLE SOCIAL VINCULADOS À</t>
  </si>
  <si>
    <t>2351</t>
  </si>
  <si>
    <t>COFINANCIAMENTO ESTADUAL DE SERVIÇOS DE ACOLHIMENTO PARA CRIANÇAS E ADOLE</t>
  </si>
  <si>
    <t>2180</t>
  </si>
  <si>
    <t>APOIO E FORTALECIMENTO A REDE DE PROTEÇÃO DA CRIANÇA E ADOLESCENTE RELATI</t>
  </si>
  <si>
    <t>2198</t>
  </si>
  <si>
    <t>PROMOÇÃO DE AÇÕES ESTRATÉGICAS VOLTADAS À PREVENÇÃO E O ENFRENTAMENTO A S</t>
  </si>
  <si>
    <t>2200</t>
  </si>
  <si>
    <t>IMPLANTAÇÃO E MANUTENÇÃO DE NOVAS UNIDADES DE ATENDIMENTO DE ALTA COMPLEX</t>
  </si>
  <si>
    <t>1134</t>
  </si>
  <si>
    <t>APOIO TÉCNICO E OPERACIONAL AO CONSELHO ESTADUAL DA ASSISTÊNCIA SOCIAL (C</t>
  </si>
  <si>
    <t>1695</t>
  </si>
  <si>
    <t>COFINANCIAMENTO DOS SERVIÇOS DE PROTEÇÃO E ATENDIMENTO ESPECIALIZADO A FA</t>
  </si>
  <si>
    <t>1699</t>
  </si>
  <si>
    <t>REGIONALIZAÇÃO DOS SERVIÇOS DE PROTEÇÃO E ATENDIMENTO ESPECIALIZADO A FAM</t>
  </si>
  <si>
    <t>1700</t>
  </si>
  <si>
    <t>COFINANCIAMENTO DOS SERVIÇOS DE PROTEÇÃO SOCIAL PARA PESSOAS COM DEFICIÊN</t>
  </si>
  <si>
    <t>1701</t>
  </si>
  <si>
    <t>ATENDIMENTO A PESSOAS EM SITUAÇÃO DE CALAMIDADE PÚBLICA, DE EMERGÊNCIA E</t>
  </si>
  <si>
    <t>2253</t>
  </si>
  <si>
    <t>FORTALECIMENTO DA INTERSETORIALIDADE DO CADASTRO ÚNICO E DO PROGRAMA BOLS</t>
  </si>
  <si>
    <t>2254</t>
  </si>
  <si>
    <t>POTENCIALIZAÇÃO DE AÇÕES DE ECONOMIA SOLIDÁRIA - SENAES</t>
  </si>
  <si>
    <t>2355</t>
  </si>
  <si>
    <t>FORMAÇÃO CONTINUADA DOS CONSELHEIROS DE DIREITO, TUTELARES DA CRIANÇA E D</t>
  </si>
  <si>
    <t>1677</t>
  </si>
  <si>
    <t>FORTALECIMENTO DO CONSELHO ESTADUAL DA CRIANÇA E DO ADOLESCENTE E AÇÕES D</t>
  </si>
  <si>
    <t>1678</t>
  </si>
  <si>
    <t>IMPLANTAÇÃO DO SISTEMA DE INFORMAÇÃO PARA A INFÂNCIA E ADOLESCENCIA NOS M</t>
  </si>
  <si>
    <t>1680</t>
  </si>
  <si>
    <t>ELABORAÇÃO E IMPLMENTAÇÃO DO PLANO ESTADUAL DA PRIMEIRA INFÂNCIA E ADOLES</t>
  </si>
  <si>
    <t>1681</t>
  </si>
  <si>
    <t>APOIO E INCENTIVO AS AÇÕES INOVADORAS DA ÁREA DA CRIANÇA E DO ADOLESCENTE</t>
  </si>
  <si>
    <t>1685</t>
  </si>
  <si>
    <t>APOIO À REALIZAÇÃO DO CONGRESSO DE CIÊNCIA POLÍTICA E DIREITO ELEITORAL D</t>
  </si>
  <si>
    <t>1752</t>
  </si>
  <si>
    <t>GESTÃO DE PESSOAS DA DPE-PI</t>
  </si>
  <si>
    <t>2396</t>
  </si>
  <si>
    <t>MODERNIZAÇÃO DA GESTÃO MEDIANTE CAPACITAÇÃO, INFORMATIZAÇÃO E ESTRUTURAÇÃ</t>
  </si>
  <si>
    <t>1312</t>
  </si>
  <si>
    <t>CONSTRUÇÃO E AQUISIÇÃO DE EQUIPAMENTOS DE ACESSIBILIDADE EM PRÉDIOS DA DE</t>
  </si>
  <si>
    <t>1209</t>
  </si>
  <si>
    <t>MANUTENÇÃO DAS PROCURADORIAS REGIONAIS</t>
  </si>
  <si>
    <t>2255</t>
  </si>
  <si>
    <t>MANUTENÇÃO DOS NÚCLEOS SETORIAIS DA PGE NAS SECRETARIAS DO ESTADO</t>
  </si>
  <si>
    <t>2308</t>
  </si>
  <si>
    <t>APOIO AS ENTIDADES SEM FINS LUCRATIVOS QUE ATENDEM AS PESSOAS COM DEFICIÊ</t>
  </si>
  <si>
    <t>1358</t>
  </si>
  <si>
    <t>9999</t>
  </si>
  <si>
    <t>ELABORAÇÃO E EXECUÇÃO DE PROJETOS DE HABITAÇÃO DE INTERESSE SOCIAL EM ÁRE</t>
  </si>
  <si>
    <t>1024</t>
  </si>
  <si>
    <t>RECUPERAÇÃO E REVITALIZAÇÃO DE ÁREAS DEGRADADAS</t>
  </si>
  <si>
    <t>1132</t>
  </si>
  <si>
    <t>ELABORAÇÃO DE PROJETOS E EXECUÇÃO DE OBRAS DE INFRAESTRUTURA URBANAS E RU</t>
  </si>
  <si>
    <t>1054</t>
  </si>
  <si>
    <t>IMPLANTAÇÃO DE SISTEMAS DE TRANSPORTES MULTIMODAL.</t>
  </si>
  <si>
    <t>1157</t>
  </si>
  <si>
    <t>1058</t>
  </si>
  <si>
    <t>IMPLANTAÇÃO, EXECUÇÃO E REFORMA DE ESTRADA VICINAL NOS MUNICÍPIOS PIAUIEN</t>
  </si>
  <si>
    <t>1061</t>
  </si>
  <si>
    <t>MELHORIA HABITACIONAL PARA POPULAÇÃO DE BAIXA RENDA PROPRIETÁRIO DO IMOVE</t>
  </si>
  <si>
    <t>1078</t>
  </si>
  <si>
    <t>ELABORAÇÃO DE PROJETOS PARA ABASTECIMENTO DE ÁGUA POTÁVEL PARA MELHORIA D</t>
  </si>
  <si>
    <t>1042</t>
  </si>
  <si>
    <t>IMPLEMENTAÇÃO E AMPLIAÇÃO DE SISTEMA DE ABASTECIMENTO DE ÁGUA PARA A MELH</t>
  </si>
  <si>
    <t>1112</t>
  </si>
  <si>
    <t>ELABORAÇÃO DE PROJETOS DE GESTÃO DE RESÍDUOS SÓLIDOS, ARTICULANDO POLÍTIC</t>
  </si>
  <si>
    <t>1114</t>
  </si>
  <si>
    <t>ELABORAÇÃO DE PROJETOS PARA ESGOTAMENTO SANITÁRIO PARA MELHORIA DE VIDA D</t>
  </si>
  <si>
    <t>1115</t>
  </si>
  <si>
    <t>IMPLANTAÇÃO DE GESTÃO DE RESÍDUOS SÓLIDOS, ARTICULANDO POLÍTICAS DE PLANE</t>
  </si>
  <si>
    <t>1117</t>
  </si>
  <si>
    <t>ADMINISTRAÇÃO, ELABORAÇÃO DE PROJETOS, IMPLANTAÇÃO E REFORMA DE AEROPORTO</t>
  </si>
  <si>
    <t>1087</t>
  </si>
  <si>
    <t>PAVIMENTAÇÃO DAS BR"S 020/PI E 235/PI.</t>
  </si>
  <si>
    <t>1141</t>
  </si>
  <si>
    <t>IMPLANTAÇÃO, PROJETO, RECUPERAÇÃO E REFORMA DE TERMINAIS RODOVIÁRIOS NO E</t>
  </si>
  <si>
    <t>1150</t>
  </si>
  <si>
    <t>IMPLANTAÇÃO, PAVIMENTAÇÃO,MANUTENÇÃO E RECUPERAÇÃO DE ESTRADAS VICINAIS E</t>
  </si>
  <si>
    <t>1158</t>
  </si>
  <si>
    <t>IMPLANTAÇÃO DO SISTEMA DE PESAGEM DOS TRANSPORTES DE CARGAS E APARELHO DE</t>
  </si>
  <si>
    <t>1163</t>
  </si>
  <si>
    <t>OBRAS DE INFRAESTRUTURA EM MOBILIDADE URBANA NOS MUNICÍPIOS DO ESTADO DO</t>
  </si>
  <si>
    <t>1169</t>
  </si>
  <si>
    <t>ESTUDOS DE DESAPROPRIAÇÕES</t>
  </si>
  <si>
    <t>1174</t>
  </si>
  <si>
    <t>OBRAS DE ARTES, IMPLANTAÇÃO, PAVIMENTAÇÃO E RECUPERAÇÃO NAS RODOVIAS DO E</t>
  </si>
  <si>
    <t>1180</t>
  </si>
  <si>
    <t>FISCALIZAÇÃO DOS TRANSPORTES DE PASSAGEIROS E CARGAS NAS RODOVIAS ESTADUA</t>
  </si>
  <si>
    <t>2205</t>
  </si>
  <si>
    <t>RESTAURAÇÃO E RECUPERAÇÃO DOS PRÉDIOS DA SEDE DO DER-PI E DOS NÚCLEOS ROD</t>
  </si>
  <si>
    <t>1032</t>
  </si>
  <si>
    <t>CONSTRUÇÃO, RECUPERAÇÃO E CONSERVAÇÃO DE OBRAS DE ARTES ESPECIAIS E MOBIL</t>
  </si>
  <si>
    <t>1063</t>
  </si>
  <si>
    <t>RENOVAÇÃO DA FROTA DE VEÍCULOS, MÁQUINAS E EQUIPAMENTOS RODOVIÁRIOS DO DE</t>
  </si>
  <si>
    <t>1065</t>
  </si>
  <si>
    <t>FORTALECIMENTO DA GESTÃO INSTITUCIONAL PARA O TURISMO / PROMOÇÃO DO TURIS</t>
  </si>
  <si>
    <t>2324</t>
  </si>
  <si>
    <t>SEGURO DESEMPREGO- SINE-PI</t>
  </si>
  <si>
    <t>2269</t>
  </si>
  <si>
    <t>POSSIBILITAR A EXECUÇÃO DE AÇÕES DE PROTEÇÃO E DEFESA CIVIL ORIENTADAS AO</t>
  </si>
  <si>
    <t>1191</t>
  </si>
  <si>
    <t>2097</t>
  </si>
  <si>
    <t>IMPLANTAÇÃO DE SISTEMA DE ABASTECIMENTO DE ÁGUA</t>
  </si>
  <si>
    <t>1193</t>
  </si>
  <si>
    <t>EXECUÇÃO DE OBRAS PARA IMPLANTAÇÃO, APRIMORAMENTO E IMPLANTAÇÃO DE SISTEM</t>
  </si>
  <si>
    <t>1693</t>
  </si>
  <si>
    <t>LEVANTAMENTO, PESQUISA E DIVULGAÇÃO DAS POTENCIALIDADES DO PIAUÍ EM ENERG</t>
  </si>
  <si>
    <t>1690</t>
  </si>
  <si>
    <t>PROMOÇAO DE NEGÓCIOS EM ENERGIAS RENOVÁVEIS, PETRÓLEO E GÁS</t>
  </si>
  <si>
    <t>1691</t>
  </si>
  <si>
    <t>PROGRAMA DE ELETRIFICAÇÃO RURAL E URBANA</t>
  </si>
  <si>
    <t>1249</t>
  </si>
  <si>
    <t>INFRAESTRUTURA DE APOIO AOS EMPREENDIMENTOS EM ENERGIAS RENOVÁVEIS, PETRÓ</t>
  </si>
  <si>
    <t>1692</t>
  </si>
  <si>
    <t>FUNDO DE APOIO À PESQUISA E EXPLORAÇÃO MINERAL DO ESTADO DO PIAUI</t>
  </si>
  <si>
    <t>2261</t>
  </si>
  <si>
    <t>LEVANTAMENTO, PESQUISA E DIVULGAÇÃO DAS POTENCIALIDADES MINERAIS DO PIAUÍ</t>
  </si>
  <si>
    <t>1679</t>
  </si>
  <si>
    <t>INFRAESTRUTURA DE APOIO AOS EMPREENDIMENTOS MINERAIS</t>
  </si>
  <si>
    <t>1684</t>
  </si>
  <si>
    <t>PESQUISA, TOMBAMENTO, PROTEÇÃO, DO PATRIMÔNIO ARTISTÍCO E CULTURAL DO EST</t>
  </si>
  <si>
    <t>2004</t>
  </si>
  <si>
    <t>SISTEMA DE INCENTIVO ESTADUAL A CULTURA - SIEC</t>
  </si>
  <si>
    <t>2005</t>
  </si>
  <si>
    <t>DEMOCRATIZAÇÃO E DIFUSÃO DAS ARTES CRIATIVAS E DA CULTURA PIAUIENSE</t>
  </si>
  <si>
    <t>2244</t>
  </si>
  <si>
    <t>ENCONTRO NACIONAL DE FOLGUEDOS</t>
  </si>
  <si>
    <t>2245</t>
  </si>
  <si>
    <t>COMUNICAÇÃO E DIVULGAÇÃO DE AÇÕES E EVENTOS CULTURAIS DO ESTADO</t>
  </si>
  <si>
    <t>2524</t>
  </si>
  <si>
    <t>14103</t>
  </si>
  <si>
    <t>15103</t>
  </si>
  <si>
    <t>15105</t>
  </si>
  <si>
    <t>15106</t>
  </si>
  <si>
    <t>20103</t>
  </si>
  <si>
    <t>21207</t>
  </si>
  <si>
    <t>28102</t>
  </si>
  <si>
    <t>30105</t>
  </si>
  <si>
    <t>1755</t>
  </si>
  <si>
    <t>46102</t>
  </si>
  <si>
    <t>48103</t>
  </si>
  <si>
    <t>GESTÃO DOS FUNDOS DE PREVIDÊNCIA DO ESTADO</t>
  </si>
  <si>
    <t>2761</t>
  </si>
  <si>
    <t>2760</t>
  </si>
  <si>
    <t>2766</t>
  </si>
  <si>
    <t>2769</t>
  </si>
  <si>
    <t>1761</t>
  </si>
  <si>
    <t>1767</t>
  </si>
  <si>
    <t>1766</t>
  </si>
  <si>
    <t>1768</t>
  </si>
  <si>
    <t>1769</t>
  </si>
  <si>
    <t>1776</t>
  </si>
  <si>
    <t>1770</t>
  </si>
  <si>
    <t>1771</t>
  </si>
  <si>
    <t>1772</t>
  </si>
  <si>
    <t>CONSTRUÇÃO DA BARRAGEM RANGEL - REDENÇÃO DO GURGUEIA - PI</t>
  </si>
  <si>
    <t>1773</t>
  </si>
  <si>
    <t>1774</t>
  </si>
  <si>
    <t>1775</t>
  </si>
  <si>
    <t>1777</t>
  </si>
  <si>
    <t>REESTRUTURAÇÃO DOS APLS, OVINOCAPRICULTURA, PSCICULTURA, SUINO, APICULTUR</t>
  </si>
  <si>
    <t>1760</t>
  </si>
  <si>
    <t>2759</t>
  </si>
  <si>
    <t>1758</t>
  </si>
  <si>
    <t>REESTRUTURAÇÃO DO APL DA PISCICULTURA</t>
  </si>
  <si>
    <t>1762</t>
  </si>
  <si>
    <t>FORTALECIMENTO DO AGRONEGÓCIO</t>
  </si>
  <si>
    <t>1759</t>
  </si>
  <si>
    <t>1756</t>
  </si>
  <si>
    <t>1757</t>
  </si>
  <si>
    <t>2762</t>
  </si>
  <si>
    <t>2763</t>
  </si>
</sst>
</file>

<file path=xl/styles.xml><?xml version="1.0" encoding="utf-8"?>
<styleSheet xmlns="http://schemas.openxmlformats.org/spreadsheetml/2006/main">
  <numFmts count="8">
    <numFmt numFmtId="164" formatCode="GENERAL"/>
    <numFmt numFmtId="165" formatCode="&quot;R$ &quot;#,##0.00"/>
    <numFmt numFmtId="166" formatCode="#,##0.00"/>
    <numFmt numFmtId="167" formatCode="0.00%"/>
    <numFmt numFmtId="168" formatCode="@"/>
    <numFmt numFmtId="169" formatCode="0.00"/>
    <numFmt numFmtId="170" formatCode="#,##0"/>
    <numFmt numFmtId="171" formatCode="0%"/>
  </numFmts>
  <fonts count="30">
    <font>
      <sz val="11"/>
      <color rgb="FF000000"/>
      <name val="Calibri"/>
      <family val="2"/>
      <charset val="1"/>
    </font>
    <font>
      <sz val="10"/>
      <name val="Arial"/>
      <family val="0"/>
    </font>
    <font>
      <sz val="10"/>
      <name val="Arial"/>
      <family val="0"/>
    </font>
    <font>
      <sz val="10"/>
      <name val="Arial"/>
      <family val="0"/>
    </font>
    <font>
      <b val="true"/>
      <u val="single"/>
      <sz val="24"/>
      <color rgb="FF000000"/>
      <name val="Calibri"/>
      <family val="2"/>
      <charset val="1"/>
    </font>
    <font>
      <b val="true"/>
      <sz val="16"/>
      <color rgb="FF000000"/>
      <name val="Calibri"/>
      <family val="2"/>
      <charset val="1"/>
    </font>
    <font>
      <b val="true"/>
      <sz val="11"/>
      <color rgb="FFFFFFFF"/>
      <name val="Calibri"/>
      <family val="2"/>
      <charset val="1"/>
    </font>
    <font>
      <b val="true"/>
      <sz val="11"/>
      <color rgb="FF000000"/>
      <name val="Calibri"/>
      <family val="2"/>
      <charset val="1"/>
    </font>
    <font>
      <b val="true"/>
      <sz val="14"/>
      <color rgb="FF595959"/>
      <name val="Calibri"/>
      <family val="2"/>
    </font>
    <font>
      <sz val="9"/>
      <color rgb="FF404040"/>
      <name val="Calibri"/>
      <family val="2"/>
    </font>
    <font>
      <sz val="9"/>
      <color rgb="FF595959"/>
      <name val="Calibri"/>
      <family val="2"/>
    </font>
    <font>
      <b val="true"/>
      <sz val="12"/>
      <color rgb="FF595959"/>
      <name val="Calibri"/>
      <family val="2"/>
    </font>
    <font>
      <b val="true"/>
      <sz val="18"/>
      <color rgb="FF595959"/>
      <name val="Calibri"/>
      <family val="2"/>
    </font>
    <font>
      <sz val="10"/>
      <color rgb="FF000000"/>
      <name val="Calibri"/>
      <family val="2"/>
    </font>
    <font>
      <b val="true"/>
      <sz val="20"/>
      <color rgb="FF595959"/>
      <name val="Calibri"/>
      <family val="2"/>
    </font>
    <font>
      <b val="true"/>
      <sz val="12"/>
      <color rgb="FFFFFFFF"/>
      <name val="Calibri"/>
      <family val="2"/>
      <charset val="1"/>
    </font>
    <font>
      <b val="true"/>
      <sz val="12"/>
      <color rgb="FF000000"/>
      <name val="Calibri"/>
      <family val="2"/>
      <charset val="1"/>
    </font>
    <font>
      <b val="true"/>
      <sz val="14"/>
      <color rgb="FF000000"/>
      <name val="Calibri"/>
      <family val="2"/>
      <charset val="1"/>
    </font>
    <font>
      <b val="true"/>
      <sz val="9"/>
      <color rgb="FF404040"/>
      <name val="Calibri"/>
      <family val="2"/>
    </font>
    <font>
      <b val="true"/>
      <sz val="9"/>
      <color rgb="FF595959"/>
      <name val="Calibri"/>
      <family val="2"/>
    </font>
    <font>
      <b val="true"/>
      <sz val="22"/>
      <color rgb="FFFFFFFF"/>
      <name val="Calibri"/>
      <family val="2"/>
      <charset val="1"/>
    </font>
    <font>
      <b val="true"/>
      <sz val="8"/>
      <color rgb="FFFFFFFF"/>
      <name val="Calibri"/>
      <family val="2"/>
      <charset val="1"/>
    </font>
    <font>
      <b val="true"/>
      <sz val="9"/>
      <color rgb="FF000000"/>
      <name val="Calibri"/>
      <family val="2"/>
      <charset val="1"/>
    </font>
    <font>
      <b val="true"/>
      <sz val="8"/>
      <color rgb="FF000000"/>
      <name val="Calibri"/>
      <family val="2"/>
      <charset val="1"/>
    </font>
    <font>
      <sz val="8"/>
      <color rgb="FF000000"/>
      <name val="Calibri"/>
      <family val="2"/>
      <charset val="1"/>
    </font>
    <font>
      <u val="single"/>
      <sz val="11"/>
      <color rgb="FF000000"/>
      <name val="Calibri"/>
      <family val="2"/>
      <charset val="1"/>
    </font>
    <font>
      <b val="true"/>
      <sz val="14"/>
      <color rgb="FFFFFFFF"/>
      <name val="Calibri"/>
      <family val="2"/>
      <charset val="1"/>
    </font>
    <font>
      <b val="true"/>
      <sz val="10"/>
      <color rgb="FF000000"/>
      <name val="Calibri"/>
      <family val="2"/>
      <charset val="1"/>
    </font>
    <font>
      <sz val="12"/>
      <color rgb="FF000000"/>
      <name val="Calibri"/>
      <family val="2"/>
      <charset val="1"/>
    </font>
    <font>
      <sz val="11"/>
      <color rgb="FFFFFFFF"/>
      <name val="Calibri"/>
      <family val="2"/>
      <charset val="1"/>
    </font>
  </fonts>
  <fills count="15">
    <fill>
      <patternFill patternType="none"/>
    </fill>
    <fill>
      <patternFill patternType="gray125"/>
    </fill>
    <fill>
      <patternFill patternType="solid">
        <fgColor rgb="FFFFFFFF"/>
        <bgColor rgb="FFFFF2CC"/>
      </patternFill>
    </fill>
    <fill>
      <patternFill patternType="solid">
        <fgColor rgb="FF5B9BD5"/>
        <bgColor rgb="FF518ABD"/>
      </patternFill>
    </fill>
    <fill>
      <patternFill patternType="solid">
        <fgColor rgb="FFD0CECE"/>
        <bgColor rgb="FFD9D9D9"/>
      </patternFill>
    </fill>
    <fill>
      <patternFill patternType="solid">
        <fgColor rgb="FFFFF2CC"/>
        <bgColor rgb="FFFBE5D6"/>
      </patternFill>
    </fill>
    <fill>
      <patternFill patternType="solid">
        <fgColor rgb="FFFBE5D6"/>
        <bgColor rgb="FFFFF2CC"/>
      </patternFill>
    </fill>
    <fill>
      <patternFill patternType="solid">
        <fgColor rgb="FFF4B183"/>
        <bgColor rgb="FFF1A78B"/>
      </patternFill>
    </fill>
    <fill>
      <patternFill patternType="solid">
        <fgColor rgb="FF70AD47"/>
        <bgColor rgb="FF639A3F"/>
      </patternFill>
    </fill>
    <fill>
      <patternFill patternType="solid">
        <fgColor rgb="FFAFABAB"/>
        <bgColor rgb="FFA5A5A5"/>
      </patternFill>
    </fill>
    <fill>
      <patternFill patternType="solid">
        <fgColor rgb="FFFFFF00"/>
        <bgColor rgb="FFFFC000"/>
      </patternFill>
    </fill>
    <fill>
      <patternFill patternType="solid">
        <fgColor rgb="FFBF9000"/>
        <bgColor rgb="FFE3AB00"/>
      </patternFill>
    </fill>
    <fill>
      <patternFill patternType="solid">
        <fgColor rgb="FFE7E6E6"/>
        <bgColor rgb="FFDBDBDB"/>
      </patternFill>
    </fill>
    <fill>
      <patternFill patternType="solid">
        <fgColor rgb="FFA9D18E"/>
        <bgColor rgb="FFC5E0B4"/>
      </patternFill>
    </fill>
    <fill>
      <patternFill patternType="solid">
        <fgColor rgb="FFC5E0B4"/>
        <bgColor rgb="FFD9D9D9"/>
      </patternFill>
    </fill>
  </fills>
  <borders count="26">
    <border diagonalUp="false" diagonalDown="false">
      <left/>
      <right/>
      <top/>
      <bottom/>
      <diagonal/>
    </border>
    <border diagonalUp="false" diagonalDown="false">
      <left style="medium"/>
      <right style="medium"/>
      <top style="medium"/>
      <bottom style="medium"/>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style="thin"/>
      <right style="medium"/>
      <top/>
      <bottom style="thin"/>
      <diagonal/>
    </border>
    <border diagonalUp="false" diagonalDown="false">
      <left style="medium"/>
      <right style="thin"/>
      <top style="thin"/>
      <bottom/>
      <diagonal/>
    </border>
    <border diagonalUp="false" diagonalDown="false">
      <left style="thin"/>
      <right style="thin"/>
      <top style="thin"/>
      <bottom/>
      <diagonal/>
    </border>
    <border diagonalUp="false" diagonalDown="false">
      <left style="thin"/>
      <right style="medium"/>
      <top style="thin"/>
      <bottom/>
      <diagonal/>
    </border>
    <border diagonalUp="false" diagonalDown="false">
      <left style="thin"/>
      <right style="thin"/>
      <top style="thin"/>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medium"/>
      <right style="medium"/>
      <top style="medium"/>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medium"/>
      <right/>
      <top/>
      <bottom style="thin"/>
      <diagonal/>
    </border>
    <border diagonalUp="false" diagonalDown="false">
      <left style="medium"/>
      <right style="medium"/>
      <top/>
      <bottom style="medium"/>
      <diagonal/>
    </border>
    <border diagonalUp="false" diagonalDown="false">
      <left style="medium"/>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style="medium"/>
      <right style="medium"/>
      <top/>
      <bottom/>
      <diagonal/>
    </border>
    <border diagonalUp="false" diagonalDown="false">
      <left style="medium"/>
      <right style="medium"/>
      <top style="medium"/>
      <bottom style="thin"/>
      <diagonal/>
    </border>
    <border diagonalUp="false" diagonalDown="false">
      <left style="thin"/>
      <right style="medium"/>
      <top style="thin"/>
      <bottom style="thin"/>
      <diagonal/>
    </border>
    <border diagonalUp="false" diagonalDown="false">
      <left style="thin"/>
      <right style="thin"/>
      <top/>
      <bottom/>
      <diagonal/>
    </border>
    <border diagonalUp="false" diagonalDown="false">
      <left style="thin"/>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center" vertical="bottom" textRotation="0" wrapText="false" indent="0" shrinkToFit="false"/>
      <protection locked="true" hidden="false"/>
    </xf>
    <xf numFmtId="164" fontId="5" fillId="2" borderId="0" xfId="0" applyFont="true" applyBorder="true" applyAlignment="true" applyProtection="false">
      <alignment horizontal="center" vertical="bottom" textRotation="0" wrapText="false" indent="0" shrinkToFit="false"/>
      <protection locked="true" hidden="false"/>
    </xf>
    <xf numFmtId="164" fontId="6" fillId="3" borderId="1" xfId="0" applyFont="true" applyBorder="true" applyAlignment="true" applyProtection="false">
      <alignment horizontal="center" vertical="bottom" textRotation="0" wrapText="false" indent="0" shrinkToFit="false"/>
      <protection locked="true" hidden="false"/>
    </xf>
    <xf numFmtId="164" fontId="7" fillId="4" borderId="2" xfId="0" applyFont="true" applyBorder="true" applyAlignment="true" applyProtection="false">
      <alignment horizontal="center" vertical="bottom" textRotation="0" wrapText="false" indent="0" shrinkToFit="false"/>
      <protection locked="true" hidden="false"/>
    </xf>
    <xf numFmtId="164" fontId="0" fillId="2" borderId="3" xfId="0" applyFont="false" applyBorder="true" applyAlignment="true" applyProtection="false">
      <alignment horizontal="center" vertical="bottom" textRotation="0" wrapText="false" indent="0" shrinkToFit="false"/>
      <protection locked="true" hidden="false"/>
    </xf>
    <xf numFmtId="164" fontId="7" fillId="4" borderId="3" xfId="0" applyFont="true" applyBorder="true" applyAlignment="true" applyProtection="false">
      <alignment horizontal="center" vertical="bottom" textRotation="0" wrapText="false" indent="0" shrinkToFit="false"/>
      <protection locked="true" hidden="false"/>
    </xf>
    <xf numFmtId="164" fontId="0" fillId="2" borderId="4" xfId="0" applyFont="false" applyBorder="true" applyAlignment="true" applyProtection="false">
      <alignment horizontal="center" vertical="bottom" textRotation="0" wrapText="false" indent="0" shrinkToFit="false"/>
      <protection locked="true" hidden="false"/>
    </xf>
    <xf numFmtId="164" fontId="7" fillId="4" borderId="5" xfId="0" applyFont="true" applyBorder="true" applyAlignment="true" applyProtection="false">
      <alignment horizontal="center" vertical="bottom" textRotation="0" wrapText="false" indent="0" shrinkToFit="false"/>
      <protection locked="true" hidden="false"/>
    </xf>
    <xf numFmtId="165" fontId="0" fillId="2" borderId="6" xfId="0" applyFont="false" applyBorder="true" applyAlignment="true" applyProtection="false">
      <alignment horizontal="center" vertical="bottom" textRotation="0" wrapText="false" indent="0" shrinkToFit="false"/>
      <protection locked="true" hidden="false"/>
    </xf>
    <xf numFmtId="164" fontId="7" fillId="4" borderId="6" xfId="0" applyFont="true" applyBorder="true" applyAlignment="true" applyProtection="false">
      <alignment horizontal="center" vertical="bottom" textRotation="0" wrapText="false" indent="0" shrinkToFit="false"/>
      <protection locked="true" hidden="false"/>
    </xf>
    <xf numFmtId="165" fontId="0" fillId="2" borderId="7" xfId="0" applyFont="false" applyBorder="true" applyAlignment="true" applyProtection="false">
      <alignment horizontal="center" vertical="bottom" textRotation="0" wrapText="false" indent="0" shrinkToFit="false"/>
      <protection locked="true" hidden="false"/>
    </xf>
    <xf numFmtId="164" fontId="0" fillId="2" borderId="8" xfId="0" applyFont="false" applyBorder="true" applyAlignment="true" applyProtection="false">
      <alignment horizontal="center" vertical="bottom" textRotation="0" wrapText="false" indent="0" shrinkToFit="false"/>
      <protection locked="true" hidden="false"/>
    </xf>
    <xf numFmtId="164" fontId="7" fillId="4" borderId="9" xfId="0" applyFont="true" applyBorder="true" applyAlignment="true" applyProtection="false">
      <alignment horizontal="center" vertical="bottom" textRotation="0" wrapText="false" indent="0" shrinkToFit="false"/>
      <protection locked="true" hidden="false"/>
    </xf>
    <xf numFmtId="166" fontId="0" fillId="2" borderId="8" xfId="0" applyFont="false" applyBorder="true" applyAlignment="true" applyProtection="false">
      <alignment horizontal="center" vertical="bottom" textRotation="0" wrapText="false" indent="0" shrinkToFit="false"/>
      <protection locked="true" hidden="false"/>
    </xf>
    <xf numFmtId="164" fontId="7" fillId="4" borderId="10" xfId="0" applyFont="true" applyBorder="true" applyAlignment="true" applyProtection="false">
      <alignment horizontal="center" vertical="bottom" textRotation="0" wrapText="false" indent="0" shrinkToFit="false"/>
      <protection locked="true" hidden="false"/>
    </xf>
    <xf numFmtId="165" fontId="0" fillId="2" borderId="11" xfId="0" applyFont="false" applyBorder="true" applyAlignment="true" applyProtection="false">
      <alignment horizontal="center" vertical="bottom" textRotation="0" wrapText="false" indent="0" shrinkToFit="false"/>
      <protection locked="true" hidden="false"/>
    </xf>
    <xf numFmtId="165" fontId="0" fillId="2" borderId="10" xfId="0" applyFont="false" applyBorder="true" applyAlignment="true" applyProtection="false">
      <alignment horizontal="center" vertical="bottom" textRotation="0" wrapText="false" indent="0" shrinkToFit="false"/>
      <protection locked="true" hidden="false"/>
    </xf>
    <xf numFmtId="167" fontId="0" fillId="2" borderId="10" xfId="0" applyFont="false" applyBorder="true" applyAlignment="true" applyProtection="false">
      <alignment horizontal="center" vertical="bottom" textRotation="0" wrapText="false" indent="0" shrinkToFit="false"/>
      <protection locked="true" hidden="false"/>
    </xf>
    <xf numFmtId="164" fontId="7" fillId="2" borderId="1" xfId="0" applyFont="true" applyBorder="true" applyAlignment="true" applyProtection="false">
      <alignment horizontal="center" vertical="bottom" textRotation="0" wrapText="false" indent="0" shrinkToFit="false"/>
      <protection locked="true" hidden="false"/>
    </xf>
    <xf numFmtId="165" fontId="7" fillId="2" borderId="1" xfId="0" applyFont="true" applyBorder="true" applyAlignment="true" applyProtection="false">
      <alignment horizontal="center" vertical="bottom" textRotation="0" wrapText="false" indent="0" shrinkToFit="false"/>
      <protection locked="true" hidden="false"/>
    </xf>
    <xf numFmtId="167" fontId="7" fillId="2" borderId="1" xfId="0" applyFont="true" applyBorder="true" applyAlignment="true" applyProtection="false">
      <alignment horizontal="center" vertical="bottom" textRotation="0" wrapText="false" indent="0" shrinkToFit="false"/>
      <protection locked="true" hidden="false"/>
    </xf>
    <xf numFmtId="164" fontId="0" fillId="2" borderId="0" xfId="0" applyFont="false" applyBorder="false" applyAlignment="true" applyProtection="false">
      <alignment horizontal="center" vertical="bottom" textRotation="0" wrapText="false" indent="0" shrinkToFit="false"/>
      <protection locked="true" hidden="false"/>
    </xf>
    <xf numFmtId="164" fontId="15" fillId="3" borderId="12" xfId="0" applyFont="true" applyBorder="true" applyAlignment="true" applyProtection="false">
      <alignment horizontal="center" vertical="bottom" textRotation="0" wrapText="true" indent="0" shrinkToFit="false"/>
      <protection locked="true" hidden="false"/>
    </xf>
    <xf numFmtId="164" fontId="15" fillId="3" borderId="1" xfId="0" applyFont="true" applyBorder="true" applyAlignment="true" applyProtection="false">
      <alignment horizontal="center" vertical="bottom" textRotation="0" wrapText="false" indent="0" shrinkToFit="false"/>
      <protection locked="true" hidden="false"/>
    </xf>
    <xf numFmtId="164" fontId="15" fillId="3" borderId="1" xfId="0" applyFont="true" applyBorder="true" applyAlignment="true" applyProtection="false">
      <alignment horizontal="center" vertical="bottom" textRotation="0" wrapText="true" indent="0" shrinkToFit="false"/>
      <protection locked="true" hidden="false"/>
    </xf>
    <xf numFmtId="164" fontId="16" fillId="2" borderId="1" xfId="0" applyFont="true" applyBorder="true" applyAlignment="true" applyProtection="false">
      <alignment horizontal="center" vertical="bottom" textRotation="0" wrapText="true" indent="0" shrinkToFit="false"/>
      <protection locked="true" hidden="false"/>
    </xf>
    <xf numFmtId="164" fontId="15" fillId="3" borderId="13" xfId="0" applyFont="true" applyBorder="true" applyAlignment="true" applyProtection="false">
      <alignment horizontal="center" vertical="bottom" textRotation="0" wrapText="true" indent="0" shrinkToFit="false"/>
      <protection locked="true" hidden="false"/>
    </xf>
    <xf numFmtId="164" fontId="15" fillId="3" borderId="14" xfId="0" applyFont="true" applyBorder="true" applyAlignment="true" applyProtection="false">
      <alignment horizontal="center" vertical="bottom" textRotation="0" wrapText="true" indent="0" shrinkToFit="false"/>
      <protection locked="true" hidden="false"/>
    </xf>
    <xf numFmtId="164" fontId="15" fillId="3" borderId="15" xfId="0" applyFont="true" applyBorder="true" applyAlignment="true" applyProtection="false">
      <alignment horizontal="center" vertical="bottom" textRotation="0" wrapText="true" indent="0" shrinkToFit="false"/>
      <protection locked="true" hidden="false"/>
    </xf>
    <xf numFmtId="164" fontId="7" fillId="2" borderId="13" xfId="0" applyFont="true" applyBorder="true" applyAlignment="true" applyProtection="false">
      <alignment horizontal="left" vertical="bottom" textRotation="0" wrapText="false" indent="0" shrinkToFit="false"/>
      <protection locked="true" hidden="false"/>
    </xf>
    <xf numFmtId="164" fontId="7" fillId="2" borderId="14" xfId="0" applyFont="true" applyBorder="true" applyAlignment="true" applyProtection="false">
      <alignment horizontal="left" vertical="bottom" textRotation="0" wrapText="false" indent="0" shrinkToFit="false"/>
      <protection locked="true" hidden="false"/>
    </xf>
    <xf numFmtId="164" fontId="7" fillId="2" borderId="15" xfId="0" applyFont="true" applyBorder="true" applyAlignment="true" applyProtection="false">
      <alignment horizontal="left" vertical="bottom" textRotation="0" wrapText="false" indent="0" shrinkToFit="false"/>
      <protection locked="true" hidden="false"/>
    </xf>
    <xf numFmtId="164" fontId="0" fillId="2" borderId="1" xfId="0" applyFont="false" applyBorder="true" applyAlignment="true" applyProtection="false">
      <alignment horizontal="center" vertical="bottom" textRotation="0" wrapText="false" indent="0" shrinkToFit="false"/>
      <protection locked="true" hidden="false"/>
    </xf>
    <xf numFmtId="167" fontId="7" fillId="5" borderId="1" xfId="0" applyFont="true" applyBorder="true" applyAlignment="true" applyProtection="false">
      <alignment horizontal="center" vertical="bottom" textRotation="0" wrapText="false" indent="0" shrinkToFit="false"/>
      <protection locked="true" hidden="false"/>
    </xf>
    <xf numFmtId="164" fontId="16" fillId="6" borderId="1" xfId="0" applyFont="true" applyBorder="true" applyAlignment="true" applyProtection="false">
      <alignment horizontal="center" vertical="bottom" textRotation="0" wrapText="true" indent="0" shrinkToFit="false"/>
      <protection locked="true" hidden="false"/>
    </xf>
    <xf numFmtId="167" fontId="17" fillId="5" borderId="1" xfId="0" applyFont="true" applyBorder="true" applyAlignment="true" applyProtection="false">
      <alignment horizontal="center" vertical="bottom" textRotation="0" wrapText="false" indent="0" shrinkToFit="false"/>
      <protection locked="true" hidden="false"/>
    </xf>
    <xf numFmtId="164" fontId="6" fillId="3" borderId="1" xfId="0" applyFont="true" applyBorder="true" applyAlignment="true" applyProtection="false">
      <alignment horizontal="center" vertical="bottom" textRotation="0" wrapText="true" indent="0" shrinkToFit="false"/>
      <protection locked="true" hidden="false"/>
    </xf>
    <xf numFmtId="168" fontId="0" fillId="4" borderId="16" xfId="0" applyFont="true" applyBorder="true" applyAlignment="true" applyProtection="false">
      <alignment horizontal="center" vertical="bottom" textRotation="0" wrapText="false" indent="0" shrinkToFit="false"/>
      <protection locked="true" hidden="false"/>
    </xf>
    <xf numFmtId="164" fontId="7" fillId="2" borderId="17" xfId="0" applyFont="true" applyBorder="true" applyAlignment="true" applyProtection="false">
      <alignment horizontal="center" vertical="bottom" textRotation="0" wrapText="false" indent="0" shrinkToFit="false"/>
      <protection locked="true" hidden="false"/>
    </xf>
    <xf numFmtId="168" fontId="0" fillId="4" borderId="18" xfId="0" applyFont="true" applyBorder="true" applyAlignment="true" applyProtection="false">
      <alignment horizontal="center" vertical="bottom" textRotation="0" wrapText="false" indent="0" shrinkToFit="false"/>
      <protection locked="true" hidden="false"/>
    </xf>
    <xf numFmtId="168" fontId="0" fillId="4" borderId="9" xfId="0" applyFont="true" applyBorder="true" applyAlignment="true" applyProtection="false">
      <alignment horizontal="center" vertical="bottom" textRotation="0" wrapText="false" indent="0" shrinkToFit="false"/>
      <protection locked="true" hidden="false"/>
    </xf>
    <xf numFmtId="168" fontId="0" fillId="2" borderId="0" xfId="0" applyFont="false" applyBorder="false" applyAlignment="true" applyProtection="false">
      <alignment horizontal="center" vertical="bottom" textRotation="0" wrapText="false" indent="0" shrinkToFit="false"/>
      <protection locked="true" hidden="false"/>
    </xf>
    <xf numFmtId="164" fontId="0" fillId="2" borderId="0" xfId="0" applyFont="false" applyBorder="false" applyAlignment="tru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center" vertical="bottom" textRotation="0" wrapText="false" indent="0" shrinkToFit="false"/>
      <protection locked="true" hidden="false"/>
    </xf>
    <xf numFmtId="166" fontId="0" fillId="2" borderId="0" xfId="0" applyFont="false" applyBorder="false" applyAlignment="true" applyProtection="false">
      <alignment horizontal="center" vertical="bottom" textRotation="0" wrapText="false" indent="0" shrinkToFit="false"/>
      <protection locked="true" hidden="false"/>
    </xf>
    <xf numFmtId="164" fontId="20" fillId="3" borderId="19" xfId="0" applyFont="true" applyBorder="true" applyAlignment="true" applyProtection="false">
      <alignment horizontal="center" vertical="bottom" textRotation="0" wrapText="false" indent="0" shrinkToFit="false"/>
      <protection locked="true" hidden="false"/>
    </xf>
    <xf numFmtId="164" fontId="20" fillId="3" borderId="20" xfId="0" applyFont="true" applyBorder="true" applyAlignment="true" applyProtection="false">
      <alignment horizontal="center" vertical="bottom" textRotation="0" wrapText="false" indent="0" shrinkToFit="false"/>
      <protection locked="true" hidden="false"/>
    </xf>
    <xf numFmtId="168" fontId="20" fillId="3" borderId="20" xfId="0" applyFont="true" applyBorder="true" applyAlignment="true" applyProtection="false">
      <alignment horizontal="center" vertical="bottom" textRotation="0" wrapText="false" indent="0" shrinkToFit="false"/>
      <protection locked="true" hidden="false"/>
    </xf>
    <xf numFmtId="164" fontId="20" fillId="3" borderId="20" xfId="0" applyFont="true" applyBorder="true" applyAlignment="true" applyProtection="false">
      <alignment horizontal="general" vertical="bottom" textRotation="0" wrapText="false" indent="0" shrinkToFit="false"/>
      <protection locked="true" hidden="false"/>
    </xf>
    <xf numFmtId="164" fontId="21" fillId="3" borderId="20" xfId="0" applyFont="true" applyBorder="true" applyAlignment="true" applyProtection="false">
      <alignment horizontal="center" vertical="bottom" textRotation="0" wrapText="false" indent="0" shrinkToFit="false"/>
      <protection locked="true" hidden="false"/>
    </xf>
    <xf numFmtId="168" fontId="22" fillId="5" borderId="8" xfId="0" applyFont="true" applyBorder="true" applyAlignment="true" applyProtection="false">
      <alignment horizontal="center" vertical="bottom" textRotation="0" wrapText="false" indent="0" shrinkToFit="false"/>
      <protection locked="true" hidden="false"/>
    </xf>
    <xf numFmtId="164" fontId="22" fillId="5" borderId="8" xfId="0" applyFont="true" applyBorder="true" applyAlignment="true" applyProtection="false">
      <alignment horizontal="center" vertical="bottom" textRotation="0" wrapText="false" indent="0" shrinkToFit="false"/>
      <protection locked="true" hidden="false"/>
    </xf>
    <xf numFmtId="164" fontId="22" fillId="5" borderId="8" xfId="0" applyFont="true" applyBorder="true" applyAlignment="true" applyProtection="false">
      <alignment horizontal="general" vertical="bottom" textRotation="0" wrapText="false" indent="0" shrinkToFit="false"/>
      <protection locked="true" hidden="false"/>
    </xf>
    <xf numFmtId="164" fontId="23" fillId="5" borderId="8" xfId="0" applyFont="true" applyBorder="true" applyAlignment="true" applyProtection="false">
      <alignment horizontal="center" vertical="bottom" textRotation="0" wrapText="false" indent="0" shrinkToFit="false"/>
      <protection locked="true" hidden="false"/>
    </xf>
    <xf numFmtId="166" fontId="22" fillId="5" borderId="8" xfId="0" applyFont="true" applyBorder="true" applyAlignment="true" applyProtection="false">
      <alignment horizontal="center" vertical="bottom" textRotation="0" wrapText="false" indent="0" shrinkToFit="false"/>
      <protection locked="true" hidden="false"/>
    </xf>
    <xf numFmtId="166" fontId="22" fillId="7" borderId="8" xfId="0" applyFont="true" applyBorder="true" applyAlignment="true" applyProtection="false">
      <alignment horizontal="center" vertical="bottom" textRotation="0" wrapText="false" indent="0" shrinkToFit="false"/>
      <protection locked="true" hidden="false"/>
    </xf>
    <xf numFmtId="166" fontId="22" fillId="8" borderId="8" xfId="0" applyFont="true" applyBorder="true" applyAlignment="true" applyProtection="false">
      <alignment horizontal="left" vertical="bottom" textRotation="0" wrapText="false" indent="0" shrinkToFit="false"/>
      <protection locked="true" hidden="false"/>
    </xf>
    <xf numFmtId="164" fontId="22" fillId="2" borderId="0" xfId="0" applyFont="true" applyBorder="false" applyAlignment="true" applyProtection="false">
      <alignment horizontal="center" vertical="bottom" textRotation="0" wrapText="false" indent="0" shrinkToFit="false"/>
      <protection locked="true" hidden="false"/>
    </xf>
    <xf numFmtId="168" fontId="0" fillId="9" borderId="8" xfId="0" applyFont="true" applyBorder="true" applyAlignment="true" applyProtection="false">
      <alignment horizontal="center" vertical="bottom" textRotation="0" wrapText="false" indent="0" shrinkToFit="false"/>
      <protection locked="true" hidden="false"/>
    </xf>
    <xf numFmtId="164" fontId="0" fillId="9" borderId="8" xfId="0" applyFont="false" applyBorder="true" applyAlignment="true" applyProtection="false">
      <alignment horizontal="center" vertical="bottom" textRotation="0" wrapText="false" indent="0" shrinkToFit="false"/>
      <protection locked="true" hidden="false"/>
    </xf>
    <xf numFmtId="169" fontId="0" fillId="2" borderId="8" xfId="0" applyFont="true" applyBorder="true" applyAlignment="true" applyProtection="false">
      <alignment horizontal="center" vertical="bottom" textRotation="0" wrapText="false" indent="0" shrinkToFit="false"/>
      <protection locked="true" hidden="false"/>
    </xf>
    <xf numFmtId="164" fontId="0" fillId="0" borderId="8" xfId="0" applyFont="true" applyBorder="true" applyAlignment="true" applyProtection="false">
      <alignment horizontal="center" vertical="bottom" textRotation="0" wrapText="false" indent="0" shrinkToFit="false"/>
      <protection locked="true" hidden="false"/>
    </xf>
    <xf numFmtId="168" fontId="0" fillId="0" borderId="8" xfId="0" applyFont="true" applyBorder="true" applyAlignment="true" applyProtection="false">
      <alignment horizontal="center" vertical="bottom" textRotation="0" wrapText="false" indent="0" shrinkToFit="false"/>
      <protection locked="true" hidden="false"/>
    </xf>
    <xf numFmtId="165" fontId="0" fillId="0" borderId="8" xfId="0" applyFont="false" applyBorder="true" applyAlignment="true" applyProtection="false">
      <alignment horizontal="center" vertical="bottom" textRotation="0" wrapText="false" indent="0" shrinkToFit="false"/>
      <protection locked="true" hidden="false"/>
    </xf>
    <xf numFmtId="164" fontId="0" fillId="0" borderId="8" xfId="0" applyFont="false" applyBorder="true" applyAlignment="true" applyProtection="false">
      <alignment horizontal="center" vertical="bottom" textRotation="0" wrapText="false" indent="0" shrinkToFit="false"/>
      <protection locked="true" hidden="false"/>
    </xf>
    <xf numFmtId="164" fontId="0" fillId="0" borderId="8" xfId="0" applyFont="true" applyBorder="true" applyAlignment="true" applyProtection="false">
      <alignment horizontal="general" vertical="bottom" textRotation="0" wrapText="false" indent="0" shrinkToFit="false"/>
      <protection locked="true" hidden="false"/>
    </xf>
    <xf numFmtId="164" fontId="24" fillId="2" borderId="8" xfId="0" applyFont="true" applyBorder="true" applyAlignment="true" applyProtection="false">
      <alignment horizontal="center" vertical="bottom" textRotation="0" wrapText="false" indent="0" shrinkToFit="false"/>
      <protection locked="true" hidden="false"/>
    </xf>
    <xf numFmtId="166" fontId="0" fillId="0" borderId="8" xfId="0" applyFont="true" applyBorder="true" applyAlignment="true" applyProtection="false">
      <alignment horizontal="center" vertical="bottom" textRotation="0" wrapText="false" indent="0" shrinkToFit="false"/>
      <protection locked="true" hidden="false"/>
    </xf>
    <xf numFmtId="167" fontId="0" fillId="0" borderId="8" xfId="0" applyFont="false" applyBorder="true" applyAlignment="true" applyProtection="false">
      <alignment horizontal="center" vertical="bottom" textRotation="0" wrapText="false" indent="0" shrinkToFit="false"/>
      <protection locked="true" hidden="false"/>
    </xf>
    <xf numFmtId="164" fontId="24" fillId="0" borderId="8"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10" borderId="8" xfId="0" applyFont="false" applyBorder="true" applyAlignment="true" applyProtection="false">
      <alignment horizontal="center"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10" borderId="0" xfId="0" applyFont="fals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70" fontId="0" fillId="0" borderId="8" xfId="0" applyFont="false" applyBorder="true" applyAlignment="true" applyProtection="false">
      <alignment horizontal="center" vertical="bottom" textRotation="0" wrapText="false" indent="0" shrinkToFit="false"/>
      <protection locked="true" hidden="false"/>
    </xf>
    <xf numFmtId="164" fontId="0" fillId="2" borderId="8" xfId="0" applyFont="false" applyBorder="true" applyAlignment="true" applyProtection="false">
      <alignment horizontal="center" vertical="bottom" textRotation="0" wrapText="false" indent="0" shrinkToFit="false"/>
      <protection locked="true" hidden="false"/>
    </xf>
    <xf numFmtId="164" fontId="0" fillId="2" borderId="8" xfId="0" applyFont="true" applyBorder="true" applyAlignment="true" applyProtection="false">
      <alignment horizontal="general" vertical="bottom" textRotation="0" wrapText="false" indent="0" shrinkToFit="false"/>
      <protection locked="true" hidden="false"/>
    </xf>
    <xf numFmtId="167" fontId="0" fillId="2" borderId="8" xfId="0" applyFont="false" applyBorder="true" applyAlignment="true" applyProtection="false">
      <alignment horizontal="center" vertical="bottom" textRotation="0" wrapText="false" indent="0" shrinkToFit="false"/>
      <protection locked="true" hidden="false"/>
    </xf>
    <xf numFmtId="168" fontId="25" fillId="9" borderId="8" xfId="0" applyFont="true" applyBorder="true" applyAlignment="true" applyProtection="false">
      <alignment horizontal="center" vertical="bottom" textRotation="0" wrapText="false" indent="0" shrinkToFit="false"/>
      <protection locked="true" hidden="false"/>
    </xf>
    <xf numFmtId="164" fontId="24" fillId="0" borderId="8" xfId="0" applyFont="tru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20" fillId="3" borderId="1" xfId="0" applyFont="true" applyBorder="true" applyAlignment="true" applyProtection="false">
      <alignment horizontal="center" vertical="bottom" textRotation="0" wrapText="false" indent="0" shrinkToFit="false"/>
      <protection locked="true" hidden="false"/>
    </xf>
    <xf numFmtId="164" fontId="15" fillId="9"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15" fillId="2" borderId="0" xfId="0" applyFont="true" applyBorder="true" applyAlignment="true" applyProtection="false">
      <alignment horizontal="center" vertical="bottom" textRotation="0" wrapText="false" indent="0" shrinkToFit="false"/>
      <protection locked="true" hidden="false"/>
    </xf>
    <xf numFmtId="164" fontId="26" fillId="9"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26" fillId="9" borderId="21" xfId="0" applyFont="true" applyBorder="true" applyAlignment="true" applyProtection="false">
      <alignment horizontal="center" vertical="bottom" textRotation="0" wrapText="false" indent="0" shrinkToFit="false"/>
      <protection locked="true" hidden="false"/>
    </xf>
    <xf numFmtId="164" fontId="0" fillId="2" borderId="0" xfId="0" applyFont="false" applyBorder="false" applyAlignment="true" applyProtection="false">
      <alignment horizontal="left" vertical="bottom" textRotation="0" wrapText="false" indent="0" shrinkToFit="false"/>
      <protection locked="true" hidden="false"/>
    </xf>
    <xf numFmtId="164" fontId="20" fillId="3" borderId="22" xfId="0" applyFont="true" applyBorder="true" applyAlignment="true" applyProtection="false">
      <alignment horizontal="center" vertical="bottom" textRotation="0" wrapText="false" indent="0" shrinkToFit="false"/>
      <protection locked="true" hidden="false"/>
    </xf>
    <xf numFmtId="168" fontId="7" fillId="5" borderId="18" xfId="0" applyFont="true" applyBorder="true" applyAlignment="true" applyProtection="false">
      <alignment horizontal="center" vertical="bottom" textRotation="0" wrapText="false" indent="0" shrinkToFit="false"/>
      <protection locked="true" hidden="false"/>
    </xf>
    <xf numFmtId="164" fontId="7" fillId="5" borderId="8" xfId="0" applyFont="true" applyBorder="true" applyAlignment="true" applyProtection="false">
      <alignment horizontal="center" vertical="bottom" textRotation="0" wrapText="false" indent="0" shrinkToFit="false"/>
      <protection locked="true" hidden="false"/>
    </xf>
    <xf numFmtId="164" fontId="27" fillId="5" borderId="23" xfId="0" applyFont="true" applyBorder="true" applyAlignment="true" applyProtection="false">
      <alignment horizontal="center"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0" fillId="2" borderId="8" xfId="0" applyFont="false" applyBorder="true" applyAlignment="true" applyProtection="false">
      <alignment horizontal="left" vertical="bottom" textRotation="0" wrapText="false" indent="0" shrinkToFit="false"/>
      <protection locked="true" hidden="false"/>
    </xf>
    <xf numFmtId="164" fontId="28" fillId="0" borderId="6" xfId="0" applyFont="true" applyBorder="true" applyAlignment="true" applyProtection="false">
      <alignment horizontal="general" vertical="center" textRotation="0" wrapText="true" indent="0" shrinkToFit="false"/>
      <protection locked="true" hidden="false"/>
    </xf>
    <xf numFmtId="171" fontId="0" fillId="0" borderId="23" xfId="0" applyFont="false" applyBorder="true" applyAlignment="true" applyProtection="false">
      <alignment horizontal="center" vertical="bottom" textRotation="0" wrapText="false" indent="0" shrinkToFit="false"/>
      <protection locked="true" hidden="false"/>
    </xf>
    <xf numFmtId="164" fontId="7" fillId="4" borderId="2" xfId="0" applyFont="true" applyBorder="true" applyAlignment="false" applyProtection="false">
      <alignment horizontal="general" vertical="bottom" textRotation="0" wrapText="false" indent="0" shrinkToFit="false"/>
      <protection locked="true" hidden="false"/>
    </xf>
    <xf numFmtId="164" fontId="7" fillId="4" borderId="3" xfId="0" applyFont="true" applyBorder="true" applyAlignment="false" applyProtection="false">
      <alignment horizontal="general" vertical="bottom" textRotation="0" wrapText="false" indent="0" shrinkToFit="false"/>
      <protection locked="true" hidden="false"/>
    </xf>
    <xf numFmtId="164" fontId="7" fillId="4" borderId="5" xfId="0" applyFont="true" applyBorder="true" applyAlignment="false" applyProtection="false">
      <alignment horizontal="general" vertical="bottom" textRotation="0" wrapText="false" indent="0" shrinkToFit="false"/>
      <protection locked="true" hidden="false"/>
    </xf>
    <xf numFmtId="166" fontId="0" fillId="2" borderId="6" xfId="0" applyFont="false" applyBorder="true" applyAlignment="true" applyProtection="false">
      <alignment horizontal="center" vertical="bottom" textRotation="0" wrapText="false" indent="0" shrinkToFit="false"/>
      <protection locked="true" hidden="false"/>
    </xf>
    <xf numFmtId="164" fontId="7" fillId="4" borderId="6" xfId="0" applyFont="true" applyBorder="true" applyAlignment="false" applyProtection="false">
      <alignment horizontal="general" vertical="bottom" textRotation="0" wrapText="false" indent="0" shrinkToFit="false"/>
      <protection locked="true" hidden="false"/>
    </xf>
    <xf numFmtId="166" fontId="0" fillId="2" borderId="7" xfId="0" applyFont="false" applyBorder="true" applyAlignment="true" applyProtection="false">
      <alignment horizontal="center" vertical="bottom" textRotation="0" wrapText="false" indent="0" shrinkToFit="false"/>
      <protection locked="true" hidden="false"/>
    </xf>
    <xf numFmtId="164" fontId="7" fillId="4" borderId="9" xfId="0" applyFont="true" applyBorder="true" applyAlignment="false" applyProtection="false">
      <alignment horizontal="general" vertical="bottom" textRotation="0" wrapText="false" indent="0" shrinkToFit="false"/>
      <protection locked="true" hidden="false"/>
    </xf>
    <xf numFmtId="166" fontId="0" fillId="2" borderId="10" xfId="0" applyFont="false" applyBorder="true" applyAlignment="true" applyProtection="false">
      <alignment horizontal="center" vertical="bottom" textRotation="0" wrapText="false" indent="0" shrinkToFit="false"/>
      <protection locked="true" hidden="false"/>
    </xf>
    <xf numFmtId="164" fontId="7" fillId="4" borderId="10" xfId="0" applyFont="true" applyBorder="true" applyAlignment="false" applyProtection="false">
      <alignment horizontal="general" vertical="bottom" textRotation="0" wrapText="false" indent="0" shrinkToFit="false"/>
      <protection locked="true" hidden="false"/>
    </xf>
    <xf numFmtId="166" fontId="0" fillId="2" borderId="11" xfId="0" applyFont="false" applyBorder="true" applyAlignment="true" applyProtection="false">
      <alignment horizontal="center" vertical="bottom" textRotation="0" wrapText="false" indent="0" shrinkToFit="false"/>
      <protection locked="true" hidden="false"/>
    </xf>
    <xf numFmtId="164" fontId="0" fillId="11" borderId="1" xfId="0" applyFont="true" applyBorder="true" applyAlignment="true" applyProtection="false">
      <alignment horizontal="center" vertical="bottom" textRotation="0" wrapText="false" indent="0" shrinkToFit="false"/>
      <protection locked="true" hidden="false"/>
    </xf>
    <xf numFmtId="164" fontId="0" fillId="12" borderId="1" xfId="0" applyFont="false" applyBorder="true" applyAlignment="true" applyProtection="false">
      <alignment horizontal="center" vertical="bottom" textRotation="0" wrapText="false" indent="0" shrinkToFit="false"/>
      <protection locked="true" hidden="false"/>
    </xf>
    <xf numFmtId="166" fontId="0" fillId="12" borderId="1" xfId="0" applyFont="false" applyBorder="true" applyAlignment="true" applyProtection="false">
      <alignment horizontal="center" vertical="bottom" textRotation="0" wrapText="false" indent="0" shrinkToFit="false"/>
      <protection locked="true" hidden="false"/>
    </xf>
    <xf numFmtId="164" fontId="28" fillId="0" borderId="8" xfId="0" applyFont="true" applyBorder="true" applyAlignment="true" applyProtection="false">
      <alignment horizontal="general" vertical="center" textRotation="0" wrapText="true" indent="0" shrinkToFit="false"/>
      <protection locked="true" hidden="false"/>
    </xf>
    <xf numFmtId="166" fontId="0" fillId="2"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28" fillId="0" borderId="8" xfId="0" applyFont="true" applyBorder="true" applyAlignment="true" applyProtection="false">
      <alignment horizontal="general" vertical="center" textRotation="0" wrapText="true" indent="0" shrinkToFit="false"/>
      <protection locked="true" hidden="false"/>
    </xf>
    <xf numFmtId="164" fontId="28" fillId="0" borderId="8" xfId="0" applyFont="true" applyBorder="true" applyAlignment="true" applyProtection="false">
      <alignment horizontal="left" vertical="center" textRotation="0" wrapText="true" indent="0" shrinkToFit="false"/>
      <protection locked="true" hidden="false"/>
    </xf>
    <xf numFmtId="164" fontId="28" fillId="0" borderId="0" xfId="0" applyFont="true" applyBorder="true" applyAlignment="true" applyProtection="false">
      <alignment horizontal="left" vertical="center" textRotation="0" wrapText="true" indent="0" shrinkToFit="false"/>
      <protection locked="true" hidden="false"/>
    </xf>
    <xf numFmtId="164" fontId="28" fillId="0" borderId="24" xfId="0" applyFont="true" applyBorder="true" applyAlignment="true" applyProtection="false">
      <alignment horizontal="general" vertical="center" textRotation="0" wrapText="true" indent="0" shrinkToFit="false"/>
      <protection locked="true" hidden="false"/>
    </xf>
    <xf numFmtId="164" fontId="28" fillId="0" borderId="3" xfId="0" applyFont="true" applyBorder="true" applyAlignment="true" applyProtection="false">
      <alignment horizontal="general" vertical="center" textRotation="0" wrapText="true" indent="0" shrinkToFit="false"/>
      <protection locked="true" hidden="false"/>
    </xf>
    <xf numFmtId="164" fontId="0" fillId="2" borderId="10" xfId="0" applyFont="true" applyBorder="true" applyAlignment="true" applyProtection="false">
      <alignment horizontal="center" vertical="bottom" textRotation="0" wrapText="false" indent="0" shrinkToFit="false"/>
      <protection locked="true" hidden="false"/>
    </xf>
    <xf numFmtId="164" fontId="0" fillId="2" borderId="10" xfId="0" applyFont="false" applyBorder="true" applyAlignment="true" applyProtection="false">
      <alignment horizontal="left" vertical="bottom" textRotation="0" wrapText="false" indent="0" shrinkToFit="false"/>
      <protection locked="true" hidden="false"/>
    </xf>
    <xf numFmtId="170" fontId="0" fillId="0" borderId="10" xfId="0" applyFont="false" applyBorder="true" applyAlignment="true" applyProtection="false">
      <alignment horizontal="center" vertical="bottom" textRotation="0" wrapText="false" indent="0" shrinkToFit="false"/>
      <protection locked="true" hidden="false"/>
    </xf>
    <xf numFmtId="171" fontId="0" fillId="0" borderId="11" xfId="0" applyFont="false" applyBorder="true" applyAlignment="true" applyProtection="false">
      <alignment horizontal="center" vertical="bottom" textRotation="0" wrapText="false" indent="0" shrinkToFit="false"/>
      <protection locked="true" hidden="false"/>
    </xf>
    <xf numFmtId="166" fontId="0" fillId="10" borderId="1" xfId="0" applyFont="false" applyBorder="true" applyAlignment="true" applyProtection="false">
      <alignment horizontal="center" vertical="bottom" textRotation="0" wrapText="false" indent="0" shrinkToFit="false"/>
      <protection locked="true" hidden="false"/>
    </xf>
    <xf numFmtId="170" fontId="0" fillId="10" borderId="1" xfId="0" applyFont="false" applyBorder="true" applyAlignment="true" applyProtection="false">
      <alignment horizontal="center"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8" fontId="0" fillId="5" borderId="8" xfId="0" applyFont="true" applyBorder="true" applyAlignment="true" applyProtection="false">
      <alignment horizontal="center" vertical="bottom" textRotation="0" wrapText="false" indent="0" shrinkToFit="false"/>
      <protection locked="true" hidden="false"/>
    </xf>
    <xf numFmtId="164" fontId="0" fillId="5" borderId="8" xfId="0" applyFont="true" applyBorder="true" applyAlignment="true" applyProtection="false">
      <alignment horizontal="center" vertical="bottom" textRotation="0" wrapText="false" indent="0" shrinkToFit="false"/>
      <protection locked="true" hidden="false"/>
    </xf>
    <xf numFmtId="166" fontId="0" fillId="5" borderId="25" xfId="0" applyFont="true" applyBorder="true" applyAlignment="true" applyProtection="false">
      <alignment horizontal="center" vertical="bottom" textRotation="0" wrapText="false" indent="0" shrinkToFit="false"/>
      <protection locked="true" hidden="false"/>
    </xf>
    <xf numFmtId="164" fontId="29" fillId="2" borderId="0" xfId="0" applyFont="true" applyBorder="true" applyAlignment="true" applyProtection="false">
      <alignment horizontal="center" vertical="bottom" textRotation="0" wrapText="false" indent="0" shrinkToFit="false"/>
      <protection locked="true" hidden="false"/>
    </xf>
    <xf numFmtId="168" fontId="0" fillId="2" borderId="8" xfId="0" applyFont="true" applyBorder="true" applyAlignment="true" applyProtection="false">
      <alignment horizontal="center" vertical="bottom" textRotation="0" wrapText="false" indent="0" shrinkToFit="false"/>
      <protection locked="true" hidden="false"/>
    </xf>
    <xf numFmtId="168" fontId="0" fillId="2" borderId="8" xfId="0" applyFont="true" applyBorder="true" applyAlignment="false" applyProtection="false">
      <alignment horizontal="general" vertical="bottom" textRotation="0" wrapText="false" indent="0" shrinkToFit="false"/>
      <protection locked="true" hidden="false"/>
    </xf>
    <xf numFmtId="166" fontId="0" fillId="0" borderId="25" xfId="0" applyFont="false" applyBorder="true" applyAlignment="false" applyProtection="false">
      <alignment horizontal="general" vertical="bottom" textRotation="0" wrapText="false" indent="0" shrinkToFit="false"/>
      <protection locked="true" hidden="false"/>
    </xf>
    <xf numFmtId="164" fontId="29" fillId="2" borderId="0" xfId="0" applyFont="true" applyBorder="true" applyAlignment="false" applyProtection="false">
      <alignment horizontal="general" vertical="bottom" textRotation="0" wrapText="false" indent="0" shrinkToFit="false"/>
      <protection locked="true" hidden="false"/>
    </xf>
    <xf numFmtId="168" fontId="29" fillId="2" borderId="0" xfId="0" applyFont="true" applyBorder="true" applyAlignment="false" applyProtection="false">
      <alignment horizontal="general" vertical="bottom" textRotation="0" wrapText="false" indent="0" shrinkToFit="false"/>
      <protection locked="true" hidden="false"/>
    </xf>
    <xf numFmtId="168" fontId="0" fillId="13" borderId="8" xfId="0" applyFont="true" applyBorder="true" applyAlignment="true" applyProtection="false">
      <alignment horizontal="center" vertical="bottom" textRotation="0" wrapText="false" indent="0" shrinkToFit="false"/>
      <protection locked="true" hidden="false"/>
    </xf>
    <xf numFmtId="169" fontId="0" fillId="13" borderId="8" xfId="0" applyFont="true" applyBorder="true" applyAlignment="true" applyProtection="false">
      <alignment horizontal="center" vertical="bottom" textRotation="0" wrapText="false" indent="0" shrinkToFit="false"/>
      <protection locked="true" hidden="false"/>
    </xf>
    <xf numFmtId="164" fontId="0" fillId="13" borderId="8" xfId="0" applyFont="true" applyBorder="true" applyAlignment="false" applyProtection="false">
      <alignment horizontal="general" vertical="bottom" textRotation="0" wrapText="false" indent="0" shrinkToFit="false"/>
      <protection locked="true" hidden="false"/>
    </xf>
    <xf numFmtId="168" fontId="0" fillId="13" borderId="8" xfId="0" applyFont="true" applyBorder="true" applyAlignment="false" applyProtection="false">
      <alignment horizontal="general" vertical="bottom" textRotation="0" wrapText="false" indent="0" shrinkToFit="false"/>
      <protection locked="true" hidden="false"/>
    </xf>
    <xf numFmtId="166" fontId="0" fillId="13" borderId="25" xfId="0" applyFont="false" applyBorder="true" applyAlignment="false" applyProtection="false">
      <alignment horizontal="general" vertical="bottom" textRotation="0" wrapText="false" indent="0" shrinkToFit="false"/>
      <protection locked="true" hidden="false"/>
    </xf>
    <xf numFmtId="168" fontId="0" fillId="14" borderId="8" xfId="0" applyFont="true" applyBorder="true" applyAlignment="true" applyProtection="false">
      <alignment horizontal="center" vertical="bottom" textRotation="0" wrapText="false" indent="0" shrinkToFit="false"/>
      <protection locked="true" hidden="false"/>
    </xf>
    <xf numFmtId="169" fontId="0" fillId="14" borderId="8" xfId="0" applyFont="true" applyBorder="true" applyAlignment="true" applyProtection="false">
      <alignment horizontal="center" vertical="bottom" textRotation="0" wrapText="false" indent="0" shrinkToFit="false"/>
      <protection locked="true" hidden="false"/>
    </xf>
    <xf numFmtId="164" fontId="0" fillId="14" borderId="8" xfId="0" applyFont="true" applyBorder="true" applyAlignment="false" applyProtection="false">
      <alignment horizontal="general" vertical="bottom" textRotation="0" wrapText="false" indent="0" shrinkToFit="false"/>
      <protection locked="true" hidden="false"/>
    </xf>
    <xf numFmtId="168" fontId="0" fillId="14" borderId="8" xfId="0" applyFont="true" applyBorder="true" applyAlignment="false" applyProtection="false">
      <alignment horizontal="general" vertical="bottom" textRotation="0" wrapText="false" indent="0" shrinkToFit="false"/>
      <protection locked="true" hidden="false"/>
    </xf>
    <xf numFmtId="166" fontId="0" fillId="14" borderId="25" xfId="0" applyFont="false" applyBorder="true" applyAlignment="false" applyProtection="false">
      <alignment horizontal="general" vertical="bottom" textRotation="0" wrapText="false" indent="0" shrinkToFit="false"/>
      <protection locked="true" hidden="false"/>
    </xf>
    <xf numFmtId="164" fontId="0" fillId="2" borderId="8" xfId="0" applyFont="true" applyBorder="true" applyAlignment="false" applyProtection="false">
      <alignment horizontal="general" vertical="bottom" textRotation="0" wrapText="false" indent="0" shrinkToFit="false"/>
      <protection locked="true" hidden="false"/>
    </xf>
    <xf numFmtId="166" fontId="0" fillId="2" borderId="25" xfId="0" applyFont="false" applyBorder="true" applyAlignment="false" applyProtection="false">
      <alignment horizontal="general" vertical="bottom" textRotation="0" wrapText="false" indent="0" shrinkToFit="false"/>
      <protection locked="true" hidden="false"/>
    </xf>
    <xf numFmtId="166" fontId="0" fillId="0" borderId="0" xfId="0" applyFont="false" applyBorder="true" applyAlignment="false" applyProtection="false">
      <alignment horizontal="general" vertical="bottom" textRotation="0" wrapText="false" indent="0" shrinkToFit="false"/>
      <protection locked="true" hidden="false"/>
    </xf>
    <xf numFmtId="168" fontId="0" fillId="14" borderId="3" xfId="0" applyFont="true" applyBorder="true" applyAlignment="true" applyProtection="false">
      <alignment horizontal="center" vertical="bottom" textRotation="0" wrapText="false" indent="0" shrinkToFit="false"/>
      <protection locked="true" hidden="false"/>
    </xf>
    <xf numFmtId="169" fontId="0" fillId="14" borderId="3" xfId="0" applyFont="true" applyBorder="true" applyAlignment="true" applyProtection="false">
      <alignment horizontal="center" vertical="bottom" textRotation="0" wrapText="false" indent="0" shrinkToFit="false"/>
      <protection locked="true" hidden="false"/>
    </xf>
    <xf numFmtId="168" fontId="0" fillId="13" borderId="6" xfId="0" applyFont="true" applyBorder="true" applyAlignment="true" applyProtection="false">
      <alignment horizontal="center" vertical="bottom" textRotation="0" wrapText="false" indent="0" shrinkToFit="false"/>
      <protection locked="true" hidden="false"/>
    </xf>
    <xf numFmtId="169" fontId="0" fillId="13" borderId="6" xfId="0" applyFont="true" applyBorder="true" applyAlignment="true" applyProtection="false">
      <alignment horizontal="center" vertical="bottom" textRotation="0" wrapText="false" indent="0" shrinkToFit="false"/>
      <protection locked="true" hidden="false"/>
    </xf>
    <xf numFmtId="166" fontId="0" fillId="2" borderId="0" xfId="0" applyFont="true" applyBorder="false" applyAlignment="false" applyProtection="false">
      <alignment horizontal="general" vertical="bottom" textRotation="0" wrapText="false" indent="0" shrinkToFit="false"/>
      <protection locked="true" hidden="false"/>
    </xf>
    <xf numFmtId="167" fontId="0" fillId="2" borderId="0" xfId="0" applyFont="false" applyBorder="false" applyAlignment="false" applyProtection="false">
      <alignment horizontal="general" vertical="bottom" textRotation="0" wrapText="false" indent="0" shrinkToFit="false"/>
      <protection locked="true" hidden="false"/>
    </xf>
    <xf numFmtId="166" fontId="24" fillId="5" borderId="25" xfId="0" applyFont="true" applyBorder="true" applyAlignment="true" applyProtection="false">
      <alignment horizontal="center" vertical="bottom" textRotation="0" wrapText="false" indent="0" shrinkToFit="false"/>
      <protection locked="true" hidden="false"/>
    </xf>
    <xf numFmtId="166" fontId="0" fillId="5" borderId="25" xfId="0" applyFont="true" applyBorder="true" applyAlignment="true" applyProtection="false">
      <alignment horizontal="left" vertical="bottom" textRotation="0" wrapText="true" indent="0" shrinkToFit="false"/>
      <protection locked="true" hidden="false"/>
    </xf>
    <xf numFmtId="166" fontId="29" fillId="2" borderId="25" xfId="0" applyFont="true" applyBorder="true" applyAlignment="true" applyProtection="false">
      <alignment horizontal="left" vertical="bottom" textRotation="0" wrapText="false" indent="0" shrinkToFit="false"/>
      <protection locked="true" hidden="false"/>
    </xf>
    <xf numFmtId="167" fontId="0" fillId="5" borderId="25" xfId="0" applyFont="true" applyBorder="true" applyAlignment="true" applyProtection="false">
      <alignment horizontal="left" vertical="bottom" textRotation="0" wrapText="false" indent="0" shrinkToFit="false"/>
      <protection locked="true" hidden="false"/>
    </xf>
    <xf numFmtId="164" fontId="20" fillId="2" borderId="20" xfId="0" applyFont="true" applyBorder="true" applyAlignment="tru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24" fillId="0" borderId="0" xfId="0" applyFont="true" applyBorder="false" applyAlignment="false" applyProtection="false">
      <alignment horizontal="general" vertical="bottom" textRotation="0" wrapText="false" indent="0" shrinkToFit="false"/>
      <protection locked="true" hidden="false"/>
    </xf>
    <xf numFmtId="166" fontId="29" fillId="2"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left" vertical="top" textRotation="0" wrapText="tru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6" fontId="0" fillId="5" borderId="8" xfId="0" applyFont="true" applyBorder="true" applyAlignment="true" applyProtection="false">
      <alignment horizontal="center" vertical="bottom" textRotation="0" wrapText="false" indent="0" shrinkToFit="false"/>
      <protection locked="true" hidden="false"/>
    </xf>
    <xf numFmtId="164" fontId="29" fillId="2" borderId="0" xfId="0" applyFont="true" applyBorder="false" applyAlignment="true" applyProtection="false">
      <alignment horizontal="center" vertical="bottom" textRotation="0" wrapText="false" indent="0" shrinkToFit="false"/>
      <protection locked="true" hidden="false"/>
    </xf>
    <xf numFmtId="164" fontId="0" fillId="0" borderId="8" xfId="0" applyFont="true" applyBorder="true" applyAlignment="false" applyProtection="true">
      <alignment horizontal="general" vertical="bottom" textRotation="0" wrapText="false" indent="0" shrinkToFit="false"/>
      <protection locked="true" hidden="false"/>
    </xf>
    <xf numFmtId="164" fontId="29" fillId="2" borderId="0" xfId="0" applyFont="true" applyBorder="false" applyAlignment="false" applyProtection="false">
      <alignment horizontal="general" vertical="bottom" textRotation="0" wrapText="false" indent="0" shrinkToFit="false"/>
      <protection locked="true" hidden="false"/>
    </xf>
    <xf numFmtId="168" fontId="0" fillId="0" borderId="8" xfId="0" applyFont="true" applyBorder="true" applyAlignment="false" applyProtection="false">
      <alignment horizontal="general" vertical="bottom" textRotation="0" wrapText="false" indent="0" shrinkToFit="false"/>
      <protection locked="true" hidden="false"/>
    </xf>
    <xf numFmtId="166" fontId="0" fillId="0" borderId="8" xfId="0" applyFont="false" applyBorder="true" applyAlignment="true" applyProtection="false">
      <alignment horizontal="lef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5">
    <dxf>
      <font>
        <sz val="11"/>
        <color rgb="FF000000"/>
        <name val="Calibri"/>
        <family val="2"/>
        <charset val="1"/>
      </font>
      <alignment horizontal="general" vertical="bottom" textRotation="0" wrapText="false" indent="0" shrinkToFit="false"/>
    </dxf>
    <dxf>
      <font>
        <sz val="11"/>
        <color rgb="FF000000"/>
        <name val="Calibri"/>
        <family val="2"/>
        <charset val="1"/>
      </font>
      <fill>
        <patternFill>
          <bgColor rgb="FFFF0000"/>
        </patternFill>
      </fill>
    </dxf>
    <dxf>
      <font>
        <sz val="11"/>
        <color rgb="FF000000"/>
        <name val="Calibri"/>
        <family val="2"/>
        <charset val="1"/>
      </font>
      <fill>
        <patternFill>
          <bgColor rgb="FF70AD47"/>
        </patternFill>
      </fill>
    </dxf>
    <dxf>
      <font>
        <sz val="11"/>
        <color rgb="FF000000"/>
        <name val="Calibri"/>
        <family val="2"/>
        <charset val="1"/>
      </font>
      <fill>
        <patternFill>
          <bgColor rgb="FFFF0000"/>
        </patternFill>
      </fill>
    </dxf>
    <dxf>
      <font>
        <sz val="11"/>
        <color rgb="FF000000"/>
        <name val="Calibri"/>
        <family val="2"/>
        <charset val="1"/>
      </font>
      <fill>
        <patternFill>
          <bgColor rgb="FF70AD47"/>
        </patternFill>
      </fill>
    </dxf>
  </dxfs>
  <colors>
    <indexedColors>
      <rgbColor rgb="FF000000"/>
      <rgbColor rgb="FFFFFFFF"/>
      <rgbColor rgb="FFFF0000"/>
      <rgbColor rgb="FF00FF00"/>
      <rgbColor rgb="FF0000FF"/>
      <rgbColor rgb="FFFFFF00"/>
      <rgbColor rgb="FFFF00FF"/>
      <rgbColor rgb="FFD9D9D9"/>
      <rgbColor rgb="FFC55A11"/>
      <rgbColor rgb="FF008000"/>
      <rgbColor rgb="FF000080"/>
      <rgbColor rgb="FFBF9000"/>
      <rgbColor rgb="FF800080"/>
      <rgbColor rgb="FF255E91"/>
      <rgbColor rgb="FFBFBFBF"/>
      <rgbColor rgb="FF518ABD"/>
      <rgbColor rgb="FFA5A5A5"/>
      <rgbColor rgb="FF7030A0"/>
      <rgbColor rgb="FFFFF2CC"/>
      <rgbColor rgb="FFE7E6E6"/>
      <rgbColor rgb="FF660066"/>
      <rgbColor rgb="FFD36F2B"/>
      <rgbColor rgb="FF2E75B6"/>
      <rgbColor rgb="FFD0CECE"/>
      <rgbColor rgb="FF000080"/>
      <rgbColor rgb="FFFF00FF"/>
      <rgbColor rgb="FFA9D18E"/>
      <rgbColor rgb="FF00FFFF"/>
      <rgbColor rgb="FF800080"/>
      <rgbColor rgb="FF800000"/>
      <rgbColor rgb="FF00B050"/>
      <rgbColor rgb="FF0000FF"/>
      <rgbColor rgb="FFAFABAB"/>
      <rgbColor rgb="FFDBDBDB"/>
      <rgbColor rgb="FFC5E0B4"/>
      <rgbColor rgb="FFFBE5D6"/>
      <rgbColor rgb="FF98B8DF"/>
      <rgbColor rgb="FFF1A78B"/>
      <rgbColor rgb="FFADB9CA"/>
      <rgbColor rgb="FFF4B183"/>
      <rgbColor rgb="FF4472C4"/>
      <rgbColor rgb="FF5B9BD5"/>
      <rgbColor rgb="FF70AD47"/>
      <rgbColor rgb="FFFFC000"/>
      <rgbColor rgb="FFE3AB00"/>
      <rgbColor rgb="FFED7D31"/>
      <rgbColor rgb="FF636363"/>
      <rgbColor rgb="FF929292"/>
      <rgbColor rgb="FF002060"/>
      <rgbColor rgb="FF639A3F"/>
      <rgbColor rgb="FF003300"/>
      <rgbColor rgb="FF404040"/>
      <rgbColor rgb="FF9E480E"/>
      <rgbColor rgb="FF595959"/>
      <rgbColor rgb="FF3C65AE"/>
      <rgbColor rgb="FF3B3838"/>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b="1" sz="1400">
                <a:solidFill>
                  <a:srgbClr val="595959"/>
                </a:solidFill>
                <a:latin typeface="Calibri"/>
              </a:rPr>
              <a:t>QUANTIDADE PROGRAMAS
</a:t>
            </a:r>
          </a:p>
        </c:rich>
      </c:tx>
      <c:layout/>
    </c:title>
    <c:view3D>
      <c:rotX val="30"/>
      <c:rotY val="0"/>
      <c:rAngAx val="0"/>
      <c:perspective val="30"/>
    </c:view3D>
    <c:floor>
      <c:spPr>
        <a:solidFill>
          <a:srgbClr val="d9d9d9"/>
        </a:solidFill>
        <a:ln>
          <a:noFill/>
        </a:ln>
      </c:spPr>
    </c:floor>
    <c:backWall>
      <c:spPr>
        <a:solidFill>
          <a:srgbClr val="d9d9d9"/>
        </a:solidFill>
        <a:ln>
          <a:noFill/>
        </a:ln>
      </c:spPr>
    </c:backWall>
    <c:plotArea>
      <c:layout/>
      <c:pie3DChart>
        <c:varyColors val="1"/>
        <c:ser>
          <c:idx val="0"/>
          <c:order val="0"/>
          <c:tx>
            <c:strRef>
              <c:f>PROGRAMAS!$R$15</c:f>
              <c:strCache>
                <c:ptCount val="1"/>
                <c:pt idx="0">
                  <c:v>QUANTIDADE</c:v>
                </c:pt>
              </c:strCache>
            </c:strRef>
          </c:tx>
          <c:spPr>
            <a:solidFill>
              <a:srgbClr val="5b9bd5"/>
            </a:solidFill>
            <a:ln>
              <a:noFill/>
            </a:ln>
          </c:spPr>
          <c:explosion val="0"/>
          <c:dPt>
            <c:idx val="0"/>
            <c:spPr>
              <a:solidFill>
                <a:srgbClr val="5b9bd5"/>
              </a:solidFill>
              <a:ln w="25560">
                <a:solidFill>
                  <a:srgbClr val="ffffff"/>
                </a:solidFill>
                <a:round/>
              </a:ln>
            </c:spPr>
          </c:dPt>
          <c:dPt>
            <c:idx val="1"/>
            <c:spPr>
              <a:solidFill>
                <a:srgbClr val="ed7d31"/>
              </a:solidFill>
              <a:ln w="25560">
                <a:solidFill>
                  <a:srgbClr val="ffffff"/>
                </a:solidFill>
                <a:round/>
              </a:ln>
            </c:spPr>
          </c:dPt>
          <c:dLbls>
            <c:dLbl>
              <c:idx val="0"/>
              <c:dLblPos val="bestFit"/>
              <c:showLegendKey val="0"/>
              <c:showVal val="1"/>
              <c:showCatName val="0"/>
              <c:showSerName val="0"/>
              <c:showPercent val="0"/>
            </c:dLbl>
            <c:dLbl>
              <c:idx val="1"/>
              <c:dLblPos val="bestFit"/>
              <c:showLegendKey val="0"/>
              <c:showVal val="1"/>
              <c:showCatName val="0"/>
              <c:showSerName val="0"/>
              <c:showPercent val="0"/>
            </c:dLbl>
            <c:dLblPos val="bestFit"/>
            <c:showLegendKey val="0"/>
            <c:showVal val="1"/>
            <c:showCatName val="0"/>
            <c:showSerName val="0"/>
            <c:showPercent val="0"/>
          </c:dLbls>
          <c:cat>
            <c:strRef>
              <c:f>PROGRAMAS!$Q$16:$Q$17</c:f>
              <c:strCache>
                <c:ptCount val="2"/>
                <c:pt idx="0">
                  <c:v>TEMATICO</c:v>
                </c:pt>
                <c:pt idx="1">
                  <c:v>GESTAO</c:v>
                </c:pt>
              </c:strCache>
            </c:strRef>
          </c:cat>
          <c:val>
            <c:numRef>
              <c:f>PROGRAMAS!$R$16:$R$17</c:f>
              <c:numCache>
                <c:formatCode>General</c:formatCode>
                <c:ptCount val="2"/>
                <c:pt idx="0">
                  <c:v>37</c:v>
                </c:pt>
                <c:pt idx="1">
                  <c:v>8</c:v>
                </c:pt>
              </c:numCache>
            </c:numRef>
          </c:val>
        </c:ser>
      </c:pie3DChart>
      <c:spPr>
        <a:solidFill>
          <a:srgbClr val="d9d9d9"/>
        </a:solidFill>
        <a:ln>
          <a:noFill/>
        </a:ln>
      </c:spPr>
    </c:plotArea>
    <c:legend>
      <c:legendPos val="b"/>
      <c:overlay val="0"/>
      <c:spPr>
        <a:noFill/>
        <a:ln>
          <a:noFill/>
        </a:ln>
      </c:spPr>
    </c:legend>
    <c:plotVisOnly val="1"/>
  </c:chart>
  <c:spPr>
    <a:solidFill>
      <a:srgbClr val="bfbfbf"/>
    </a:solidFill>
    <a:ln w="9360">
      <a:solidFill>
        <a:srgbClr val="d9d9d9"/>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b="1" sz="1200">
                <a:solidFill>
                  <a:srgbClr val="595959"/>
                </a:solidFill>
                <a:latin typeface="Calibri"/>
              </a:rPr>
              <a:t>QUANTIDADE
 DE AÇÕES ESTRATÉGICAS
</a:t>
            </a:r>
          </a:p>
        </c:rich>
      </c:tx>
      <c:layout/>
    </c:title>
    <c:view3D>
      <c:rotX val="30"/>
      <c:rotY val="0"/>
      <c:rAngAx val="0"/>
      <c:perspective val="30"/>
    </c:view3D>
    <c:floor>
      <c:spPr>
        <a:solidFill>
          <a:srgbClr val="d9d9d9"/>
        </a:solidFill>
        <a:ln>
          <a:noFill/>
        </a:ln>
      </c:spPr>
    </c:floor>
    <c:backWall>
      <c:spPr>
        <a:solidFill>
          <a:srgbClr val="d9d9d9"/>
        </a:solidFill>
        <a:ln>
          <a:noFill/>
        </a:ln>
      </c:spPr>
    </c:backWall>
    <c:plotArea>
      <c:layout/>
      <c:pie3DChart>
        <c:varyColors val="1"/>
        <c:ser>
          <c:idx val="0"/>
          <c:order val="0"/>
          <c:tx>
            <c:strRef>
              <c:f>PROGRAMAS!$S$15</c:f>
              <c:strCache>
                <c:ptCount val="1"/>
                <c:pt idx="0">
                  <c:v>NÚMERO DE AÇÕES</c:v>
                </c:pt>
              </c:strCache>
            </c:strRef>
          </c:tx>
          <c:spPr>
            <a:solidFill>
              <a:srgbClr val="5b9bd5"/>
            </a:solidFill>
            <a:ln>
              <a:noFill/>
            </a:ln>
          </c:spPr>
          <c:explosion val="0"/>
          <c:dPt>
            <c:idx val="0"/>
            <c:spPr>
              <a:solidFill>
                <a:srgbClr val="5b9bd5"/>
              </a:solidFill>
              <a:ln w="25560">
                <a:solidFill>
                  <a:srgbClr val="ffffff"/>
                </a:solidFill>
                <a:round/>
              </a:ln>
            </c:spPr>
          </c:dPt>
          <c:dPt>
            <c:idx val="1"/>
            <c:spPr>
              <a:solidFill>
                <a:srgbClr val="ed7d31"/>
              </a:solidFill>
              <a:ln w="25560">
                <a:solidFill>
                  <a:srgbClr val="ffffff"/>
                </a:solidFill>
                <a:round/>
              </a:ln>
            </c:spPr>
          </c:dPt>
          <c:dLbls>
            <c:dLbl>
              <c:idx val="0"/>
              <c:dLblPos val="bestFit"/>
              <c:showLegendKey val="0"/>
              <c:showVal val="1"/>
              <c:showCatName val="0"/>
              <c:showSerName val="0"/>
              <c:showPercent val="0"/>
            </c:dLbl>
            <c:dLbl>
              <c:idx val="1"/>
              <c:dLblPos val="bestFit"/>
              <c:showLegendKey val="0"/>
              <c:showVal val="1"/>
              <c:showCatName val="0"/>
              <c:showSerName val="0"/>
              <c:showPercent val="0"/>
            </c:dLbl>
            <c:dLblPos val="bestFit"/>
            <c:showLegendKey val="0"/>
            <c:showVal val="1"/>
            <c:showCatName val="0"/>
            <c:showSerName val="0"/>
            <c:showPercent val="0"/>
          </c:dLbls>
          <c:cat>
            <c:strRef>
              <c:f>PROGRAMAS!$Q$16:$Q$17</c:f>
              <c:strCache>
                <c:ptCount val="2"/>
                <c:pt idx="0">
                  <c:v>TEMATICO</c:v>
                </c:pt>
                <c:pt idx="1">
                  <c:v>GESTAO</c:v>
                </c:pt>
              </c:strCache>
            </c:strRef>
          </c:cat>
          <c:val>
            <c:numRef>
              <c:f>PROGRAMAS!$S$16:$S$17</c:f>
              <c:numCache>
                <c:formatCode>General</c:formatCode>
                <c:ptCount val="2"/>
                <c:pt idx="0">
                  <c:v>350</c:v>
                </c:pt>
                <c:pt idx="1">
                  <c:v>97</c:v>
                </c:pt>
              </c:numCache>
            </c:numRef>
          </c:val>
        </c:ser>
      </c:pie3DChart>
      <c:spPr>
        <a:solidFill>
          <a:srgbClr val="d9d9d9"/>
        </a:solidFill>
        <a:ln>
          <a:noFill/>
        </a:ln>
      </c:spPr>
    </c:plotArea>
    <c:legend>
      <c:legendPos val="b"/>
      <c:overlay val="0"/>
      <c:spPr>
        <a:noFill/>
        <a:ln>
          <a:noFill/>
        </a:ln>
      </c:spPr>
    </c:legend>
    <c:plotVisOnly val="1"/>
  </c:chart>
  <c:spPr>
    <a:solidFill>
      <a:srgbClr val="bfbfbf"/>
    </a:solidFill>
    <a:ln w="9360">
      <a:solidFill>
        <a:srgbClr val="d9d9d9"/>
      </a:solidFill>
      <a:round/>
    </a:ln>
  </c:spPr>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b="1">
                <a:solidFill>
                  <a:srgbClr val="595959"/>
                </a:solidFill>
                <a:latin typeface="Calibri"/>
              </a:rPr>
              <a:t>VALOR POR TIPO DE PROGRAMA -PPA
</a:t>
            </a:r>
          </a:p>
        </c:rich>
      </c:tx>
      <c:layout/>
    </c:title>
    <c:view3D>
      <c:rotX val="30"/>
      <c:rotY val="0"/>
      <c:rAngAx val="0"/>
      <c:perspective val="30"/>
    </c:view3D>
    <c:floor>
      <c:spPr>
        <a:solidFill>
          <a:srgbClr val="d9d9d9"/>
        </a:solidFill>
        <a:ln>
          <a:noFill/>
        </a:ln>
      </c:spPr>
    </c:floor>
    <c:backWall>
      <c:spPr>
        <a:solidFill>
          <a:srgbClr val="d9d9d9"/>
        </a:solidFill>
        <a:ln>
          <a:noFill/>
        </a:ln>
      </c:spPr>
    </c:backWall>
    <c:plotArea>
      <c:layout/>
      <c:pie3DChart>
        <c:varyColors val="1"/>
        <c:ser>
          <c:idx val="0"/>
          <c:order val="0"/>
          <c:tx>
            <c:strRef>
              <c:f>PROGRAMAS!$T$15</c:f>
              <c:strCache>
                <c:ptCount val="1"/>
                <c:pt idx="0">
                  <c:v>VALORES</c:v>
                </c:pt>
              </c:strCache>
            </c:strRef>
          </c:tx>
          <c:spPr>
            <a:solidFill>
              <a:srgbClr val="5b9bd5"/>
            </a:solidFill>
            <a:ln>
              <a:noFill/>
            </a:ln>
          </c:spPr>
          <c:explosion val="0"/>
          <c:dPt>
            <c:idx val="0"/>
            <c:spPr>
              <a:solidFill>
                <a:srgbClr val="5b9bd5"/>
              </a:solidFill>
              <a:ln w="25560">
                <a:solidFill>
                  <a:srgbClr val="ffffff"/>
                </a:solidFill>
                <a:round/>
              </a:ln>
            </c:spPr>
          </c:dPt>
          <c:dPt>
            <c:idx val="1"/>
            <c:spPr>
              <a:solidFill>
                <a:srgbClr val="ed7d31"/>
              </a:solidFill>
              <a:ln w="25560">
                <a:solidFill>
                  <a:srgbClr val="ffffff"/>
                </a:solidFill>
                <a:round/>
              </a:ln>
            </c:spPr>
          </c:dPt>
          <c:dLbls>
            <c:dLbl>
              <c:idx val="0"/>
              <c:dLblPos val="bestFit"/>
              <c:showLegendKey val="0"/>
              <c:showVal val="1"/>
              <c:showCatName val="0"/>
              <c:showSerName val="0"/>
              <c:showPercent val="0"/>
            </c:dLbl>
            <c:dLbl>
              <c:idx val="1"/>
              <c:dLblPos val="bestFit"/>
              <c:showLegendKey val="0"/>
              <c:showVal val="1"/>
              <c:showCatName val="0"/>
              <c:showSerName val="0"/>
              <c:showPercent val="0"/>
            </c:dLbl>
            <c:dLblPos val="bestFit"/>
            <c:showLegendKey val="0"/>
            <c:showVal val="1"/>
            <c:showCatName val="0"/>
            <c:showSerName val="0"/>
            <c:showPercent val="0"/>
          </c:dLbls>
          <c:cat>
            <c:strRef>
              <c:f>PROGRAMAS!$Q$16:$Q$17</c:f>
              <c:strCache>
                <c:ptCount val="2"/>
                <c:pt idx="0">
                  <c:v>TEMATICO</c:v>
                </c:pt>
                <c:pt idx="1">
                  <c:v>GESTAO</c:v>
                </c:pt>
              </c:strCache>
            </c:strRef>
          </c:cat>
          <c:val>
            <c:numRef>
              <c:f>PROGRAMAS!$T$16:$T$17</c:f>
              <c:numCache>
                <c:formatCode>General</c:formatCode>
                <c:ptCount val="2"/>
                <c:pt idx="0">
                  <c:v>47297053276</c:v>
                </c:pt>
                <c:pt idx="1">
                  <c:v>6058104864</c:v>
                </c:pt>
              </c:numCache>
            </c:numRef>
          </c:val>
        </c:ser>
      </c:pie3DChart>
      <c:spPr>
        <a:solidFill>
          <a:srgbClr val="d9d9d9"/>
        </a:solidFill>
        <a:ln>
          <a:noFill/>
        </a:ln>
      </c:spPr>
    </c:plotArea>
    <c:legend>
      <c:legendPos val="b"/>
      <c:overlay val="0"/>
      <c:spPr>
        <a:noFill/>
        <a:ln>
          <a:noFill/>
        </a:ln>
      </c:spPr>
    </c:legend>
    <c:plotVisOnly val="1"/>
  </c:chart>
  <c:spPr>
    <a:solidFill>
      <a:srgbClr val="bfbfbf"/>
    </a:solidFill>
    <a:ln w="9360">
      <a:solidFill>
        <a:srgbClr val="d9d9d9"/>
      </a:solidFill>
      <a:round/>
    </a:ln>
  </c:spPr>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b="1" sz="1400">
                <a:solidFill>
                  <a:srgbClr val="595959"/>
                </a:solidFill>
                <a:latin typeface="Calibri"/>
              </a:rPr>
              <a:t>QUANTIDADE DE AÇÕES ORÇAMENTARIAS</a:t>
            </a:r>
          </a:p>
        </c:rich>
      </c:tx>
      <c:layout/>
    </c:title>
    <c:view3D>
      <c:rotX val="30"/>
      <c:rotY val="0"/>
      <c:rAngAx val="0"/>
      <c:perspective val="30"/>
    </c:view3D>
    <c:floor>
      <c:spPr>
        <a:solidFill>
          <a:srgbClr val="d9d9d9"/>
        </a:solidFill>
        <a:ln>
          <a:noFill/>
        </a:ln>
      </c:spPr>
    </c:floor>
    <c:backWall>
      <c:spPr>
        <a:solidFill>
          <a:srgbClr val="d9d9d9"/>
        </a:solidFill>
        <a:ln>
          <a:noFill/>
        </a:ln>
      </c:spPr>
    </c:backWall>
    <c:plotArea>
      <c:layout/>
      <c:pie3DChart>
        <c:varyColors val="1"/>
        <c:ser>
          <c:idx val="0"/>
          <c:order val="0"/>
          <c:tx>
            <c:strRef>
              <c:f>PROGRAMAS!$U$15</c:f>
              <c:strCache>
                <c:ptCount val="1"/>
                <c:pt idx="0">
                  <c:v>AÇÃO ORÇAMENTARIA</c:v>
                </c:pt>
              </c:strCache>
            </c:strRef>
          </c:tx>
          <c:spPr>
            <a:solidFill>
              <a:srgbClr val="5b9bd5"/>
            </a:solidFill>
            <a:ln>
              <a:noFill/>
            </a:ln>
          </c:spPr>
          <c:explosion val="0"/>
          <c:dPt>
            <c:idx val="0"/>
            <c:spPr>
              <a:solidFill>
                <a:srgbClr val="5b9bd5"/>
              </a:solidFill>
              <a:ln w="25560">
                <a:solidFill>
                  <a:srgbClr val="ffffff"/>
                </a:solidFill>
                <a:round/>
              </a:ln>
            </c:spPr>
          </c:dPt>
          <c:dPt>
            <c:idx val="1"/>
            <c:spPr>
              <a:solidFill>
                <a:srgbClr val="ed7d31"/>
              </a:solidFill>
              <a:ln w="25560">
                <a:solidFill>
                  <a:srgbClr val="ffffff"/>
                </a:solidFill>
                <a:round/>
              </a:ln>
            </c:spPr>
          </c:dPt>
          <c:dLbls>
            <c:dLbl>
              <c:idx val="0"/>
              <c:dLblPos val="bestFit"/>
              <c:showLegendKey val="0"/>
              <c:showVal val="1"/>
              <c:showCatName val="0"/>
              <c:showSerName val="0"/>
              <c:showPercent val="0"/>
            </c:dLbl>
            <c:dLbl>
              <c:idx val="1"/>
              <c:dLblPos val="bestFit"/>
              <c:showLegendKey val="0"/>
              <c:showVal val="1"/>
              <c:showCatName val="0"/>
              <c:showSerName val="0"/>
              <c:showPercent val="0"/>
            </c:dLbl>
            <c:dLblPos val="bestFit"/>
            <c:showLegendKey val="0"/>
            <c:showVal val="1"/>
            <c:showCatName val="0"/>
            <c:showSerName val="0"/>
            <c:showPercent val="0"/>
          </c:dLbls>
          <c:cat>
            <c:strRef>
              <c:f>PROGRAMAS!$Q$16:$Q$17</c:f>
              <c:strCache>
                <c:ptCount val="2"/>
                <c:pt idx="0">
                  <c:v>TEMATICO</c:v>
                </c:pt>
                <c:pt idx="1">
                  <c:v>GESTAO</c:v>
                </c:pt>
              </c:strCache>
            </c:strRef>
          </c:cat>
          <c:val>
            <c:numRef>
              <c:f>PROGRAMAS!$U$16:$U$17</c:f>
              <c:numCache>
                <c:formatCode>General</c:formatCode>
                <c:ptCount val="2"/>
                <c:pt idx="0">
                  <c:v>586</c:v>
                </c:pt>
                <c:pt idx="1">
                  <c:v>240</c:v>
                </c:pt>
              </c:numCache>
            </c:numRef>
          </c:val>
        </c:ser>
      </c:pie3DChart>
      <c:spPr>
        <a:solidFill>
          <a:srgbClr val="d9d9d9"/>
        </a:solidFill>
        <a:ln>
          <a:noFill/>
        </a:ln>
      </c:spPr>
    </c:plotArea>
    <c:legend>
      <c:legendPos val="b"/>
      <c:overlay val="0"/>
      <c:spPr>
        <a:noFill/>
        <a:ln>
          <a:noFill/>
        </a:ln>
      </c:spPr>
    </c:legend>
    <c:plotVisOnly val="1"/>
  </c:chart>
  <c:spPr>
    <a:solidFill>
      <a:srgbClr val="bfbfbf"/>
    </a:solidFill>
    <a:ln w="9360">
      <a:solidFill>
        <a:srgbClr val="d9d9d9"/>
      </a:solidFill>
      <a:round/>
    </a:ln>
  </c:spPr>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b="1" sz="2000">
                <a:solidFill>
                  <a:srgbClr val="595959"/>
                </a:solidFill>
                <a:latin typeface="Calibri"/>
              </a:rPr>
              <a:t>VALOR POR TIPO DE PROGRAMA - LOA</a:t>
            </a:r>
          </a:p>
        </c:rich>
      </c:tx>
      <c:layout/>
    </c:title>
    <c:view3D>
      <c:rotX val="30"/>
      <c:rotY val="0"/>
      <c:rAngAx val="0"/>
      <c:perspective val="30"/>
    </c:view3D>
    <c:floor>
      <c:spPr>
        <a:solidFill>
          <a:srgbClr val="d9d9d9"/>
        </a:solidFill>
        <a:ln>
          <a:noFill/>
        </a:ln>
      </c:spPr>
    </c:floor>
    <c:backWall>
      <c:spPr>
        <a:solidFill>
          <a:srgbClr val="d9d9d9"/>
        </a:solidFill>
        <a:ln>
          <a:noFill/>
        </a:ln>
      </c:spPr>
    </c:backWall>
    <c:plotArea>
      <c:layout/>
      <c:pie3DChart>
        <c:varyColors val="1"/>
        <c:ser>
          <c:idx val="0"/>
          <c:order val="0"/>
          <c:tx>
            <c:strRef>
              <c:f>PROGRAMAS!$V$15</c:f>
              <c:strCache>
                <c:ptCount val="1"/>
                <c:pt idx="0">
                  <c:v>VALOR</c:v>
                </c:pt>
              </c:strCache>
            </c:strRef>
          </c:tx>
          <c:spPr>
            <a:solidFill>
              <a:srgbClr val="5b9bd5"/>
            </a:solidFill>
            <a:ln>
              <a:noFill/>
            </a:ln>
          </c:spPr>
          <c:explosion val="0"/>
          <c:dPt>
            <c:idx val="0"/>
            <c:spPr>
              <a:solidFill>
                <a:srgbClr val="5b9bd5"/>
              </a:solidFill>
              <a:ln w="25560">
                <a:solidFill>
                  <a:srgbClr val="ffffff"/>
                </a:solidFill>
                <a:round/>
              </a:ln>
            </c:spPr>
          </c:dPt>
          <c:dPt>
            <c:idx val="1"/>
            <c:spPr>
              <a:solidFill>
                <a:srgbClr val="ed7d31"/>
              </a:solidFill>
              <a:ln w="25560">
                <a:solidFill>
                  <a:srgbClr val="ffffff"/>
                </a:solidFill>
                <a:round/>
              </a:ln>
            </c:spPr>
          </c:dPt>
          <c:dLbls>
            <c:dLbl>
              <c:idx val="0"/>
              <c:dLblPos val="bestFit"/>
              <c:showLegendKey val="0"/>
              <c:showVal val="1"/>
              <c:showCatName val="0"/>
              <c:showSerName val="0"/>
              <c:showPercent val="0"/>
            </c:dLbl>
            <c:dLbl>
              <c:idx val="1"/>
              <c:dLblPos val="bestFit"/>
              <c:showLegendKey val="0"/>
              <c:showVal val="1"/>
              <c:showCatName val="0"/>
              <c:showSerName val="0"/>
              <c:showPercent val="0"/>
            </c:dLbl>
            <c:dLblPos val="bestFit"/>
            <c:showLegendKey val="0"/>
            <c:showVal val="1"/>
            <c:showCatName val="0"/>
            <c:showSerName val="0"/>
            <c:showPercent val="0"/>
          </c:dLbls>
          <c:cat>
            <c:strRef>
              <c:f>PROGRAMAS!$Q$16:$Q$17</c:f>
              <c:strCache>
                <c:ptCount val="2"/>
                <c:pt idx="0">
                  <c:v>TEMATICO</c:v>
                </c:pt>
                <c:pt idx="1">
                  <c:v>GESTAO</c:v>
                </c:pt>
              </c:strCache>
            </c:strRef>
          </c:cat>
          <c:val>
            <c:numRef>
              <c:f>PROGRAMAS!$V$16:$V$17</c:f>
              <c:numCache>
                <c:formatCode>General</c:formatCode>
                <c:ptCount val="2"/>
                <c:pt idx="0">
                  <c:v>6571305077</c:v>
                </c:pt>
                <c:pt idx="1">
                  <c:v>3735221661</c:v>
                </c:pt>
              </c:numCache>
            </c:numRef>
          </c:val>
        </c:ser>
      </c:pie3DChart>
      <c:spPr>
        <a:solidFill>
          <a:srgbClr val="d9d9d9"/>
        </a:solidFill>
        <a:ln>
          <a:noFill/>
        </a:ln>
      </c:spPr>
    </c:plotArea>
    <c:legend>
      <c:legendPos val="b"/>
      <c:overlay val="0"/>
      <c:spPr>
        <a:noFill/>
        <a:ln>
          <a:noFill/>
        </a:ln>
      </c:spPr>
    </c:legend>
    <c:plotVisOnly val="1"/>
  </c:chart>
  <c:spPr>
    <a:solidFill>
      <a:srgbClr val="bfbfbf"/>
    </a:solidFill>
    <a:ln w="9360">
      <a:solidFill>
        <a:srgbClr val="d9d9d9"/>
      </a:solidFill>
      <a:round/>
    </a:ln>
  </c:spPr>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b="1" sz="1400">
                <a:solidFill>
                  <a:srgbClr val="595959"/>
                </a:solidFill>
                <a:latin typeface="Calibri"/>
              </a:rPr>
              <a:t>Quantidade de produtos não vinculados à diretriz do PPA
</a:t>
            </a:r>
          </a:p>
        </c:rich>
      </c:tx>
      <c:layout/>
    </c:title>
    <c:plotArea>
      <c:layout/>
      <c:pieChart>
        <c:varyColors val="1"/>
        <c:ser>
          <c:idx val="0"/>
          <c:order val="0"/>
          <c:spPr>
            <a:solidFill>
              <a:srgbClr val="5b9bd5"/>
            </a:solidFill>
            <a:ln>
              <a:noFill/>
            </a:ln>
          </c:spPr>
          <c:explosion val="0"/>
          <c:dPt>
            <c:idx val="0"/>
            <c:spPr>
              <a:solidFill>
                <a:srgbClr val="5b9bd5"/>
              </a:solidFill>
              <a:ln w="19080">
                <a:solidFill>
                  <a:srgbClr val="ffffff"/>
                </a:solidFill>
                <a:round/>
              </a:ln>
            </c:spPr>
          </c:dPt>
          <c:dPt>
            <c:idx val="1"/>
            <c:spPr>
              <a:solidFill>
                <a:srgbClr val="ed7d31"/>
              </a:solidFill>
              <a:ln w="19080">
                <a:solidFill>
                  <a:srgbClr val="ffffff"/>
                </a:solidFill>
                <a:round/>
              </a:ln>
            </c:spPr>
          </c:dPt>
          <c:dPt>
            <c:idx val="2"/>
            <c:spPr>
              <a:solidFill>
                <a:srgbClr val="a5a5a5"/>
              </a:solidFill>
              <a:ln w="19080">
                <a:solidFill>
                  <a:srgbClr val="ffffff"/>
                </a:solidFill>
                <a:round/>
              </a:ln>
            </c:spPr>
          </c:dPt>
          <c:dPt>
            <c:idx val="3"/>
            <c:spPr>
              <a:solidFill>
                <a:srgbClr val="ffc000"/>
              </a:solidFill>
              <a:ln w="19080">
                <a:solidFill>
                  <a:srgbClr val="ffffff"/>
                </a:solidFill>
                <a:round/>
              </a:ln>
            </c:spPr>
          </c:dPt>
          <c:dLbls>
            <c:dLbl>
              <c:idx val="0"/>
              <c:dLblPos val="bestFit"/>
              <c:showLegendKey val="0"/>
              <c:showVal val="1"/>
              <c:showCatName val="0"/>
              <c:showSerName val="0"/>
              <c:showPercent val="0"/>
            </c:dLbl>
            <c:dLbl>
              <c:idx val="1"/>
              <c:dLblPos val="bestFit"/>
              <c:showLegendKey val="0"/>
              <c:showVal val="1"/>
              <c:showCatName val="0"/>
              <c:showSerName val="0"/>
              <c:showPercent val="0"/>
            </c:dLbl>
            <c:dLbl>
              <c:idx val="2"/>
              <c:dLblPos val="bestFit"/>
              <c:showLegendKey val="0"/>
              <c:showVal val="1"/>
              <c:showCatName val="0"/>
              <c:showSerName val="0"/>
              <c:showPercent val="0"/>
            </c:dLbl>
            <c:dLbl>
              <c:idx val="3"/>
              <c:dLblPos val="bestFit"/>
              <c:showLegendKey val="0"/>
              <c:showVal val="1"/>
              <c:showCatName val="0"/>
              <c:showSerName val="0"/>
              <c:showPercent val="0"/>
            </c:dLbl>
            <c:dLblPos val="bestFit"/>
            <c:showLegendKey val="0"/>
            <c:showVal val="1"/>
            <c:showCatName val="0"/>
            <c:showSerName val="0"/>
            <c:showPercent val="0"/>
          </c:dLbls>
          <c:cat>
            <c:strRef>
              <c:f>'RELATÓRIO -INTEGRAÇÃO '!$H$3:$K$3</c:f>
              <c:strCache>
                <c:ptCount val="4"/>
                <c:pt idx="0">
                  <c:v>DIRETRIZ I</c:v>
                </c:pt>
                <c:pt idx="1">
                  <c:v>DIRETRIZ II</c:v>
                </c:pt>
                <c:pt idx="2">
                  <c:v>DIRETRIZ III</c:v>
                </c:pt>
                <c:pt idx="3">
                  <c:v>DIRETRIZ IV</c:v>
                </c:pt>
              </c:strCache>
            </c:strRef>
          </c:cat>
          <c:val>
            <c:numRef>
              <c:f>'RELATÓRIO -INTEGRAÇÃO '!$H$4:$K$4</c:f>
              <c:numCache>
                <c:formatCode>General</c:formatCode>
                <c:ptCount val="4"/>
                <c:pt idx="0">
                  <c:v>177</c:v>
                </c:pt>
                <c:pt idx="1">
                  <c:v>40</c:v>
                </c:pt>
                <c:pt idx="2">
                  <c:v>13</c:v>
                </c:pt>
                <c:pt idx="3">
                  <c:v>90</c:v>
                </c:pt>
              </c:numCache>
            </c:numRef>
          </c:val>
        </c:ser>
        <c:firstSliceAng val="0"/>
      </c:pieChart>
      <c:spPr>
        <a:noFill/>
        <a:ln>
          <a:noFill/>
        </a:ln>
      </c:spPr>
    </c:plotArea>
    <c:legend>
      <c:legendPos val="b"/>
      <c:overlay val="0"/>
      <c:spPr>
        <a:noFill/>
        <a:ln>
          <a:noFill/>
        </a:ln>
      </c:spPr>
    </c:legend>
    <c:plotVisOnly val="1"/>
  </c:chart>
  <c:spPr>
    <a:solidFill>
      <a:srgbClr val="dbdbdb"/>
    </a:solidFill>
    <a:ln w="9360">
      <a:solidFill>
        <a:srgbClr val="d9d9d9"/>
      </a:solidFill>
      <a:round/>
    </a:ln>
  </c:spPr>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b="1" sz="1400">
                <a:solidFill>
                  <a:srgbClr val="595959"/>
                </a:solidFill>
                <a:latin typeface="Calibri"/>
              </a:rPr>
              <a:t>Total produtos por diretriz do PPA
</a:t>
            </a:r>
          </a:p>
        </c:rich>
      </c:tx>
      <c:layout/>
    </c:title>
    <c:plotArea>
      <c:layout/>
      <c:pieChart>
        <c:varyColors val="1"/>
        <c:ser>
          <c:idx val="0"/>
          <c:order val="0"/>
          <c:tx>
            <c:strRef>
              <c:f>'RELATÓRIO -INTEGRAÇÃO '!$C$5</c:f>
              <c:strCache>
                <c:ptCount val="1"/>
                <c:pt idx="0">
                  <c:v>Total produtos</c:v>
                </c:pt>
              </c:strCache>
            </c:strRef>
          </c:tx>
          <c:spPr>
            <a:solidFill>
              <a:srgbClr val="5b9bd5"/>
            </a:solidFill>
            <a:ln>
              <a:noFill/>
            </a:ln>
          </c:spPr>
          <c:explosion val="0"/>
          <c:dPt>
            <c:idx val="0"/>
            <c:spPr>
              <a:solidFill>
                <a:srgbClr val="5b9bd5"/>
              </a:solidFill>
              <a:ln w="19080">
                <a:solidFill>
                  <a:srgbClr val="ffffff"/>
                </a:solidFill>
                <a:round/>
              </a:ln>
            </c:spPr>
          </c:dPt>
          <c:dPt>
            <c:idx val="1"/>
            <c:spPr>
              <a:solidFill>
                <a:srgbClr val="ed7d31"/>
              </a:solidFill>
              <a:ln w="19080">
                <a:solidFill>
                  <a:srgbClr val="ffffff"/>
                </a:solidFill>
                <a:round/>
              </a:ln>
            </c:spPr>
          </c:dPt>
          <c:dPt>
            <c:idx val="2"/>
            <c:spPr>
              <a:solidFill>
                <a:srgbClr val="a5a5a5"/>
              </a:solidFill>
              <a:ln w="19080">
                <a:solidFill>
                  <a:srgbClr val="ffffff"/>
                </a:solidFill>
                <a:round/>
              </a:ln>
            </c:spPr>
          </c:dPt>
          <c:dPt>
            <c:idx val="3"/>
            <c:spPr>
              <a:solidFill>
                <a:srgbClr val="ffc000"/>
              </a:solidFill>
              <a:ln w="19080">
                <a:solidFill>
                  <a:srgbClr val="ffffff"/>
                </a:solidFill>
                <a:round/>
              </a:ln>
            </c:spPr>
          </c:dPt>
          <c:dPt>
            <c:idx val="4"/>
            <c:spPr>
              <a:solidFill>
                <a:srgbClr val="2e75b6"/>
              </a:solidFill>
              <a:ln w="19080">
                <a:solidFill>
                  <a:srgbClr val="ffffff"/>
                </a:solidFill>
                <a:round/>
              </a:ln>
            </c:spPr>
          </c:dPt>
          <c:dPt>
            <c:idx val="5"/>
            <c:spPr>
              <a:solidFill>
                <a:srgbClr val="c55a11"/>
              </a:solidFill>
              <a:ln w="19080">
                <a:solidFill>
                  <a:srgbClr val="ffffff"/>
                </a:solidFill>
                <a:round/>
              </a:ln>
            </c:spPr>
          </c:dPt>
          <c:dPt>
            <c:idx val="6"/>
            <c:spPr>
              <a:solidFill>
                <a:srgbClr val="adb9ca"/>
              </a:solidFill>
              <a:ln w="19080">
                <a:solidFill>
                  <a:srgbClr val="ffffff"/>
                </a:solidFill>
                <a:round/>
              </a:ln>
            </c:spPr>
          </c:dPt>
          <c:dPt>
            <c:idx val="7"/>
            <c:spPr>
              <a:solidFill>
                <a:srgbClr val="ffc000"/>
              </a:solidFill>
              <a:ln w="19080">
                <a:solidFill>
                  <a:srgbClr val="ffffff"/>
                </a:solidFill>
                <a:round/>
              </a:ln>
            </c:spPr>
          </c:dPt>
          <c:dLbls>
            <c:dLbl>
              <c:idx val="0"/>
              <c:dLblPos val="bestFit"/>
              <c:showLegendKey val="0"/>
              <c:showVal val="1"/>
              <c:showCatName val="0"/>
              <c:showSerName val="0"/>
              <c:showPercent val="0"/>
            </c:dLbl>
            <c:dLbl>
              <c:idx val="1"/>
              <c:dLblPos val="bestFit"/>
              <c:showLegendKey val="0"/>
              <c:showVal val="1"/>
              <c:showCatName val="0"/>
              <c:showSerName val="0"/>
              <c:showPercent val="0"/>
            </c:dLbl>
            <c:dLbl>
              <c:idx val="2"/>
              <c:dLblPos val="bestFit"/>
              <c:showLegendKey val="0"/>
              <c:showVal val="1"/>
              <c:showCatName val="0"/>
              <c:showSerName val="0"/>
              <c:showPercent val="0"/>
            </c:dLbl>
            <c:dLbl>
              <c:idx val="3"/>
              <c:dLblPos val="bestFit"/>
              <c:showLegendKey val="0"/>
              <c:showVal val="1"/>
              <c:showCatName val="0"/>
              <c:showSerName val="0"/>
              <c:showPercent val="0"/>
            </c:dLbl>
            <c:dLbl>
              <c:idx val="4"/>
              <c:dLblPos val="bestFit"/>
              <c:showLegendKey val="0"/>
              <c:showVal val="1"/>
              <c:showCatName val="0"/>
              <c:showSerName val="0"/>
              <c:showPercent val="0"/>
            </c:dLbl>
            <c:dLbl>
              <c:idx val="5"/>
              <c:dLblPos val="bestFit"/>
              <c:showLegendKey val="0"/>
              <c:showVal val="1"/>
              <c:showCatName val="0"/>
              <c:showSerName val="0"/>
              <c:showPercent val="0"/>
            </c:dLbl>
            <c:dLbl>
              <c:idx val="6"/>
              <c:dLblPos val="bestFit"/>
              <c:showLegendKey val="0"/>
              <c:showVal val="1"/>
              <c:showCatName val="0"/>
              <c:showSerName val="0"/>
              <c:showPercent val="0"/>
            </c:dLbl>
            <c:dLbl>
              <c:idx val="7"/>
              <c:dLblPos val="bestFit"/>
              <c:showLegendKey val="0"/>
              <c:showVal val="1"/>
              <c:showCatName val="0"/>
              <c:showSerName val="0"/>
              <c:showPercent val="0"/>
            </c:dLbl>
            <c:dLblPos val="bestFit"/>
            <c:showLegendKey val="0"/>
            <c:showVal val="1"/>
            <c:showCatName val="0"/>
            <c:showSerName val="0"/>
            <c:showPercent val="0"/>
          </c:dLbls>
          <c:cat>
            <c:strRef>
              <c:f>'RELATÓRIO -INTEGRAÇÃO '!$D$3:$K$3</c:f>
              <c:strCache>
                <c:ptCount val="8"/>
                <c:pt idx="0">
                  <c:v/>
                </c:pt>
                <c:pt idx="1">
                  <c:v/>
                </c:pt>
                <c:pt idx="2">
                  <c:v/>
                </c:pt>
                <c:pt idx="3">
                  <c:v/>
                </c:pt>
                <c:pt idx="4">
                  <c:v>DIRETRIZ I</c:v>
                </c:pt>
                <c:pt idx="5">
                  <c:v>DIRETRIZ II</c:v>
                </c:pt>
                <c:pt idx="6">
                  <c:v>DIRETRIZ III</c:v>
                </c:pt>
                <c:pt idx="7">
                  <c:v>DIRETRIZ IV</c:v>
                </c:pt>
              </c:strCache>
            </c:strRef>
          </c:cat>
          <c:val>
            <c:numRef>
              <c:f>'RELATÓRIO -INTEGRAÇÃO '!$D$5:$K$5</c:f>
              <c:numCache>
                <c:formatCode>General</c:formatCode>
                <c:ptCount val="8"/>
                <c:pt idx="0">
                  <c:v/>
                </c:pt>
                <c:pt idx="1">
                  <c:v/>
                </c:pt>
                <c:pt idx="2">
                  <c:v/>
                </c:pt>
                <c:pt idx="3">
                  <c:v/>
                </c:pt>
                <c:pt idx="4">
                  <c:v>534</c:v>
                </c:pt>
                <c:pt idx="5">
                  <c:v>314</c:v>
                </c:pt>
                <c:pt idx="6">
                  <c:v>131</c:v>
                </c:pt>
                <c:pt idx="7">
                  <c:v>458</c:v>
                </c:pt>
              </c:numCache>
            </c:numRef>
          </c:val>
        </c:ser>
        <c:firstSliceAng val="0"/>
      </c:pieChart>
      <c:spPr>
        <a:noFill/>
        <a:ln>
          <a:noFill/>
        </a:ln>
      </c:spPr>
    </c:plotArea>
    <c:legend>
      <c:legendPos val="b"/>
      <c:overlay val="0"/>
      <c:spPr>
        <a:noFill/>
        <a:ln>
          <a:noFill/>
        </a:ln>
      </c:spPr>
    </c:legend>
    <c:plotVisOnly val="1"/>
  </c:chart>
  <c:spPr>
    <a:solidFill>
      <a:srgbClr val="d0cece"/>
    </a:solidFill>
    <a:ln w="9360">
      <a:solidFill>
        <a:srgbClr val="d9d9d9"/>
      </a:solidFill>
      <a:round/>
    </a:ln>
  </c:spPr>
</c:chartSpace>
</file>

<file path=xl/charts/chart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b="1" sz="1400">
                <a:solidFill>
                  <a:srgbClr val="595959"/>
                </a:solidFill>
                <a:latin typeface="Calibri"/>
              </a:rPr>
              <a:t>Quantidade de produtos por vinculação à área temática</a:t>
            </a:r>
          </a:p>
        </c:rich>
      </c:tx>
      <c:layout/>
    </c:title>
    <c:plotArea>
      <c:layout/>
      <c:pieChart>
        <c:varyColors val="1"/>
        <c:ser>
          <c:idx val="0"/>
          <c:order val="0"/>
          <c:spPr>
            <a:solidFill>
              <a:srgbClr val="3c65ae"/>
            </a:solidFill>
            <a:ln>
              <a:noFill/>
            </a:ln>
          </c:spPr>
          <c:explosion val="0"/>
          <c:dPt>
            <c:idx val="0"/>
            <c:spPr>
              <a:solidFill>
                <a:srgbClr val="5b9bd5"/>
              </a:solidFill>
              <a:ln w="19080">
                <a:solidFill>
                  <a:srgbClr val="ffffff"/>
                </a:solidFill>
                <a:round/>
              </a:ln>
            </c:spPr>
          </c:dPt>
          <c:dPt>
            <c:idx val="1"/>
            <c:spPr>
              <a:solidFill>
                <a:srgbClr val="ed7d31"/>
              </a:solidFill>
              <a:ln w="19080">
                <a:solidFill>
                  <a:srgbClr val="ffffff"/>
                </a:solidFill>
                <a:round/>
              </a:ln>
            </c:spPr>
          </c:dPt>
          <c:dPt>
            <c:idx val="2"/>
            <c:spPr>
              <a:solidFill>
                <a:srgbClr val="a5a5a5"/>
              </a:solidFill>
              <a:ln w="19080">
                <a:solidFill>
                  <a:srgbClr val="ffffff"/>
                </a:solidFill>
                <a:round/>
              </a:ln>
            </c:spPr>
          </c:dPt>
          <c:dPt>
            <c:idx val="3"/>
            <c:spPr>
              <a:solidFill>
                <a:srgbClr val="ffc000"/>
              </a:solidFill>
              <a:ln w="19080">
                <a:solidFill>
                  <a:srgbClr val="ffffff"/>
                </a:solidFill>
                <a:round/>
              </a:ln>
            </c:spPr>
          </c:dPt>
          <c:dPt>
            <c:idx val="4"/>
            <c:spPr>
              <a:solidFill>
                <a:srgbClr val="4472c4"/>
              </a:solidFill>
              <a:ln w="19080">
                <a:solidFill>
                  <a:srgbClr val="ffffff"/>
                </a:solidFill>
                <a:round/>
              </a:ln>
            </c:spPr>
          </c:dPt>
          <c:dPt>
            <c:idx val="5"/>
            <c:spPr>
              <a:solidFill>
                <a:srgbClr val="70ad47"/>
              </a:solidFill>
              <a:ln w="19080">
                <a:solidFill>
                  <a:srgbClr val="ffffff"/>
                </a:solidFill>
                <a:round/>
              </a:ln>
            </c:spPr>
          </c:dPt>
          <c:dPt>
            <c:idx val="6"/>
            <c:spPr>
              <a:solidFill>
                <a:srgbClr val="255e91"/>
              </a:solidFill>
              <a:ln w="19080">
                <a:solidFill>
                  <a:srgbClr val="ffffff"/>
                </a:solidFill>
                <a:round/>
              </a:ln>
            </c:spPr>
          </c:dPt>
          <c:dPt>
            <c:idx val="7"/>
            <c:spPr>
              <a:solidFill>
                <a:srgbClr val="9e480e"/>
              </a:solidFill>
              <a:ln w="19080">
                <a:solidFill>
                  <a:srgbClr val="ffffff"/>
                </a:solidFill>
                <a:round/>
              </a:ln>
            </c:spPr>
          </c:dPt>
          <c:dPt>
            <c:idx val="8"/>
            <c:spPr>
              <a:solidFill>
                <a:srgbClr val="636363"/>
              </a:solidFill>
              <a:ln w="19080">
                <a:solidFill>
                  <a:srgbClr val="ffffff"/>
                </a:solidFill>
                <a:round/>
              </a:ln>
            </c:spPr>
          </c:dPt>
          <c:dLbls>
            <c:dLbl>
              <c:idx val="0"/>
              <c:dLblPos val="bestFit"/>
              <c:showLegendKey val="0"/>
              <c:showVal val="1"/>
              <c:showCatName val="0"/>
              <c:showSerName val="0"/>
              <c:showPercent val="0"/>
            </c:dLbl>
            <c:dLbl>
              <c:idx val="1"/>
              <c:dLblPos val="bestFit"/>
              <c:showLegendKey val="0"/>
              <c:showVal val="1"/>
              <c:showCatName val="0"/>
              <c:showSerName val="0"/>
              <c:showPercent val="0"/>
            </c:dLbl>
            <c:dLbl>
              <c:idx val="2"/>
              <c:dLblPos val="bestFit"/>
              <c:showLegendKey val="0"/>
              <c:showVal val="1"/>
              <c:showCatName val="0"/>
              <c:showSerName val="0"/>
              <c:showPercent val="0"/>
            </c:dLbl>
            <c:dLbl>
              <c:idx val="3"/>
              <c:dLblPos val="bestFit"/>
              <c:showLegendKey val="0"/>
              <c:showVal val="1"/>
              <c:showCatName val="0"/>
              <c:showSerName val="0"/>
              <c:showPercent val="0"/>
            </c:dLbl>
            <c:dLbl>
              <c:idx val="4"/>
              <c:dLblPos val="bestFit"/>
              <c:showLegendKey val="0"/>
              <c:showVal val="1"/>
              <c:showCatName val="0"/>
              <c:showSerName val="0"/>
              <c:showPercent val="0"/>
            </c:dLbl>
            <c:dLbl>
              <c:idx val="5"/>
              <c:dLblPos val="bestFit"/>
              <c:showLegendKey val="0"/>
              <c:showVal val="1"/>
              <c:showCatName val="0"/>
              <c:showSerName val="0"/>
              <c:showPercent val="0"/>
            </c:dLbl>
            <c:dLbl>
              <c:idx val="6"/>
              <c:dLblPos val="bestFit"/>
              <c:showLegendKey val="0"/>
              <c:showVal val="1"/>
              <c:showCatName val="0"/>
              <c:showSerName val="0"/>
              <c:showPercent val="0"/>
            </c:dLbl>
            <c:dLbl>
              <c:idx val="7"/>
              <c:dLblPos val="bestFit"/>
              <c:showLegendKey val="0"/>
              <c:showVal val="1"/>
              <c:showCatName val="0"/>
              <c:showSerName val="0"/>
              <c:showPercent val="0"/>
            </c:dLbl>
            <c:dLbl>
              <c:idx val="8"/>
              <c:dLblPos val="bestFit"/>
              <c:showLegendKey val="0"/>
              <c:showVal val="1"/>
              <c:showCatName val="0"/>
              <c:showSerName val="0"/>
              <c:showPercent val="0"/>
            </c:dLbl>
            <c:dLblPos val="bestFit"/>
            <c:showLegendKey val="0"/>
            <c:showVal val="1"/>
            <c:showCatName val="0"/>
            <c:showSerName val="0"/>
            <c:showPercent val="0"/>
          </c:dLbls>
          <c:cat>
            <c:strRef>
              <c:f>'RELATÓRIO -INTEGRAÇÃO '!$M$5:$M$13</c:f>
              <c:strCache>
                <c:ptCount val="9"/>
                <c:pt idx="0">
                  <c:v>INSTITUCIONAL</c:v>
                </c:pt>
                <c:pt idx="1">
                  <c:v>SAÚDE E ASSISTÊNCIA SOCIAL</c:v>
                </c:pt>
                <c:pt idx="2">
                  <c:v>SEGURANÇA E JUSTIÇA</c:v>
                </c:pt>
                <c:pt idx="3">
                  <c:v>EDUCAÇÃO, CULTURA, ESPORTE E LAZER</c:v>
                </c:pt>
                <c:pt idx="4">
                  <c:v>DESENVOLVIMENTO ECONÔMICO</c:v>
                </c:pt>
                <c:pt idx="5">
                  <c:v>MEIO AMBIENTE E RECURSOS HÍDRICOS</c:v>
                </c:pt>
                <c:pt idx="6">
                  <c:v>HABITAÇÃO E TEMAS TRANSVERSAIS</c:v>
                </c:pt>
                <c:pt idx="7">
                  <c:v>INFRAESTRUTURA</c:v>
                </c:pt>
                <c:pt idx="8">
                  <c:v>DESENVOLVIMENTO RURAL</c:v>
                </c:pt>
              </c:strCache>
            </c:strRef>
          </c:cat>
          <c:val>
            <c:numRef>
              <c:f>'RELATÓRIO -INTEGRAÇÃO '!$P$5:$P$13</c:f>
              <c:numCache>
                <c:formatCode>General</c:formatCode>
                <c:ptCount val="9"/>
                <c:pt idx="0">
                  <c:v>45</c:v>
                </c:pt>
                <c:pt idx="1">
                  <c:v>92</c:v>
                </c:pt>
                <c:pt idx="2">
                  <c:v>11</c:v>
                </c:pt>
                <c:pt idx="3">
                  <c:v>55</c:v>
                </c:pt>
                <c:pt idx="4">
                  <c:v>22</c:v>
                </c:pt>
                <c:pt idx="5">
                  <c:v>6</c:v>
                </c:pt>
                <c:pt idx="6">
                  <c:v>17</c:v>
                </c:pt>
                <c:pt idx="7">
                  <c:v>12</c:v>
                </c:pt>
                <c:pt idx="8">
                  <c:v>12</c:v>
                </c:pt>
              </c:numCache>
            </c:numRef>
          </c:val>
        </c:ser>
        <c:ser>
          <c:idx val="1"/>
          <c:order val="1"/>
          <c:spPr>
            <a:solidFill>
              <a:srgbClr val="639a3f"/>
            </a:solidFill>
            <a:ln>
              <a:noFill/>
            </a:ln>
          </c:spPr>
          <c:explosion val="0"/>
          <c:dPt>
            <c:idx val="0"/>
            <c:spPr>
              <a:solidFill>
                <a:srgbClr val="5b9bd5"/>
              </a:solidFill>
              <a:ln w="19080">
                <a:solidFill>
                  <a:srgbClr val="ffffff"/>
                </a:solidFill>
                <a:round/>
              </a:ln>
            </c:spPr>
          </c:dPt>
          <c:dPt>
            <c:idx val="1"/>
            <c:spPr>
              <a:solidFill>
                <a:srgbClr val="ed7d31"/>
              </a:solidFill>
              <a:ln w="19080">
                <a:solidFill>
                  <a:srgbClr val="ffffff"/>
                </a:solidFill>
                <a:round/>
              </a:ln>
            </c:spPr>
          </c:dPt>
          <c:dPt>
            <c:idx val="2"/>
            <c:spPr>
              <a:solidFill>
                <a:srgbClr val="a5a5a5"/>
              </a:solidFill>
              <a:ln w="19080">
                <a:solidFill>
                  <a:srgbClr val="ffffff"/>
                </a:solidFill>
                <a:round/>
              </a:ln>
            </c:spPr>
          </c:dPt>
          <c:dPt>
            <c:idx val="3"/>
            <c:spPr>
              <a:solidFill>
                <a:srgbClr val="ffc000"/>
              </a:solidFill>
              <a:ln w="19080">
                <a:solidFill>
                  <a:srgbClr val="ffffff"/>
                </a:solidFill>
                <a:round/>
              </a:ln>
            </c:spPr>
          </c:dPt>
          <c:dPt>
            <c:idx val="4"/>
            <c:spPr>
              <a:solidFill>
                <a:srgbClr val="4472c4"/>
              </a:solidFill>
              <a:ln w="19080">
                <a:solidFill>
                  <a:srgbClr val="ffffff"/>
                </a:solidFill>
                <a:round/>
              </a:ln>
            </c:spPr>
          </c:dPt>
          <c:dPt>
            <c:idx val="5"/>
            <c:spPr>
              <a:solidFill>
                <a:srgbClr val="70ad47"/>
              </a:solidFill>
              <a:ln w="19080">
                <a:solidFill>
                  <a:srgbClr val="ffffff"/>
                </a:solidFill>
                <a:round/>
              </a:ln>
            </c:spPr>
          </c:dPt>
          <c:dPt>
            <c:idx val="6"/>
            <c:spPr>
              <a:solidFill>
                <a:srgbClr val="255e91"/>
              </a:solidFill>
              <a:ln w="19080">
                <a:solidFill>
                  <a:srgbClr val="ffffff"/>
                </a:solidFill>
                <a:round/>
              </a:ln>
            </c:spPr>
          </c:dPt>
          <c:dPt>
            <c:idx val="7"/>
            <c:spPr>
              <a:solidFill>
                <a:srgbClr val="9e480e"/>
              </a:solidFill>
              <a:ln w="19080">
                <a:solidFill>
                  <a:srgbClr val="ffffff"/>
                </a:solidFill>
                <a:round/>
              </a:ln>
            </c:spPr>
          </c:dPt>
          <c:dPt>
            <c:idx val="8"/>
            <c:spPr>
              <a:solidFill>
                <a:srgbClr val="636363"/>
              </a:solidFill>
              <a:ln w="19080">
                <a:solidFill>
                  <a:srgbClr val="ffffff"/>
                </a:solidFill>
                <a:round/>
              </a:ln>
            </c:spPr>
          </c:dPt>
          <c:dLbls>
            <c:dLbl>
              <c:idx val="0"/>
              <c:dLblPos val="bestFit"/>
              <c:showLegendKey val="0"/>
              <c:showVal val="0"/>
              <c:showCatName val="0"/>
              <c:showSerName val="0"/>
              <c:showPercent val="0"/>
            </c:dLbl>
            <c:dLbl>
              <c:idx val="1"/>
              <c:dLblPos val="bestFit"/>
              <c:showLegendKey val="0"/>
              <c:showVal val="0"/>
              <c:showCatName val="0"/>
              <c:showSerName val="0"/>
              <c:showPercent val="0"/>
            </c:dLbl>
            <c:dLbl>
              <c:idx val="2"/>
              <c:dLblPos val="bestFit"/>
              <c:showLegendKey val="0"/>
              <c:showVal val="0"/>
              <c:showCatName val="0"/>
              <c:showSerName val="0"/>
              <c:showPercent val="0"/>
            </c:dLbl>
            <c:dLbl>
              <c:idx val="3"/>
              <c:dLblPos val="bestFit"/>
              <c:showLegendKey val="0"/>
              <c:showVal val="0"/>
              <c:showCatName val="0"/>
              <c:showSerName val="0"/>
              <c:showPercent val="0"/>
            </c:dLbl>
            <c:dLbl>
              <c:idx val="4"/>
              <c:dLblPos val="bestFit"/>
              <c:showLegendKey val="0"/>
              <c:showVal val="0"/>
              <c:showCatName val="0"/>
              <c:showSerName val="0"/>
              <c:showPercent val="0"/>
            </c:dLbl>
            <c:dLbl>
              <c:idx val="5"/>
              <c:dLblPos val="bestFit"/>
              <c:showLegendKey val="0"/>
              <c:showVal val="0"/>
              <c:showCatName val="0"/>
              <c:showSerName val="0"/>
              <c:showPercent val="0"/>
            </c:dLbl>
            <c:dLbl>
              <c:idx val="6"/>
              <c:dLblPos val="bestFit"/>
              <c:showLegendKey val="0"/>
              <c:showVal val="0"/>
              <c:showCatName val="0"/>
              <c:showSerName val="0"/>
              <c:showPercent val="0"/>
            </c:dLbl>
            <c:dLbl>
              <c:idx val="7"/>
              <c:dLblPos val="bestFit"/>
              <c:showLegendKey val="0"/>
              <c:showVal val="0"/>
              <c:showCatName val="0"/>
              <c:showSerName val="0"/>
              <c:showPercent val="0"/>
            </c:dLbl>
            <c:dLbl>
              <c:idx val="8"/>
              <c:dLblPos val="bestFit"/>
              <c:showLegendKey val="0"/>
              <c:showVal val="0"/>
              <c:showCatName val="0"/>
              <c:showSerName val="0"/>
              <c:showPercent val="0"/>
            </c:dLbl>
            <c:dLblPos val="bestFit"/>
            <c:showLegendKey val="0"/>
            <c:showVal val="0"/>
            <c:showCatName val="0"/>
            <c:showSerName val="0"/>
            <c:showPercent val="0"/>
          </c:dLbls>
          <c:cat>
            <c:strRef>
              <c:f>'RELATÓRIO -INTEGRAÇÃO '!$M$5:$M$13</c:f>
              <c:strCache>
                <c:ptCount val="9"/>
                <c:pt idx="0">
                  <c:v>INSTITUCIONAL</c:v>
                </c:pt>
                <c:pt idx="1">
                  <c:v>SAÚDE E ASSISTÊNCIA SOCIAL</c:v>
                </c:pt>
                <c:pt idx="2">
                  <c:v>SEGURANÇA E JUSTIÇA</c:v>
                </c:pt>
                <c:pt idx="3">
                  <c:v>EDUCAÇÃO, CULTURA, ESPORTE E LAZER</c:v>
                </c:pt>
                <c:pt idx="4">
                  <c:v>DESENVOLVIMENTO ECONÔMICO</c:v>
                </c:pt>
                <c:pt idx="5">
                  <c:v>MEIO AMBIENTE E RECURSOS HÍDRICOS</c:v>
                </c:pt>
                <c:pt idx="6">
                  <c:v>HABITAÇÃO E TEMAS TRANSVERSAIS</c:v>
                </c:pt>
                <c:pt idx="7">
                  <c:v>INFRAESTRUTURA</c:v>
                </c:pt>
                <c:pt idx="8">
                  <c:v>DESENVOLVIMENTO RURAL</c:v>
                </c:pt>
              </c:strCache>
            </c:strRef>
          </c:cat>
          <c:val>
            <c:numRef>
              <c:f>'RELATÓRIO -INTEGRAÇÃO '!$P$5:$P$13</c:f>
              <c:numCache>
                <c:formatCode>General</c:formatCode>
                <c:ptCount val="9"/>
                <c:pt idx="0">
                  <c:v>45</c:v>
                </c:pt>
                <c:pt idx="1">
                  <c:v>92</c:v>
                </c:pt>
                <c:pt idx="2">
                  <c:v>11</c:v>
                </c:pt>
                <c:pt idx="3">
                  <c:v>55</c:v>
                </c:pt>
                <c:pt idx="4">
                  <c:v>22</c:v>
                </c:pt>
                <c:pt idx="5">
                  <c:v>6</c:v>
                </c:pt>
                <c:pt idx="6">
                  <c:v>17</c:v>
                </c:pt>
                <c:pt idx="7">
                  <c:v>12</c:v>
                </c:pt>
                <c:pt idx="8">
                  <c:v>12</c:v>
                </c:pt>
              </c:numCache>
            </c:numRef>
          </c:val>
        </c:ser>
        <c:ser>
          <c:idx val="2"/>
          <c:order val="2"/>
          <c:spPr>
            <a:solidFill>
              <a:srgbClr val="98b8df"/>
            </a:solidFill>
            <a:ln>
              <a:noFill/>
            </a:ln>
          </c:spPr>
          <c:explosion val="0"/>
          <c:dPt>
            <c:idx val="0"/>
            <c:spPr>
              <a:solidFill>
                <a:srgbClr val="5b9bd5"/>
              </a:solidFill>
              <a:ln w="19080">
                <a:solidFill>
                  <a:srgbClr val="ffffff"/>
                </a:solidFill>
                <a:round/>
              </a:ln>
            </c:spPr>
          </c:dPt>
          <c:dPt>
            <c:idx val="1"/>
            <c:spPr>
              <a:solidFill>
                <a:srgbClr val="ed7d31"/>
              </a:solidFill>
              <a:ln w="19080">
                <a:solidFill>
                  <a:srgbClr val="ffffff"/>
                </a:solidFill>
                <a:round/>
              </a:ln>
            </c:spPr>
          </c:dPt>
          <c:dPt>
            <c:idx val="2"/>
            <c:spPr>
              <a:solidFill>
                <a:srgbClr val="a5a5a5"/>
              </a:solidFill>
              <a:ln w="19080">
                <a:solidFill>
                  <a:srgbClr val="ffffff"/>
                </a:solidFill>
                <a:round/>
              </a:ln>
            </c:spPr>
          </c:dPt>
          <c:dPt>
            <c:idx val="3"/>
            <c:spPr>
              <a:solidFill>
                <a:srgbClr val="ffc000"/>
              </a:solidFill>
              <a:ln w="19080">
                <a:solidFill>
                  <a:srgbClr val="ffffff"/>
                </a:solidFill>
                <a:round/>
              </a:ln>
            </c:spPr>
          </c:dPt>
          <c:dPt>
            <c:idx val="4"/>
            <c:spPr>
              <a:solidFill>
                <a:srgbClr val="4472c4"/>
              </a:solidFill>
              <a:ln w="19080">
                <a:solidFill>
                  <a:srgbClr val="ffffff"/>
                </a:solidFill>
                <a:round/>
              </a:ln>
            </c:spPr>
          </c:dPt>
          <c:dPt>
            <c:idx val="5"/>
            <c:spPr>
              <a:solidFill>
                <a:srgbClr val="70ad47"/>
              </a:solidFill>
              <a:ln w="19080">
                <a:solidFill>
                  <a:srgbClr val="ffffff"/>
                </a:solidFill>
                <a:round/>
              </a:ln>
            </c:spPr>
          </c:dPt>
          <c:dPt>
            <c:idx val="6"/>
            <c:spPr>
              <a:solidFill>
                <a:srgbClr val="255e91"/>
              </a:solidFill>
              <a:ln w="19080">
                <a:solidFill>
                  <a:srgbClr val="ffffff"/>
                </a:solidFill>
                <a:round/>
              </a:ln>
            </c:spPr>
          </c:dPt>
          <c:dPt>
            <c:idx val="7"/>
            <c:spPr>
              <a:solidFill>
                <a:srgbClr val="9e480e"/>
              </a:solidFill>
              <a:ln w="19080">
                <a:solidFill>
                  <a:srgbClr val="ffffff"/>
                </a:solidFill>
                <a:round/>
              </a:ln>
            </c:spPr>
          </c:dPt>
          <c:dPt>
            <c:idx val="8"/>
            <c:spPr>
              <a:solidFill>
                <a:srgbClr val="636363"/>
              </a:solidFill>
              <a:ln w="19080">
                <a:solidFill>
                  <a:srgbClr val="ffffff"/>
                </a:solidFill>
                <a:round/>
              </a:ln>
            </c:spPr>
          </c:dPt>
          <c:dLbls>
            <c:dLbl>
              <c:idx val="0"/>
              <c:dLblPos val="bestFit"/>
              <c:showLegendKey val="0"/>
              <c:showVal val="0"/>
              <c:showCatName val="0"/>
              <c:showSerName val="0"/>
              <c:showPercent val="0"/>
            </c:dLbl>
            <c:dLbl>
              <c:idx val="1"/>
              <c:dLblPos val="bestFit"/>
              <c:showLegendKey val="0"/>
              <c:showVal val="0"/>
              <c:showCatName val="0"/>
              <c:showSerName val="0"/>
              <c:showPercent val="0"/>
            </c:dLbl>
            <c:dLbl>
              <c:idx val="2"/>
              <c:dLblPos val="bestFit"/>
              <c:showLegendKey val="0"/>
              <c:showVal val="0"/>
              <c:showCatName val="0"/>
              <c:showSerName val="0"/>
              <c:showPercent val="0"/>
            </c:dLbl>
            <c:dLbl>
              <c:idx val="3"/>
              <c:dLblPos val="bestFit"/>
              <c:showLegendKey val="0"/>
              <c:showVal val="0"/>
              <c:showCatName val="0"/>
              <c:showSerName val="0"/>
              <c:showPercent val="0"/>
            </c:dLbl>
            <c:dLbl>
              <c:idx val="4"/>
              <c:dLblPos val="bestFit"/>
              <c:showLegendKey val="0"/>
              <c:showVal val="0"/>
              <c:showCatName val="0"/>
              <c:showSerName val="0"/>
              <c:showPercent val="0"/>
            </c:dLbl>
            <c:dLbl>
              <c:idx val="5"/>
              <c:dLblPos val="bestFit"/>
              <c:showLegendKey val="0"/>
              <c:showVal val="0"/>
              <c:showCatName val="0"/>
              <c:showSerName val="0"/>
              <c:showPercent val="0"/>
            </c:dLbl>
            <c:dLbl>
              <c:idx val="6"/>
              <c:dLblPos val="bestFit"/>
              <c:showLegendKey val="0"/>
              <c:showVal val="0"/>
              <c:showCatName val="0"/>
              <c:showSerName val="0"/>
              <c:showPercent val="0"/>
            </c:dLbl>
            <c:dLbl>
              <c:idx val="7"/>
              <c:dLblPos val="bestFit"/>
              <c:showLegendKey val="0"/>
              <c:showVal val="0"/>
              <c:showCatName val="0"/>
              <c:showSerName val="0"/>
              <c:showPercent val="0"/>
            </c:dLbl>
            <c:dLbl>
              <c:idx val="8"/>
              <c:dLblPos val="bestFit"/>
              <c:showLegendKey val="0"/>
              <c:showVal val="0"/>
              <c:showCatName val="0"/>
              <c:showSerName val="0"/>
              <c:showPercent val="0"/>
            </c:dLbl>
            <c:dLblPos val="bestFit"/>
            <c:showLegendKey val="0"/>
            <c:showVal val="0"/>
            <c:showCatName val="0"/>
            <c:showSerName val="0"/>
            <c:showPercent val="0"/>
          </c:dLbls>
          <c:cat>
            <c:strRef>
              <c:f>'RELATÓRIO -INTEGRAÇÃO '!$M$5:$M$13</c:f>
              <c:strCache>
                <c:ptCount val="9"/>
                <c:pt idx="0">
                  <c:v>INSTITUCIONAL</c:v>
                </c:pt>
                <c:pt idx="1">
                  <c:v>SAÚDE E ASSISTÊNCIA SOCIAL</c:v>
                </c:pt>
                <c:pt idx="2">
                  <c:v>SEGURANÇA E JUSTIÇA</c:v>
                </c:pt>
                <c:pt idx="3">
                  <c:v>EDUCAÇÃO, CULTURA, ESPORTE E LAZER</c:v>
                </c:pt>
                <c:pt idx="4">
                  <c:v>DESENVOLVIMENTO ECONÔMICO</c:v>
                </c:pt>
                <c:pt idx="5">
                  <c:v>MEIO AMBIENTE E RECURSOS HÍDRICOS</c:v>
                </c:pt>
                <c:pt idx="6">
                  <c:v>HABITAÇÃO E TEMAS TRANSVERSAIS</c:v>
                </c:pt>
                <c:pt idx="7">
                  <c:v>INFRAESTRUTURA</c:v>
                </c:pt>
                <c:pt idx="8">
                  <c:v>DESENVOLVIMENTO RURAL</c:v>
                </c:pt>
              </c:strCache>
            </c:strRef>
          </c:cat>
          <c:val>
            <c:numRef>
              <c:f>'RELATÓRIO -INTEGRAÇÃO '!$P$5:$P$13</c:f>
              <c:numCache>
                <c:formatCode>General</c:formatCode>
                <c:ptCount val="9"/>
                <c:pt idx="0">
                  <c:v>45</c:v>
                </c:pt>
                <c:pt idx="1">
                  <c:v>92</c:v>
                </c:pt>
                <c:pt idx="2">
                  <c:v>11</c:v>
                </c:pt>
                <c:pt idx="3">
                  <c:v>55</c:v>
                </c:pt>
                <c:pt idx="4">
                  <c:v>22</c:v>
                </c:pt>
                <c:pt idx="5">
                  <c:v>6</c:v>
                </c:pt>
                <c:pt idx="6">
                  <c:v>17</c:v>
                </c:pt>
                <c:pt idx="7">
                  <c:v>12</c:v>
                </c:pt>
                <c:pt idx="8">
                  <c:v>12</c:v>
                </c:pt>
              </c:numCache>
            </c:numRef>
          </c:val>
        </c:ser>
        <c:ser>
          <c:idx val="3"/>
          <c:order val="3"/>
          <c:spPr>
            <a:solidFill>
              <a:srgbClr val="f1a78b"/>
            </a:solidFill>
            <a:ln>
              <a:noFill/>
            </a:ln>
          </c:spPr>
          <c:explosion val="0"/>
          <c:dPt>
            <c:idx val="0"/>
            <c:spPr>
              <a:solidFill>
                <a:srgbClr val="5b9bd5"/>
              </a:solidFill>
              <a:ln w="19080">
                <a:solidFill>
                  <a:srgbClr val="ffffff"/>
                </a:solidFill>
                <a:round/>
              </a:ln>
            </c:spPr>
          </c:dPt>
          <c:dPt>
            <c:idx val="1"/>
            <c:spPr>
              <a:solidFill>
                <a:srgbClr val="ed7d31"/>
              </a:solidFill>
              <a:ln w="19080">
                <a:solidFill>
                  <a:srgbClr val="ffffff"/>
                </a:solidFill>
                <a:round/>
              </a:ln>
            </c:spPr>
          </c:dPt>
          <c:dPt>
            <c:idx val="2"/>
            <c:spPr>
              <a:solidFill>
                <a:srgbClr val="a5a5a5"/>
              </a:solidFill>
              <a:ln w="19080">
                <a:solidFill>
                  <a:srgbClr val="ffffff"/>
                </a:solidFill>
                <a:round/>
              </a:ln>
            </c:spPr>
          </c:dPt>
          <c:dPt>
            <c:idx val="3"/>
            <c:spPr>
              <a:solidFill>
                <a:srgbClr val="ffc000"/>
              </a:solidFill>
              <a:ln w="19080">
                <a:solidFill>
                  <a:srgbClr val="ffffff"/>
                </a:solidFill>
                <a:round/>
              </a:ln>
            </c:spPr>
          </c:dPt>
          <c:dPt>
            <c:idx val="4"/>
            <c:spPr>
              <a:solidFill>
                <a:srgbClr val="4472c4"/>
              </a:solidFill>
              <a:ln w="19080">
                <a:solidFill>
                  <a:srgbClr val="ffffff"/>
                </a:solidFill>
                <a:round/>
              </a:ln>
            </c:spPr>
          </c:dPt>
          <c:dPt>
            <c:idx val="5"/>
            <c:spPr>
              <a:solidFill>
                <a:srgbClr val="70ad47"/>
              </a:solidFill>
              <a:ln w="19080">
                <a:solidFill>
                  <a:srgbClr val="ffffff"/>
                </a:solidFill>
                <a:round/>
              </a:ln>
            </c:spPr>
          </c:dPt>
          <c:dPt>
            <c:idx val="6"/>
            <c:spPr>
              <a:solidFill>
                <a:srgbClr val="255e91"/>
              </a:solidFill>
              <a:ln w="19080">
                <a:solidFill>
                  <a:srgbClr val="ffffff"/>
                </a:solidFill>
                <a:round/>
              </a:ln>
            </c:spPr>
          </c:dPt>
          <c:dPt>
            <c:idx val="7"/>
            <c:spPr>
              <a:solidFill>
                <a:srgbClr val="9e480e"/>
              </a:solidFill>
              <a:ln w="19080">
                <a:solidFill>
                  <a:srgbClr val="ffffff"/>
                </a:solidFill>
                <a:round/>
              </a:ln>
            </c:spPr>
          </c:dPt>
          <c:dPt>
            <c:idx val="8"/>
            <c:spPr>
              <a:solidFill>
                <a:srgbClr val="636363"/>
              </a:solidFill>
              <a:ln w="19080">
                <a:solidFill>
                  <a:srgbClr val="ffffff"/>
                </a:solidFill>
                <a:round/>
              </a:ln>
            </c:spPr>
          </c:dPt>
          <c:dLbls>
            <c:dLbl>
              <c:idx val="0"/>
              <c:dLblPos val="bestFit"/>
              <c:showLegendKey val="0"/>
              <c:showVal val="0"/>
              <c:showCatName val="0"/>
              <c:showSerName val="0"/>
              <c:showPercent val="0"/>
            </c:dLbl>
            <c:dLbl>
              <c:idx val="1"/>
              <c:dLblPos val="bestFit"/>
              <c:showLegendKey val="0"/>
              <c:showVal val="0"/>
              <c:showCatName val="0"/>
              <c:showSerName val="0"/>
              <c:showPercent val="0"/>
            </c:dLbl>
            <c:dLbl>
              <c:idx val="2"/>
              <c:dLblPos val="bestFit"/>
              <c:showLegendKey val="0"/>
              <c:showVal val="0"/>
              <c:showCatName val="0"/>
              <c:showSerName val="0"/>
              <c:showPercent val="0"/>
            </c:dLbl>
            <c:dLbl>
              <c:idx val="3"/>
              <c:dLblPos val="bestFit"/>
              <c:showLegendKey val="0"/>
              <c:showVal val="0"/>
              <c:showCatName val="0"/>
              <c:showSerName val="0"/>
              <c:showPercent val="0"/>
            </c:dLbl>
            <c:dLbl>
              <c:idx val="4"/>
              <c:dLblPos val="bestFit"/>
              <c:showLegendKey val="0"/>
              <c:showVal val="0"/>
              <c:showCatName val="0"/>
              <c:showSerName val="0"/>
              <c:showPercent val="0"/>
            </c:dLbl>
            <c:dLbl>
              <c:idx val="5"/>
              <c:dLblPos val="bestFit"/>
              <c:showLegendKey val="0"/>
              <c:showVal val="0"/>
              <c:showCatName val="0"/>
              <c:showSerName val="0"/>
              <c:showPercent val="0"/>
            </c:dLbl>
            <c:dLbl>
              <c:idx val="6"/>
              <c:dLblPos val="bestFit"/>
              <c:showLegendKey val="0"/>
              <c:showVal val="0"/>
              <c:showCatName val="0"/>
              <c:showSerName val="0"/>
              <c:showPercent val="0"/>
            </c:dLbl>
            <c:dLbl>
              <c:idx val="7"/>
              <c:dLblPos val="bestFit"/>
              <c:showLegendKey val="0"/>
              <c:showVal val="0"/>
              <c:showCatName val="0"/>
              <c:showSerName val="0"/>
              <c:showPercent val="0"/>
            </c:dLbl>
            <c:dLbl>
              <c:idx val="8"/>
              <c:dLblPos val="bestFit"/>
              <c:showLegendKey val="0"/>
              <c:showVal val="0"/>
              <c:showCatName val="0"/>
              <c:showSerName val="0"/>
              <c:showPercent val="0"/>
            </c:dLbl>
            <c:dLblPos val="bestFit"/>
            <c:showLegendKey val="0"/>
            <c:showVal val="0"/>
            <c:showCatName val="0"/>
            <c:showSerName val="0"/>
            <c:showPercent val="0"/>
          </c:dLbls>
          <c:cat>
            <c:strRef>
              <c:f>'RELATÓRIO -INTEGRAÇÃO '!$M$5:$M$13</c:f>
              <c:strCache>
                <c:ptCount val="9"/>
                <c:pt idx="0">
                  <c:v>INSTITUCIONAL</c:v>
                </c:pt>
                <c:pt idx="1">
                  <c:v>SAÚDE E ASSISTÊNCIA SOCIAL</c:v>
                </c:pt>
                <c:pt idx="2">
                  <c:v>SEGURANÇA E JUSTIÇA</c:v>
                </c:pt>
                <c:pt idx="3">
                  <c:v>EDUCAÇÃO, CULTURA, ESPORTE E LAZER</c:v>
                </c:pt>
                <c:pt idx="4">
                  <c:v>DESENVOLVIMENTO ECONÔMICO</c:v>
                </c:pt>
                <c:pt idx="5">
                  <c:v>MEIO AMBIENTE E RECURSOS HÍDRICOS</c:v>
                </c:pt>
                <c:pt idx="6">
                  <c:v>HABITAÇÃO E TEMAS TRANSVERSAIS</c:v>
                </c:pt>
                <c:pt idx="7">
                  <c:v>INFRAESTRUTURA</c:v>
                </c:pt>
                <c:pt idx="8">
                  <c:v>DESENVOLVIMENTO RURAL</c:v>
                </c:pt>
              </c:strCache>
            </c:strRef>
          </c:cat>
          <c:val>
            <c:numRef>
              <c:f>'RELATÓRIO -INTEGRAÇÃO '!$P$5:$P$13</c:f>
              <c:numCache>
                <c:formatCode>General</c:formatCode>
                <c:ptCount val="9"/>
                <c:pt idx="0">
                  <c:v>45</c:v>
                </c:pt>
                <c:pt idx="1">
                  <c:v>92</c:v>
                </c:pt>
                <c:pt idx="2">
                  <c:v>11</c:v>
                </c:pt>
                <c:pt idx="3">
                  <c:v>55</c:v>
                </c:pt>
                <c:pt idx="4">
                  <c:v>22</c:v>
                </c:pt>
                <c:pt idx="5">
                  <c:v>6</c:v>
                </c:pt>
                <c:pt idx="6">
                  <c:v>17</c:v>
                </c:pt>
                <c:pt idx="7">
                  <c:v>12</c:v>
                </c:pt>
                <c:pt idx="8">
                  <c:v>12</c:v>
                </c:pt>
              </c:numCache>
            </c:numRef>
          </c:val>
        </c:ser>
        <c:ser>
          <c:idx val="4"/>
          <c:order val="4"/>
          <c:spPr>
            <a:solidFill>
              <a:srgbClr val="929292"/>
            </a:solidFill>
            <a:ln>
              <a:noFill/>
            </a:ln>
          </c:spPr>
          <c:explosion val="0"/>
          <c:dPt>
            <c:idx val="0"/>
            <c:spPr>
              <a:solidFill>
                <a:srgbClr val="5b9bd5"/>
              </a:solidFill>
              <a:ln w="19080">
                <a:solidFill>
                  <a:srgbClr val="ffffff"/>
                </a:solidFill>
                <a:round/>
              </a:ln>
            </c:spPr>
          </c:dPt>
          <c:dPt>
            <c:idx val="1"/>
            <c:spPr>
              <a:solidFill>
                <a:srgbClr val="ed7d31"/>
              </a:solidFill>
              <a:ln w="19080">
                <a:solidFill>
                  <a:srgbClr val="ffffff"/>
                </a:solidFill>
                <a:round/>
              </a:ln>
            </c:spPr>
          </c:dPt>
          <c:dPt>
            <c:idx val="2"/>
            <c:spPr>
              <a:solidFill>
                <a:srgbClr val="a5a5a5"/>
              </a:solidFill>
              <a:ln w="19080">
                <a:solidFill>
                  <a:srgbClr val="ffffff"/>
                </a:solidFill>
                <a:round/>
              </a:ln>
            </c:spPr>
          </c:dPt>
          <c:dPt>
            <c:idx val="3"/>
            <c:spPr>
              <a:solidFill>
                <a:srgbClr val="ffc000"/>
              </a:solidFill>
              <a:ln w="19080">
                <a:solidFill>
                  <a:srgbClr val="ffffff"/>
                </a:solidFill>
                <a:round/>
              </a:ln>
            </c:spPr>
          </c:dPt>
          <c:dPt>
            <c:idx val="4"/>
            <c:spPr>
              <a:solidFill>
                <a:srgbClr val="4472c4"/>
              </a:solidFill>
              <a:ln w="19080">
                <a:solidFill>
                  <a:srgbClr val="ffffff"/>
                </a:solidFill>
                <a:round/>
              </a:ln>
            </c:spPr>
          </c:dPt>
          <c:dPt>
            <c:idx val="5"/>
            <c:spPr>
              <a:solidFill>
                <a:srgbClr val="70ad47"/>
              </a:solidFill>
              <a:ln w="19080">
                <a:solidFill>
                  <a:srgbClr val="ffffff"/>
                </a:solidFill>
                <a:round/>
              </a:ln>
            </c:spPr>
          </c:dPt>
          <c:dPt>
            <c:idx val="6"/>
            <c:spPr>
              <a:solidFill>
                <a:srgbClr val="255e91"/>
              </a:solidFill>
              <a:ln w="19080">
                <a:solidFill>
                  <a:srgbClr val="ffffff"/>
                </a:solidFill>
                <a:round/>
              </a:ln>
            </c:spPr>
          </c:dPt>
          <c:dPt>
            <c:idx val="7"/>
            <c:spPr>
              <a:solidFill>
                <a:srgbClr val="9e480e"/>
              </a:solidFill>
              <a:ln w="19080">
                <a:solidFill>
                  <a:srgbClr val="ffffff"/>
                </a:solidFill>
                <a:round/>
              </a:ln>
            </c:spPr>
          </c:dPt>
          <c:dPt>
            <c:idx val="8"/>
            <c:spPr>
              <a:solidFill>
                <a:srgbClr val="636363"/>
              </a:solidFill>
              <a:ln w="19080">
                <a:solidFill>
                  <a:srgbClr val="ffffff"/>
                </a:solidFill>
                <a:round/>
              </a:ln>
            </c:spPr>
          </c:dPt>
          <c:dLbls>
            <c:dLbl>
              <c:idx val="0"/>
              <c:dLblPos val="bestFit"/>
              <c:showLegendKey val="0"/>
              <c:showVal val="1"/>
              <c:showCatName val="0"/>
              <c:showSerName val="0"/>
              <c:showPercent val="0"/>
            </c:dLbl>
            <c:dLbl>
              <c:idx val="1"/>
              <c:dLblPos val="bestFit"/>
              <c:showLegendKey val="0"/>
              <c:showVal val="1"/>
              <c:showCatName val="0"/>
              <c:showSerName val="0"/>
              <c:showPercent val="0"/>
            </c:dLbl>
            <c:dLbl>
              <c:idx val="2"/>
              <c:dLblPos val="bestFit"/>
              <c:showLegendKey val="0"/>
              <c:showVal val="1"/>
              <c:showCatName val="0"/>
              <c:showSerName val="0"/>
              <c:showPercent val="0"/>
            </c:dLbl>
            <c:dLbl>
              <c:idx val="3"/>
              <c:dLblPos val="bestFit"/>
              <c:showLegendKey val="0"/>
              <c:showVal val="1"/>
              <c:showCatName val="0"/>
              <c:showSerName val="0"/>
              <c:showPercent val="0"/>
            </c:dLbl>
            <c:dLbl>
              <c:idx val="4"/>
              <c:dLblPos val="bestFit"/>
              <c:showLegendKey val="0"/>
              <c:showVal val="1"/>
              <c:showCatName val="0"/>
              <c:showSerName val="0"/>
              <c:showPercent val="0"/>
            </c:dLbl>
            <c:dLbl>
              <c:idx val="5"/>
              <c:dLblPos val="bestFit"/>
              <c:showLegendKey val="0"/>
              <c:showVal val="1"/>
              <c:showCatName val="0"/>
              <c:showSerName val="0"/>
              <c:showPercent val="0"/>
            </c:dLbl>
            <c:dLbl>
              <c:idx val="6"/>
              <c:dLblPos val="bestFit"/>
              <c:showLegendKey val="0"/>
              <c:showVal val="1"/>
              <c:showCatName val="0"/>
              <c:showSerName val="0"/>
              <c:showPercent val="0"/>
            </c:dLbl>
            <c:dLbl>
              <c:idx val="7"/>
              <c:dLblPos val="bestFit"/>
              <c:showLegendKey val="0"/>
              <c:showVal val="1"/>
              <c:showCatName val="0"/>
              <c:showSerName val="0"/>
              <c:showPercent val="0"/>
            </c:dLbl>
            <c:dLbl>
              <c:idx val="8"/>
              <c:dLblPos val="bestFit"/>
              <c:showLegendKey val="0"/>
              <c:showVal val="1"/>
              <c:showCatName val="0"/>
              <c:showSerName val="0"/>
              <c:showPercent val="0"/>
            </c:dLbl>
            <c:dLblPos val="bestFit"/>
            <c:showLegendKey val="0"/>
            <c:showVal val="1"/>
            <c:showCatName val="0"/>
            <c:showSerName val="0"/>
            <c:showPercent val="0"/>
          </c:dLbls>
          <c:cat>
            <c:strRef>
              <c:f>'RELATÓRIO -INTEGRAÇÃO '!$M$5:$M$13</c:f>
              <c:strCache>
                <c:ptCount val="9"/>
                <c:pt idx="0">
                  <c:v>INSTITUCIONAL</c:v>
                </c:pt>
                <c:pt idx="1">
                  <c:v>SAÚDE E ASSISTÊNCIA SOCIAL</c:v>
                </c:pt>
                <c:pt idx="2">
                  <c:v>SEGURANÇA E JUSTIÇA</c:v>
                </c:pt>
                <c:pt idx="3">
                  <c:v>EDUCAÇÃO, CULTURA, ESPORTE E LAZER</c:v>
                </c:pt>
                <c:pt idx="4">
                  <c:v>DESENVOLVIMENTO ECONÔMICO</c:v>
                </c:pt>
                <c:pt idx="5">
                  <c:v>MEIO AMBIENTE E RECURSOS HÍDRICOS</c:v>
                </c:pt>
                <c:pt idx="6">
                  <c:v>HABITAÇÃO E TEMAS TRANSVERSAIS</c:v>
                </c:pt>
                <c:pt idx="7">
                  <c:v>INFRAESTRUTURA</c:v>
                </c:pt>
                <c:pt idx="8">
                  <c:v>DESENVOLVIMENTO RURAL</c:v>
                </c:pt>
              </c:strCache>
            </c:strRef>
          </c:cat>
          <c:val>
            <c:numRef>
              <c:f>'RELATÓRIO -INTEGRAÇÃO '!$P$5:$P$13</c:f>
              <c:numCache>
                <c:formatCode>General</c:formatCode>
                <c:ptCount val="9"/>
                <c:pt idx="0">
                  <c:v>45</c:v>
                </c:pt>
                <c:pt idx="1">
                  <c:v>92</c:v>
                </c:pt>
                <c:pt idx="2">
                  <c:v>11</c:v>
                </c:pt>
                <c:pt idx="3">
                  <c:v>55</c:v>
                </c:pt>
                <c:pt idx="4">
                  <c:v>22</c:v>
                </c:pt>
                <c:pt idx="5">
                  <c:v>6</c:v>
                </c:pt>
                <c:pt idx="6">
                  <c:v>17</c:v>
                </c:pt>
                <c:pt idx="7">
                  <c:v>12</c:v>
                </c:pt>
                <c:pt idx="8">
                  <c:v>12</c:v>
                </c:pt>
              </c:numCache>
            </c:numRef>
          </c:val>
        </c:ser>
        <c:ser>
          <c:idx val="5"/>
          <c:order val="5"/>
          <c:spPr>
            <a:solidFill>
              <a:srgbClr val="e3ab00"/>
            </a:solidFill>
            <a:ln>
              <a:noFill/>
            </a:ln>
          </c:spPr>
          <c:explosion val="0"/>
          <c:dPt>
            <c:idx val="0"/>
            <c:spPr>
              <a:solidFill>
                <a:srgbClr val="5b9bd5"/>
              </a:solidFill>
              <a:ln w="19080">
                <a:solidFill>
                  <a:srgbClr val="ffffff"/>
                </a:solidFill>
                <a:round/>
              </a:ln>
            </c:spPr>
          </c:dPt>
          <c:dPt>
            <c:idx val="1"/>
            <c:spPr>
              <a:solidFill>
                <a:srgbClr val="ed7d31"/>
              </a:solidFill>
              <a:ln w="19080">
                <a:solidFill>
                  <a:srgbClr val="ffffff"/>
                </a:solidFill>
                <a:round/>
              </a:ln>
            </c:spPr>
          </c:dPt>
          <c:dPt>
            <c:idx val="2"/>
            <c:spPr>
              <a:solidFill>
                <a:srgbClr val="a5a5a5"/>
              </a:solidFill>
              <a:ln w="19080">
                <a:solidFill>
                  <a:srgbClr val="ffffff"/>
                </a:solidFill>
                <a:round/>
              </a:ln>
            </c:spPr>
          </c:dPt>
          <c:dPt>
            <c:idx val="3"/>
            <c:spPr>
              <a:solidFill>
                <a:srgbClr val="ffc000"/>
              </a:solidFill>
              <a:ln w="19080">
                <a:solidFill>
                  <a:srgbClr val="ffffff"/>
                </a:solidFill>
                <a:round/>
              </a:ln>
            </c:spPr>
          </c:dPt>
          <c:dPt>
            <c:idx val="4"/>
            <c:spPr>
              <a:solidFill>
                <a:srgbClr val="4472c4"/>
              </a:solidFill>
              <a:ln w="19080">
                <a:solidFill>
                  <a:srgbClr val="ffffff"/>
                </a:solidFill>
                <a:round/>
              </a:ln>
            </c:spPr>
          </c:dPt>
          <c:dPt>
            <c:idx val="5"/>
            <c:spPr>
              <a:solidFill>
                <a:srgbClr val="70ad47"/>
              </a:solidFill>
              <a:ln w="19080">
                <a:solidFill>
                  <a:srgbClr val="ffffff"/>
                </a:solidFill>
                <a:round/>
              </a:ln>
            </c:spPr>
          </c:dPt>
          <c:dPt>
            <c:idx val="6"/>
            <c:spPr>
              <a:solidFill>
                <a:srgbClr val="255e91"/>
              </a:solidFill>
              <a:ln w="19080">
                <a:solidFill>
                  <a:srgbClr val="ffffff"/>
                </a:solidFill>
                <a:round/>
              </a:ln>
            </c:spPr>
          </c:dPt>
          <c:dPt>
            <c:idx val="7"/>
            <c:spPr>
              <a:solidFill>
                <a:srgbClr val="9e480e"/>
              </a:solidFill>
              <a:ln w="19080">
                <a:solidFill>
                  <a:srgbClr val="ffffff"/>
                </a:solidFill>
                <a:round/>
              </a:ln>
            </c:spPr>
          </c:dPt>
          <c:dPt>
            <c:idx val="8"/>
            <c:spPr>
              <a:solidFill>
                <a:srgbClr val="636363"/>
              </a:solidFill>
              <a:ln w="19080">
                <a:solidFill>
                  <a:srgbClr val="ffffff"/>
                </a:solidFill>
                <a:round/>
              </a:ln>
            </c:spPr>
          </c:dPt>
          <c:dLbls>
            <c:dLbl>
              <c:idx val="0"/>
              <c:dLblPos val="bestFit"/>
              <c:showLegendKey val="0"/>
              <c:showVal val="0"/>
              <c:showCatName val="0"/>
              <c:showSerName val="0"/>
              <c:showPercent val="0"/>
            </c:dLbl>
            <c:dLbl>
              <c:idx val="1"/>
              <c:dLblPos val="bestFit"/>
              <c:showLegendKey val="0"/>
              <c:showVal val="0"/>
              <c:showCatName val="0"/>
              <c:showSerName val="0"/>
              <c:showPercent val="0"/>
            </c:dLbl>
            <c:dLbl>
              <c:idx val="2"/>
              <c:dLblPos val="bestFit"/>
              <c:showLegendKey val="0"/>
              <c:showVal val="0"/>
              <c:showCatName val="0"/>
              <c:showSerName val="0"/>
              <c:showPercent val="0"/>
            </c:dLbl>
            <c:dLbl>
              <c:idx val="3"/>
              <c:dLblPos val="bestFit"/>
              <c:showLegendKey val="0"/>
              <c:showVal val="0"/>
              <c:showCatName val="0"/>
              <c:showSerName val="0"/>
              <c:showPercent val="0"/>
            </c:dLbl>
            <c:dLbl>
              <c:idx val="4"/>
              <c:dLblPos val="bestFit"/>
              <c:showLegendKey val="0"/>
              <c:showVal val="0"/>
              <c:showCatName val="0"/>
              <c:showSerName val="0"/>
              <c:showPercent val="0"/>
            </c:dLbl>
            <c:dLbl>
              <c:idx val="5"/>
              <c:dLblPos val="bestFit"/>
              <c:showLegendKey val="0"/>
              <c:showVal val="0"/>
              <c:showCatName val="0"/>
              <c:showSerName val="0"/>
              <c:showPercent val="0"/>
            </c:dLbl>
            <c:dLbl>
              <c:idx val="6"/>
              <c:dLblPos val="bestFit"/>
              <c:showLegendKey val="0"/>
              <c:showVal val="0"/>
              <c:showCatName val="0"/>
              <c:showSerName val="0"/>
              <c:showPercent val="0"/>
            </c:dLbl>
            <c:dLbl>
              <c:idx val="7"/>
              <c:dLblPos val="bestFit"/>
              <c:showLegendKey val="0"/>
              <c:showVal val="0"/>
              <c:showCatName val="0"/>
              <c:showSerName val="0"/>
              <c:showPercent val="0"/>
            </c:dLbl>
            <c:dLbl>
              <c:idx val="8"/>
              <c:dLblPos val="bestFit"/>
              <c:showLegendKey val="0"/>
              <c:showVal val="0"/>
              <c:showCatName val="0"/>
              <c:showSerName val="0"/>
              <c:showPercent val="0"/>
            </c:dLbl>
            <c:dLblPos val="bestFit"/>
            <c:showLegendKey val="0"/>
            <c:showVal val="0"/>
            <c:showCatName val="0"/>
            <c:showSerName val="0"/>
            <c:showPercent val="0"/>
          </c:dLbls>
          <c:cat>
            <c:strRef>
              <c:f>'RELATÓRIO -INTEGRAÇÃO '!$M$5:$M$13</c:f>
              <c:strCache>
                <c:ptCount val="9"/>
                <c:pt idx="0">
                  <c:v>INSTITUCIONAL</c:v>
                </c:pt>
                <c:pt idx="1">
                  <c:v>SAÚDE E ASSISTÊNCIA SOCIAL</c:v>
                </c:pt>
                <c:pt idx="2">
                  <c:v>SEGURANÇA E JUSTIÇA</c:v>
                </c:pt>
                <c:pt idx="3">
                  <c:v>EDUCAÇÃO, CULTURA, ESPORTE E LAZER</c:v>
                </c:pt>
                <c:pt idx="4">
                  <c:v>DESENVOLVIMENTO ECONÔMICO</c:v>
                </c:pt>
                <c:pt idx="5">
                  <c:v>MEIO AMBIENTE E RECURSOS HÍDRICOS</c:v>
                </c:pt>
                <c:pt idx="6">
                  <c:v>HABITAÇÃO E TEMAS TRANSVERSAIS</c:v>
                </c:pt>
                <c:pt idx="7">
                  <c:v>INFRAESTRUTURA</c:v>
                </c:pt>
                <c:pt idx="8">
                  <c:v>DESENVOLVIMENTO RURAL</c:v>
                </c:pt>
              </c:strCache>
            </c:strRef>
          </c:cat>
          <c:val>
            <c:numRef>
              <c:f>'RELATÓRIO -INTEGRAÇÃO '!$P$5:$P$13</c:f>
              <c:numCache>
                <c:formatCode>General</c:formatCode>
                <c:ptCount val="9"/>
                <c:pt idx="0">
                  <c:v>45</c:v>
                </c:pt>
                <c:pt idx="1">
                  <c:v>92</c:v>
                </c:pt>
                <c:pt idx="2">
                  <c:v>11</c:v>
                </c:pt>
                <c:pt idx="3">
                  <c:v>55</c:v>
                </c:pt>
                <c:pt idx="4">
                  <c:v>22</c:v>
                </c:pt>
                <c:pt idx="5">
                  <c:v>6</c:v>
                </c:pt>
                <c:pt idx="6">
                  <c:v>17</c:v>
                </c:pt>
                <c:pt idx="7">
                  <c:v>12</c:v>
                </c:pt>
                <c:pt idx="8">
                  <c:v>12</c:v>
                </c:pt>
              </c:numCache>
            </c:numRef>
          </c:val>
        </c:ser>
        <c:ser>
          <c:idx val="6"/>
          <c:order val="6"/>
          <c:spPr>
            <a:solidFill>
              <a:srgbClr val="d36f2b"/>
            </a:solidFill>
            <a:ln>
              <a:noFill/>
            </a:ln>
          </c:spPr>
          <c:explosion val="0"/>
          <c:dPt>
            <c:idx val="0"/>
            <c:spPr>
              <a:solidFill>
                <a:srgbClr val="5b9bd5"/>
              </a:solidFill>
              <a:ln w="19080">
                <a:solidFill>
                  <a:srgbClr val="ffffff"/>
                </a:solidFill>
                <a:round/>
              </a:ln>
            </c:spPr>
          </c:dPt>
          <c:dPt>
            <c:idx val="1"/>
            <c:spPr>
              <a:solidFill>
                <a:srgbClr val="ed7d31"/>
              </a:solidFill>
              <a:ln w="19080">
                <a:solidFill>
                  <a:srgbClr val="ffffff"/>
                </a:solidFill>
                <a:round/>
              </a:ln>
            </c:spPr>
          </c:dPt>
          <c:dPt>
            <c:idx val="2"/>
            <c:spPr>
              <a:solidFill>
                <a:srgbClr val="a5a5a5"/>
              </a:solidFill>
              <a:ln w="19080">
                <a:solidFill>
                  <a:srgbClr val="ffffff"/>
                </a:solidFill>
                <a:round/>
              </a:ln>
            </c:spPr>
          </c:dPt>
          <c:dPt>
            <c:idx val="3"/>
            <c:spPr>
              <a:solidFill>
                <a:srgbClr val="ffc000"/>
              </a:solidFill>
              <a:ln w="19080">
                <a:solidFill>
                  <a:srgbClr val="ffffff"/>
                </a:solidFill>
                <a:round/>
              </a:ln>
            </c:spPr>
          </c:dPt>
          <c:dPt>
            <c:idx val="4"/>
            <c:spPr>
              <a:solidFill>
                <a:srgbClr val="4472c4"/>
              </a:solidFill>
              <a:ln w="19080">
                <a:solidFill>
                  <a:srgbClr val="ffffff"/>
                </a:solidFill>
                <a:round/>
              </a:ln>
            </c:spPr>
          </c:dPt>
          <c:dPt>
            <c:idx val="5"/>
            <c:spPr>
              <a:solidFill>
                <a:srgbClr val="70ad47"/>
              </a:solidFill>
              <a:ln w="19080">
                <a:solidFill>
                  <a:srgbClr val="ffffff"/>
                </a:solidFill>
                <a:round/>
              </a:ln>
            </c:spPr>
          </c:dPt>
          <c:dPt>
            <c:idx val="6"/>
            <c:spPr>
              <a:solidFill>
                <a:srgbClr val="255e91"/>
              </a:solidFill>
              <a:ln w="19080">
                <a:solidFill>
                  <a:srgbClr val="ffffff"/>
                </a:solidFill>
                <a:round/>
              </a:ln>
            </c:spPr>
          </c:dPt>
          <c:dPt>
            <c:idx val="7"/>
            <c:spPr>
              <a:solidFill>
                <a:srgbClr val="9e480e"/>
              </a:solidFill>
              <a:ln w="19080">
                <a:solidFill>
                  <a:srgbClr val="ffffff"/>
                </a:solidFill>
                <a:round/>
              </a:ln>
            </c:spPr>
          </c:dPt>
          <c:dPt>
            <c:idx val="8"/>
            <c:spPr>
              <a:solidFill>
                <a:srgbClr val="636363"/>
              </a:solidFill>
              <a:ln w="19080">
                <a:solidFill>
                  <a:srgbClr val="ffffff"/>
                </a:solidFill>
                <a:round/>
              </a:ln>
            </c:spPr>
          </c:dPt>
          <c:dLbls>
            <c:dLbl>
              <c:idx val="0"/>
              <c:dLblPos val="bestFit"/>
              <c:showLegendKey val="0"/>
              <c:showVal val="1"/>
              <c:showCatName val="0"/>
              <c:showSerName val="0"/>
              <c:showPercent val="0"/>
            </c:dLbl>
            <c:dLbl>
              <c:idx val="1"/>
              <c:dLblPos val="bestFit"/>
              <c:showLegendKey val="0"/>
              <c:showVal val="1"/>
              <c:showCatName val="0"/>
              <c:showSerName val="0"/>
              <c:showPercent val="0"/>
            </c:dLbl>
            <c:dLbl>
              <c:idx val="2"/>
              <c:dLblPos val="bestFit"/>
              <c:showLegendKey val="0"/>
              <c:showVal val="1"/>
              <c:showCatName val="0"/>
              <c:showSerName val="0"/>
              <c:showPercent val="0"/>
            </c:dLbl>
            <c:dLbl>
              <c:idx val="3"/>
              <c:dLblPos val="bestFit"/>
              <c:showLegendKey val="0"/>
              <c:showVal val="1"/>
              <c:showCatName val="0"/>
              <c:showSerName val="0"/>
              <c:showPercent val="0"/>
            </c:dLbl>
            <c:dLbl>
              <c:idx val="4"/>
              <c:dLblPos val="bestFit"/>
              <c:showLegendKey val="0"/>
              <c:showVal val="1"/>
              <c:showCatName val="0"/>
              <c:showSerName val="0"/>
              <c:showPercent val="0"/>
            </c:dLbl>
            <c:dLbl>
              <c:idx val="5"/>
              <c:dLblPos val="bestFit"/>
              <c:showLegendKey val="0"/>
              <c:showVal val="1"/>
              <c:showCatName val="0"/>
              <c:showSerName val="0"/>
              <c:showPercent val="0"/>
            </c:dLbl>
            <c:dLbl>
              <c:idx val="6"/>
              <c:dLblPos val="bestFit"/>
              <c:showLegendKey val="0"/>
              <c:showVal val="1"/>
              <c:showCatName val="0"/>
              <c:showSerName val="0"/>
              <c:showPercent val="0"/>
            </c:dLbl>
            <c:dLbl>
              <c:idx val="7"/>
              <c:dLblPos val="bestFit"/>
              <c:showLegendKey val="0"/>
              <c:showVal val="1"/>
              <c:showCatName val="0"/>
              <c:showSerName val="0"/>
              <c:showPercent val="0"/>
            </c:dLbl>
            <c:dLbl>
              <c:idx val="8"/>
              <c:dLblPos val="bestFit"/>
              <c:showLegendKey val="0"/>
              <c:showVal val="1"/>
              <c:showCatName val="0"/>
              <c:showSerName val="0"/>
              <c:showPercent val="0"/>
            </c:dLbl>
            <c:dLblPos val="bestFit"/>
            <c:showLegendKey val="0"/>
            <c:showVal val="1"/>
            <c:showCatName val="0"/>
            <c:showSerName val="0"/>
            <c:showPercent val="0"/>
          </c:dLbls>
          <c:cat>
            <c:strRef>
              <c:f>'RELATÓRIO -INTEGRAÇÃO '!$M$5:$M$13</c:f>
              <c:strCache>
                <c:ptCount val="9"/>
                <c:pt idx="0">
                  <c:v>INSTITUCIONAL</c:v>
                </c:pt>
                <c:pt idx="1">
                  <c:v>SAÚDE E ASSISTÊNCIA SOCIAL</c:v>
                </c:pt>
                <c:pt idx="2">
                  <c:v>SEGURANÇA E JUSTIÇA</c:v>
                </c:pt>
                <c:pt idx="3">
                  <c:v>EDUCAÇÃO, CULTURA, ESPORTE E LAZER</c:v>
                </c:pt>
                <c:pt idx="4">
                  <c:v>DESENVOLVIMENTO ECONÔMICO</c:v>
                </c:pt>
                <c:pt idx="5">
                  <c:v>MEIO AMBIENTE E RECURSOS HÍDRICOS</c:v>
                </c:pt>
                <c:pt idx="6">
                  <c:v>HABITAÇÃO E TEMAS TRANSVERSAIS</c:v>
                </c:pt>
                <c:pt idx="7">
                  <c:v>INFRAESTRUTURA</c:v>
                </c:pt>
                <c:pt idx="8">
                  <c:v>DESENVOLVIMENTO RURAL</c:v>
                </c:pt>
              </c:strCache>
            </c:strRef>
          </c:cat>
          <c:val>
            <c:numRef>
              <c:f>'RELATÓRIO -INTEGRAÇÃO '!$P$5:$P$13</c:f>
              <c:numCache>
                <c:formatCode>General</c:formatCode>
                <c:ptCount val="9"/>
                <c:pt idx="0">
                  <c:v>45</c:v>
                </c:pt>
                <c:pt idx="1">
                  <c:v>92</c:v>
                </c:pt>
                <c:pt idx="2">
                  <c:v>11</c:v>
                </c:pt>
                <c:pt idx="3">
                  <c:v>55</c:v>
                </c:pt>
                <c:pt idx="4">
                  <c:v>22</c:v>
                </c:pt>
                <c:pt idx="5">
                  <c:v>6</c:v>
                </c:pt>
                <c:pt idx="6">
                  <c:v>17</c:v>
                </c:pt>
                <c:pt idx="7">
                  <c:v>12</c:v>
                </c:pt>
                <c:pt idx="8">
                  <c:v>12</c:v>
                </c:pt>
              </c:numCache>
            </c:numRef>
          </c:val>
        </c:ser>
        <c:ser>
          <c:idx val="7"/>
          <c:order val="7"/>
          <c:spPr>
            <a:solidFill>
              <a:srgbClr val="518abd"/>
            </a:solidFill>
            <a:ln>
              <a:noFill/>
            </a:ln>
          </c:spPr>
          <c:explosion val="0"/>
          <c:dPt>
            <c:idx val="0"/>
            <c:spPr>
              <a:solidFill>
                <a:srgbClr val="5b9bd5"/>
              </a:solidFill>
              <a:ln w="19080">
                <a:solidFill>
                  <a:srgbClr val="ffffff"/>
                </a:solidFill>
                <a:round/>
              </a:ln>
            </c:spPr>
          </c:dPt>
          <c:dPt>
            <c:idx val="1"/>
            <c:spPr>
              <a:solidFill>
                <a:srgbClr val="ed7d31"/>
              </a:solidFill>
              <a:ln w="19080">
                <a:solidFill>
                  <a:srgbClr val="ffffff"/>
                </a:solidFill>
                <a:round/>
              </a:ln>
            </c:spPr>
          </c:dPt>
          <c:dPt>
            <c:idx val="2"/>
            <c:spPr>
              <a:solidFill>
                <a:srgbClr val="a5a5a5"/>
              </a:solidFill>
              <a:ln w="19080">
                <a:solidFill>
                  <a:srgbClr val="ffffff"/>
                </a:solidFill>
                <a:round/>
              </a:ln>
            </c:spPr>
          </c:dPt>
          <c:dPt>
            <c:idx val="3"/>
            <c:spPr>
              <a:solidFill>
                <a:srgbClr val="ffc000"/>
              </a:solidFill>
              <a:ln w="19080">
                <a:solidFill>
                  <a:srgbClr val="ffffff"/>
                </a:solidFill>
                <a:round/>
              </a:ln>
            </c:spPr>
          </c:dPt>
          <c:dPt>
            <c:idx val="4"/>
            <c:spPr>
              <a:solidFill>
                <a:srgbClr val="4472c4"/>
              </a:solidFill>
              <a:ln w="19080">
                <a:solidFill>
                  <a:srgbClr val="ffffff"/>
                </a:solidFill>
                <a:round/>
              </a:ln>
            </c:spPr>
          </c:dPt>
          <c:dPt>
            <c:idx val="5"/>
            <c:spPr>
              <a:solidFill>
                <a:srgbClr val="70ad47"/>
              </a:solidFill>
              <a:ln w="19080">
                <a:solidFill>
                  <a:srgbClr val="ffffff"/>
                </a:solidFill>
                <a:round/>
              </a:ln>
            </c:spPr>
          </c:dPt>
          <c:dPt>
            <c:idx val="6"/>
            <c:spPr>
              <a:solidFill>
                <a:srgbClr val="255e91"/>
              </a:solidFill>
              <a:ln w="19080">
                <a:solidFill>
                  <a:srgbClr val="ffffff"/>
                </a:solidFill>
                <a:round/>
              </a:ln>
            </c:spPr>
          </c:dPt>
          <c:dPt>
            <c:idx val="7"/>
            <c:spPr>
              <a:solidFill>
                <a:srgbClr val="9e480e"/>
              </a:solidFill>
              <a:ln w="19080">
                <a:solidFill>
                  <a:srgbClr val="ffffff"/>
                </a:solidFill>
                <a:round/>
              </a:ln>
            </c:spPr>
          </c:dPt>
          <c:dPt>
            <c:idx val="8"/>
            <c:spPr>
              <a:solidFill>
                <a:srgbClr val="636363"/>
              </a:solidFill>
              <a:ln w="19080">
                <a:solidFill>
                  <a:srgbClr val="ffffff"/>
                </a:solidFill>
                <a:round/>
              </a:ln>
            </c:spPr>
          </c:dPt>
          <c:dLbls>
            <c:dLbl>
              <c:idx val="0"/>
              <c:dLblPos val="bestFit"/>
              <c:showLegendKey val="0"/>
              <c:showVal val="0"/>
              <c:showCatName val="0"/>
              <c:showSerName val="0"/>
              <c:showPercent val="0"/>
            </c:dLbl>
            <c:dLbl>
              <c:idx val="1"/>
              <c:dLblPos val="bestFit"/>
              <c:showLegendKey val="0"/>
              <c:showVal val="0"/>
              <c:showCatName val="0"/>
              <c:showSerName val="0"/>
              <c:showPercent val="0"/>
            </c:dLbl>
            <c:dLbl>
              <c:idx val="2"/>
              <c:dLblPos val="bestFit"/>
              <c:showLegendKey val="0"/>
              <c:showVal val="0"/>
              <c:showCatName val="0"/>
              <c:showSerName val="0"/>
              <c:showPercent val="0"/>
            </c:dLbl>
            <c:dLbl>
              <c:idx val="3"/>
              <c:dLblPos val="bestFit"/>
              <c:showLegendKey val="0"/>
              <c:showVal val="0"/>
              <c:showCatName val="0"/>
              <c:showSerName val="0"/>
              <c:showPercent val="0"/>
            </c:dLbl>
            <c:dLbl>
              <c:idx val="4"/>
              <c:dLblPos val="bestFit"/>
              <c:showLegendKey val="0"/>
              <c:showVal val="0"/>
              <c:showCatName val="0"/>
              <c:showSerName val="0"/>
              <c:showPercent val="0"/>
            </c:dLbl>
            <c:dLbl>
              <c:idx val="5"/>
              <c:dLblPos val="bestFit"/>
              <c:showLegendKey val="0"/>
              <c:showVal val="0"/>
              <c:showCatName val="0"/>
              <c:showSerName val="0"/>
              <c:showPercent val="0"/>
            </c:dLbl>
            <c:dLbl>
              <c:idx val="6"/>
              <c:dLblPos val="bestFit"/>
              <c:showLegendKey val="0"/>
              <c:showVal val="0"/>
              <c:showCatName val="0"/>
              <c:showSerName val="0"/>
              <c:showPercent val="0"/>
            </c:dLbl>
            <c:dLbl>
              <c:idx val="7"/>
              <c:dLblPos val="bestFit"/>
              <c:showLegendKey val="0"/>
              <c:showVal val="0"/>
              <c:showCatName val="0"/>
              <c:showSerName val="0"/>
              <c:showPercent val="0"/>
            </c:dLbl>
            <c:dLbl>
              <c:idx val="8"/>
              <c:dLblPos val="bestFit"/>
              <c:showLegendKey val="0"/>
              <c:showVal val="0"/>
              <c:showCatName val="0"/>
              <c:showSerName val="0"/>
              <c:showPercent val="0"/>
            </c:dLbl>
            <c:dLblPos val="bestFit"/>
            <c:showLegendKey val="0"/>
            <c:showVal val="0"/>
            <c:showCatName val="0"/>
            <c:showSerName val="0"/>
            <c:showPercent val="0"/>
          </c:dLbls>
          <c:cat>
            <c:strRef>
              <c:f>'RELATÓRIO -INTEGRAÇÃO '!$M$5:$M$13</c:f>
              <c:strCache>
                <c:ptCount val="9"/>
                <c:pt idx="0">
                  <c:v>INSTITUCIONAL</c:v>
                </c:pt>
                <c:pt idx="1">
                  <c:v>SAÚDE E ASSISTÊNCIA SOCIAL</c:v>
                </c:pt>
                <c:pt idx="2">
                  <c:v>SEGURANÇA E JUSTIÇA</c:v>
                </c:pt>
                <c:pt idx="3">
                  <c:v>EDUCAÇÃO, CULTURA, ESPORTE E LAZER</c:v>
                </c:pt>
                <c:pt idx="4">
                  <c:v>DESENVOLVIMENTO ECONÔMICO</c:v>
                </c:pt>
                <c:pt idx="5">
                  <c:v>MEIO AMBIENTE E RECURSOS HÍDRICOS</c:v>
                </c:pt>
                <c:pt idx="6">
                  <c:v>HABITAÇÃO E TEMAS TRANSVERSAIS</c:v>
                </c:pt>
                <c:pt idx="7">
                  <c:v>INFRAESTRUTURA</c:v>
                </c:pt>
                <c:pt idx="8">
                  <c:v>DESENVOLVIMENTO RURAL</c:v>
                </c:pt>
              </c:strCache>
            </c:strRef>
          </c:cat>
          <c:val>
            <c:numRef>
              <c:f>'RELATÓRIO -INTEGRAÇÃO '!$P$5:$P$13</c:f>
              <c:numCache>
                <c:formatCode>General</c:formatCode>
                <c:ptCount val="9"/>
                <c:pt idx="0">
                  <c:v>45</c:v>
                </c:pt>
                <c:pt idx="1">
                  <c:v>92</c:v>
                </c:pt>
                <c:pt idx="2">
                  <c:v>11</c:v>
                </c:pt>
                <c:pt idx="3">
                  <c:v>55</c:v>
                </c:pt>
                <c:pt idx="4">
                  <c:v>22</c:v>
                </c:pt>
                <c:pt idx="5">
                  <c:v>6</c:v>
                </c:pt>
                <c:pt idx="6">
                  <c:v>17</c:v>
                </c:pt>
                <c:pt idx="7">
                  <c:v>12</c:v>
                </c:pt>
                <c:pt idx="8">
                  <c:v>12</c:v>
                </c:pt>
              </c:numCache>
            </c:numRef>
          </c:val>
        </c:ser>
        <c:firstSliceAng val="0"/>
      </c:pieChart>
      <c:spPr>
        <a:noFill/>
        <a:ln>
          <a:noFill/>
        </a:ln>
      </c:spPr>
    </c:plotArea>
    <c:legend>
      <c:legendPos val="b"/>
      <c:overlay val="0"/>
      <c:spPr>
        <a:noFill/>
        <a:ln>
          <a:noFill/>
        </a:ln>
      </c:spPr>
    </c:legend>
    <c:plotVisOnly val="1"/>
  </c:chart>
  <c:spPr>
    <a:solidFill>
      <a:srgbClr val="d0cece"/>
    </a:solidFill>
    <a:ln w="9360">
      <a:solidFill>
        <a:srgbClr val="d9d9d9"/>
      </a:solidFill>
      <a:round/>
    </a:ln>
  </c:spPr>
</c:chartSpace>
</file>

<file path=xl/charts/chart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b="1" sz="1400">
                <a:solidFill>
                  <a:srgbClr val="595959"/>
                </a:solidFill>
                <a:latin typeface="Calibri"/>
              </a:rPr>
              <a:t>Quantidade de produtos não vinculados por área temática
</a:t>
            </a:r>
          </a:p>
        </c:rich>
      </c:tx>
      <c:layout/>
    </c:title>
    <c:plotArea>
      <c:layout/>
      <c:pieChart>
        <c:varyColors val="1"/>
        <c:ser>
          <c:idx val="0"/>
          <c:order val="0"/>
          <c:spPr>
            <a:solidFill>
              <a:srgbClr val="5b9bd5"/>
            </a:solidFill>
            <a:ln>
              <a:noFill/>
            </a:ln>
          </c:spPr>
          <c:explosion val="0"/>
          <c:dPt>
            <c:idx val="0"/>
            <c:spPr>
              <a:solidFill>
                <a:srgbClr val="5b9bd5"/>
              </a:solidFill>
              <a:ln w="19080">
                <a:solidFill>
                  <a:srgbClr val="ffffff"/>
                </a:solidFill>
                <a:round/>
              </a:ln>
            </c:spPr>
          </c:dPt>
          <c:dPt>
            <c:idx val="1"/>
            <c:spPr>
              <a:solidFill>
                <a:srgbClr val="ed7d31"/>
              </a:solidFill>
              <a:ln w="19080">
                <a:solidFill>
                  <a:srgbClr val="ffffff"/>
                </a:solidFill>
                <a:round/>
              </a:ln>
            </c:spPr>
          </c:dPt>
          <c:dPt>
            <c:idx val="2"/>
            <c:spPr>
              <a:solidFill>
                <a:srgbClr val="a5a5a5"/>
              </a:solidFill>
              <a:ln w="19080">
                <a:solidFill>
                  <a:srgbClr val="ffffff"/>
                </a:solidFill>
                <a:round/>
              </a:ln>
            </c:spPr>
          </c:dPt>
          <c:dPt>
            <c:idx val="3"/>
            <c:spPr>
              <a:solidFill>
                <a:srgbClr val="ffc000"/>
              </a:solidFill>
              <a:ln w="19080">
                <a:solidFill>
                  <a:srgbClr val="ffffff"/>
                </a:solidFill>
                <a:round/>
              </a:ln>
            </c:spPr>
          </c:dPt>
          <c:dPt>
            <c:idx val="4"/>
            <c:spPr>
              <a:solidFill>
                <a:srgbClr val="4472c4"/>
              </a:solidFill>
              <a:ln w="19080">
                <a:solidFill>
                  <a:srgbClr val="ffffff"/>
                </a:solidFill>
                <a:round/>
              </a:ln>
            </c:spPr>
          </c:dPt>
          <c:dPt>
            <c:idx val="5"/>
            <c:spPr>
              <a:solidFill>
                <a:srgbClr val="70ad47"/>
              </a:solidFill>
              <a:ln w="19080">
                <a:solidFill>
                  <a:srgbClr val="ffffff"/>
                </a:solidFill>
                <a:round/>
              </a:ln>
            </c:spPr>
          </c:dPt>
          <c:dPt>
            <c:idx val="6"/>
            <c:spPr>
              <a:solidFill>
                <a:srgbClr val="255e91"/>
              </a:solidFill>
              <a:ln w="19080">
                <a:solidFill>
                  <a:srgbClr val="ffffff"/>
                </a:solidFill>
                <a:round/>
              </a:ln>
            </c:spPr>
          </c:dPt>
          <c:dPt>
            <c:idx val="7"/>
            <c:spPr>
              <a:solidFill>
                <a:srgbClr val="9e480e"/>
              </a:solidFill>
              <a:ln w="19080">
                <a:solidFill>
                  <a:srgbClr val="ffffff"/>
                </a:solidFill>
                <a:round/>
              </a:ln>
            </c:spPr>
          </c:dPt>
          <c:dPt>
            <c:idx val="8"/>
            <c:spPr>
              <a:solidFill>
                <a:srgbClr val="636363"/>
              </a:solidFill>
              <a:ln w="19080">
                <a:solidFill>
                  <a:srgbClr val="ffffff"/>
                </a:solidFill>
                <a:round/>
              </a:ln>
            </c:spPr>
          </c:dPt>
          <c:dLbls>
            <c:dLbl>
              <c:idx val="0"/>
              <c:dLblPos val="bestFit"/>
              <c:showLegendKey val="0"/>
              <c:showVal val="1"/>
              <c:showCatName val="0"/>
              <c:showSerName val="0"/>
              <c:showPercent val="0"/>
            </c:dLbl>
            <c:dLbl>
              <c:idx val="1"/>
              <c:dLblPos val="bestFit"/>
              <c:showLegendKey val="0"/>
              <c:showVal val="1"/>
              <c:showCatName val="0"/>
              <c:showSerName val="0"/>
              <c:showPercent val="0"/>
            </c:dLbl>
            <c:dLbl>
              <c:idx val="2"/>
              <c:dLblPos val="bestFit"/>
              <c:showLegendKey val="0"/>
              <c:showVal val="1"/>
              <c:showCatName val="0"/>
              <c:showSerName val="0"/>
              <c:showPercent val="0"/>
            </c:dLbl>
            <c:dLbl>
              <c:idx val="3"/>
              <c:dLblPos val="bestFit"/>
              <c:showLegendKey val="0"/>
              <c:showVal val="1"/>
              <c:showCatName val="0"/>
              <c:showSerName val="0"/>
              <c:showPercent val="0"/>
            </c:dLbl>
            <c:dLbl>
              <c:idx val="4"/>
              <c:dLblPos val="bestFit"/>
              <c:showLegendKey val="0"/>
              <c:showVal val="1"/>
              <c:showCatName val="0"/>
              <c:showSerName val="0"/>
              <c:showPercent val="0"/>
            </c:dLbl>
            <c:dLbl>
              <c:idx val="5"/>
              <c:dLblPos val="bestFit"/>
              <c:showLegendKey val="0"/>
              <c:showVal val="1"/>
              <c:showCatName val="0"/>
              <c:showSerName val="0"/>
              <c:showPercent val="0"/>
            </c:dLbl>
            <c:dLbl>
              <c:idx val="6"/>
              <c:dLblPos val="bestFit"/>
              <c:showLegendKey val="0"/>
              <c:showVal val="1"/>
              <c:showCatName val="0"/>
              <c:showSerName val="0"/>
              <c:showPercent val="0"/>
            </c:dLbl>
            <c:dLbl>
              <c:idx val="7"/>
              <c:dLblPos val="bestFit"/>
              <c:showLegendKey val="0"/>
              <c:showVal val="1"/>
              <c:showCatName val="0"/>
              <c:showSerName val="0"/>
              <c:showPercent val="0"/>
            </c:dLbl>
            <c:dLbl>
              <c:idx val="8"/>
              <c:dLblPos val="bestFit"/>
              <c:showLegendKey val="0"/>
              <c:showVal val="1"/>
              <c:showCatName val="0"/>
              <c:showSerName val="0"/>
              <c:showPercent val="0"/>
            </c:dLbl>
            <c:dLblPos val="bestFit"/>
            <c:showLegendKey val="0"/>
            <c:showVal val="1"/>
            <c:showCatName val="0"/>
            <c:showSerName val="0"/>
            <c:showPercent val="0"/>
          </c:dLbls>
          <c:cat>
            <c:strRef>
              <c:f>'RELATÓRIO -INTEGRAÇÃO '!$M$5:$M$13</c:f>
              <c:strCache>
                <c:ptCount val="9"/>
                <c:pt idx="0">
                  <c:v>INSTITUCIONAL</c:v>
                </c:pt>
                <c:pt idx="1">
                  <c:v>SAÚDE E ASSISTÊNCIA SOCIAL</c:v>
                </c:pt>
                <c:pt idx="2">
                  <c:v>SEGURANÇA E JUSTIÇA</c:v>
                </c:pt>
                <c:pt idx="3">
                  <c:v>EDUCAÇÃO, CULTURA, ESPORTE E LAZER</c:v>
                </c:pt>
                <c:pt idx="4">
                  <c:v>DESENVOLVIMENTO ECONÔMICO</c:v>
                </c:pt>
                <c:pt idx="5">
                  <c:v>MEIO AMBIENTE E RECURSOS HÍDRICOS</c:v>
                </c:pt>
                <c:pt idx="6">
                  <c:v>HABITAÇÃO E TEMAS TRANSVERSAIS</c:v>
                </c:pt>
                <c:pt idx="7">
                  <c:v>INFRAESTRUTURA</c:v>
                </c:pt>
                <c:pt idx="8">
                  <c:v>DESENVOLVIMENTO RURAL</c:v>
                </c:pt>
              </c:strCache>
            </c:strRef>
          </c:cat>
          <c:val>
            <c:numRef>
              <c:f>'RELATÓRIO -INTEGRAÇÃO '!$P$5:$P$13</c:f>
              <c:numCache>
                <c:formatCode>General</c:formatCode>
                <c:ptCount val="9"/>
                <c:pt idx="0">
                  <c:v>45</c:v>
                </c:pt>
                <c:pt idx="1">
                  <c:v>92</c:v>
                </c:pt>
                <c:pt idx="2">
                  <c:v>11</c:v>
                </c:pt>
                <c:pt idx="3">
                  <c:v>55</c:v>
                </c:pt>
                <c:pt idx="4">
                  <c:v>22</c:v>
                </c:pt>
                <c:pt idx="5">
                  <c:v>6</c:v>
                </c:pt>
                <c:pt idx="6">
                  <c:v>17</c:v>
                </c:pt>
                <c:pt idx="7">
                  <c:v>12</c:v>
                </c:pt>
                <c:pt idx="8">
                  <c:v>12</c:v>
                </c:pt>
              </c:numCache>
            </c:numRef>
          </c:val>
        </c:ser>
        <c:firstSliceAng val="0"/>
      </c:pieChart>
      <c:spPr>
        <a:noFill/>
        <a:ln>
          <a:noFill/>
        </a:ln>
      </c:spPr>
    </c:plotArea>
    <c:legend>
      <c:legendPos val="b"/>
      <c:overlay val="0"/>
      <c:spPr>
        <a:noFill/>
        <a:ln>
          <a:noFill/>
        </a:ln>
      </c:spPr>
    </c:legend>
    <c:plotVisOnly val="1"/>
  </c:chart>
  <c:spPr>
    <a:solidFill>
      <a:srgbClr val="d9d9d9"/>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
</Relationships>
</file>

<file path=xl/drawings/_rels/drawing2.xml.rels><?xml version="1.0" encoding="UTF-8"?>
<Relationships xmlns="http://schemas.openxmlformats.org/package/2006/relationships"><Relationship Id="rId1" Type="http://schemas.openxmlformats.org/officeDocument/2006/relationships/chart" Target="../charts/chart6.xml"/><Relationship Id="rId2" Type="http://schemas.openxmlformats.org/officeDocument/2006/relationships/chart" Target="../charts/chart7.xml"/><Relationship Id="rId3" Type="http://schemas.openxmlformats.org/officeDocument/2006/relationships/chart" Target="../charts/chart8.xml"/><Relationship Id="rId4" Type="http://schemas.openxmlformats.org/officeDocument/2006/relationships/chart" Target="../charts/chart9.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208080</xdr:colOff>
      <xdr:row>5</xdr:row>
      <xdr:rowOff>181440</xdr:rowOff>
    </xdr:from>
    <xdr:to>
      <xdr:col>10</xdr:col>
      <xdr:colOff>169560</xdr:colOff>
      <xdr:row>16</xdr:row>
      <xdr:rowOff>109800</xdr:rowOff>
    </xdr:to>
    <xdr:graphicFrame>
      <xdr:nvGraphicFramePr>
        <xdr:cNvPr id="0" name="Gráfico 1"/>
        <xdr:cNvGraphicFramePr/>
      </xdr:nvGraphicFramePr>
      <xdr:xfrm>
        <a:off x="7001280" y="857520"/>
        <a:ext cx="2259360" cy="21002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150840</xdr:colOff>
      <xdr:row>2</xdr:row>
      <xdr:rowOff>286200</xdr:rowOff>
    </xdr:from>
    <xdr:to>
      <xdr:col>14</xdr:col>
      <xdr:colOff>102960</xdr:colOff>
      <xdr:row>16</xdr:row>
      <xdr:rowOff>105120</xdr:rowOff>
    </xdr:to>
    <xdr:graphicFrame>
      <xdr:nvGraphicFramePr>
        <xdr:cNvPr id="1" name="Gráfico 2"/>
        <xdr:cNvGraphicFramePr/>
      </xdr:nvGraphicFramePr>
      <xdr:xfrm>
        <a:off x="9241920" y="667080"/>
        <a:ext cx="2532960" cy="22860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208080</xdr:colOff>
      <xdr:row>16</xdr:row>
      <xdr:rowOff>100440</xdr:rowOff>
    </xdr:from>
    <xdr:to>
      <xdr:col>12</xdr:col>
      <xdr:colOff>226800</xdr:colOff>
      <xdr:row>31</xdr:row>
      <xdr:rowOff>76320</xdr:rowOff>
    </xdr:to>
    <xdr:graphicFrame>
      <xdr:nvGraphicFramePr>
        <xdr:cNvPr id="2" name="Gráfico 3"/>
        <xdr:cNvGraphicFramePr/>
      </xdr:nvGraphicFramePr>
      <xdr:xfrm>
        <a:off x="7001280" y="2948400"/>
        <a:ext cx="3606840" cy="29664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103320</xdr:colOff>
      <xdr:row>2</xdr:row>
      <xdr:rowOff>286200</xdr:rowOff>
    </xdr:from>
    <xdr:to>
      <xdr:col>18</xdr:col>
      <xdr:colOff>245880</xdr:colOff>
      <xdr:row>16</xdr:row>
      <xdr:rowOff>86040</xdr:rowOff>
    </xdr:to>
    <xdr:graphicFrame>
      <xdr:nvGraphicFramePr>
        <xdr:cNvPr id="3" name="Gráfico 5"/>
        <xdr:cNvGraphicFramePr/>
      </xdr:nvGraphicFramePr>
      <xdr:xfrm>
        <a:off x="11775240" y="667080"/>
        <a:ext cx="2723040" cy="226692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236520</xdr:colOff>
      <xdr:row>16</xdr:row>
      <xdr:rowOff>95760</xdr:rowOff>
    </xdr:from>
    <xdr:to>
      <xdr:col>18</xdr:col>
      <xdr:colOff>255240</xdr:colOff>
      <xdr:row>31</xdr:row>
      <xdr:rowOff>66960</xdr:rowOff>
    </xdr:to>
    <xdr:graphicFrame>
      <xdr:nvGraphicFramePr>
        <xdr:cNvPr id="4" name="Gráfico 6"/>
        <xdr:cNvGraphicFramePr/>
      </xdr:nvGraphicFramePr>
      <xdr:xfrm>
        <a:off x="10617840" y="2943720"/>
        <a:ext cx="3889800" cy="296172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9</xdr:col>
      <xdr:colOff>169920</xdr:colOff>
      <xdr:row>15</xdr:row>
      <xdr:rowOff>110160</xdr:rowOff>
    </xdr:from>
    <xdr:to>
      <xdr:col>12</xdr:col>
      <xdr:colOff>1693440</xdr:colOff>
      <xdr:row>29</xdr:row>
      <xdr:rowOff>52560</xdr:rowOff>
    </xdr:to>
    <xdr:graphicFrame>
      <xdr:nvGraphicFramePr>
        <xdr:cNvPr id="5" name="Gráfico 3"/>
        <xdr:cNvGraphicFramePr/>
      </xdr:nvGraphicFramePr>
      <xdr:xfrm>
        <a:off x="6710400" y="4158000"/>
        <a:ext cx="4305240" cy="27428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1703520</xdr:colOff>
      <xdr:row>15</xdr:row>
      <xdr:rowOff>110160</xdr:rowOff>
    </xdr:from>
    <xdr:to>
      <xdr:col>18</xdr:col>
      <xdr:colOff>150480</xdr:colOff>
      <xdr:row>29</xdr:row>
      <xdr:rowOff>52560</xdr:rowOff>
    </xdr:to>
    <xdr:graphicFrame>
      <xdr:nvGraphicFramePr>
        <xdr:cNvPr id="6" name="Gráfico 4"/>
        <xdr:cNvGraphicFramePr/>
      </xdr:nvGraphicFramePr>
      <xdr:xfrm>
        <a:off x="11025720" y="4158000"/>
        <a:ext cx="4424400" cy="274284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179280</xdr:colOff>
      <xdr:row>29</xdr:row>
      <xdr:rowOff>119520</xdr:rowOff>
    </xdr:from>
    <xdr:to>
      <xdr:col>18</xdr:col>
      <xdr:colOff>140760</xdr:colOff>
      <xdr:row>49</xdr:row>
      <xdr:rowOff>76320</xdr:rowOff>
    </xdr:to>
    <xdr:graphicFrame>
      <xdr:nvGraphicFramePr>
        <xdr:cNvPr id="7" name="Gráfico 5"/>
        <xdr:cNvGraphicFramePr/>
      </xdr:nvGraphicFramePr>
      <xdr:xfrm>
        <a:off x="6719760" y="6967800"/>
        <a:ext cx="8720640" cy="395748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160200</xdr:colOff>
      <xdr:row>49</xdr:row>
      <xdr:rowOff>167040</xdr:rowOff>
    </xdr:from>
    <xdr:to>
      <xdr:col>18</xdr:col>
      <xdr:colOff>131400</xdr:colOff>
      <xdr:row>68</xdr:row>
      <xdr:rowOff>133200</xdr:rowOff>
    </xdr:to>
    <xdr:graphicFrame>
      <xdr:nvGraphicFramePr>
        <xdr:cNvPr id="8" name="Gráfico 6"/>
        <xdr:cNvGraphicFramePr/>
      </xdr:nvGraphicFramePr>
      <xdr:xfrm>
        <a:off x="6700680" y="11016000"/>
        <a:ext cx="8730360" cy="364248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7.xml.rels><?xml version="1.0" encoding="UTF-8"?>
<Relationships xmlns="http://schemas.openxmlformats.org/package/2006/relationships"><Relationship Id="rId1" Type="http://schemas.openxmlformats.org/officeDocument/2006/relationships/drawing" Target="../drawings/drawing6.xml"/>
</Relationships>
</file>

<file path=xl/worksheets/_rels/sheet8.xml.rels><?xml version="1.0" encoding="UTF-8"?>
<Relationships xmlns="http://schemas.openxmlformats.org/package/2006/relationships"><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sheetPr filterMode="false">
    <tabColor rgb="FFFF0000"/>
    <pageSetUpPr fitToPage="false"/>
  </sheetPr>
  <dimension ref="B1:K33"/>
  <sheetViews>
    <sheetView windowProtection="false"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D33" activeCellId="0" sqref="D33"/>
    </sheetView>
  </sheetViews>
  <sheetFormatPr defaultRowHeight="15"/>
  <cols>
    <col collapsed="false" hidden="false" max="1" min="1" style="1" width="1.14285714285714"/>
    <col collapsed="false" hidden="false" max="2" min="2" style="1" width="26.7091836734694"/>
    <col collapsed="false" hidden="false" max="3" min="3" style="1" width="20.8622448979592"/>
    <col collapsed="false" hidden="false" max="4" min="4" style="1" width="26"/>
    <col collapsed="false" hidden="false" max="5" min="5" style="1" width="21.1377551020408"/>
    <col collapsed="false" hidden="false" max="6" min="6" style="1" width="0.423469387755102"/>
    <col collapsed="false" hidden="false" max="7" min="7" style="1" width="5.13775510204082"/>
    <col collapsed="false" hidden="false" max="1025" min="8" style="1" width="9.14285714285714"/>
  </cols>
  <sheetData>
    <row r="1" customFormat="false" ht="15" hidden="false" customHeight="false" outlineLevel="0" collapsed="false">
      <c r="B1" s="0"/>
      <c r="C1" s="2" t="s">
        <v>0</v>
      </c>
      <c r="D1" s="2"/>
      <c r="E1" s="2"/>
      <c r="F1" s="2"/>
      <c r="G1" s="2"/>
      <c r="H1" s="2"/>
      <c r="I1" s="2"/>
      <c r="J1" s="2"/>
      <c r="K1" s="2"/>
    </row>
    <row r="2" customFormat="false" ht="15" hidden="false" customHeight="false" outlineLevel="0" collapsed="false">
      <c r="B2" s="0"/>
      <c r="C2" s="2"/>
      <c r="D2" s="2"/>
      <c r="E2" s="2"/>
      <c r="F2" s="2"/>
      <c r="G2" s="2"/>
      <c r="H2" s="2"/>
      <c r="I2" s="2"/>
      <c r="J2" s="2"/>
      <c r="K2" s="2"/>
    </row>
    <row r="3" customFormat="false" ht="23.25" hidden="false" customHeight="true" outlineLevel="0" collapsed="false">
      <c r="B3" s="0"/>
      <c r="C3" s="0"/>
      <c r="D3" s="0"/>
      <c r="E3" s="0"/>
    </row>
    <row r="4" customFormat="false" ht="21" hidden="true" customHeight="false" outlineLevel="0" collapsed="false">
      <c r="B4" s="0"/>
      <c r="C4" s="3"/>
      <c r="D4" s="3"/>
      <c r="E4" s="0"/>
    </row>
    <row r="5" customFormat="false" ht="15" hidden="true" customHeight="false" outlineLevel="0" collapsed="false">
      <c r="B5" s="0"/>
      <c r="C5" s="0"/>
      <c r="D5" s="0"/>
      <c r="E5" s="0"/>
    </row>
    <row r="6" customFormat="false" ht="15.75" hidden="false" customHeight="false" outlineLevel="0" collapsed="false">
      <c r="B6" s="0"/>
      <c r="C6" s="0"/>
      <c r="D6" s="0"/>
      <c r="E6" s="0"/>
    </row>
    <row r="7" customFormat="false" ht="15.75" hidden="false" customHeight="false" outlineLevel="0" collapsed="false">
      <c r="B7" s="4" t="s">
        <v>1</v>
      </c>
      <c r="C7" s="4"/>
      <c r="D7" s="4" t="s">
        <v>2</v>
      </c>
      <c r="E7" s="4"/>
    </row>
    <row r="8" customFormat="false" ht="15" hidden="false" customHeight="false" outlineLevel="0" collapsed="false">
      <c r="B8" s="5" t="s">
        <v>3</v>
      </c>
      <c r="C8" s="6" t="n">
        <v>37</v>
      </c>
      <c r="D8" s="7" t="s">
        <v>3</v>
      </c>
      <c r="E8" s="8" t="n">
        <v>8</v>
      </c>
    </row>
    <row r="9" customFormat="false" ht="15.75" hidden="false" customHeight="false" outlineLevel="0" collapsed="false">
      <c r="B9" s="9" t="s">
        <v>4</v>
      </c>
      <c r="C9" s="10" t="n">
        <f aca="false">SUM(PROGRAMAS!I11:I47)</f>
        <v>47297053276</v>
      </c>
      <c r="D9" s="11" t="s">
        <v>4</v>
      </c>
      <c r="E9" s="12" t="n">
        <f aca="false">SUM(PROGRAMAS!I3:I10)</f>
        <v>6058104864</v>
      </c>
    </row>
    <row r="10" customFormat="false" ht="15.75" hidden="false" customHeight="false" outlineLevel="0" collapsed="false">
      <c r="B10" s="4" t="s">
        <v>5</v>
      </c>
      <c r="C10" s="4"/>
      <c r="D10" s="4" t="s">
        <v>6</v>
      </c>
      <c r="E10" s="4"/>
    </row>
    <row r="11" customFormat="false" ht="15" hidden="false" customHeight="false" outlineLevel="0" collapsed="false">
      <c r="B11" s="5" t="s">
        <v>3</v>
      </c>
      <c r="C11" s="13" t="n">
        <f aca="false">COUNTA('AÇÕES ESTRATÉGICAS'!H100:H449)</f>
        <v>350</v>
      </c>
      <c r="D11" s="7" t="s">
        <v>3</v>
      </c>
      <c r="E11" s="6" t="n">
        <f aca="false">COUNTA('AÇÕES ESTRATÉGICAS'!H3:H99)</f>
        <v>97</v>
      </c>
    </row>
    <row r="12" customFormat="false" ht="15.75" hidden="false" customHeight="false" outlineLevel="0" collapsed="false">
      <c r="B12" s="14" t="s">
        <v>4</v>
      </c>
      <c r="C12" s="15" t="n">
        <f aca="false">SUM('AÇÕES ESTRATÉGICAS'!H100:H449)</f>
        <v>40607659942</v>
      </c>
      <c r="D12" s="16" t="s">
        <v>4</v>
      </c>
      <c r="E12" s="17" t="n">
        <f aca="false">SUM('AÇÕES ESTRATÉGICAS'!H3:H99)</f>
        <v>12747498198</v>
      </c>
    </row>
    <row r="13" customFormat="false" ht="15.75" hidden="false" customHeight="false" outlineLevel="0" collapsed="false">
      <c r="B13" s="0"/>
      <c r="C13" s="0"/>
      <c r="D13" s="0"/>
      <c r="E13" s="0"/>
    </row>
    <row r="14" customFormat="false" ht="15.75" hidden="false" customHeight="false" outlineLevel="0" collapsed="false">
      <c r="B14" s="4" t="s">
        <v>7</v>
      </c>
      <c r="C14" s="4"/>
      <c r="D14" s="4" t="s">
        <v>8</v>
      </c>
      <c r="E14" s="4"/>
    </row>
    <row r="15" customFormat="false" ht="15" hidden="false" customHeight="false" outlineLevel="0" collapsed="false">
      <c r="B15" s="5" t="s">
        <v>3</v>
      </c>
      <c r="C15" s="6" t="n">
        <f aca="false">COUNTIF('AÇÕES ORÇAMENTÁRIAS'!B:B,"TEMÁTICO")</f>
        <v>586</v>
      </c>
      <c r="D15" s="7" t="s">
        <v>3</v>
      </c>
      <c r="E15" s="6" t="n">
        <f aca="false">COUNTIF('AÇÕES ORÇAMENTÁRIAS'!B:B,"GESTÃO")</f>
        <v>240</v>
      </c>
    </row>
    <row r="16" customFormat="false" ht="15.75" hidden="false" customHeight="false" outlineLevel="0" collapsed="false">
      <c r="B16" s="14" t="s">
        <v>9</v>
      </c>
      <c r="C16" s="18" t="n">
        <f aca="false">SUM('AÇÕES ORÇAMENTÁRIAS'!J243:J900)</f>
        <v>5687071625</v>
      </c>
      <c r="D16" s="14" t="s">
        <v>9</v>
      </c>
      <c r="E16" s="17" t="n">
        <f aca="false">SUM('AÇÕES ORÇAMENTÁRIAS'!J3:J242)</f>
        <v>3570264182</v>
      </c>
    </row>
    <row r="17" customFormat="false" ht="15.75" hidden="false" customHeight="false" outlineLevel="0" collapsed="false">
      <c r="B17" s="14" t="s">
        <v>10</v>
      </c>
      <c r="C17" s="18" t="n">
        <f aca="false">SUM('AÇÕES ORÇAMENTÁRIAS'!K243:K900)</f>
        <v>6571305077</v>
      </c>
      <c r="D17" s="14" t="s">
        <v>10</v>
      </c>
      <c r="E17" s="17" t="n">
        <f aca="false">SUM('AÇÕES ORÇAMENTÁRIAS'!K3:K242)</f>
        <v>3735221661</v>
      </c>
    </row>
    <row r="18" customFormat="false" ht="15.75" hidden="false" customHeight="false" outlineLevel="0" collapsed="false">
      <c r="B18" s="14" t="s">
        <v>11</v>
      </c>
      <c r="C18" s="19" t="n">
        <f aca="false">(C17-C16)/C17</f>
        <v>0.134559793167247</v>
      </c>
      <c r="D18" s="14" t="s">
        <v>11</v>
      </c>
      <c r="E18" s="19" t="n">
        <f aca="false">(E17-E16)/E17</f>
        <v>0.0441627014327812</v>
      </c>
    </row>
    <row r="19" customFormat="false" ht="15.75" hidden="false" customHeight="false" outlineLevel="0" collapsed="false">
      <c r="B19" s="0"/>
      <c r="C19" s="0"/>
      <c r="D19" s="0"/>
      <c r="E19" s="0"/>
    </row>
    <row r="20" customFormat="false" ht="15.75" hidden="false" customHeight="false" outlineLevel="0" collapsed="false">
      <c r="B20" s="4" t="s">
        <v>12</v>
      </c>
      <c r="C20" s="4"/>
      <c r="D20" s="4" t="s">
        <v>13</v>
      </c>
      <c r="E20" s="4"/>
    </row>
    <row r="21" customFormat="false" ht="15" hidden="false" customHeight="false" outlineLevel="0" collapsed="false">
      <c r="B21" s="5" t="s">
        <v>14</v>
      </c>
      <c r="C21" s="6" t="n">
        <f aca="false">COUNTIF(PRODUTOS!B:B,"TEMÁTICO")</f>
        <v>1199</v>
      </c>
      <c r="D21" s="5" t="s">
        <v>14</v>
      </c>
      <c r="E21" s="6" t="n">
        <f aca="false">COUNTIF(PRODUTOS!B:B,"GESTÃO")</f>
        <v>238</v>
      </c>
    </row>
    <row r="22" customFormat="false" ht="15.75" hidden="false" customHeight="false" outlineLevel="0" collapsed="false">
      <c r="B22" s="0"/>
      <c r="C22" s="0"/>
      <c r="D22" s="0"/>
      <c r="E22" s="0"/>
    </row>
    <row r="23" customFormat="false" ht="15.75" hidden="false" customHeight="false" outlineLevel="0" collapsed="false">
      <c r="B23" s="4" t="s">
        <v>15</v>
      </c>
      <c r="C23" s="4"/>
      <c r="D23" s="20" t="n">
        <v>45</v>
      </c>
      <c r="E23" s="20"/>
    </row>
    <row r="24" customFormat="false" ht="15.75" hidden="false" customHeight="false" outlineLevel="0" collapsed="false">
      <c r="B24" s="4" t="s">
        <v>16</v>
      </c>
      <c r="C24" s="4"/>
      <c r="D24" s="20" t="n">
        <v>447</v>
      </c>
      <c r="E24" s="20"/>
    </row>
    <row r="25" customFormat="false" ht="15.75" hidden="false" customHeight="false" outlineLevel="0" collapsed="false">
      <c r="B25" s="4" t="s">
        <v>17</v>
      </c>
      <c r="C25" s="4"/>
      <c r="D25" s="20" t="n">
        <f aca="false">SUM(C15+E15)</f>
        <v>826</v>
      </c>
      <c r="E25" s="20"/>
    </row>
    <row r="26" customFormat="false" ht="15.75" hidden="false" customHeight="false" outlineLevel="0" collapsed="false">
      <c r="B26" s="4" t="s">
        <v>18</v>
      </c>
      <c r="C26" s="4"/>
      <c r="D26" s="20" t="n">
        <f aca="false">COUNTA(PRODUTOS!A3:A1440)</f>
        <v>1437</v>
      </c>
      <c r="E26" s="20"/>
    </row>
    <row r="27" customFormat="false" ht="15.75" hidden="false" customHeight="false" outlineLevel="0" collapsed="false">
      <c r="B27" s="4" t="s">
        <v>19</v>
      </c>
      <c r="C27" s="4"/>
      <c r="D27" s="21" t="n">
        <f aca="false">SUM(C9+E9)</f>
        <v>53355158140</v>
      </c>
      <c r="E27" s="21"/>
    </row>
    <row r="28" customFormat="false" ht="15.75" hidden="false" customHeight="false" outlineLevel="0" collapsed="false">
      <c r="B28" s="4" t="s">
        <v>20</v>
      </c>
      <c r="C28" s="4"/>
      <c r="D28" s="21" t="n">
        <f aca="false">SUM(C16+E16)</f>
        <v>9257335807</v>
      </c>
      <c r="E28" s="21"/>
    </row>
    <row r="29" customFormat="false" ht="15.75" hidden="false" customHeight="false" outlineLevel="0" collapsed="false">
      <c r="B29" s="4" t="s">
        <v>20</v>
      </c>
      <c r="C29" s="4"/>
      <c r="D29" s="21" t="n">
        <f aca="false">SUM(C17+E17)</f>
        <v>10306526738</v>
      </c>
      <c r="E29" s="21"/>
    </row>
    <row r="30" customFormat="false" ht="15.75" hidden="false" customHeight="false" outlineLevel="0" collapsed="false">
      <c r="B30" s="4" t="s">
        <v>21</v>
      </c>
      <c r="C30" s="4"/>
      <c r="D30" s="22" t="n">
        <f aca="false">(D29-D28)/D29</f>
        <v>0.101798691030573</v>
      </c>
      <c r="E30" s="22"/>
    </row>
    <row r="31" customFormat="false" ht="15.75" hidden="false" customHeight="false" outlineLevel="0" collapsed="false">
      <c r="B31" s="4" t="s">
        <v>22</v>
      </c>
      <c r="C31" s="4"/>
      <c r="D31" s="22" t="n">
        <f aca="false">1094/D26</f>
        <v>0.761308281141266</v>
      </c>
      <c r="E31" s="22"/>
    </row>
    <row r="32" customFormat="false" ht="15.75" hidden="false" customHeight="false" outlineLevel="0" collapsed="false">
      <c r="B32" s="4" t="s">
        <v>23</v>
      </c>
      <c r="C32" s="4"/>
      <c r="D32" s="20" t="n">
        <v>1612</v>
      </c>
      <c r="E32" s="20"/>
    </row>
    <row r="33" customFormat="false" ht="15.75" hidden="false" customHeight="false" outlineLevel="0" collapsed="false">
      <c r="B33" s="4" t="s">
        <v>24</v>
      </c>
      <c r="C33" s="4"/>
      <c r="D33" s="22" t="n">
        <f aca="false">D26/D32</f>
        <v>0.891439205955335</v>
      </c>
      <c r="E33" s="22"/>
    </row>
  </sheetData>
  <mergeCells count="32">
    <mergeCell ref="C1:K2"/>
    <mergeCell ref="C4:D4"/>
    <mergeCell ref="B7:C7"/>
    <mergeCell ref="D7:E7"/>
    <mergeCell ref="B10:C10"/>
    <mergeCell ref="D10:E10"/>
    <mergeCell ref="B14:C14"/>
    <mergeCell ref="D14:E14"/>
    <mergeCell ref="B20:C20"/>
    <mergeCell ref="D20:E20"/>
    <mergeCell ref="B23:C23"/>
    <mergeCell ref="D23:E23"/>
    <mergeCell ref="B24:C24"/>
    <mergeCell ref="D24:E24"/>
    <mergeCell ref="B25:C25"/>
    <mergeCell ref="D25:E25"/>
    <mergeCell ref="B26:C26"/>
    <mergeCell ref="D26:E26"/>
    <mergeCell ref="B27:C27"/>
    <mergeCell ref="D27:E27"/>
    <mergeCell ref="B28:C28"/>
    <mergeCell ref="D28:E28"/>
    <mergeCell ref="B29:C29"/>
    <mergeCell ref="D29:E29"/>
    <mergeCell ref="B30:C30"/>
    <mergeCell ref="D30:E30"/>
    <mergeCell ref="B31:C31"/>
    <mergeCell ref="D31:E31"/>
    <mergeCell ref="B32:C32"/>
    <mergeCell ref="D32:E32"/>
    <mergeCell ref="B33:C33"/>
    <mergeCell ref="D33:E33"/>
  </mergeCell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tabColor rgb="FF3B3838"/>
    <pageSetUpPr fitToPage="false"/>
  </sheetPr>
  <dimension ref="C1:R55"/>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R13" activeCellId="0" sqref="R13"/>
    </sheetView>
  </sheetViews>
  <sheetFormatPr defaultRowHeight="15"/>
  <cols>
    <col collapsed="false" hidden="false" max="1" min="1" style="1" width="1.4234693877551"/>
    <col collapsed="false" hidden="true" max="2" min="2" style="1" width="0"/>
    <col collapsed="false" hidden="false" max="3" min="3" style="1" width="13.2857142857143"/>
    <col collapsed="false" hidden="false" max="4" min="4" style="1" width="9.14285714285714"/>
    <col collapsed="false" hidden="false" max="5" min="5" style="1" width="7.56632653061225"/>
    <col collapsed="false" hidden="false" max="6" min="6" style="1" width="3.70918367346939"/>
    <col collapsed="false" hidden="false" max="7" min="7" style="1" width="16"/>
    <col collapsed="false" hidden="false" max="8" min="8" style="1" width="25.5663265306122"/>
    <col collapsed="false" hidden="false" max="9" min="9" style="1" width="16"/>
    <col collapsed="false" hidden="false" max="10" min="10" style="1" width="17.8571428571429"/>
    <col collapsed="false" hidden="false" max="11" min="11" style="1" width="18"/>
    <col collapsed="false" hidden="false" max="12" min="12" style="1" width="3.57142857142857"/>
    <col collapsed="false" hidden="false" max="13" min="13" style="23" width="25.8571428571429"/>
    <col collapsed="false" hidden="false" max="14" min="14" style="23" width="9.14285714285714"/>
    <col collapsed="false" hidden="false" max="15" min="15" style="23" width="14.5714285714286"/>
    <col collapsed="false" hidden="false" max="16" min="16" style="23" width="9.14285714285714"/>
    <col collapsed="false" hidden="false" max="17" min="17" style="23" width="12.5714285714286"/>
    <col collapsed="false" hidden="false" max="18" min="18" style="23" width="13.4285714285714"/>
    <col collapsed="false" hidden="false" max="1025" min="19" style="1" width="9.14285714285714"/>
  </cols>
  <sheetData>
    <row r="1" customFormat="false" ht="39" hidden="false" customHeight="true" outlineLevel="0" collapsed="false">
      <c r="C1" s="0"/>
      <c r="D1" s="0"/>
      <c r="E1" s="0"/>
      <c r="F1" s="0"/>
      <c r="G1" s="0"/>
      <c r="H1" s="3" t="s">
        <v>25</v>
      </c>
      <c r="I1" s="3"/>
      <c r="J1" s="3"/>
      <c r="K1" s="3"/>
      <c r="L1" s="3"/>
      <c r="M1" s="3"/>
      <c r="N1" s="0"/>
      <c r="O1" s="0"/>
      <c r="P1" s="0"/>
      <c r="Q1" s="0"/>
      <c r="R1" s="0"/>
    </row>
    <row r="2" customFormat="false" ht="33" hidden="false" customHeight="true" outlineLevel="0" collapsed="false">
      <c r="C2" s="0"/>
      <c r="D2" s="0"/>
      <c r="E2" s="0"/>
      <c r="F2" s="0"/>
      <c r="G2" s="0"/>
      <c r="H2" s="0"/>
      <c r="I2" s="0"/>
      <c r="J2" s="0"/>
      <c r="K2" s="0"/>
      <c r="M2" s="0"/>
      <c r="N2" s="0"/>
      <c r="O2" s="0"/>
      <c r="P2" s="0"/>
      <c r="Q2" s="0"/>
      <c r="R2" s="0"/>
    </row>
    <row r="3" customFormat="false" ht="30.75" hidden="false" customHeight="true" outlineLevel="0" collapsed="false">
      <c r="C3" s="24" t="s">
        <v>26</v>
      </c>
      <c r="D3" s="24"/>
      <c r="E3" s="24"/>
      <c r="F3" s="24"/>
      <c r="G3" s="24"/>
      <c r="H3" s="25" t="s">
        <v>27</v>
      </c>
      <c r="I3" s="25" t="s">
        <v>28</v>
      </c>
      <c r="J3" s="25" t="s">
        <v>29</v>
      </c>
      <c r="K3" s="25" t="s">
        <v>30</v>
      </c>
      <c r="M3" s="26" t="s">
        <v>31</v>
      </c>
      <c r="N3" s="26"/>
      <c r="O3" s="26"/>
      <c r="P3" s="26"/>
      <c r="Q3" s="26"/>
      <c r="R3" s="26"/>
    </row>
    <row r="4" customFormat="false" ht="15.75" hidden="false" customHeight="true" outlineLevel="0" collapsed="false">
      <c r="C4" s="27" t="s">
        <v>32</v>
      </c>
      <c r="D4" s="27"/>
      <c r="E4" s="27"/>
      <c r="F4" s="27"/>
      <c r="G4" s="27"/>
      <c r="H4" s="20" t="n">
        <v>177</v>
      </c>
      <c r="I4" s="20" t="n">
        <v>40</v>
      </c>
      <c r="J4" s="20" t="n">
        <v>13</v>
      </c>
      <c r="K4" s="20" t="n">
        <v>90</v>
      </c>
      <c r="M4" s="28" t="s">
        <v>33</v>
      </c>
      <c r="N4" s="29"/>
      <c r="O4" s="30"/>
      <c r="P4" s="26" t="s">
        <v>34</v>
      </c>
      <c r="Q4" s="26" t="s">
        <v>35</v>
      </c>
      <c r="R4" s="26" t="s">
        <v>36</v>
      </c>
    </row>
    <row r="5" customFormat="false" ht="16.5" hidden="false" customHeight="true" outlineLevel="0" collapsed="false">
      <c r="C5" s="27" t="s">
        <v>37</v>
      </c>
      <c r="D5" s="27"/>
      <c r="E5" s="27"/>
      <c r="F5" s="27"/>
      <c r="G5" s="27"/>
      <c r="H5" s="20" t="n">
        <v>534</v>
      </c>
      <c r="I5" s="20" t="n">
        <v>314</v>
      </c>
      <c r="J5" s="20" t="n">
        <v>131</v>
      </c>
      <c r="K5" s="20" t="n">
        <v>458</v>
      </c>
      <c r="M5" s="31" t="s">
        <v>38</v>
      </c>
      <c r="N5" s="32"/>
      <c r="O5" s="33"/>
      <c r="P5" s="34" t="n">
        <v>45</v>
      </c>
      <c r="Q5" s="34" t="n">
        <f aca="false">COUNTIF(PRODUTOS!E:E,'RELATÓRIO -INTEGRAÇÃO '!M5)</f>
        <v>193</v>
      </c>
      <c r="R5" s="35" t="n">
        <f aca="false">(Q5-P5)/Q5</f>
        <v>0.766839378238342</v>
      </c>
    </row>
    <row r="6" customFormat="false" ht="28.5" hidden="false" customHeight="true" outlineLevel="0" collapsed="false">
      <c r="C6" s="36" t="s">
        <v>39</v>
      </c>
      <c r="D6" s="36"/>
      <c r="E6" s="36"/>
      <c r="F6" s="36"/>
      <c r="G6" s="36"/>
      <c r="H6" s="37" t="n">
        <f aca="false">(H5-H4)/H5</f>
        <v>0.668539325842697</v>
      </c>
      <c r="I6" s="37" t="n">
        <f aca="false">(I5-I4)/I5</f>
        <v>0.872611464968153</v>
      </c>
      <c r="J6" s="37" t="n">
        <f aca="false">(J5-J4)/J5</f>
        <v>0.900763358778626</v>
      </c>
      <c r="K6" s="37" t="n">
        <f aca="false">(K5-K4)/K5</f>
        <v>0.803493449781659</v>
      </c>
      <c r="M6" s="31" t="s">
        <v>40</v>
      </c>
      <c r="N6" s="32"/>
      <c r="O6" s="33"/>
      <c r="P6" s="34" t="n">
        <v>92</v>
      </c>
      <c r="Q6" s="34" t="n">
        <f aca="false">COUNTIF(PRODUTOS!E:E,'RELATÓRIO -INTEGRAÇÃO '!M6)</f>
        <v>221</v>
      </c>
      <c r="R6" s="35" t="n">
        <f aca="false">(Q6-P6)/Q6</f>
        <v>0.583710407239819</v>
      </c>
    </row>
    <row r="7" customFormat="false" ht="15.75" hidden="false" customHeight="false" outlineLevel="0" collapsed="false">
      <c r="C7" s="0"/>
      <c r="D7" s="0"/>
      <c r="E7" s="0"/>
      <c r="F7" s="0"/>
      <c r="G7" s="0"/>
      <c r="H7" s="0"/>
      <c r="I7" s="0"/>
      <c r="M7" s="31" t="s">
        <v>41</v>
      </c>
      <c r="N7" s="32"/>
      <c r="O7" s="33"/>
      <c r="P7" s="34" t="n">
        <v>11</v>
      </c>
      <c r="Q7" s="34" t="n">
        <f aca="false">COUNTIF(PRODUTOS!E:E,'RELATÓRIO -INTEGRAÇÃO '!M7)</f>
        <v>89</v>
      </c>
      <c r="R7" s="35" t="n">
        <f aca="false">(Q7-P7)/Q7</f>
        <v>0.876404494382022</v>
      </c>
    </row>
    <row r="8" customFormat="false" ht="15.75" hidden="false" customHeight="false" outlineLevel="0" collapsed="false">
      <c r="C8" s="0"/>
      <c r="D8" s="0"/>
      <c r="E8" s="0"/>
      <c r="F8" s="0"/>
      <c r="G8" s="0"/>
      <c r="H8" s="0"/>
      <c r="I8" s="0"/>
      <c r="M8" s="31" t="s">
        <v>42</v>
      </c>
      <c r="N8" s="32"/>
      <c r="O8" s="33"/>
      <c r="P8" s="34" t="n">
        <v>55</v>
      </c>
      <c r="Q8" s="34" t="n">
        <f aca="false">COUNTIF(PRODUTOS!E:E,'RELATÓRIO -INTEGRAÇÃO '!M8)</f>
        <v>152</v>
      </c>
      <c r="R8" s="35" t="n">
        <f aca="false">(Q8-P8)/Q8</f>
        <v>0.638157894736842</v>
      </c>
    </row>
    <row r="9" customFormat="false" ht="15" hidden="false" customHeight="true" outlineLevel="0" collapsed="false">
      <c r="C9" s="24" t="s">
        <v>43</v>
      </c>
      <c r="D9" s="24"/>
      <c r="E9" s="24"/>
      <c r="F9" s="24"/>
      <c r="G9" s="24"/>
      <c r="H9" s="24"/>
      <c r="I9" s="24"/>
      <c r="M9" s="31" t="s">
        <v>44</v>
      </c>
      <c r="N9" s="32"/>
      <c r="O9" s="33"/>
      <c r="P9" s="34" t="n">
        <v>22</v>
      </c>
      <c r="Q9" s="34" t="n">
        <f aca="false">COUNTIF(PRODUTOS!E:E,'RELATÓRIO -INTEGRAÇÃO '!M9)</f>
        <v>128</v>
      </c>
      <c r="R9" s="35" t="n">
        <f aca="false">(Q9-P9)/Q9</f>
        <v>0.828125</v>
      </c>
    </row>
    <row r="10" customFormat="false" ht="30" hidden="false" customHeight="true" outlineLevel="0" collapsed="false">
      <c r="C10" s="26" t="s">
        <v>45</v>
      </c>
      <c r="D10" s="38" t="s">
        <v>46</v>
      </c>
      <c r="E10" s="38"/>
      <c r="F10" s="38"/>
      <c r="G10" s="38" t="s">
        <v>47</v>
      </c>
      <c r="H10" s="26" t="s">
        <v>48</v>
      </c>
      <c r="I10" s="26" t="s">
        <v>49</v>
      </c>
      <c r="M10" s="31" t="s">
        <v>50</v>
      </c>
      <c r="N10" s="32"/>
      <c r="O10" s="33"/>
      <c r="P10" s="34" t="n">
        <v>6</v>
      </c>
      <c r="Q10" s="34" t="n">
        <f aca="false">COUNTIF(PRODUTOS!E:E,'RELATÓRIO -INTEGRAÇÃO '!M10)</f>
        <v>26</v>
      </c>
      <c r="R10" s="35" t="n">
        <f aca="false">(Q10-P10)/Q10</f>
        <v>0.769230769230769</v>
      </c>
    </row>
    <row r="11" customFormat="false" ht="15.75" hidden="false" customHeight="false" outlineLevel="0" collapsed="false">
      <c r="C11" s="39" t="s">
        <v>51</v>
      </c>
      <c r="D11" s="40" t="n">
        <f aca="false">COUNTIF(PRODUTOS!A:A,'RELATÓRIO -INTEGRAÇÃO '!C11)</f>
        <v>181</v>
      </c>
      <c r="E11" s="40"/>
      <c r="F11" s="40"/>
      <c r="G11" s="20" t="n">
        <v>45</v>
      </c>
      <c r="H11" s="20" t="n">
        <f aca="false">D11-G11</f>
        <v>136</v>
      </c>
      <c r="I11" s="35" t="n">
        <f aca="false">(D11-G11)/D11</f>
        <v>0.751381215469613</v>
      </c>
      <c r="M11" s="31" t="s">
        <v>52</v>
      </c>
      <c r="N11" s="32"/>
      <c r="O11" s="33"/>
      <c r="P11" s="34" t="n">
        <v>17</v>
      </c>
      <c r="Q11" s="34" t="n">
        <f aca="false">COUNTIF(PRODUTOS!E:E,'RELATÓRIO -INTEGRAÇÃO '!M11)</f>
        <v>44</v>
      </c>
      <c r="R11" s="35" t="n">
        <f aca="false">(Q11-P11)/Q11</f>
        <v>0.613636363636364</v>
      </c>
    </row>
    <row r="12" customFormat="false" ht="15.75" hidden="false" customHeight="false" outlineLevel="0" collapsed="false">
      <c r="C12" s="41" t="s">
        <v>53</v>
      </c>
      <c r="D12" s="20" t="n">
        <f aca="false">COUNTIF(PRODUTOS!A:A,'RELATÓRIO -INTEGRAÇÃO '!C12)</f>
        <v>12</v>
      </c>
      <c r="E12" s="20"/>
      <c r="F12" s="20"/>
      <c r="G12" s="20" t="n">
        <v>0</v>
      </c>
      <c r="H12" s="20" t="n">
        <f aca="false">D12-G12</f>
        <v>12</v>
      </c>
      <c r="I12" s="35" t="n">
        <f aca="false">(D12-G12)/D12</f>
        <v>1</v>
      </c>
      <c r="M12" s="31" t="s">
        <v>54</v>
      </c>
      <c r="N12" s="32"/>
      <c r="O12" s="33"/>
      <c r="P12" s="34" t="n">
        <v>12</v>
      </c>
      <c r="Q12" s="34" t="n">
        <f aca="false">COUNTIF(PRODUTOS!E:E,'RELATÓRIO -INTEGRAÇÃO '!M12)</f>
        <v>128</v>
      </c>
      <c r="R12" s="35" t="n">
        <f aca="false">(Q12-P12)/Q12</f>
        <v>0.90625</v>
      </c>
    </row>
    <row r="13" customFormat="false" ht="15.75" hidden="false" customHeight="false" outlineLevel="0" collapsed="false">
      <c r="C13" s="41" t="s">
        <v>55</v>
      </c>
      <c r="D13" s="20" t="n">
        <f aca="false">COUNTIF(PRODUTOS!A:A,'RELATÓRIO -INTEGRAÇÃO '!C13)</f>
        <v>94</v>
      </c>
      <c r="E13" s="20"/>
      <c r="F13" s="20"/>
      <c r="G13" s="20" t="n">
        <v>14</v>
      </c>
      <c r="H13" s="20" t="n">
        <f aca="false">D13-G13</f>
        <v>80</v>
      </c>
      <c r="I13" s="35" t="n">
        <f aca="false">(D13-G13)/D13</f>
        <v>0.851063829787234</v>
      </c>
      <c r="M13" s="31" t="s">
        <v>56</v>
      </c>
      <c r="N13" s="32"/>
      <c r="O13" s="33"/>
      <c r="P13" s="34" t="n">
        <v>12</v>
      </c>
      <c r="Q13" s="34" t="n">
        <f aca="false">COUNTIF(PRODUTOS!E:E,'RELATÓRIO -INTEGRAÇÃO '!M13)</f>
        <v>160</v>
      </c>
      <c r="R13" s="35" t="n">
        <f aca="false">(Q13-P13)/Q13</f>
        <v>0.925</v>
      </c>
    </row>
    <row r="14" customFormat="false" ht="15.75" hidden="false" customHeight="false" outlineLevel="0" collapsed="false">
      <c r="C14" s="41" t="s">
        <v>57</v>
      </c>
      <c r="D14" s="20" t="n">
        <f aca="false">COUNTIF(PRODUTOS!A:A,'RELATÓRIO -INTEGRAÇÃO '!C14)</f>
        <v>49</v>
      </c>
      <c r="E14" s="20"/>
      <c r="F14" s="20"/>
      <c r="G14" s="20" t="n">
        <v>13</v>
      </c>
      <c r="H14" s="20" t="n">
        <f aca="false">D14-G14</f>
        <v>36</v>
      </c>
      <c r="I14" s="35" t="n">
        <f aca="false">(D14-G14)/D14</f>
        <v>0.73469387755102</v>
      </c>
    </row>
    <row r="15" customFormat="false" ht="15.75" hidden="false" customHeight="false" outlineLevel="0" collapsed="false">
      <c r="C15" s="41" t="s">
        <v>58</v>
      </c>
      <c r="D15" s="20" t="n">
        <f aca="false">COUNTIF(PRODUTOS!A:A,'RELATÓRIO -INTEGRAÇÃO '!C15)</f>
        <v>69</v>
      </c>
      <c r="E15" s="20"/>
      <c r="F15" s="20"/>
      <c r="G15" s="20" t="n">
        <v>61</v>
      </c>
      <c r="H15" s="20" t="n">
        <f aca="false">D15-G15</f>
        <v>8</v>
      </c>
      <c r="I15" s="35" t="n">
        <f aca="false">(D15-G15)/D15</f>
        <v>0.115942028985507</v>
      </c>
    </row>
    <row r="16" customFormat="false" ht="15.75" hidden="false" customHeight="false" outlineLevel="0" collapsed="false">
      <c r="C16" s="41" t="s">
        <v>59</v>
      </c>
      <c r="D16" s="20" t="n">
        <f aca="false">COUNTIF(PRODUTOS!A:A,'RELATÓRIO -INTEGRAÇÃO '!C16)</f>
        <v>44</v>
      </c>
      <c r="E16" s="20"/>
      <c r="F16" s="20"/>
      <c r="G16" s="20" t="n">
        <v>4</v>
      </c>
      <c r="H16" s="20" t="n">
        <f aca="false">D16-G16</f>
        <v>40</v>
      </c>
      <c r="I16" s="35" t="n">
        <f aca="false">(D16-G16)/D16</f>
        <v>0.909090909090909</v>
      </c>
    </row>
    <row r="17" customFormat="false" ht="15.75" hidden="false" customHeight="false" outlineLevel="0" collapsed="false">
      <c r="C17" s="41" t="s">
        <v>60</v>
      </c>
      <c r="D17" s="20" t="n">
        <f aca="false">COUNTIF(PRODUTOS!A:A,'RELATÓRIO -INTEGRAÇÃO '!C17)</f>
        <v>16</v>
      </c>
      <c r="E17" s="20"/>
      <c r="F17" s="20"/>
      <c r="G17" s="20" t="n">
        <v>4</v>
      </c>
      <c r="H17" s="20" t="n">
        <f aca="false">D17-G17</f>
        <v>12</v>
      </c>
      <c r="I17" s="35" t="n">
        <f aca="false">(D17-G17)/D17</f>
        <v>0.75</v>
      </c>
    </row>
    <row r="18" customFormat="false" ht="15.75" hidden="false" customHeight="false" outlineLevel="0" collapsed="false">
      <c r="C18" s="41" t="s">
        <v>61</v>
      </c>
      <c r="D18" s="20" t="n">
        <f aca="false">COUNTIF(PRODUTOS!A:A,'RELATÓRIO -INTEGRAÇÃO '!C18)</f>
        <v>25</v>
      </c>
      <c r="E18" s="20"/>
      <c r="F18" s="20"/>
      <c r="G18" s="20" t="n">
        <v>1</v>
      </c>
      <c r="H18" s="20" t="n">
        <f aca="false">D18-G18</f>
        <v>24</v>
      </c>
      <c r="I18" s="35" t="n">
        <f aca="false">(D18-G18)/D18</f>
        <v>0.96</v>
      </c>
    </row>
    <row r="19" customFormat="false" ht="15.75" hidden="false" customHeight="false" outlineLevel="0" collapsed="false">
      <c r="C19" s="41" t="s">
        <v>62</v>
      </c>
      <c r="D19" s="20" t="n">
        <f aca="false">COUNTIF(PRODUTOS!A:A,'RELATÓRIO -INTEGRAÇÃO '!C19)</f>
        <v>4</v>
      </c>
      <c r="E19" s="20"/>
      <c r="F19" s="20"/>
      <c r="G19" s="20" t="n">
        <v>2</v>
      </c>
      <c r="H19" s="20" t="n">
        <f aca="false">D19-G19</f>
        <v>2</v>
      </c>
      <c r="I19" s="35" t="n">
        <f aca="false">(D19-G19)/D19</f>
        <v>0.5</v>
      </c>
    </row>
    <row r="20" customFormat="false" ht="15.75" hidden="false" customHeight="false" outlineLevel="0" collapsed="false">
      <c r="C20" s="41" t="s">
        <v>63</v>
      </c>
      <c r="D20" s="20" t="n">
        <f aca="false">COUNTIF(PRODUTOS!A:A,'RELATÓRIO -INTEGRAÇÃO '!C20)</f>
        <v>13</v>
      </c>
      <c r="E20" s="20"/>
      <c r="F20" s="20"/>
      <c r="G20" s="20" t="n">
        <v>2</v>
      </c>
      <c r="H20" s="20" t="n">
        <f aca="false">D20-G20</f>
        <v>11</v>
      </c>
      <c r="I20" s="35" t="n">
        <f aca="false">(D20-G20)/D20</f>
        <v>0.846153846153846</v>
      </c>
    </row>
    <row r="21" customFormat="false" ht="15.75" hidden="false" customHeight="false" outlineLevel="0" collapsed="false">
      <c r="C21" s="41" t="s">
        <v>64</v>
      </c>
      <c r="D21" s="20" t="n">
        <f aca="false">COUNTIF(PRODUTOS!A:A,'RELATÓRIO -INTEGRAÇÃO '!C21)</f>
        <v>12</v>
      </c>
      <c r="E21" s="20"/>
      <c r="F21" s="20"/>
      <c r="G21" s="20" t="n">
        <v>3</v>
      </c>
      <c r="H21" s="20" t="n">
        <f aca="false">D21-G21</f>
        <v>9</v>
      </c>
      <c r="I21" s="35" t="n">
        <f aca="false">(D21-G21)/D21</f>
        <v>0.75</v>
      </c>
    </row>
    <row r="22" customFormat="false" ht="15.75" hidden="false" customHeight="false" outlineLevel="0" collapsed="false">
      <c r="C22" s="41" t="s">
        <v>65</v>
      </c>
      <c r="D22" s="20" t="n">
        <f aca="false">COUNTIF(PRODUTOS!A:A,'RELATÓRIO -INTEGRAÇÃO '!C22)</f>
        <v>31</v>
      </c>
      <c r="E22" s="20"/>
      <c r="F22" s="20"/>
      <c r="G22" s="20" t="n">
        <v>18</v>
      </c>
      <c r="H22" s="20" t="n">
        <f aca="false">D22-G22</f>
        <v>13</v>
      </c>
      <c r="I22" s="35" t="n">
        <f aca="false">(D22-G22)/D22</f>
        <v>0.419354838709677</v>
      </c>
    </row>
    <row r="23" customFormat="false" ht="15.75" hidden="false" customHeight="false" outlineLevel="0" collapsed="false">
      <c r="C23" s="41" t="s">
        <v>66</v>
      </c>
      <c r="D23" s="20" t="n">
        <f aca="false">COUNTIF(PRODUTOS!A:A,'RELATÓRIO -INTEGRAÇÃO '!C23)</f>
        <v>53</v>
      </c>
      <c r="E23" s="20"/>
      <c r="F23" s="20"/>
      <c r="G23" s="20" t="n">
        <v>18</v>
      </c>
      <c r="H23" s="20" t="n">
        <f aca="false">D23-G23</f>
        <v>35</v>
      </c>
      <c r="I23" s="35" t="n">
        <f aca="false">(D23-G23)/D23</f>
        <v>0.660377358490566</v>
      </c>
    </row>
    <row r="24" customFormat="false" ht="15.75" hidden="false" customHeight="false" outlineLevel="0" collapsed="false">
      <c r="C24" s="41" t="s">
        <v>67</v>
      </c>
      <c r="D24" s="20" t="n">
        <f aca="false">COUNTIF(PRODUTOS!A:A,'RELATÓRIO -INTEGRAÇÃO '!C24)</f>
        <v>15</v>
      </c>
      <c r="E24" s="20"/>
      <c r="F24" s="20"/>
      <c r="G24" s="20" t="n">
        <v>6</v>
      </c>
      <c r="H24" s="20" t="n">
        <f aca="false">D24-G24</f>
        <v>9</v>
      </c>
      <c r="I24" s="35" t="n">
        <f aca="false">(D24-G24)/D24</f>
        <v>0.6</v>
      </c>
    </row>
    <row r="25" customFormat="false" ht="15.75" hidden="false" customHeight="false" outlineLevel="0" collapsed="false">
      <c r="C25" s="41" t="s">
        <v>68</v>
      </c>
      <c r="D25" s="20" t="n">
        <f aca="false">COUNTIF(PRODUTOS!A:A,'RELATÓRIO -INTEGRAÇÃO '!C25)</f>
        <v>28</v>
      </c>
      <c r="E25" s="20"/>
      <c r="F25" s="20"/>
      <c r="G25" s="20" t="n">
        <v>8</v>
      </c>
      <c r="H25" s="20" t="n">
        <f aca="false">D25-G25</f>
        <v>20</v>
      </c>
      <c r="I25" s="35" t="n">
        <f aca="false">(D25-G25)/D25</f>
        <v>0.714285714285714</v>
      </c>
    </row>
    <row r="26" customFormat="false" ht="15.75" hidden="false" customHeight="false" outlineLevel="0" collapsed="false">
      <c r="C26" s="41" t="s">
        <v>69</v>
      </c>
      <c r="D26" s="20" t="n">
        <f aca="false">COUNTIF(PRODUTOS!A:A,'RELATÓRIO -INTEGRAÇÃO '!C26)</f>
        <v>47</v>
      </c>
      <c r="E26" s="20"/>
      <c r="F26" s="20"/>
      <c r="G26" s="20" t="n">
        <v>3</v>
      </c>
      <c r="H26" s="20" t="n">
        <f aca="false">D26-G26</f>
        <v>44</v>
      </c>
      <c r="I26" s="35" t="n">
        <f aca="false">(D26-G26)/D26</f>
        <v>0.936170212765957</v>
      </c>
    </row>
    <row r="27" customFormat="false" ht="15.75" hidden="false" customHeight="false" outlineLevel="0" collapsed="false">
      <c r="C27" s="41" t="s">
        <v>70</v>
      </c>
      <c r="D27" s="20" t="n">
        <f aca="false">COUNTIF(PRODUTOS!A:A,'RELATÓRIO -INTEGRAÇÃO '!C27)</f>
        <v>26</v>
      </c>
      <c r="E27" s="20"/>
      <c r="F27" s="20"/>
      <c r="G27" s="20" t="n">
        <v>6</v>
      </c>
      <c r="H27" s="20" t="n">
        <f aca="false">D27-G27</f>
        <v>20</v>
      </c>
      <c r="I27" s="35" t="n">
        <f aca="false">(D27-G27)/D27</f>
        <v>0.769230769230769</v>
      </c>
    </row>
    <row r="28" customFormat="false" ht="15.75" hidden="false" customHeight="false" outlineLevel="0" collapsed="false">
      <c r="C28" s="41" t="s">
        <v>71</v>
      </c>
      <c r="D28" s="20" t="n">
        <f aca="false">COUNTIF(PRODUTOS!A:A,'RELATÓRIO -INTEGRAÇÃO '!C28)</f>
        <v>11</v>
      </c>
      <c r="E28" s="20"/>
      <c r="F28" s="20"/>
      <c r="G28" s="20" t="n">
        <v>1</v>
      </c>
      <c r="H28" s="20" t="n">
        <f aca="false">D28-G28</f>
        <v>10</v>
      </c>
      <c r="I28" s="35" t="n">
        <f aca="false">(D28-G28)/D28</f>
        <v>0.909090909090909</v>
      </c>
    </row>
    <row r="29" customFormat="false" ht="15.75" hidden="false" customHeight="false" outlineLevel="0" collapsed="false">
      <c r="C29" s="41" t="s">
        <v>72</v>
      </c>
      <c r="D29" s="20" t="n">
        <f aca="false">COUNTIF(PRODUTOS!A:A,'RELATÓRIO -INTEGRAÇÃO '!C29)</f>
        <v>25</v>
      </c>
      <c r="E29" s="20"/>
      <c r="F29" s="20"/>
      <c r="G29" s="20" t="n">
        <v>2</v>
      </c>
      <c r="H29" s="20" t="n">
        <f aca="false">D29-G29</f>
        <v>23</v>
      </c>
      <c r="I29" s="35" t="n">
        <f aca="false">(D29-G29)/D29</f>
        <v>0.92</v>
      </c>
    </row>
    <row r="30" customFormat="false" ht="15.75" hidden="false" customHeight="false" outlineLevel="0" collapsed="false">
      <c r="C30" s="41" t="s">
        <v>73</v>
      </c>
      <c r="D30" s="20" t="n">
        <f aca="false">COUNTIF(PRODUTOS!A:A,'RELATÓRIO -INTEGRAÇÃO '!C30)</f>
        <v>42</v>
      </c>
      <c r="E30" s="20"/>
      <c r="F30" s="20"/>
      <c r="G30" s="20" t="n">
        <v>5</v>
      </c>
      <c r="H30" s="20" t="n">
        <f aca="false">D30-G30</f>
        <v>37</v>
      </c>
      <c r="I30" s="35" t="n">
        <f aca="false">(D30-G30)/D30</f>
        <v>0.880952380952381</v>
      </c>
    </row>
    <row r="31" customFormat="false" ht="15.75" hidden="false" customHeight="false" outlineLevel="0" collapsed="false">
      <c r="C31" s="41" t="s">
        <v>74</v>
      </c>
      <c r="D31" s="20" t="n">
        <f aca="false">COUNTIF(PRODUTOS!A:A,'RELATÓRIO -INTEGRAÇÃO '!C31)</f>
        <v>53</v>
      </c>
      <c r="E31" s="20"/>
      <c r="F31" s="20"/>
      <c r="G31" s="20" t="n">
        <v>5</v>
      </c>
      <c r="H31" s="20" t="n">
        <f aca="false">D31-G31</f>
        <v>48</v>
      </c>
      <c r="I31" s="35" t="n">
        <f aca="false">(D31-G31)/D31</f>
        <v>0.905660377358491</v>
      </c>
    </row>
    <row r="32" customFormat="false" ht="15.75" hidden="false" customHeight="false" outlineLevel="0" collapsed="false">
      <c r="C32" s="41" t="s">
        <v>75</v>
      </c>
      <c r="D32" s="20" t="n">
        <f aca="false">COUNTIF(PRODUTOS!A:A,'RELATÓRIO -INTEGRAÇÃO '!C32)</f>
        <v>86</v>
      </c>
      <c r="E32" s="20"/>
      <c r="F32" s="20"/>
      <c r="G32" s="20" t="n">
        <v>6</v>
      </c>
      <c r="H32" s="20" t="n">
        <f aca="false">D32-G32</f>
        <v>80</v>
      </c>
      <c r="I32" s="35" t="n">
        <f aca="false">(D32-G32)/D32</f>
        <v>0.930232558139535</v>
      </c>
    </row>
    <row r="33" customFormat="false" ht="15.75" hidden="false" customHeight="false" outlineLevel="0" collapsed="false">
      <c r="C33" s="41" t="s">
        <v>76</v>
      </c>
      <c r="D33" s="20" t="n">
        <f aca="false">COUNTIF(PRODUTOS!A:A,'RELATÓRIO -INTEGRAÇÃO '!C33)</f>
        <v>37</v>
      </c>
      <c r="E33" s="20"/>
      <c r="F33" s="20"/>
      <c r="G33" s="20" t="n">
        <v>4</v>
      </c>
      <c r="H33" s="20" t="n">
        <f aca="false">D33-G33</f>
        <v>33</v>
      </c>
      <c r="I33" s="35" t="n">
        <f aca="false">(D33-G33)/D33</f>
        <v>0.891891891891892</v>
      </c>
    </row>
    <row r="34" customFormat="false" ht="15.75" hidden="false" customHeight="false" outlineLevel="0" collapsed="false">
      <c r="C34" s="41" t="s">
        <v>77</v>
      </c>
      <c r="D34" s="20" t="n">
        <f aca="false">COUNTIF(PRODUTOS!A:A,'RELATÓRIO -INTEGRAÇÃO '!C34)</f>
        <v>12</v>
      </c>
      <c r="E34" s="20"/>
      <c r="F34" s="20"/>
      <c r="G34" s="20" t="n">
        <v>0</v>
      </c>
      <c r="H34" s="20" t="n">
        <f aca="false">D34-G34</f>
        <v>12</v>
      </c>
      <c r="I34" s="35" t="n">
        <f aca="false">(D34-G34)/D34</f>
        <v>1</v>
      </c>
    </row>
    <row r="35" customFormat="false" ht="15.75" hidden="false" customHeight="false" outlineLevel="0" collapsed="false">
      <c r="C35" s="41" t="s">
        <v>78</v>
      </c>
      <c r="D35" s="20" t="n">
        <f aca="false">COUNTIF(PRODUTOS!A:A,'RELATÓRIO -INTEGRAÇÃO '!C35)</f>
        <v>25</v>
      </c>
      <c r="E35" s="20"/>
      <c r="F35" s="20"/>
      <c r="G35" s="20" t="n">
        <v>2</v>
      </c>
      <c r="H35" s="20" t="n">
        <f aca="false">D35-G35</f>
        <v>23</v>
      </c>
      <c r="I35" s="35" t="n">
        <f aca="false">(D35-G35)/D35</f>
        <v>0.92</v>
      </c>
    </row>
    <row r="36" customFormat="false" ht="15.75" hidden="false" customHeight="false" outlineLevel="0" collapsed="false">
      <c r="C36" s="41" t="s">
        <v>79</v>
      </c>
      <c r="D36" s="20" t="n">
        <f aca="false">COUNTIF(PRODUTOS!A:A,'RELATÓRIO -INTEGRAÇÃO '!C36)</f>
        <v>24</v>
      </c>
      <c r="E36" s="20"/>
      <c r="F36" s="20"/>
      <c r="G36" s="20" t="n">
        <v>0</v>
      </c>
      <c r="H36" s="20" t="n">
        <f aca="false">D36-G36</f>
        <v>24</v>
      </c>
      <c r="I36" s="35" t="n">
        <f aca="false">(D36-G36)/D36</f>
        <v>1</v>
      </c>
    </row>
    <row r="37" customFormat="false" ht="15.75" hidden="false" customHeight="false" outlineLevel="0" collapsed="false">
      <c r="C37" s="41" t="s">
        <v>80</v>
      </c>
      <c r="D37" s="20" t="n">
        <f aca="false">COUNTIF(PRODUTOS!A:A,'RELATÓRIO -INTEGRAÇÃO '!C37)</f>
        <v>37</v>
      </c>
      <c r="E37" s="20"/>
      <c r="F37" s="20"/>
      <c r="G37" s="20" t="n">
        <v>8</v>
      </c>
      <c r="H37" s="20" t="n">
        <f aca="false">D37-G37</f>
        <v>29</v>
      </c>
      <c r="I37" s="35" t="n">
        <f aca="false">(D37-G37)/D37</f>
        <v>0.783783783783784</v>
      </c>
    </row>
    <row r="38" customFormat="false" ht="15.75" hidden="false" customHeight="false" outlineLevel="0" collapsed="false">
      <c r="C38" s="41" t="s">
        <v>81</v>
      </c>
      <c r="D38" s="20" t="n">
        <f aca="false">COUNTIF(PRODUTOS!A:A,'RELATÓRIO -INTEGRAÇÃO '!C38)</f>
        <v>9</v>
      </c>
      <c r="E38" s="20"/>
      <c r="F38" s="20"/>
      <c r="G38" s="20" t="n">
        <v>2</v>
      </c>
      <c r="H38" s="20" t="n">
        <f aca="false">D38-G38</f>
        <v>7</v>
      </c>
      <c r="I38" s="35" t="n">
        <f aca="false">(D38-G38)/D38</f>
        <v>0.777777777777778</v>
      </c>
    </row>
    <row r="39" customFormat="false" ht="15.75" hidden="false" customHeight="false" outlineLevel="0" collapsed="false">
      <c r="C39" s="41" t="s">
        <v>82</v>
      </c>
      <c r="D39" s="20" t="n">
        <f aca="false">COUNTIF(PRODUTOS!A:A,'RELATÓRIO -INTEGRAÇÃO '!C39)</f>
        <v>11</v>
      </c>
      <c r="E39" s="20"/>
      <c r="F39" s="20"/>
      <c r="G39" s="20" t="n">
        <v>9</v>
      </c>
      <c r="H39" s="20" t="n">
        <f aca="false">D39-G39</f>
        <v>2</v>
      </c>
      <c r="I39" s="35" t="n">
        <f aca="false">(D39-G39)/D39</f>
        <v>0.181818181818182</v>
      </c>
    </row>
    <row r="40" customFormat="false" ht="15.75" hidden="false" customHeight="false" outlineLevel="0" collapsed="false">
      <c r="C40" s="41" t="s">
        <v>83</v>
      </c>
      <c r="D40" s="20" t="n">
        <f aca="false">COUNTIF(PRODUTOS!A:A,'RELATÓRIO -INTEGRAÇÃO '!C40)</f>
        <v>8</v>
      </c>
      <c r="E40" s="20"/>
      <c r="F40" s="20"/>
      <c r="G40" s="20" t="n">
        <v>0</v>
      </c>
      <c r="H40" s="20" t="n">
        <f aca="false">D40-G40</f>
        <v>8</v>
      </c>
      <c r="I40" s="35" t="n">
        <f aca="false">(D40-G40)/D40</f>
        <v>1</v>
      </c>
    </row>
    <row r="41" customFormat="false" ht="15.75" hidden="false" customHeight="false" outlineLevel="0" collapsed="false">
      <c r="C41" s="41" t="s">
        <v>84</v>
      </c>
      <c r="D41" s="20" t="n">
        <f aca="false">COUNTIF(PRODUTOS!A:A,'RELATÓRIO -INTEGRAÇÃO '!C41)</f>
        <v>9</v>
      </c>
      <c r="E41" s="20"/>
      <c r="F41" s="20"/>
      <c r="G41" s="20" t="n">
        <v>4</v>
      </c>
      <c r="H41" s="20" t="n">
        <f aca="false">D41-G41</f>
        <v>5</v>
      </c>
      <c r="I41" s="35" t="n">
        <f aca="false">(D41-G41)/D41</f>
        <v>0.555555555555556</v>
      </c>
    </row>
    <row r="42" customFormat="false" ht="15.75" hidden="false" customHeight="false" outlineLevel="0" collapsed="false">
      <c r="C42" s="41" t="s">
        <v>85</v>
      </c>
      <c r="D42" s="20" t="n">
        <f aca="false">COUNTIF(PRODUTOS!A:A,'RELATÓRIO -INTEGRAÇÃO '!C42)</f>
        <v>7</v>
      </c>
      <c r="E42" s="20"/>
      <c r="F42" s="20"/>
      <c r="G42" s="20" t="n">
        <v>4</v>
      </c>
      <c r="H42" s="20" t="n">
        <f aca="false">D42-G42</f>
        <v>3</v>
      </c>
      <c r="I42" s="35" t="n">
        <f aca="false">(D42-G42)/D42</f>
        <v>0.428571428571429</v>
      </c>
    </row>
    <row r="43" customFormat="false" ht="15.75" hidden="false" customHeight="false" outlineLevel="0" collapsed="false">
      <c r="C43" s="41" t="s">
        <v>86</v>
      </c>
      <c r="D43" s="20" t="n">
        <f aca="false">COUNTIF(PRODUTOS!A:A,'RELATÓRIO -INTEGRAÇÃO '!C43)</f>
        <v>26</v>
      </c>
      <c r="E43" s="20"/>
      <c r="F43" s="20"/>
      <c r="G43" s="20" t="n">
        <v>12</v>
      </c>
      <c r="H43" s="20" t="n">
        <f aca="false">D43-G43</f>
        <v>14</v>
      </c>
      <c r="I43" s="35" t="n">
        <f aca="false">(D43-G43)/D43</f>
        <v>0.538461538461538</v>
      </c>
    </row>
    <row r="44" customFormat="false" ht="15.75" hidden="false" customHeight="false" outlineLevel="0" collapsed="false">
      <c r="C44" s="41" t="s">
        <v>87</v>
      </c>
      <c r="D44" s="20" t="n">
        <f aca="false">COUNTIF(PRODUTOS!A:A,'RELATÓRIO -INTEGRAÇÃO '!C44)</f>
        <v>13</v>
      </c>
      <c r="E44" s="20"/>
      <c r="F44" s="20"/>
      <c r="G44" s="20" t="n">
        <v>0</v>
      </c>
      <c r="H44" s="20" t="n">
        <f aca="false">D44-G44</f>
        <v>13</v>
      </c>
      <c r="I44" s="35" t="n">
        <f aca="false">(D44-G44)/D44</f>
        <v>1</v>
      </c>
    </row>
    <row r="45" customFormat="false" ht="15.75" hidden="false" customHeight="false" outlineLevel="0" collapsed="false">
      <c r="C45" s="41" t="s">
        <v>88</v>
      </c>
      <c r="D45" s="20" t="n">
        <f aca="false">COUNTIF(PRODUTOS!A:A,'RELATÓRIO -INTEGRAÇÃO '!C45)</f>
        <v>12</v>
      </c>
      <c r="E45" s="20"/>
      <c r="F45" s="20"/>
      <c r="G45" s="20" t="n">
        <v>7</v>
      </c>
      <c r="H45" s="20" t="n">
        <f aca="false">D45-G45</f>
        <v>5</v>
      </c>
      <c r="I45" s="35" t="n">
        <f aca="false">(D45-G45)/D45</f>
        <v>0.416666666666667</v>
      </c>
    </row>
    <row r="46" customFormat="false" ht="15.75" hidden="false" customHeight="false" outlineLevel="0" collapsed="false">
      <c r="C46" s="41" t="s">
        <v>89</v>
      </c>
      <c r="D46" s="20" t="n">
        <f aca="false">COUNTIF(PRODUTOS!A:A,'RELATÓRIO -INTEGRAÇÃO '!C46)</f>
        <v>27</v>
      </c>
      <c r="E46" s="20"/>
      <c r="F46" s="20"/>
      <c r="G46" s="20" t="n">
        <v>3</v>
      </c>
      <c r="H46" s="20" t="n">
        <f aca="false">D46-G46</f>
        <v>24</v>
      </c>
      <c r="I46" s="35" t="n">
        <f aca="false">(D46-G46)/D46</f>
        <v>0.888888888888889</v>
      </c>
    </row>
    <row r="47" customFormat="false" ht="15.75" hidden="false" customHeight="false" outlineLevel="0" collapsed="false">
      <c r="C47" s="41" t="s">
        <v>90</v>
      </c>
      <c r="D47" s="20" t="n">
        <f aca="false">COUNTIF(PRODUTOS!A:A,'RELATÓRIO -INTEGRAÇÃO '!C47)</f>
        <v>25</v>
      </c>
      <c r="E47" s="20"/>
      <c r="F47" s="20"/>
      <c r="G47" s="20" t="n">
        <v>7</v>
      </c>
      <c r="H47" s="20" t="n">
        <f aca="false">D47-G47</f>
        <v>18</v>
      </c>
      <c r="I47" s="35" t="n">
        <f aca="false">(D47-G47)/D47</f>
        <v>0.72</v>
      </c>
    </row>
    <row r="48" customFormat="false" ht="15.75" hidden="false" customHeight="false" outlineLevel="0" collapsed="false">
      <c r="C48" s="41" t="s">
        <v>91</v>
      </c>
      <c r="D48" s="20" t="n">
        <f aca="false">COUNTIF(PRODUTOS!A:A,'RELATÓRIO -INTEGRAÇÃO '!C48)</f>
        <v>11</v>
      </c>
      <c r="E48" s="20"/>
      <c r="F48" s="20"/>
      <c r="G48" s="20" t="n">
        <v>0</v>
      </c>
      <c r="H48" s="20" t="n">
        <f aca="false">D48-G48</f>
        <v>11</v>
      </c>
      <c r="I48" s="35" t="n">
        <f aca="false">(D48-G48)/D48</f>
        <v>1</v>
      </c>
    </row>
    <row r="49" customFormat="false" ht="15.75" hidden="false" customHeight="false" outlineLevel="0" collapsed="false">
      <c r="C49" s="41" t="s">
        <v>92</v>
      </c>
      <c r="D49" s="20" t="n">
        <f aca="false">COUNTIF(PRODUTOS!A:A,'RELATÓRIO -INTEGRAÇÃO '!C49)</f>
        <v>3</v>
      </c>
      <c r="E49" s="20"/>
      <c r="F49" s="20"/>
      <c r="G49" s="20" t="n">
        <v>3</v>
      </c>
      <c r="H49" s="20" t="n">
        <f aca="false">D49-G49</f>
        <v>0</v>
      </c>
      <c r="I49" s="35" t="n">
        <f aca="false">(D49-G49)/D49</f>
        <v>0</v>
      </c>
    </row>
    <row r="50" customFormat="false" ht="15.75" hidden="false" customHeight="false" outlineLevel="0" collapsed="false">
      <c r="C50" s="41" t="s">
        <v>93</v>
      </c>
      <c r="D50" s="20" t="n">
        <f aca="false">COUNTIF(PRODUTOS!A:A,'RELATÓRIO -INTEGRAÇÃO '!C50)</f>
        <v>19</v>
      </c>
      <c r="E50" s="20"/>
      <c r="F50" s="20"/>
      <c r="G50" s="20" t="n">
        <v>3</v>
      </c>
      <c r="H50" s="20" t="n">
        <f aca="false">D50-G50</f>
        <v>16</v>
      </c>
      <c r="I50" s="35" t="n">
        <f aca="false">(D50-G50)/D50</f>
        <v>0.842105263157895</v>
      </c>
    </row>
    <row r="51" customFormat="false" ht="15.75" hidden="false" customHeight="false" outlineLevel="0" collapsed="false">
      <c r="C51" s="41" t="s">
        <v>94</v>
      </c>
      <c r="D51" s="20" t="n">
        <f aca="false">COUNTIF(PRODUTOS!A:A,'RELATÓRIO -INTEGRAÇÃO '!C51)</f>
        <v>162</v>
      </c>
      <c r="E51" s="20"/>
      <c r="F51" s="20"/>
      <c r="G51" s="20" t="n">
        <v>16</v>
      </c>
      <c r="H51" s="20" t="n">
        <f aca="false">D51-G51</f>
        <v>146</v>
      </c>
      <c r="I51" s="35" t="n">
        <f aca="false">(D51-G51)/D51</f>
        <v>0.901234567901235</v>
      </c>
    </row>
    <row r="52" customFormat="false" ht="15.75" hidden="false" customHeight="false" outlineLevel="0" collapsed="false">
      <c r="C52" s="41" t="s">
        <v>95</v>
      </c>
      <c r="D52" s="20" t="n">
        <f aca="false">COUNTIF(PRODUTOS!A:A,'RELATÓRIO -INTEGRAÇÃO '!C52)</f>
        <v>11</v>
      </c>
      <c r="E52" s="20"/>
      <c r="F52" s="20"/>
      <c r="G52" s="20" t="n">
        <v>0</v>
      </c>
      <c r="H52" s="20" t="n">
        <f aca="false">D52-G52</f>
        <v>11</v>
      </c>
      <c r="I52" s="35" t="n">
        <f aca="false">(D52-G52)/D52</f>
        <v>1</v>
      </c>
    </row>
    <row r="53" customFormat="false" ht="15.75" hidden="false" customHeight="false" outlineLevel="0" collapsed="false">
      <c r="C53" s="41" t="s">
        <v>96</v>
      </c>
      <c r="D53" s="20" t="n">
        <f aca="false">COUNTIF(PRODUTOS!A:A,'RELATÓRIO -INTEGRAÇÃO '!C53)</f>
        <v>9</v>
      </c>
      <c r="E53" s="20"/>
      <c r="F53" s="20"/>
      <c r="G53" s="20" t="n">
        <v>9</v>
      </c>
      <c r="H53" s="20" t="n">
        <f aca="false">D53-G53</f>
        <v>0</v>
      </c>
      <c r="I53" s="35" t="n">
        <f aca="false">(D53-G53)/D53</f>
        <v>0</v>
      </c>
    </row>
    <row r="54" customFormat="false" ht="15.75" hidden="false" customHeight="false" outlineLevel="0" collapsed="false">
      <c r="C54" s="41" t="s">
        <v>97</v>
      </c>
      <c r="D54" s="20" t="n">
        <f aca="false">COUNTIF(PRODUTOS!A:A,'RELATÓRIO -INTEGRAÇÃO '!C54)</f>
        <v>4</v>
      </c>
      <c r="E54" s="20"/>
      <c r="F54" s="20"/>
      <c r="G54" s="20" t="n">
        <v>0</v>
      </c>
      <c r="H54" s="20" t="n">
        <f aca="false">D54-G54</f>
        <v>4</v>
      </c>
      <c r="I54" s="35" t="n">
        <f aca="false">(D54-G54)/D54</f>
        <v>1</v>
      </c>
    </row>
    <row r="55" customFormat="false" ht="15.75" hidden="false" customHeight="false" outlineLevel="0" collapsed="false">
      <c r="C55" s="42" t="s">
        <v>98</v>
      </c>
      <c r="D55" s="20" t="n">
        <f aca="false">COUNTIF(PRODUTOS!A:A,'RELATÓRIO -INTEGRAÇÃO '!C55)</f>
        <v>0</v>
      </c>
      <c r="E55" s="20"/>
      <c r="F55" s="20"/>
      <c r="G55" s="20" t="n">
        <v>0</v>
      </c>
      <c r="H55" s="20" t="n">
        <f aca="false">D55-G55</f>
        <v>0</v>
      </c>
      <c r="I55" s="35" t="e">
        <f aca="false">(D55-G55)/D55</f>
        <v>#DIV/0!</v>
      </c>
    </row>
  </sheetData>
  <mergeCells count="53">
    <mergeCell ref="H1:M1"/>
    <mergeCell ref="C3:G3"/>
    <mergeCell ref="M3:R3"/>
    <mergeCell ref="C4:G4"/>
    <mergeCell ref="C5:G5"/>
    <mergeCell ref="C6:G6"/>
    <mergeCell ref="C9:I9"/>
    <mergeCell ref="D10:F10"/>
    <mergeCell ref="D11:F11"/>
    <mergeCell ref="D12:F12"/>
    <mergeCell ref="D13:F13"/>
    <mergeCell ref="D14:F14"/>
    <mergeCell ref="D15:F15"/>
    <mergeCell ref="D16:F16"/>
    <mergeCell ref="D17:F17"/>
    <mergeCell ref="D18:F18"/>
    <mergeCell ref="D19:F19"/>
    <mergeCell ref="D20:F20"/>
    <mergeCell ref="D21:F21"/>
    <mergeCell ref="D22:F22"/>
    <mergeCell ref="D23:F23"/>
    <mergeCell ref="D24:F24"/>
    <mergeCell ref="D25:F25"/>
    <mergeCell ref="D26:F26"/>
    <mergeCell ref="D27:F27"/>
    <mergeCell ref="D28:F28"/>
    <mergeCell ref="D29:F29"/>
    <mergeCell ref="D30:F30"/>
    <mergeCell ref="D31:F31"/>
    <mergeCell ref="D32:F32"/>
    <mergeCell ref="D33:F33"/>
    <mergeCell ref="D34:F34"/>
    <mergeCell ref="D35:F35"/>
    <mergeCell ref="D36:F36"/>
    <mergeCell ref="D37:F37"/>
    <mergeCell ref="D38:F38"/>
    <mergeCell ref="D39:F39"/>
    <mergeCell ref="D40:F40"/>
    <mergeCell ref="D41:F41"/>
    <mergeCell ref="D42:F42"/>
    <mergeCell ref="D43:F43"/>
    <mergeCell ref="D44:F44"/>
    <mergeCell ref="D45:F45"/>
    <mergeCell ref="D46:F46"/>
    <mergeCell ref="D47:F47"/>
    <mergeCell ref="D48:F48"/>
    <mergeCell ref="D49:F49"/>
    <mergeCell ref="D50:F50"/>
    <mergeCell ref="D51:F51"/>
    <mergeCell ref="D52:F52"/>
    <mergeCell ref="D53:F53"/>
    <mergeCell ref="D54:F54"/>
    <mergeCell ref="D55:F55"/>
  </mergeCell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tabColor rgb="FF002060"/>
    <pageSetUpPr fitToPage="false"/>
  </sheetPr>
  <dimension ref="1:144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0" topLeftCell="O1" activePane="topRight" state="frozen"/>
      <selection pane="topLeft" activeCell="A1" activeCellId="0" sqref="A1"/>
      <selection pane="topRight" activeCell="S7" activeCellId="0" sqref="S7"/>
    </sheetView>
  </sheetViews>
  <sheetFormatPr defaultRowHeight="15"/>
  <cols>
    <col collapsed="false" hidden="false" max="1" min="1" style="43" width="6.4234693877551"/>
    <col collapsed="false" hidden="false" max="2" min="2" style="43" width="19.4183673469388"/>
    <col collapsed="false" hidden="false" max="3" min="3" style="43" width="50.5663265306122"/>
    <col collapsed="false" hidden="false" max="5" min="4" style="43" width="23.7142857142857"/>
    <col collapsed="false" hidden="false" max="6" min="6" style="23" width="30.1377551020408"/>
    <col collapsed="false" hidden="false" max="7" min="7" style="23" width="7.71428571428571"/>
    <col collapsed="false" hidden="false" max="9" min="8" style="23" width="19.9948979591837"/>
    <col collapsed="false" hidden="false" max="10" min="10" style="43" width="10"/>
    <col collapsed="false" hidden="false" max="11" min="11" style="44" width="24.1479591836735"/>
    <col collapsed="false" hidden="false" max="12" min="12" style="45" width="53.7091836734694"/>
    <col collapsed="false" hidden="false" max="13" min="13" style="23" width="7.85714285714286"/>
    <col collapsed="false" hidden="false" max="14" min="14" style="23" width="9.14285714285714"/>
    <col collapsed="false" hidden="false" max="15" min="15" style="23" width="65.280612244898"/>
    <col collapsed="false" hidden="false" max="16" min="16" style="23" width="22.280612244898"/>
    <col collapsed="false" hidden="false" max="17" min="17" style="46" width="20.8622448979592"/>
    <col collapsed="false" hidden="false" max="18" min="18" style="46" width="36.4183673469388"/>
    <col collapsed="false" hidden="false" max="21" min="19" style="46" width="20.8622448979592"/>
    <col collapsed="false" hidden="false" max="22" min="22" style="46" width="23.5714285714286"/>
    <col collapsed="false" hidden="false" max="23" min="23" style="23" width="18.2857142857143"/>
    <col collapsed="false" hidden="false" max="31" min="24" style="23" width="27.5765306122449"/>
    <col collapsed="false" hidden="false" max="32" min="32" style="23" width="43.5765306122449"/>
    <col collapsed="false" hidden="false" max="1025" min="33" style="1" width="9.14285714285714"/>
  </cols>
  <sheetData>
    <row r="1" customFormat="false" ht="42" hidden="false" customHeight="true" outlineLevel="0" collapsed="false">
      <c r="A1" s="47" t="s">
        <v>99</v>
      </c>
      <c r="B1" s="48"/>
      <c r="C1" s="48"/>
      <c r="D1" s="48"/>
      <c r="E1" s="48"/>
      <c r="F1" s="48"/>
      <c r="G1" s="48"/>
      <c r="H1" s="48"/>
      <c r="I1" s="48"/>
      <c r="J1" s="49"/>
      <c r="K1" s="50"/>
      <c r="L1" s="51"/>
      <c r="M1" s="48"/>
      <c r="N1" s="48"/>
      <c r="O1" s="48"/>
      <c r="P1" s="48"/>
      <c r="Q1" s="48"/>
      <c r="R1" s="48"/>
      <c r="S1" s="48"/>
      <c r="T1" s="48"/>
      <c r="U1" s="48"/>
      <c r="V1" s="50"/>
      <c r="W1" s="50"/>
      <c r="X1" s="50"/>
      <c r="Y1" s="50"/>
      <c r="Z1" s="50"/>
      <c r="AA1" s="50"/>
      <c r="AB1" s="50"/>
      <c r="AC1" s="50"/>
      <c r="AD1" s="50"/>
      <c r="AE1" s="50"/>
      <c r="AF1" s="5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59" customFormat="true" ht="12" hidden="false" customHeight="false" outlineLevel="0" collapsed="false">
      <c r="A2" s="52" t="s">
        <v>100</v>
      </c>
      <c r="B2" s="52" t="s">
        <v>101</v>
      </c>
      <c r="C2" s="52" t="s">
        <v>102</v>
      </c>
      <c r="D2" s="52" t="s">
        <v>103</v>
      </c>
      <c r="E2" s="52" t="s">
        <v>104</v>
      </c>
      <c r="F2" s="53" t="s">
        <v>105</v>
      </c>
      <c r="G2" s="53" t="s">
        <v>106</v>
      </c>
      <c r="H2" s="53" t="s">
        <v>107</v>
      </c>
      <c r="I2" s="53" t="s">
        <v>108</v>
      </c>
      <c r="J2" s="52" t="s">
        <v>109</v>
      </c>
      <c r="K2" s="54" t="s">
        <v>110</v>
      </c>
      <c r="L2" s="55" t="s">
        <v>111</v>
      </c>
      <c r="M2" s="53" t="s">
        <v>112</v>
      </c>
      <c r="N2" s="53"/>
      <c r="O2" s="53" t="s">
        <v>113</v>
      </c>
      <c r="P2" s="53" t="s">
        <v>114</v>
      </c>
      <c r="Q2" s="56" t="s">
        <v>115</v>
      </c>
      <c r="R2" s="56" t="s">
        <v>116</v>
      </c>
      <c r="S2" s="56" t="s">
        <v>105</v>
      </c>
      <c r="T2" s="56" t="s">
        <v>106</v>
      </c>
      <c r="U2" s="56" t="s">
        <v>107</v>
      </c>
      <c r="V2" s="56" t="s">
        <v>117</v>
      </c>
      <c r="W2" s="56" t="s">
        <v>118</v>
      </c>
      <c r="X2" s="56" t="s">
        <v>119</v>
      </c>
      <c r="Y2" s="57" t="s">
        <v>120</v>
      </c>
      <c r="Z2" s="57" t="s">
        <v>121</v>
      </c>
      <c r="AA2" s="57" t="s">
        <v>122</v>
      </c>
      <c r="AB2" s="57" t="s">
        <v>123</v>
      </c>
      <c r="AC2" s="57" t="s">
        <v>124</v>
      </c>
      <c r="AD2" s="58" t="s">
        <v>125</v>
      </c>
      <c r="AE2" s="58" t="s">
        <v>126</v>
      </c>
      <c r="AF2" s="58" t="s">
        <v>127</v>
      </c>
    </row>
    <row r="3" customFormat="false" ht="15" hidden="false" customHeight="true" outlineLevel="0" collapsed="false">
      <c r="A3" s="60" t="s">
        <v>87</v>
      </c>
      <c r="B3" s="61" t="str">
        <f aca="false">VLOOKUP(A3,PROGRAMAS!A:I,5,0)</f>
        <v>GESTÃO</v>
      </c>
      <c r="C3" s="62" t="s">
        <v>128</v>
      </c>
      <c r="D3" s="62" t="str">
        <f aca="false">VLOOKUP(A3,PROGRAMAS!A:O,3,0)</f>
        <v>DIRETRIZ IV</v>
      </c>
      <c r="E3" s="62"/>
      <c r="F3" s="63" t="s">
        <v>129</v>
      </c>
      <c r="G3" s="64" t="s">
        <v>130</v>
      </c>
      <c r="H3" s="65" t="n">
        <f aca="false">VLOOKUP(CONCATENATE(G3,J3),'AÇÕES ORÇAMENTÁRIAS'!O:P,2,0)</f>
        <v>4737431</v>
      </c>
      <c r="I3" s="65" t="n">
        <f aca="false">VLOOKUP(CONCATENATE(G3,J3),'AÇÕES ORÇAMENTÁRIAS'!O:Q,3,0)</f>
        <v>790915</v>
      </c>
      <c r="J3" s="66" t="str">
        <f aca="false">LEFT(K3,5)</f>
        <v>01101</v>
      </c>
      <c r="K3" s="67" t="s">
        <v>131</v>
      </c>
      <c r="L3" s="68" t="s">
        <v>132</v>
      </c>
      <c r="M3" s="64" t="s">
        <v>133</v>
      </c>
      <c r="N3" s="66" t="str">
        <f aca="false">CONCATENATE(J3,O3)</f>
        <v>01101SINAL DA RÁDIO ASSEMBLEIA AMPLIADO</v>
      </c>
      <c r="O3" s="69" t="s">
        <v>134</v>
      </c>
      <c r="P3" s="69" t="str">
        <f aca="false">CONCATENATE(M3,O3)</f>
        <v>2143SINAL DA RÁDIO ASSEMBLEIA AMPLIADO</v>
      </c>
      <c r="Q3" s="69" t="n">
        <v>20</v>
      </c>
      <c r="R3" s="69" t="str">
        <f aca="false">VLOOKUP(O3,'PRODUTOS PPA'!G:G,1,0)</f>
        <v>SINAL DA RÁDIO ASSEMBLEIA AMPLIADO</v>
      </c>
      <c r="S3" s="69" t="s">
        <v>129</v>
      </c>
      <c r="T3" s="69" t="s">
        <v>130</v>
      </c>
      <c r="U3" s="69" t="n">
        <v>4737431</v>
      </c>
      <c r="V3" s="70"/>
      <c r="W3" s="69"/>
      <c r="X3" s="69"/>
      <c r="Y3" s="69"/>
      <c r="Z3" s="69"/>
      <c r="AA3" s="69"/>
      <c r="AB3" s="69"/>
      <c r="AC3" s="69"/>
      <c r="AD3" s="69"/>
      <c r="AE3" s="69"/>
      <c r="AF3" s="69"/>
    </row>
    <row r="4" customFormat="false" ht="15" hidden="false" customHeight="false" outlineLevel="0" collapsed="false">
      <c r="A4" s="60" t="s">
        <v>87</v>
      </c>
      <c r="B4" s="61" t="str">
        <f aca="false">VLOOKUP(A4,PROGRAMAS!A:I,5,0)</f>
        <v>GESTÃO</v>
      </c>
      <c r="C4" s="62" t="s">
        <v>128</v>
      </c>
      <c r="D4" s="62" t="str">
        <f aca="false">VLOOKUP(A4,PROGRAMAS!A:O,3,0)</f>
        <v>DIRETRIZ IV</v>
      </c>
      <c r="E4" s="62"/>
      <c r="F4" s="63" t="s">
        <v>129</v>
      </c>
      <c r="G4" s="64" t="s">
        <v>130</v>
      </c>
      <c r="H4" s="65" t="n">
        <f aca="false">VLOOKUP(CONCATENATE(G4,J4),'AÇÕES ORÇAMENTÁRIAS'!O:P,2,0)</f>
        <v>4737431</v>
      </c>
      <c r="I4" s="65" t="n">
        <f aca="false">VLOOKUP(CONCATENATE(G4,J4),'AÇÕES ORÇAMENTÁRIAS'!O:Q,3,0)</f>
        <v>790915</v>
      </c>
      <c r="J4" s="66" t="str">
        <f aca="false">LEFT(K4,5)</f>
        <v>01101</v>
      </c>
      <c r="K4" s="67" t="s">
        <v>131</v>
      </c>
      <c r="L4" s="68" t="s">
        <v>132</v>
      </c>
      <c r="M4" s="64" t="s">
        <v>133</v>
      </c>
      <c r="N4" s="66" t="str">
        <f aca="false">CONCATENATE(J4,O4)</f>
        <v>01101SINAL DA TV ASSEMBLEIA AMPLIADO E DIGITALIZADO</v>
      </c>
      <c r="O4" s="69" t="s">
        <v>135</v>
      </c>
      <c r="P4" s="69" t="s">
        <v>136</v>
      </c>
      <c r="Q4" s="69" t="n">
        <v>25</v>
      </c>
      <c r="R4" s="69" t="str">
        <f aca="false">VLOOKUP(O4,'PRODUTOS PPA'!G:G,1,0)</f>
        <v>SINAL DA TV ASSEMBLEIA AMPLIADO E DIGITALIZADO</v>
      </c>
      <c r="S4" s="69" t="s">
        <v>129</v>
      </c>
      <c r="T4" s="69" t="s">
        <v>130</v>
      </c>
      <c r="U4" s="69" t="n">
        <v>4737431</v>
      </c>
      <c r="V4" s="70"/>
      <c r="W4" s="69"/>
      <c r="X4" s="69"/>
      <c r="Y4" s="69"/>
      <c r="Z4" s="69"/>
      <c r="AA4" s="69"/>
      <c r="AB4" s="69"/>
      <c r="AC4" s="69"/>
      <c r="AD4" s="69"/>
      <c r="AE4" s="69"/>
      <c r="AF4" s="69"/>
    </row>
    <row r="5" customFormat="false" ht="15" hidden="false" customHeight="true" outlineLevel="0" collapsed="false">
      <c r="A5" s="60" t="s">
        <v>87</v>
      </c>
      <c r="B5" s="61" t="str">
        <f aca="false">VLOOKUP(A5,PROGRAMAS!A:I,5,0)</f>
        <v>GESTÃO</v>
      </c>
      <c r="C5" s="62" t="s">
        <v>128</v>
      </c>
      <c r="D5" s="62" t="str">
        <f aca="false">VLOOKUP(A5,PROGRAMAS!A:O,3,0)</f>
        <v>DIRETRIZ IV</v>
      </c>
      <c r="E5" s="62"/>
      <c r="F5" s="63" t="s">
        <v>137</v>
      </c>
      <c r="G5" s="64" t="s">
        <v>138</v>
      </c>
      <c r="H5" s="65" t="n">
        <f aca="false">VLOOKUP(CONCATENATE(G5,J5),'AÇÕES ORÇAMENTÁRIAS'!O:P,2,0)</f>
        <v>296441831</v>
      </c>
      <c r="I5" s="65" t="n">
        <f aca="false">VLOOKUP(CONCATENATE(G5,J5),'AÇÕES ORÇAMENTÁRIAS'!O:Q,3,0)</f>
        <v>206022310.02</v>
      </c>
      <c r="J5" s="66" t="str">
        <f aca="false">LEFT(K5,5)</f>
        <v>01101</v>
      </c>
      <c r="K5" s="67" t="s">
        <v>131</v>
      </c>
      <c r="L5" s="68" t="s">
        <v>139</v>
      </c>
      <c r="M5" s="64" t="s">
        <v>140</v>
      </c>
      <c r="N5" s="66" t="str">
        <f aca="false">CONCATENATE(J5,O5)</f>
        <v>01101GESTÃO MELHORADA</v>
      </c>
      <c r="O5" s="69" t="s">
        <v>141</v>
      </c>
      <c r="P5" s="69" t="s">
        <v>136</v>
      </c>
      <c r="Q5" s="69" t="n">
        <v>30</v>
      </c>
      <c r="R5" s="69" t="str">
        <f aca="false">VLOOKUP(O5,'PRODUTOS PPA'!G:G,1,0)</f>
        <v>GESTÃO MELHORADA</v>
      </c>
      <c r="S5" s="69" t="s">
        <v>137</v>
      </c>
      <c r="T5" s="69" t="s">
        <v>138</v>
      </c>
      <c r="U5" s="69" t="n">
        <v>296441831</v>
      </c>
      <c r="V5" s="70"/>
      <c r="W5" s="69"/>
      <c r="X5" s="69"/>
      <c r="Y5" s="69"/>
      <c r="Z5" s="69"/>
      <c r="AA5" s="69"/>
      <c r="AB5" s="69"/>
      <c r="AC5" s="69"/>
      <c r="AD5" s="69"/>
      <c r="AE5" s="69"/>
      <c r="AF5" s="69"/>
    </row>
    <row r="6" customFormat="false" ht="15" hidden="false" customHeight="true" outlineLevel="0" collapsed="false">
      <c r="A6" s="60" t="s">
        <v>87</v>
      </c>
      <c r="B6" s="61" t="str">
        <f aca="false">VLOOKUP(A6,PROGRAMAS!A:I,5,0)</f>
        <v>GESTÃO</v>
      </c>
      <c r="C6" s="62" t="s">
        <v>128</v>
      </c>
      <c r="D6" s="62" t="str">
        <f aca="false">VLOOKUP(A6,PROGRAMAS!A:O,3,0)</f>
        <v>DIRETRIZ IV</v>
      </c>
      <c r="E6" s="62"/>
      <c r="F6" s="63" t="s">
        <v>142</v>
      </c>
      <c r="G6" s="64" t="s">
        <v>143</v>
      </c>
      <c r="H6" s="65" t="n">
        <f aca="false">VLOOKUP(CONCATENATE(G6,J6),'AÇÕES ORÇAMENTÁRIAS'!O:P,2,0)</f>
        <v>1691141</v>
      </c>
      <c r="I6" s="65" t="n">
        <f aca="false">VLOOKUP(CONCATENATE(G6,J6),'AÇÕES ORÇAMENTÁRIAS'!O:Q,3,0)</f>
        <v>0</v>
      </c>
      <c r="J6" s="66" t="str">
        <f aca="false">LEFT(K6,5)</f>
        <v>01101</v>
      </c>
      <c r="K6" s="67" t="s">
        <v>131</v>
      </c>
      <c r="L6" s="68" t="s">
        <v>144</v>
      </c>
      <c r="M6" s="64" t="s">
        <v>145</v>
      </c>
      <c r="N6" s="66" t="str">
        <f aca="false">CONCATENATE(J6,O6)</f>
        <v>01101SERVIDORES COMISSIONADOS E PRESTADORES DE SERVIÇOS CAPACITADOS</v>
      </c>
      <c r="O6" s="69" t="s">
        <v>146</v>
      </c>
      <c r="P6" s="69" t="s">
        <v>147</v>
      </c>
      <c r="Q6" s="69" t="n">
        <v>300</v>
      </c>
      <c r="R6" s="69" t="str">
        <f aca="false">VLOOKUP(O6,'PRODUTOS PPA'!G:G,1,0)</f>
        <v>SERVIDORES COMISSIONADOS E PRESTADORES DE SERVIÇOS CAPACITADOS</v>
      </c>
      <c r="S6" s="69" t="s">
        <v>142</v>
      </c>
      <c r="T6" s="69" t="s">
        <v>143</v>
      </c>
      <c r="U6" s="69" t="n">
        <v>1691141</v>
      </c>
      <c r="V6" s="70"/>
      <c r="W6" s="69"/>
      <c r="X6" s="69"/>
      <c r="Y6" s="69"/>
      <c r="Z6" s="69"/>
      <c r="AA6" s="69"/>
      <c r="AB6" s="69"/>
      <c r="AC6" s="69"/>
      <c r="AD6" s="69"/>
      <c r="AE6" s="69"/>
      <c r="AF6" s="69"/>
    </row>
    <row r="7" customFormat="false" ht="15" hidden="false" customHeight="true" outlineLevel="0" collapsed="false">
      <c r="A7" s="60" t="s">
        <v>87</v>
      </c>
      <c r="B7" s="61" t="str">
        <f aca="false">VLOOKUP(A7,PROGRAMAS!A:I,5,0)</f>
        <v>GESTÃO</v>
      </c>
      <c r="C7" s="62" t="str">
        <f aca="false">VLOOKUP(A7,PROGRAMAS!A:I,2,0)</f>
        <v>GESTÃO E MANUTENÇÃO DO PODER LEGISLATIVO</v>
      </c>
      <c r="D7" s="62" t="str">
        <f aca="false">VLOOKUP(A7,PROGRAMAS!A:O,3,0)</f>
        <v>DIRETRIZ IV</v>
      </c>
      <c r="E7" s="62"/>
      <c r="F7" s="63" t="s">
        <v>148</v>
      </c>
      <c r="G7" s="66" t="str">
        <f aca="false">VLOOKUP(F7,'AÇÕES ORÇAMENTÁRIAS'!D:E,2,0)</f>
        <v>1230</v>
      </c>
      <c r="H7" s="65" t="n">
        <f aca="false">VLOOKUP(CONCATENATE(G7,J7),'AÇÕES ORÇAMENTÁRIAS'!O:P,2,0)</f>
        <v>1126825</v>
      </c>
      <c r="I7" s="65" t="n">
        <f aca="false">VLOOKUP(CONCATENATE(G7,J7),'AÇÕES ORÇAMENTÁRIAS'!O:Q,3,0)</f>
        <v>0</v>
      </c>
      <c r="J7" s="66" t="str">
        <f aca="false">LEFT(K7,5)</f>
        <v>02101</v>
      </c>
      <c r="K7" s="67" t="s">
        <v>149</v>
      </c>
      <c r="L7" s="71" t="s">
        <v>150</v>
      </c>
      <c r="M7" s="66" t="str">
        <f aca="false">VLOOKUP(L7,'AÇÕES ESTRATÉGICAS'!D:E,2,0)</f>
        <v>2623</v>
      </c>
      <c r="N7" s="66" t="str">
        <f aca="false">CONCATENATE(J7,O7)</f>
        <v>02101CENTRO DE APOIO LOGÍSTICO DO TCE INSTALADO</v>
      </c>
      <c r="O7" s="69" t="s">
        <v>151</v>
      </c>
      <c r="P7" s="69" t="s">
        <v>147</v>
      </c>
      <c r="Q7" s="69" t="n">
        <v>1</v>
      </c>
      <c r="R7" s="69" t="str">
        <f aca="false">VLOOKUP(O7,'PRODUTOS PPA'!G:G,1,0)</f>
        <v>CENTRO DE APOIO LOGÍSTICO DO TCE INSTALADO</v>
      </c>
      <c r="S7" s="69" t="s">
        <v>148</v>
      </c>
      <c r="T7" s="69" t="s">
        <v>152</v>
      </c>
      <c r="U7" s="69" t="n">
        <v>1126825</v>
      </c>
      <c r="V7" s="70"/>
      <c r="W7" s="69"/>
      <c r="X7" s="69"/>
      <c r="Y7" s="69"/>
      <c r="Z7" s="69"/>
      <c r="AA7" s="69"/>
      <c r="AB7" s="69"/>
      <c r="AC7" s="69"/>
      <c r="AD7" s="69"/>
      <c r="AE7" s="69"/>
      <c r="AF7" s="69"/>
    </row>
    <row r="8" customFormat="false" ht="15" hidden="false" customHeight="true" outlineLevel="0" collapsed="false">
      <c r="A8" s="60" t="s">
        <v>87</v>
      </c>
      <c r="B8" s="61" t="str">
        <f aca="false">VLOOKUP(A8,PROGRAMAS!A:I,5,0)</f>
        <v>GESTÃO</v>
      </c>
      <c r="C8" s="62" t="str">
        <f aca="false">VLOOKUP(A8,PROGRAMAS!A:I,2,0)</f>
        <v>GESTÃO E MANUTENÇÃO DO PODER LEGISLATIVO</v>
      </c>
      <c r="D8" s="62" t="str">
        <f aca="false">VLOOKUP(A8,PROGRAMAS!A:O,3,0)</f>
        <v>DIRETRIZ IV</v>
      </c>
      <c r="E8" s="62"/>
      <c r="F8" s="63" t="s">
        <v>153</v>
      </c>
      <c r="G8" s="66" t="str">
        <f aca="false">VLOOKUP(F8,'AÇÕES ORÇAMENTÁRIAS'!D:E,2,0)</f>
        <v>1223</v>
      </c>
      <c r="H8" s="65" t="n">
        <f aca="false">VLOOKUP(CONCATENATE(G8,J8),'AÇÕES ORÇAMENTÁRIAS'!O:P,2,0)</f>
        <v>68318</v>
      </c>
      <c r="I8" s="65" t="n">
        <f aca="false">VLOOKUP(CONCATENATE(G8,J8),'AÇÕES ORÇAMENTÁRIAS'!O:Q,3,0)</f>
        <v>0</v>
      </c>
      <c r="J8" s="66" t="str">
        <f aca="false">LEFT(K8,5)</f>
        <v>02101</v>
      </c>
      <c r="K8" s="67" t="s">
        <v>149</v>
      </c>
      <c r="L8" s="71" t="s">
        <v>150</v>
      </c>
      <c r="M8" s="66" t="str">
        <f aca="false">VLOOKUP(L8,'AÇÕES ESTRATÉGICAS'!D:E,2,0)</f>
        <v>2623</v>
      </c>
      <c r="N8" s="66" t="str">
        <f aca="false">CONCATENATE(J8,O8)</f>
        <v>02101CONVÊNIOS COM ENTIDADES NÃO GOVERNAMENTAIS REALIZADOS</v>
      </c>
      <c r="O8" s="69" t="s">
        <v>154</v>
      </c>
      <c r="P8" s="69" t="s">
        <v>147</v>
      </c>
      <c r="Q8" s="69" t="n">
        <v>2</v>
      </c>
      <c r="R8" s="69" t="str">
        <f aca="false">VLOOKUP(O8,'PRODUTOS PPA'!G:G,1,0)</f>
        <v>CONVÊNIOS COM ENTIDADES NÃO GOVERNAMENTAIS REALIZADOS</v>
      </c>
      <c r="S8" s="69" t="s">
        <v>153</v>
      </c>
      <c r="T8" s="69" t="s">
        <v>155</v>
      </c>
      <c r="U8" s="69" t="n">
        <v>68318</v>
      </c>
      <c r="V8" s="70"/>
      <c r="W8" s="69"/>
      <c r="X8" s="69"/>
      <c r="Y8" s="69"/>
      <c r="Z8" s="69"/>
      <c r="AA8" s="69"/>
      <c r="AB8" s="69"/>
      <c r="AC8" s="69"/>
      <c r="AD8" s="69"/>
      <c r="AE8" s="69"/>
      <c r="AF8" s="69"/>
    </row>
    <row r="9" customFormat="false" ht="15" hidden="false" customHeight="true" outlineLevel="0" collapsed="false">
      <c r="A9" s="60" t="s">
        <v>87</v>
      </c>
      <c r="B9" s="61" t="str">
        <f aca="false">VLOOKUP(A9,PROGRAMAS!A:I,5,0)</f>
        <v>GESTÃO</v>
      </c>
      <c r="C9" s="62" t="str">
        <f aca="false">VLOOKUP(A9,PROGRAMAS!A:I,2,0)</f>
        <v>GESTÃO E MANUTENÇÃO DO PODER LEGISLATIVO</v>
      </c>
      <c r="D9" s="62" t="str">
        <f aca="false">VLOOKUP(A9,PROGRAMAS!A:O,3,0)</f>
        <v>DIRETRIZ IV</v>
      </c>
      <c r="E9" s="62"/>
      <c r="F9" s="63" t="s">
        <v>156</v>
      </c>
      <c r="G9" s="66" t="str">
        <f aca="false">VLOOKUP(F9,'AÇÕES ORÇAMENTÁRIAS'!D:E,2,0)</f>
        <v>1234</v>
      </c>
      <c r="H9" s="65" t="n">
        <f aca="false">VLOOKUP(CONCATENATE(G9,J9),'AÇÕES ORÇAMENTÁRIAS'!O:P,2,0)</f>
        <v>185432</v>
      </c>
      <c r="I9" s="65" t="n">
        <f aca="false">VLOOKUP(CONCATENATE(G9,J9),'AÇÕES ORÇAMENTÁRIAS'!O:Q,3,0)</f>
        <v>0</v>
      </c>
      <c r="J9" s="66" t="str">
        <f aca="false">LEFT(K9,5)</f>
        <v>02101</v>
      </c>
      <c r="K9" s="67" t="s">
        <v>149</v>
      </c>
      <c r="L9" s="71" t="s">
        <v>157</v>
      </c>
      <c r="M9" s="66" t="str">
        <f aca="false">VLOOKUP(L9,'AÇÕES ESTRATÉGICAS'!D:E,2,0)</f>
        <v>2702</v>
      </c>
      <c r="N9" s="66" t="str">
        <f aca="false">CONCATENATE(J9,O9)</f>
        <v>02101PLANO DE COMUNICAÇÃO INSTITUCIONAL DO TCE DESENVOLVIDO</v>
      </c>
      <c r="O9" s="69" t="s">
        <v>158</v>
      </c>
      <c r="P9" s="69" t="s">
        <v>136</v>
      </c>
      <c r="Q9" s="69" t="n">
        <v>25</v>
      </c>
      <c r="R9" s="69" t="str">
        <f aca="false">VLOOKUP(O9,'PRODUTOS PPA'!G:G,1,0)</f>
        <v>PLANO DE COMUNICAÇÃO INSTITUCIONAL DO TCE DESENVOLVIDO</v>
      </c>
      <c r="S9" s="69" t="s">
        <v>156</v>
      </c>
      <c r="T9" s="69" t="s">
        <v>159</v>
      </c>
      <c r="U9" s="69" t="n">
        <v>185432</v>
      </c>
      <c r="V9" s="70"/>
      <c r="W9" s="69"/>
      <c r="X9" s="69"/>
      <c r="Y9" s="69"/>
      <c r="Z9" s="69"/>
      <c r="AA9" s="69"/>
      <c r="AB9" s="69"/>
      <c r="AC9" s="69"/>
      <c r="AD9" s="69"/>
      <c r="AE9" s="69"/>
      <c r="AF9" s="69"/>
    </row>
    <row r="10" customFormat="false" ht="15" hidden="false" customHeight="true" outlineLevel="0" collapsed="false">
      <c r="A10" s="60" t="s">
        <v>87</v>
      </c>
      <c r="B10" s="61" t="str">
        <f aca="false">VLOOKUP(A10,PROGRAMAS!A:I,5,0)</f>
        <v>GESTÃO</v>
      </c>
      <c r="C10" s="62" t="str">
        <f aca="false">VLOOKUP(A10,PROGRAMAS!A:I,2,0)</f>
        <v>GESTÃO E MANUTENÇÃO DO PODER LEGISLATIVO</v>
      </c>
      <c r="D10" s="62" t="str">
        <f aca="false">VLOOKUP(A10,PROGRAMAS!A:O,3,0)</f>
        <v>DIRETRIZ IV</v>
      </c>
      <c r="E10" s="62"/>
      <c r="F10" s="63" t="s">
        <v>160</v>
      </c>
      <c r="G10" s="66" t="str">
        <f aca="false">VLOOKUP(F10,'AÇÕES ORÇAMENTÁRIAS'!D:E,2,0)</f>
        <v>2284</v>
      </c>
      <c r="H10" s="65" t="n">
        <f aca="false">VLOOKUP(CONCATENATE(G10,J10),'AÇÕES ORÇAMENTÁRIAS'!O:P,2,0)</f>
        <v>97043026</v>
      </c>
      <c r="I10" s="65" t="n">
        <f aca="false">VLOOKUP(CONCATENATE(G10,J10),'AÇÕES ORÇAMENTÁRIAS'!O:Q,3,0)</f>
        <v>59837113.56</v>
      </c>
      <c r="J10" s="66" t="str">
        <f aca="false">LEFT(K10,5)</f>
        <v>02101</v>
      </c>
      <c r="K10" s="67" t="s">
        <v>149</v>
      </c>
      <c r="L10" s="71" t="s">
        <v>150</v>
      </c>
      <c r="M10" s="66" t="str">
        <f aca="false">VLOOKUP(L10,'AÇÕES ESTRATÉGICAS'!D:E,2,0)</f>
        <v>2623</v>
      </c>
      <c r="N10" s="66" t="str">
        <f aca="false">CONCATENATE(J10,O10)</f>
        <v>02101GESTÃO DE PESSOAS</v>
      </c>
      <c r="O10" s="69" t="s">
        <v>160</v>
      </c>
      <c r="P10" s="69" t="s">
        <v>136</v>
      </c>
      <c r="Q10" s="69" t="n">
        <v>100</v>
      </c>
      <c r="R10" s="69" t="str">
        <f aca="false">VLOOKUP(O10,'PRODUTOS PPA'!G:G,1,0)</f>
        <v>GESTÃO DE PESSOAS</v>
      </c>
      <c r="S10" s="69" t="s">
        <v>160</v>
      </c>
      <c r="T10" s="69" t="s">
        <v>161</v>
      </c>
      <c r="U10" s="69" t="n">
        <v>97043026</v>
      </c>
      <c r="V10" s="70"/>
      <c r="W10" s="69"/>
      <c r="X10" s="69"/>
      <c r="Y10" s="69"/>
      <c r="Z10" s="69"/>
      <c r="AA10" s="69"/>
      <c r="AB10" s="69"/>
      <c r="AC10" s="69"/>
      <c r="AD10" s="69"/>
      <c r="AE10" s="69"/>
      <c r="AF10" s="69"/>
    </row>
    <row r="11" customFormat="false" ht="15" hidden="false" customHeight="true" outlineLevel="0" collapsed="false">
      <c r="A11" s="60" t="s">
        <v>87</v>
      </c>
      <c r="B11" s="61" t="str">
        <f aca="false">VLOOKUP(A11,PROGRAMAS!A:I,5,0)</f>
        <v>GESTÃO</v>
      </c>
      <c r="C11" s="62" t="str">
        <f aca="false">VLOOKUP(A11,PROGRAMAS!A:I,2,0)</f>
        <v>GESTÃO E MANUTENÇÃO DO PODER LEGISLATIVO</v>
      </c>
      <c r="D11" s="62" t="str">
        <f aca="false">VLOOKUP(A11,PROGRAMAS!A:O,3,0)</f>
        <v>DIRETRIZ IV</v>
      </c>
      <c r="E11" s="62"/>
      <c r="F11" s="63" t="s">
        <v>162</v>
      </c>
      <c r="G11" s="66" t="str">
        <f aca="false">VLOOKUP(F11,'AÇÕES ORÇAMENTÁRIAS'!D:E,2,0)</f>
        <v>2286</v>
      </c>
      <c r="H11" s="65" t="n">
        <f aca="false">VLOOKUP(CONCATENATE(G11,J11),'AÇÕES ORÇAMENTÁRIAS'!O:P,2,0)</f>
        <v>9029287</v>
      </c>
      <c r="I11" s="65" t="n">
        <f aca="false">VLOOKUP(CONCATENATE(G11,J11),'AÇÕES ORÇAMENTÁRIAS'!O:Q,3,0)</f>
        <v>4940114.34</v>
      </c>
      <c r="J11" s="66" t="str">
        <f aca="false">LEFT(K11,5)</f>
        <v>02101</v>
      </c>
      <c r="K11" s="67" t="s">
        <v>149</v>
      </c>
      <c r="L11" s="71" t="s">
        <v>150</v>
      </c>
      <c r="M11" s="66" t="str">
        <f aca="false">VLOOKUP(L11,'AÇÕES ESTRATÉGICAS'!D:E,2,0)</f>
        <v>2623</v>
      </c>
      <c r="N11" s="66" t="str">
        <f aca="false">CONCATENATE(J11,O11)</f>
        <v>02101GESTÃO ESTRATÉGICA E MANUTENÇÃO OPERACIONAL DO TCE</v>
      </c>
      <c r="O11" s="69" t="s">
        <v>162</v>
      </c>
      <c r="P11" s="69" t="s">
        <v>136</v>
      </c>
      <c r="Q11" s="69" t="n">
        <v>100</v>
      </c>
      <c r="R11" s="69" t="str">
        <f aca="false">VLOOKUP(O11,'PRODUTOS PPA'!G:G,1,0)</f>
        <v>GESTÃO ESTRATÉGICA E MANUTENÇÃO OPERACIONAL DO TCE</v>
      </c>
      <c r="S11" s="69" t="s">
        <v>162</v>
      </c>
      <c r="T11" s="69" t="s">
        <v>163</v>
      </c>
      <c r="U11" s="69" t="n">
        <v>9029287</v>
      </c>
      <c r="V11" s="70"/>
      <c r="W11" s="69"/>
      <c r="X11" s="69"/>
      <c r="Y11" s="69"/>
      <c r="Z11" s="69"/>
      <c r="AA11" s="69"/>
      <c r="AB11" s="69"/>
      <c r="AC11" s="69"/>
      <c r="AD11" s="69"/>
      <c r="AE11" s="69"/>
      <c r="AF11" s="69"/>
    </row>
    <row r="12" customFormat="false" ht="15" hidden="false" customHeight="true" outlineLevel="0" collapsed="false">
      <c r="A12" s="60" t="s">
        <v>87</v>
      </c>
      <c r="B12" s="61" t="str">
        <f aca="false">VLOOKUP(A12,PROGRAMAS!A:I,5,0)</f>
        <v>GESTÃO</v>
      </c>
      <c r="C12" s="62" t="str">
        <f aca="false">VLOOKUP(A12,PROGRAMAS!A:I,2,0)</f>
        <v>GESTÃO E MANUTENÇÃO DO PODER LEGISLATIVO</v>
      </c>
      <c r="D12" s="62" t="str">
        <f aca="false">VLOOKUP(A12,PROGRAMAS!A:O,3,0)</f>
        <v>DIRETRIZ IV</v>
      </c>
      <c r="E12" s="62"/>
      <c r="F12" s="63" t="s">
        <v>164</v>
      </c>
      <c r="G12" s="66" t="str">
        <f aca="false">VLOOKUP(F12,'AÇÕES ORÇAMENTÁRIAS'!D:E,2,0)</f>
        <v>1227</v>
      </c>
      <c r="H12" s="65" t="n">
        <f aca="false">VLOOKUP(CONCATENATE(G12,J12),'AÇÕES ORÇAMENTÁRIAS'!O:P,2,0)</f>
        <v>951562</v>
      </c>
      <c r="I12" s="65" t="n">
        <f aca="false">VLOOKUP(CONCATENATE(G12,J12),'AÇÕES ORÇAMENTÁRIAS'!O:Q,3,0)</f>
        <v>0</v>
      </c>
      <c r="J12" s="66" t="str">
        <f aca="false">LEFT(K12,5)</f>
        <v>02101</v>
      </c>
      <c r="K12" s="67" t="s">
        <v>149</v>
      </c>
      <c r="L12" s="71" t="s">
        <v>150</v>
      </c>
      <c r="M12" s="66" t="str">
        <f aca="false">VLOOKUP(L12,'AÇÕES ESTRATÉGICAS'!D:E,2,0)</f>
        <v>2623</v>
      </c>
      <c r="N12" s="66" t="str">
        <f aca="false">CONCATENATE(J12,O12)</f>
        <v>02101INFRAESTRUTURA E SEGURANÇA DO TCE MELHORADAS</v>
      </c>
      <c r="O12" s="69" t="s">
        <v>165</v>
      </c>
      <c r="P12" s="69" t="s">
        <v>136</v>
      </c>
      <c r="Q12" s="69" t="n">
        <v>20</v>
      </c>
      <c r="R12" s="69" t="str">
        <f aca="false">VLOOKUP(O12,'PRODUTOS PPA'!G:G,1,0)</f>
        <v>INFRAESTRUTURA E SEGURANÇA DO TCE MELHORADAS</v>
      </c>
      <c r="S12" s="69" t="s">
        <v>164</v>
      </c>
      <c r="T12" s="69" t="s">
        <v>166</v>
      </c>
      <c r="U12" s="69" t="n">
        <v>951562</v>
      </c>
      <c r="V12" s="70"/>
      <c r="W12" s="69"/>
      <c r="X12" s="69"/>
      <c r="Y12" s="69"/>
      <c r="Z12" s="69"/>
      <c r="AA12" s="69"/>
      <c r="AB12" s="69"/>
      <c r="AC12" s="69"/>
      <c r="AD12" s="69"/>
      <c r="AE12" s="69"/>
      <c r="AF12" s="69"/>
    </row>
    <row r="13" customFormat="false" ht="15" hidden="false" customHeight="true" outlineLevel="0" collapsed="false">
      <c r="A13" s="60" t="s">
        <v>87</v>
      </c>
      <c r="B13" s="61" t="str">
        <f aca="false">VLOOKUP(A13,PROGRAMAS!A:I,5,0)</f>
        <v>GESTÃO</v>
      </c>
      <c r="C13" s="62" t="str">
        <f aca="false">VLOOKUP(A13,PROGRAMAS!A:I,2,0)</f>
        <v>GESTÃO E MANUTENÇÃO DO PODER LEGISLATIVO</v>
      </c>
      <c r="D13" s="62" t="str">
        <f aca="false">VLOOKUP(A13,PROGRAMAS!A:O,3,0)</f>
        <v>DIRETRIZ IV</v>
      </c>
      <c r="E13" s="62"/>
      <c r="F13" s="63" t="s">
        <v>167</v>
      </c>
      <c r="G13" s="66" t="str">
        <f aca="false">VLOOKUP(F13,'AÇÕES ORÇAMENTÁRIAS'!D:E,2,0)</f>
        <v>1231</v>
      </c>
      <c r="H13" s="65" t="n">
        <f aca="false">VLOOKUP(CONCATENATE(G13,J13),'AÇÕES ORÇAMENTÁRIAS'!O:P,2,0)</f>
        <v>258630</v>
      </c>
      <c r="I13" s="65" t="n">
        <f aca="false">VLOOKUP(CONCATENATE(G13,J13),'AÇÕES ORÇAMENTÁRIAS'!O:Q,3,0)</f>
        <v>0</v>
      </c>
      <c r="J13" s="66" t="str">
        <f aca="false">LEFT(K13,5)</f>
        <v>02101</v>
      </c>
      <c r="K13" s="67" t="s">
        <v>149</v>
      </c>
      <c r="L13" s="71" t="s">
        <v>157</v>
      </c>
      <c r="M13" s="66" t="str">
        <f aca="false">VLOOKUP(L13,'AÇÕES ESTRATÉGICAS'!D:E,2,0)</f>
        <v>2702</v>
      </c>
      <c r="N13" s="66" t="str">
        <f aca="false">CONCATENATE(J13,O13)</f>
        <v>02101PROGRAMA DE DESENVOLVIMENTO INSTITUCIONAL - PDI, MANTIDO</v>
      </c>
      <c r="O13" s="69" t="s">
        <v>168</v>
      </c>
      <c r="P13" s="69" t="s">
        <v>136</v>
      </c>
      <c r="Q13" s="69" t="n">
        <v>30</v>
      </c>
      <c r="R13" s="69" t="str">
        <f aca="false">VLOOKUP(O13,'PRODUTOS PPA'!G:G,1,0)</f>
        <v>PROGRAMA DE DESENVOLVIMENTO INSTITUCIONAL - PDI, MANTIDO</v>
      </c>
      <c r="S13" s="69" t="s">
        <v>167</v>
      </c>
      <c r="T13" s="69" t="s">
        <v>169</v>
      </c>
      <c r="U13" s="69" t="n">
        <v>258630</v>
      </c>
      <c r="V13" s="70"/>
      <c r="W13" s="69"/>
      <c r="X13" s="69"/>
      <c r="Y13" s="69"/>
      <c r="Z13" s="69"/>
      <c r="AA13" s="69"/>
      <c r="AB13" s="69"/>
      <c r="AC13" s="69"/>
      <c r="AD13" s="69"/>
      <c r="AE13" s="69"/>
      <c r="AF13" s="69"/>
    </row>
    <row r="14" customFormat="false" ht="15" hidden="false" customHeight="true" outlineLevel="0" collapsed="false">
      <c r="A14" s="60" t="s">
        <v>87</v>
      </c>
      <c r="B14" s="61" t="str">
        <f aca="false">VLOOKUP(A14,PROGRAMAS!A:I,5,0)</f>
        <v>GESTÃO</v>
      </c>
      <c r="C14" s="62" t="str">
        <f aca="false">VLOOKUP(A14,PROGRAMAS!A:I,2,0)</f>
        <v>GESTÃO E MANUTENÇÃO DO PODER LEGISLATIVO</v>
      </c>
      <c r="D14" s="62" t="str">
        <f aca="false">VLOOKUP(A14,PROGRAMAS!A:O,3,0)</f>
        <v>DIRETRIZ IV</v>
      </c>
      <c r="E14" s="62"/>
      <c r="F14" s="63" t="s">
        <v>170</v>
      </c>
      <c r="G14" s="66" t="str">
        <f aca="false">VLOOKUP(F14,'AÇÕES ORÇAMENTÁRIAS'!D:E,2,0)</f>
        <v>2289</v>
      </c>
      <c r="H14" s="65" t="n">
        <f aca="false">VLOOKUP(CONCATENATE(G14,J14),'AÇÕES ORÇAMENTÁRIAS'!O:P,2,0)</f>
        <v>527428</v>
      </c>
      <c r="I14" s="65" t="n">
        <f aca="false">VLOOKUP(CONCATENATE(G14,J14),'AÇÕES ORÇAMENTÁRIAS'!O:Q,3,0)</f>
        <v>174742.7</v>
      </c>
      <c r="J14" s="66" t="str">
        <f aca="false">LEFT(K14,5)</f>
        <v>02101</v>
      </c>
      <c r="K14" s="67" t="s">
        <v>149</v>
      </c>
      <c r="L14" s="71" t="s">
        <v>157</v>
      </c>
      <c r="M14" s="66" t="str">
        <f aca="false">VLOOKUP(L14,'AÇÕES ESTRATÉGICAS'!D:E,2,0)</f>
        <v>2702</v>
      </c>
      <c r="N14" s="66" t="str">
        <f aca="false">CONCATENATE(J14,O14)</f>
        <v>02101PROGRAMA DE SAÚDE, QUALIDADE DE VIDA E CIDADANIA DO SERVIDOR</v>
      </c>
      <c r="O14" s="69" t="s">
        <v>171</v>
      </c>
      <c r="P14" s="69" t="s">
        <v>136</v>
      </c>
      <c r="Q14" s="69" t="n">
        <v>80</v>
      </c>
      <c r="R14" s="69" t="str">
        <f aca="false">VLOOKUP(O14,'PRODUTOS PPA'!G:G,1,0)</f>
        <v>PROGRAMA DE SAÚDE, QUALIDADE DE VIDA E CIDADANIA DO SERVIDOR</v>
      </c>
      <c r="S14" s="69" t="s">
        <v>170</v>
      </c>
      <c r="T14" s="69" t="s">
        <v>172</v>
      </c>
      <c r="U14" s="69" t="n">
        <v>527428</v>
      </c>
      <c r="V14" s="70"/>
      <c r="W14" s="69"/>
      <c r="X14" s="69"/>
      <c r="Y14" s="69"/>
      <c r="Z14" s="69"/>
      <c r="AA14" s="69"/>
      <c r="AB14" s="69"/>
      <c r="AC14" s="69"/>
      <c r="AD14" s="69"/>
      <c r="AE14" s="69"/>
      <c r="AF14" s="69"/>
    </row>
    <row r="15" customFormat="false" ht="15" hidden="false" customHeight="true" outlineLevel="0" collapsed="false">
      <c r="A15" s="60" t="s">
        <v>87</v>
      </c>
      <c r="B15" s="61" t="str">
        <f aca="false">VLOOKUP(A15,PROGRAMAS!A:I,5,0)</f>
        <v>GESTÃO</v>
      </c>
      <c r="C15" s="62" t="str">
        <f aca="false">VLOOKUP(A15,PROGRAMAS!A:I,2,0)</f>
        <v>GESTÃO E MANUTENÇÃO DO PODER LEGISLATIVO</v>
      </c>
      <c r="D15" s="62" t="str">
        <f aca="false">VLOOKUP(A15,PROGRAMAS!A:O,3,0)</f>
        <v>DIRETRIZ IV</v>
      </c>
      <c r="E15" s="62"/>
      <c r="F15" s="63" t="s">
        <v>173</v>
      </c>
      <c r="G15" s="66" t="str">
        <f aca="false">VLOOKUP(F15,'AÇÕES ORÇAMENTÁRIAS'!D:E,2,0)</f>
        <v>1664</v>
      </c>
      <c r="H15" s="65" t="n">
        <f aca="false">VLOOKUP(CONCATENATE(G15,J15),'AÇÕES ORÇAMENTÁRIAS'!O:P,2,0)</f>
        <v>660550</v>
      </c>
      <c r="I15" s="65" t="n">
        <f aca="false">VLOOKUP(CONCATENATE(G15,J15),'AÇÕES ORÇAMENTÁRIAS'!O:Q,3,0)</f>
        <v>0</v>
      </c>
      <c r="J15" s="66" t="str">
        <f aca="false">LEFT(K15,5)</f>
        <v>02101</v>
      </c>
      <c r="K15" s="67" t="s">
        <v>149</v>
      </c>
      <c r="L15" s="71" t="s">
        <v>150</v>
      </c>
      <c r="M15" s="66" t="str">
        <f aca="false">VLOOKUP(L15,'AÇÕES ESTRATÉGICAS'!D:E,2,0)</f>
        <v>2623</v>
      </c>
      <c r="N15" s="66" t="str">
        <f aca="false">CONCATENATE(J15,O15)</f>
        <v>02101EDIFÍCIO SEDE DO TCE REVITALIZADO</v>
      </c>
      <c r="O15" s="69" t="s">
        <v>174</v>
      </c>
      <c r="P15" s="69" t="s">
        <v>136</v>
      </c>
      <c r="Q15" s="69" t="n">
        <v>50</v>
      </c>
      <c r="R15" s="69" t="str">
        <f aca="false">VLOOKUP(O15,'PRODUTOS PPA'!G:G,1,0)</f>
        <v>EDIFÍCIO SEDE DO TCE REVITALIZADO</v>
      </c>
      <c r="S15" s="69" t="s">
        <v>173</v>
      </c>
      <c r="T15" s="69" t="s">
        <v>175</v>
      </c>
      <c r="U15" s="69" t="n">
        <v>660550</v>
      </c>
      <c r="V15" s="70"/>
      <c r="W15" s="69"/>
      <c r="X15" s="69"/>
      <c r="Y15" s="69"/>
      <c r="Z15" s="69"/>
      <c r="AA15" s="69"/>
      <c r="AB15" s="69"/>
      <c r="AC15" s="69"/>
      <c r="AD15" s="69"/>
      <c r="AE15" s="69"/>
      <c r="AF15" s="69"/>
    </row>
    <row r="16" customFormat="false" ht="15" hidden="false" customHeight="true" outlineLevel="0" collapsed="false">
      <c r="A16" s="60" t="s">
        <v>90</v>
      </c>
      <c r="B16" s="61" t="str">
        <f aca="false">VLOOKUP(A16,PROGRAMAS!A:I,5,0)</f>
        <v>TEMÁTICO</v>
      </c>
      <c r="C16" s="62" t="str">
        <f aca="false">VLOOKUP(A16,PROGRAMAS!A:I,2,0)</f>
        <v>DEFESA DA SOCIEDADE</v>
      </c>
      <c r="D16" s="62" t="str">
        <f aca="false">VLOOKUP(A16,PROGRAMAS!A:O,3,0)</f>
        <v>DIRETRIZ IV</v>
      </c>
      <c r="E16" s="62"/>
      <c r="F16" s="63" t="s">
        <v>176</v>
      </c>
      <c r="G16" s="66" t="str">
        <f aca="false">VLOOKUP(F16,'AÇÕES ORÇAMENTÁRIAS'!D:E,2,0)</f>
        <v>1667</v>
      </c>
      <c r="H16" s="65" t="n">
        <f aca="false">VLOOKUP(CONCATENATE(G16,J16),'AÇÕES ORÇAMENTÁRIAS'!O:P,2,0)</f>
        <v>330000</v>
      </c>
      <c r="I16" s="65" t="n">
        <f aca="false">VLOOKUP(CONCATENATE(G16,J16),'AÇÕES ORÇAMENTÁRIAS'!O:Q,3,0)</f>
        <v>0</v>
      </c>
      <c r="J16" s="66" t="str">
        <f aca="false">LEFT(K16,5)</f>
        <v>02101</v>
      </c>
      <c r="K16" s="67" t="s">
        <v>149</v>
      </c>
      <c r="L16" s="71" t="s">
        <v>177</v>
      </c>
      <c r="M16" s="66" t="str">
        <f aca="false">VLOOKUP(L16,'AÇÕES ESTRATÉGICAS'!D:E,2,0)</f>
        <v>2662</v>
      </c>
      <c r="N16" s="66" t="str">
        <f aca="false">CONCATENATE(J16,O16)</f>
        <v>02101CONVÊNIO COM O BANCO MUNDIAL REALIZADO/MANTIDO</v>
      </c>
      <c r="O16" s="69" t="s">
        <v>178</v>
      </c>
      <c r="P16" s="69" t="s">
        <v>147</v>
      </c>
      <c r="Q16" s="69" t="n">
        <v>1</v>
      </c>
      <c r="R16" s="69" t="str">
        <f aca="false">VLOOKUP(O16,'PRODUTOS PPA'!G:G,1,0)</f>
        <v>CONVÊNIO COM O BANCO MUNDIAL REALIZADO/MANTIDO</v>
      </c>
      <c r="S16" s="69" t="s">
        <v>176</v>
      </c>
      <c r="T16" s="69" t="s">
        <v>179</v>
      </c>
      <c r="U16" s="69" t="n">
        <v>330000</v>
      </c>
      <c r="V16" s="70"/>
      <c r="W16" s="69"/>
      <c r="X16" s="69"/>
      <c r="Y16" s="69"/>
      <c r="Z16" s="69"/>
      <c r="AA16" s="69"/>
      <c r="AB16" s="69"/>
      <c r="AC16" s="69"/>
      <c r="AD16" s="69"/>
      <c r="AE16" s="69"/>
      <c r="AF16" s="69"/>
    </row>
    <row r="17" customFormat="false" ht="15" hidden="false" customHeight="true" outlineLevel="0" collapsed="false">
      <c r="A17" s="60" t="s">
        <v>90</v>
      </c>
      <c r="B17" s="61" t="str">
        <f aca="false">VLOOKUP(A17,PROGRAMAS!A:I,5,0)</f>
        <v>TEMÁTICO</v>
      </c>
      <c r="C17" s="62" t="str">
        <f aca="false">VLOOKUP(A17,PROGRAMAS!A:I,2,0)</f>
        <v>DEFESA DA SOCIEDADE</v>
      </c>
      <c r="D17" s="62" t="str">
        <f aca="false">VLOOKUP(A17,PROGRAMAS!A:O,3,0)</f>
        <v>DIRETRIZ IV</v>
      </c>
      <c r="E17" s="62"/>
      <c r="F17" s="63" t="s">
        <v>180</v>
      </c>
      <c r="G17" s="66" t="str">
        <f aca="false">VLOOKUP(F17,'AÇÕES ORÇAMENTÁRIAS'!D:E,2,0)</f>
        <v>2291</v>
      </c>
      <c r="H17" s="65" t="n">
        <f aca="false">VLOOKUP(CONCATENATE(G17,J17),'AÇÕES ORÇAMENTÁRIAS'!O:P,2,0)</f>
        <v>153226</v>
      </c>
      <c r="I17" s="65" t="n">
        <f aca="false">VLOOKUP(CONCATENATE(G17,J17),'AÇÕES ORÇAMENTÁRIAS'!O:Q,3,0)</f>
        <v>0</v>
      </c>
      <c r="J17" s="66" t="str">
        <f aca="false">LEFT(K17,5)</f>
        <v>02101</v>
      </c>
      <c r="K17" s="67" t="s">
        <v>149</v>
      </c>
      <c r="L17" s="71" t="s">
        <v>177</v>
      </c>
      <c r="M17" s="66" t="str">
        <f aca="false">VLOOKUP(L17,'AÇÕES ESTRATÉGICAS'!D:E,2,0)</f>
        <v>2662</v>
      </c>
      <c r="N17" s="66" t="str">
        <f aca="false">CONCATENATE(J17,O17)</f>
        <v>02101FISCALIZAÇÃO REALIZADA</v>
      </c>
      <c r="O17" s="69" t="s">
        <v>180</v>
      </c>
      <c r="P17" s="69" t="s">
        <v>147</v>
      </c>
      <c r="Q17" s="69" t="n">
        <v>447</v>
      </c>
      <c r="R17" s="69" t="str">
        <f aca="false">VLOOKUP(O17,'PRODUTOS PPA'!G:G,1,0)</f>
        <v>FISCALIZAÇÃO REALIZADA</v>
      </c>
      <c r="S17" s="69" t="s">
        <v>180</v>
      </c>
      <c r="T17" s="69" t="s">
        <v>181</v>
      </c>
      <c r="U17" s="69" t="n">
        <v>153226</v>
      </c>
      <c r="V17" s="70"/>
      <c r="W17" s="69"/>
      <c r="X17" s="69"/>
      <c r="Y17" s="69"/>
      <c r="Z17" s="69"/>
      <c r="AA17" s="69"/>
      <c r="AB17" s="69"/>
      <c r="AC17" s="69"/>
      <c r="AD17" s="69"/>
      <c r="AE17" s="69"/>
      <c r="AF17" s="69"/>
    </row>
    <row r="18" customFormat="false" ht="15" hidden="false" customHeight="true" outlineLevel="0" collapsed="false">
      <c r="A18" s="60" t="s">
        <v>90</v>
      </c>
      <c r="B18" s="61" t="str">
        <f aca="false">VLOOKUP(A18,PROGRAMAS!A:I,5,0)</f>
        <v>TEMÁTICO</v>
      </c>
      <c r="C18" s="62" t="s">
        <v>182</v>
      </c>
      <c r="D18" s="62" t="str">
        <f aca="false">VLOOKUP(A18,PROGRAMAS!A:O,3,0)</f>
        <v>DIRETRIZ IV</v>
      </c>
      <c r="E18" s="62"/>
      <c r="F18" s="63" t="s">
        <v>183</v>
      </c>
      <c r="G18" s="66" t="str">
        <f aca="false">VLOOKUP(F18,'AÇÕES ORÇAMENTÁRIAS'!D:E,2,0)</f>
        <v>1668</v>
      </c>
      <c r="H18" s="65" t="n">
        <f aca="false">VLOOKUP(CONCATENATE(G18,J18),'AÇÕES ORÇAMENTÁRIAS'!O:P,2,0)</f>
        <v>1000000</v>
      </c>
      <c r="I18" s="65" t="n">
        <f aca="false">VLOOKUP(CONCATENATE(G18,J18),'AÇÕES ORÇAMENTÁRIAS'!O:Q,3,0)</f>
        <v>52500</v>
      </c>
      <c r="J18" s="66" t="str">
        <f aca="false">LEFT(K18,5)</f>
        <v>02101</v>
      </c>
      <c r="K18" s="67" t="s">
        <v>149</v>
      </c>
      <c r="L18" s="71" t="s">
        <v>177</v>
      </c>
      <c r="M18" s="66" t="str">
        <f aca="false">VLOOKUP(L18,'AÇÕES ESTRATÉGICAS'!D:E,2,0)</f>
        <v>2662</v>
      </c>
      <c r="N18" s="66" t="str">
        <f aca="false">CONCATENATE(J18,O18)</f>
        <v>02101REGIONAIS DO TCE CRIADAS</v>
      </c>
      <c r="O18" s="69" t="s">
        <v>184</v>
      </c>
      <c r="P18" s="69" t="s">
        <v>147</v>
      </c>
      <c r="Q18" s="69" t="n">
        <v>3</v>
      </c>
      <c r="R18" s="69" t="str">
        <f aca="false">VLOOKUP(O18,'PRODUTOS PPA'!G:G,1,0)</f>
        <v>REGIONAIS DO TCE CRIADAS</v>
      </c>
      <c r="S18" s="69" t="s">
        <v>183</v>
      </c>
      <c r="T18" s="69" t="s">
        <v>185</v>
      </c>
      <c r="U18" s="69" t="n">
        <v>1000000</v>
      </c>
      <c r="V18" s="70"/>
      <c r="W18" s="69"/>
      <c r="X18" s="69"/>
      <c r="Y18" s="69"/>
      <c r="Z18" s="69"/>
      <c r="AA18" s="69"/>
      <c r="AB18" s="69"/>
      <c r="AC18" s="69"/>
      <c r="AD18" s="69"/>
      <c r="AE18" s="69"/>
      <c r="AF18" s="69"/>
    </row>
    <row r="19" customFormat="false" ht="15" hidden="false" customHeight="true" outlineLevel="0" collapsed="false">
      <c r="A19" s="60" t="s">
        <v>91</v>
      </c>
      <c r="B19" s="61" t="str">
        <f aca="false">VLOOKUP(A19,PROGRAMAS!A:I,5,0)</f>
        <v>TEMÁTICO</v>
      </c>
      <c r="C19" s="62" t="str">
        <f aca="false">VLOOKUP(A19,PROGRAMAS!A:I,2,0)</f>
        <v>FISCALIZAÇÃO FINANCEIRA E ORÇAMENTÁRIA EXTERNA</v>
      </c>
      <c r="D19" s="62" t="str">
        <f aca="false">VLOOKUP(A19,PROGRAMAS!A:O,3,0)</f>
        <v>DIRETRIZ IV</v>
      </c>
      <c r="E19" s="62"/>
      <c r="F19" s="63" t="s">
        <v>186</v>
      </c>
      <c r="G19" s="66" t="str">
        <f aca="false">VLOOKUP(F19,'AÇÕES ORÇAMENTÁRIAS'!D:E,2,0)</f>
        <v>1237</v>
      </c>
      <c r="H19" s="65" t="n">
        <f aca="false">VLOOKUP(CONCATENATE(G19,J19),'AÇÕES ORÇAMENTÁRIAS'!O:P,2,0)</f>
        <v>29279</v>
      </c>
      <c r="I19" s="65" t="n">
        <f aca="false">VLOOKUP(CONCATENATE(G19,J19),'AÇÕES ORÇAMENTÁRIAS'!O:Q,3,0)</f>
        <v>0</v>
      </c>
      <c r="J19" s="66" t="str">
        <f aca="false">LEFT(K19,5)</f>
        <v>02101</v>
      </c>
      <c r="K19" s="67" t="s">
        <v>149</v>
      </c>
      <c r="L19" s="71" t="s">
        <v>187</v>
      </c>
      <c r="M19" s="66" t="str">
        <f aca="false">VLOOKUP(L19,'AÇÕES ESTRATÉGICAS'!D:E,2,0)</f>
        <v>2738</v>
      </c>
      <c r="N19" s="66" t="str">
        <f aca="false">CONCATENATE(J19,O19)</f>
        <v>02101PROCESSOS DE ATOS DE PESSOAL (BENEFÍCIOS E ADMISSÃO) AUTOMATIZADO</v>
      </c>
      <c r="O19" s="63" t="s">
        <v>188</v>
      </c>
      <c r="P19" s="63" t="s">
        <v>136</v>
      </c>
      <c r="Q19" s="69" t="n">
        <v>80</v>
      </c>
      <c r="R19" s="69" t="str">
        <f aca="false">VLOOKUP(O19,'PRODUTOS PPA'!G:G,1,0)</f>
        <v>PROCESSOS DE ATOS DE PESSOAL (BENEFÍCIOS E ADMISSÃO) AUTOMATIZADO</v>
      </c>
      <c r="S19" s="69" t="s">
        <v>186</v>
      </c>
      <c r="T19" s="69" t="s">
        <v>189</v>
      </c>
      <c r="U19" s="69" t="n">
        <v>29279</v>
      </c>
      <c r="V19" s="70"/>
      <c r="W19" s="69"/>
      <c r="X19" s="69"/>
      <c r="Y19" s="69"/>
      <c r="Z19" s="69"/>
      <c r="AA19" s="69"/>
      <c r="AB19" s="69"/>
      <c r="AC19" s="69"/>
      <c r="AD19" s="69"/>
      <c r="AE19" s="69"/>
      <c r="AF19" s="69"/>
    </row>
    <row r="20" customFormat="false" ht="15" hidden="false" customHeight="true" outlineLevel="0" collapsed="false">
      <c r="A20" s="60" t="s">
        <v>91</v>
      </c>
      <c r="B20" s="61" t="str">
        <f aca="false">VLOOKUP(A20,PROGRAMAS!A:I,5,0)</f>
        <v>TEMÁTICO</v>
      </c>
      <c r="C20" s="62" t="str">
        <f aca="false">VLOOKUP(A20,PROGRAMAS!A:I,2,0)</f>
        <v>FISCALIZAÇÃO FINANCEIRA E ORÇAMENTÁRIA EXTERNA</v>
      </c>
      <c r="D20" s="62" t="str">
        <f aca="false">VLOOKUP(A20,PROGRAMAS!A:O,3,0)</f>
        <v>DIRETRIZ IV</v>
      </c>
      <c r="E20" s="62"/>
      <c r="F20" s="63" t="s">
        <v>190</v>
      </c>
      <c r="G20" s="66" t="str">
        <f aca="false">VLOOKUP(F20,'AÇÕES ORÇAMENTÁRIAS'!D:E,2,0)</f>
        <v>1241</v>
      </c>
      <c r="H20" s="65" t="n">
        <f aca="false">VLOOKUP(CONCATENATE(G20,J20),'AÇÕES ORÇAMENTÁRIAS'!O:P,2,0)</f>
        <v>151926</v>
      </c>
      <c r="I20" s="65" t="n">
        <f aca="false">VLOOKUP(CONCATENATE(G20,J20),'AÇÕES ORÇAMENTÁRIAS'!O:Q,3,0)</f>
        <v>0</v>
      </c>
      <c r="J20" s="66" t="str">
        <f aca="false">LEFT(K20,5)</f>
        <v>02101</v>
      </c>
      <c r="K20" s="67" t="s">
        <v>149</v>
      </c>
      <c r="L20" s="71" t="s">
        <v>187</v>
      </c>
      <c r="M20" s="66" t="str">
        <f aca="false">VLOOKUP(L20,'AÇÕES ESTRATÉGICAS'!D:E,2,0)</f>
        <v>2738</v>
      </c>
      <c r="N20" s="66" t="str">
        <f aca="false">CONCATENATE(J20,O20)</f>
        <v>02101BIBLIOTECA DO TCE AMPLIADA E MODERNIZADA</v>
      </c>
      <c r="O20" s="69" t="s">
        <v>190</v>
      </c>
      <c r="P20" s="69" t="s">
        <v>136</v>
      </c>
      <c r="Q20" s="69" t="n">
        <v>25</v>
      </c>
      <c r="R20" s="69" t="str">
        <f aca="false">VLOOKUP(O20,'PRODUTOS PPA'!G:G,1,0)</f>
        <v>BIBLIOTECA DO TCE AMPLIADA E MODERNIZADA</v>
      </c>
      <c r="S20" s="69" t="s">
        <v>190</v>
      </c>
      <c r="T20" s="69" t="s">
        <v>191</v>
      </c>
      <c r="U20" s="69" t="n">
        <v>151926</v>
      </c>
      <c r="V20" s="70"/>
      <c r="W20" s="69"/>
      <c r="X20" s="69"/>
      <c r="Y20" s="69"/>
      <c r="Z20" s="69"/>
      <c r="AA20" s="69"/>
      <c r="AB20" s="69"/>
      <c r="AC20" s="69"/>
      <c r="AD20" s="69"/>
      <c r="AE20" s="69"/>
      <c r="AF20" s="69"/>
    </row>
    <row r="21" customFormat="false" ht="15" hidden="false" customHeight="true" outlineLevel="0" collapsed="false">
      <c r="A21" s="60" t="s">
        <v>91</v>
      </c>
      <c r="B21" s="61" t="str">
        <f aca="false">VLOOKUP(A21,PROGRAMAS!A:I,5,0)</f>
        <v>TEMÁTICO</v>
      </c>
      <c r="C21" s="62" t="str">
        <f aca="false">VLOOKUP(A21,PROGRAMAS!A:I,2,0)</f>
        <v>FISCALIZAÇÃO FINANCEIRA E ORÇAMENTÁRIA EXTERNA</v>
      </c>
      <c r="D21" s="62" t="str">
        <f aca="false">VLOOKUP(A21,PROGRAMAS!A:O,3,0)</f>
        <v>DIRETRIZ IV</v>
      </c>
      <c r="E21" s="62"/>
      <c r="F21" s="63" t="s">
        <v>192</v>
      </c>
      <c r="G21" s="66" t="str">
        <f aca="false">VLOOKUP(F21,'AÇÕES ORÇAMENTÁRIAS'!D:E,2,0)</f>
        <v>1242</v>
      </c>
      <c r="H21" s="65" t="n">
        <f aca="false">VLOOKUP(CONCATENATE(G21,J21),'AÇÕES ORÇAMENTÁRIAS'!O:P,2,0)</f>
        <v>135659</v>
      </c>
      <c r="I21" s="65" t="n">
        <f aca="false">VLOOKUP(CONCATENATE(G21,J21),'AÇÕES ORÇAMENTÁRIAS'!O:Q,3,0)</f>
        <v>0</v>
      </c>
      <c r="J21" s="66" t="str">
        <f aca="false">LEFT(K21,5)</f>
        <v>02101</v>
      </c>
      <c r="K21" s="67" t="s">
        <v>149</v>
      </c>
      <c r="L21" s="71" t="s">
        <v>187</v>
      </c>
      <c r="M21" s="66" t="str">
        <f aca="false">VLOOKUP(L21,'AÇÕES ESTRATÉGICAS'!D:E,2,0)</f>
        <v>2738</v>
      </c>
      <c r="N21" s="66" t="str">
        <f aca="false">CONCATENATE(J21,O21)</f>
        <v>02101JURISDICIONADOS CAPACITADOS</v>
      </c>
      <c r="O21" s="63" t="s">
        <v>193</v>
      </c>
      <c r="P21" s="63" t="s">
        <v>136</v>
      </c>
      <c r="Q21" s="69" t="n">
        <v>25</v>
      </c>
      <c r="R21" s="69" t="str">
        <f aca="false">VLOOKUP(O21,'PRODUTOS PPA'!G:G,1,0)</f>
        <v>JURISDICIONADOS CAPACITADOS</v>
      </c>
      <c r="S21" s="69" t="s">
        <v>192</v>
      </c>
      <c r="T21" s="69" t="s">
        <v>194</v>
      </c>
      <c r="U21" s="69" t="n">
        <v>135659</v>
      </c>
      <c r="V21" s="70"/>
      <c r="W21" s="69"/>
      <c r="X21" s="69"/>
      <c r="Y21" s="69"/>
      <c r="Z21" s="69"/>
      <c r="AA21" s="69"/>
      <c r="AB21" s="69"/>
      <c r="AC21" s="69"/>
      <c r="AD21" s="69"/>
      <c r="AE21" s="69"/>
      <c r="AF21" s="69"/>
    </row>
    <row r="22" customFormat="false" ht="15" hidden="false" customHeight="true" outlineLevel="0" collapsed="false">
      <c r="A22" s="60" t="s">
        <v>91</v>
      </c>
      <c r="B22" s="61" t="str">
        <f aca="false">VLOOKUP(A22,PROGRAMAS!A:I,5,0)</f>
        <v>TEMÁTICO</v>
      </c>
      <c r="C22" s="62" t="str">
        <f aca="false">VLOOKUP(A22,PROGRAMAS!A:I,2,0)</f>
        <v>FISCALIZAÇÃO FINANCEIRA E ORÇAMENTÁRIA EXTERNA</v>
      </c>
      <c r="D22" s="62" t="str">
        <f aca="false">VLOOKUP(A22,PROGRAMAS!A:O,3,0)</f>
        <v>DIRETRIZ IV</v>
      </c>
      <c r="E22" s="62"/>
      <c r="F22" s="63" t="s">
        <v>195</v>
      </c>
      <c r="G22" s="66" t="str">
        <f aca="false">VLOOKUP(F22,'AÇÕES ORÇAMENTÁRIAS'!D:E,2,0)</f>
        <v>1238</v>
      </c>
      <c r="H22" s="65" t="n">
        <f aca="false">VLOOKUP(CONCATENATE(G22,J22),'AÇÕES ORÇAMENTÁRIAS'!O:P,2,0)</f>
        <v>168403</v>
      </c>
      <c r="I22" s="65" t="n">
        <f aca="false">VLOOKUP(CONCATENATE(G22,J22),'AÇÕES ORÇAMENTÁRIAS'!O:Q,3,0)</f>
        <v>0</v>
      </c>
      <c r="J22" s="66" t="str">
        <f aca="false">LEFT(K22,5)</f>
        <v>02101</v>
      </c>
      <c r="K22" s="67" t="s">
        <v>149</v>
      </c>
      <c r="L22" s="71" t="s">
        <v>187</v>
      </c>
      <c r="M22" s="66" t="str">
        <f aca="false">VLOOKUP(L22,'AÇÕES ESTRATÉGICAS'!D:E,2,0)</f>
        <v>2738</v>
      </c>
      <c r="N22" s="66" t="str">
        <f aca="false">CONCATENATE(J22,O22)</f>
        <v>02101CONCURSO PÚBLICO PARA PROVIMENTO DE CARGOS REALIZADO</v>
      </c>
      <c r="O22" s="69" t="s">
        <v>196</v>
      </c>
      <c r="P22" s="69" t="s">
        <v>136</v>
      </c>
      <c r="Q22" s="69" t="n">
        <v>1</v>
      </c>
      <c r="R22" s="69" t="str">
        <f aca="false">VLOOKUP(O22,'PRODUTOS PPA'!G:G,1,0)</f>
        <v>CONCURSO PÚBLICO PARA PROVIMENTO DE CARGOS REALIZADO</v>
      </c>
      <c r="S22" s="69" t="s">
        <v>195</v>
      </c>
      <c r="T22" s="69" t="s">
        <v>197</v>
      </c>
      <c r="U22" s="69" t="n">
        <v>168403</v>
      </c>
      <c r="V22" s="70"/>
      <c r="W22" s="69"/>
      <c r="X22" s="69"/>
      <c r="Y22" s="69"/>
      <c r="Z22" s="69"/>
      <c r="AA22" s="69"/>
      <c r="AB22" s="69"/>
      <c r="AC22" s="69"/>
      <c r="AD22" s="69"/>
      <c r="AE22" s="69"/>
      <c r="AF22" s="69"/>
    </row>
    <row r="23" customFormat="false" ht="15" hidden="false" customHeight="true" outlineLevel="0" collapsed="false">
      <c r="A23" s="60" t="s">
        <v>91</v>
      </c>
      <c r="B23" s="61" t="str">
        <f aca="false">VLOOKUP(A23,PROGRAMAS!A:I,5,0)</f>
        <v>TEMÁTICO</v>
      </c>
      <c r="C23" s="62" t="str">
        <f aca="false">VLOOKUP(A23,PROGRAMAS!A:I,2,0)</f>
        <v>FISCALIZAÇÃO FINANCEIRA E ORÇAMENTÁRIA EXTERNA</v>
      </c>
      <c r="D23" s="62" t="str">
        <f aca="false">VLOOKUP(A23,PROGRAMAS!A:O,3,0)</f>
        <v>DIRETRIZ IV</v>
      </c>
      <c r="E23" s="62"/>
      <c r="F23" s="63" t="s">
        <v>198</v>
      </c>
      <c r="G23" s="66" t="str">
        <f aca="false">VLOOKUP(F23,'AÇÕES ORÇAMENTÁRIAS'!D:E,2,0)</f>
        <v>1048</v>
      </c>
      <c r="H23" s="65" t="n">
        <f aca="false">VLOOKUP(CONCATENATE(G23,J23),'AÇÕES ORÇAMENTÁRIAS'!O:P,2,0)</f>
        <v>941801</v>
      </c>
      <c r="I23" s="65" t="n">
        <f aca="false">VLOOKUP(CONCATENATE(G23,J23),'AÇÕES ORÇAMENTÁRIAS'!O:Q,3,0)</f>
        <v>0</v>
      </c>
      <c r="J23" s="66" t="str">
        <f aca="false">LEFT(K23,5)</f>
        <v>02101</v>
      </c>
      <c r="K23" s="67" t="s">
        <v>149</v>
      </c>
      <c r="L23" s="71" t="s">
        <v>187</v>
      </c>
      <c r="M23" s="66" t="str">
        <f aca="false">VLOOKUP(L23,'AÇÕES ESTRATÉGICAS'!D:E,2,0)</f>
        <v>2738</v>
      </c>
      <c r="N23" s="66" t="str">
        <f aca="false">CONCATENATE(J23,O23)</f>
        <v>02101SOLUÇÕES DE T.I. PARA O CONTROLE EXTERNO CRIADAS</v>
      </c>
      <c r="O23" s="63" t="s">
        <v>199</v>
      </c>
      <c r="P23" s="63" t="s">
        <v>136</v>
      </c>
      <c r="Q23" s="69" t="n">
        <v>25</v>
      </c>
      <c r="R23" s="69" t="str">
        <f aca="false">VLOOKUP(O23,'PRODUTOS PPA'!G:G,1,0)</f>
        <v>SOLUÇÕES DE T.I. PARA O CONTROLE EXTERNO CRIADAS</v>
      </c>
      <c r="S23" s="69" t="s">
        <v>198</v>
      </c>
      <c r="T23" s="69" t="s">
        <v>200</v>
      </c>
      <c r="U23" s="69" t="n">
        <v>941801</v>
      </c>
      <c r="V23" s="70"/>
      <c r="W23" s="69"/>
      <c r="X23" s="69"/>
      <c r="Y23" s="69"/>
      <c r="Z23" s="69"/>
      <c r="AA23" s="69"/>
      <c r="AB23" s="69"/>
      <c r="AC23" s="69"/>
      <c r="AD23" s="69"/>
      <c r="AE23" s="69"/>
      <c r="AF23" s="69"/>
    </row>
    <row r="24" customFormat="false" ht="15" hidden="false" customHeight="true" outlineLevel="0" collapsed="false">
      <c r="A24" s="60" t="s">
        <v>91</v>
      </c>
      <c r="B24" s="61" t="str">
        <f aca="false">VLOOKUP(A24,PROGRAMAS!A:I,5,0)</f>
        <v>TEMÁTICO</v>
      </c>
      <c r="C24" s="62" t="str">
        <f aca="false">VLOOKUP(A24,PROGRAMAS!A:I,2,0)</f>
        <v>FISCALIZAÇÃO FINANCEIRA E ORÇAMENTÁRIA EXTERNA</v>
      </c>
      <c r="D24" s="62" t="str">
        <f aca="false">VLOOKUP(A24,PROGRAMAS!A:O,3,0)</f>
        <v>DIRETRIZ IV</v>
      </c>
      <c r="E24" s="62"/>
      <c r="F24" s="63" t="s">
        <v>201</v>
      </c>
      <c r="G24" s="66" t="str">
        <f aca="false">VLOOKUP(F24,'AÇÕES ORÇAMENTÁRIAS'!D:E,2,0)</f>
        <v>1248</v>
      </c>
      <c r="H24" s="65" t="n">
        <f aca="false">VLOOKUP(CONCATENATE(G24,J24),'AÇÕES ORÇAMENTÁRIAS'!O:P,2,0)</f>
        <v>135268</v>
      </c>
      <c r="I24" s="65" t="n">
        <f aca="false">VLOOKUP(CONCATENATE(G24,J24),'AÇÕES ORÇAMENTÁRIAS'!O:Q,3,0)</f>
        <v>0</v>
      </c>
      <c r="J24" s="66" t="str">
        <f aca="false">LEFT(K24,5)</f>
        <v>02101</v>
      </c>
      <c r="K24" s="67" t="s">
        <v>149</v>
      </c>
      <c r="L24" s="71" t="s">
        <v>187</v>
      </c>
      <c r="M24" s="66" t="str">
        <f aca="false">VLOOKUP(L24,'AÇÕES ESTRATÉGICAS'!D:E,2,0)</f>
        <v>2738</v>
      </c>
      <c r="N24" s="66" t="str">
        <f aca="false">CONCATENATE(J24,O24)</f>
        <v>02101GESTÃO DOCUMENTAL DO TCE</v>
      </c>
      <c r="O24" s="69" t="s">
        <v>201</v>
      </c>
      <c r="P24" s="69" t="s">
        <v>136</v>
      </c>
      <c r="Q24" s="69" t="n">
        <v>20</v>
      </c>
      <c r="R24" s="69" t="str">
        <f aca="false">VLOOKUP(O24,'PRODUTOS PPA'!G:G,1,0)</f>
        <v>GESTÃO DOCUMENTAL DO TCE</v>
      </c>
      <c r="S24" s="69" t="s">
        <v>201</v>
      </c>
      <c r="T24" s="69" t="s">
        <v>202</v>
      </c>
      <c r="U24" s="69" t="n">
        <v>135268</v>
      </c>
      <c r="V24" s="70"/>
      <c r="W24" s="69"/>
      <c r="X24" s="69"/>
      <c r="Y24" s="69"/>
      <c r="Z24" s="69"/>
      <c r="AA24" s="69"/>
      <c r="AB24" s="69"/>
      <c r="AC24" s="69"/>
      <c r="AD24" s="69"/>
      <c r="AE24" s="69"/>
      <c r="AF24" s="69"/>
    </row>
    <row r="25" customFormat="false" ht="15" hidden="false" customHeight="true" outlineLevel="0" collapsed="false">
      <c r="A25" s="60" t="s">
        <v>91</v>
      </c>
      <c r="B25" s="61" t="str">
        <f aca="false">VLOOKUP(A25,PROGRAMAS!A:I,5,0)</f>
        <v>TEMÁTICO</v>
      </c>
      <c r="C25" s="62" t="str">
        <f aca="false">VLOOKUP(A25,PROGRAMAS!A:I,2,0)</f>
        <v>FISCALIZAÇÃO FINANCEIRA E ORÇAMENTÁRIA EXTERNA</v>
      </c>
      <c r="D25" s="62" t="str">
        <f aca="false">VLOOKUP(A25,PROGRAMAS!A:O,3,0)</f>
        <v>DIRETRIZ IV</v>
      </c>
      <c r="E25" s="62"/>
      <c r="F25" s="63" t="s">
        <v>203</v>
      </c>
      <c r="G25" s="66" t="str">
        <f aca="false">VLOOKUP(F25,'AÇÕES ORÇAMENTÁRIAS'!D:E,2,0)</f>
        <v>2292</v>
      </c>
      <c r="H25" s="65" t="n">
        <f aca="false">VLOOKUP(CONCATENATE(G25,J25),'AÇÕES ORÇAMENTÁRIAS'!O:P,2,0)</f>
        <v>175673</v>
      </c>
      <c r="I25" s="65" t="n">
        <f aca="false">VLOOKUP(CONCATENATE(G25,J25),'AÇÕES ORÇAMENTÁRIAS'!O:Q,3,0)</f>
        <v>0</v>
      </c>
      <c r="J25" s="66" t="str">
        <f aca="false">LEFT(K25,5)</f>
        <v>02101</v>
      </c>
      <c r="K25" s="67" t="s">
        <v>149</v>
      </c>
      <c r="L25" s="71" t="s">
        <v>187</v>
      </c>
      <c r="M25" s="66" t="str">
        <f aca="false">VLOOKUP(L25,'AÇÕES ESTRATÉGICAS'!D:E,2,0)</f>
        <v>2738</v>
      </c>
      <c r="N25" s="66" t="str">
        <f aca="false">CONCATENATE(J25,O25)</f>
        <v>02101GOVERNANÇA DE TECNOLOGIA DA INFORMAÇÃO DO TCE</v>
      </c>
      <c r="O25" s="69" t="s">
        <v>203</v>
      </c>
      <c r="P25" s="69" t="s">
        <v>136</v>
      </c>
      <c r="Q25" s="69" t="n">
        <v>20</v>
      </c>
      <c r="R25" s="69" t="str">
        <f aca="false">VLOOKUP(O25,'PRODUTOS PPA'!G:G,1,0)</f>
        <v>GOVERNANÇA DE TECNOLOGIA DA INFORMAÇÃO DO TCE</v>
      </c>
      <c r="S25" s="69" t="s">
        <v>203</v>
      </c>
      <c r="T25" s="69" t="s">
        <v>204</v>
      </c>
      <c r="U25" s="69" t="n">
        <v>175673</v>
      </c>
      <c r="V25" s="70"/>
      <c r="W25" s="69"/>
      <c r="X25" s="69"/>
      <c r="Y25" s="69"/>
      <c r="Z25" s="69"/>
      <c r="AA25" s="69"/>
      <c r="AB25" s="69"/>
      <c r="AC25" s="69"/>
      <c r="AD25" s="69"/>
      <c r="AE25" s="69"/>
      <c r="AF25" s="69"/>
    </row>
    <row r="26" customFormat="false" ht="15" hidden="false" customHeight="true" outlineLevel="0" collapsed="false">
      <c r="A26" s="60" t="s">
        <v>91</v>
      </c>
      <c r="B26" s="61" t="str">
        <f aca="false">VLOOKUP(A26,PROGRAMAS!A:I,5,0)</f>
        <v>TEMÁTICO</v>
      </c>
      <c r="C26" s="62" t="str">
        <f aca="false">VLOOKUP(A26,PROGRAMAS!A:I,2,0)</f>
        <v>FISCALIZAÇÃO FINANCEIRA E ORÇAMENTÁRIA EXTERNA</v>
      </c>
      <c r="D26" s="62" t="str">
        <f aca="false">VLOOKUP(A26,PROGRAMAS!A:O,3,0)</f>
        <v>DIRETRIZ IV</v>
      </c>
      <c r="E26" s="62"/>
      <c r="F26" s="63" t="s">
        <v>205</v>
      </c>
      <c r="G26" s="66" t="str">
        <f aca="false">VLOOKUP(F26,'AÇÕES ORÇAMENTÁRIAS'!D:E,2,0)</f>
        <v>2032</v>
      </c>
      <c r="H26" s="65" t="n">
        <f aca="false">VLOOKUP(CONCATENATE(G26,J26),'AÇÕES ORÇAMENTÁRIAS'!O:P,2,0)</f>
        <v>500000</v>
      </c>
      <c r="I26" s="65" t="n">
        <f aca="false">VLOOKUP(CONCATENATE(G26,J26),'AÇÕES ORÇAMENTÁRIAS'!O:Q,3,0)</f>
        <v>10713.48</v>
      </c>
      <c r="J26" s="66" t="str">
        <f aca="false">LEFT(K26,5)</f>
        <v>02101</v>
      </c>
      <c r="K26" s="67" t="s">
        <v>149</v>
      </c>
      <c r="L26" s="71" t="s">
        <v>187</v>
      </c>
      <c r="M26" s="66" t="str">
        <f aca="false">VLOOKUP(L26,'AÇÕES ESTRATÉGICAS'!D:E,2,0)</f>
        <v>2738</v>
      </c>
      <c r="N26" s="66" t="str">
        <f aca="false">CONCATENATE(J26,O26)</f>
        <v>02101MANUTENÇÃO OPERACIONAL DA ESCOLA DE GESTÃO E CONTROLE - EGC</v>
      </c>
      <c r="O26" s="63" t="s">
        <v>205</v>
      </c>
      <c r="P26" s="63" t="s">
        <v>136</v>
      </c>
      <c r="Q26" s="69" t="n">
        <v>20</v>
      </c>
      <c r="R26" s="69" t="str">
        <f aca="false">VLOOKUP(O26,'PRODUTOS PPA'!G:G,1,0)</f>
        <v>MANUTENÇÃO OPERACIONAL DA ESCOLA DE GESTÃO E CONTROLE - EGC</v>
      </c>
      <c r="S26" s="69" t="s">
        <v>205</v>
      </c>
      <c r="T26" s="69" t="s">
        <v>206</v>
      </c>
      <c r="U26" s="69" t="n">
        <v>500000</v>
      </c>
      <c r="V26" s="70"/>
      <c r="W26" s="69"/>
      <c r="X26" s="69"/>
      <c r="Y26" s="69"/>
      <c r="Z26" s="69"/>
      <c r="AA26" s="69"/>
      <c r="AB26" s="69"/>
      <c r="AC26" s="69"/>
      <c r="AD26" s="69"/>
      <c r="AE26" s="69"/>
      <c r="AF26" s="69"/>
    </row>
    <row r="27" customFormat="false" ht="15" hidden="false" customHeight="true" outlineLevel="0" collapsed="false">
      <c r="A27" s="60" t="s">
        <v>91</v>
      </c>
      <c r="B27" s="61" t="str">
        <f aca="false">VLOOKUP(A27,PROGRAMAS!A:I,5,0)</f>
        <v>TEMÁTICO</v>
      </c>
      <c r="C27" s="62" t="str">
        <f aca="false">VLOOKUP(A27,PROGRAMAS!A:I,2,0)</f>
        <v>FISCALIZAÇÃO FINANCEIRA E ORÇAMENTÁRIA EXTERNA</v>
      </c>
      <c r="D27" s="62" t="str">
        <f aca="false">VLOOKUP(A27,PROGRAMAS!A:O,3,0)</f>
        <v>DIRETRIZ IV</v>
      </c>
      <c r="E27" s="62"/>
      <c r="F27" s="63" t="s">
        <v>207</v>
      </c>
      <c r="G27" s="66" t="str">
        <f aca="false">VLOOKUP(F27,'AÇÕES ORÇAMENTÁRIAS'!D:E,2,0)</f>
        <v>1243</v>
      </c>
      <c r="H27" s="65" t="n">
        <f aca="false">VLOOKUP(CONCATENATE(G27,J27),'AÇÕES ORÇAMENTÁRIAS'!O:P,2,0)</f>
        <v>53677</v>
      </c>
      <c r="I27" s="65" t="n">
        <f aca="false">VLOOKUP(CONCATENATE(G27,J27),'AÇÕES ORÇAMENTÁRIAS'!O:Q,3,0)</f>
        <v>4500</v>
      </c>
      <c r="J27" s="66" t="str">
        <f aca="false">LEFT(K27,5)</f>
        <v>02101</v>
      </c>
      <c r="K27" s="67" t="s">
        <v>149</v>
      </c>
      <c r="L27" s="71" t="s">
        <v>187</v>
      </c>
      <c r="M27" s="66" t="str">
        <f aca="false">VLOOKUP(L27,'AÇÕES ESTRATÉGICAS'!D:E,2,0)</f>
        <v>2738</v>
      </c>
      <c r="N27" s="66" t="str">
        <f aca="false">CONCATENATE(J27,O27)</f>
        <v>02101PARCERIAS COM DEMAIS TRIBUNAIS DE CONTAS E OUTROS ÓRGÃOS DE CONTROLE REALIZADAS</v>
      </c>
      <c r="O27" s="63" t="s">
        <v>208</v>
      </c>
      <c r="P27" s="63" t="s">
        <v>147</v>
      </c>
      <c r="Q27" s="69" t="n">
        <v>3</v>
      </c>
      <c r="R27" s="69" t="str">
        <f aca="false">VLOOKUP(O27,'PRODUTOS PPA'!G:G,1,0)</f>
        <v>PARCERIAS COM DEMAIS TRIBUNAIS DE CONTAS E OUTROS ÓRGÃOS DE CONTROLE REALIZADAS</v>
      </c>
      <c r="S27" s="69" t="s">
        <v>207</v>
      </c>
      <c r="T27" s="69" t="s">
        <v>209</v>
      </c>
      <c r="U27" s="69" t="n">
        <v>53677</v>
      </c>
      <c r="V27" s="70"/>
      <c r="W27" s="69"/>
      <c r="X27" s="69"/>
      <c r="Y27" s="69"/>
      <c r="Z27" s="69"/>
      <c r="AA27" s="69"/>
      <c r="AB27" s="69"/>
      <c r="AC27" s="69"/>
      <c r="AD27" s="69"/>
      <c r="AE27" s="69"/>
      <c r="AF27" s="69"/>
    </row>
    <row r="28" customFormat="false" ht="15" hidden="false" customHeight="true" outlineLevel="0" collapsed="false">
      <c r="A28" s="60" t="s">
        <v>91</v>
      </c>
      <c r="B28" s="61" t="str">
        <f aca="false">VLOOKUP(A28,PROGRAMAS!A:I,5,0)</f>
        <v>TEMÁTICO</v>
      </c>
      <c r="C28" s="62" t="str">
        <f aca="false">VLOOKUP(A28,PROGRAMAS!A:I,2,0)</f>
        <v>FISCALIZAÇÃO FINANCEIRA E ORÇAMENTÁRIA EXTERNA</v>
      </c>
      <c r="D28" s="62" t="str">
        <f aca="false">VLOOKUP(A28,PROGRAMAS!A:O,3,0)</f>
        <v>DIRETRIZ IV</v>
      </c>
      <c r="E28" s="62"/>
      <c r="F28" s="63" t="s">
        <v>210</v>
      </c>
      <c r="G28" s="66" t="str">
        <f aca="false">VLOOKUP(F28,'AÇÕES ORÇAMENTÁRIAS'!D:E,2,0)</f>
        <v>1254</v>
      </c>
      <c r="H28" s="65" t="n">
        <f aca="false">VLOOKUP(CONCATENATE(G28,J28),'AÇÕES ORÇAMENTÁRIAS'!O:P,2,0)</f>
        <v>4641018</v>
      </c>
      <c r="I28" s="65" t="n">
        <f aca="false">VLOOKUP(CONCATENATE(G28,J28),'AÇÕES ORÇAMENTÁRIAS'!O:Q,3,0)</f>
        <v>938257.35</v>
      </c>
      <c r="J28" s="66" t="str">
        <f aca="false">LEFT(K28,5)</f>
        <v>02102</v>
      </c>
      <c r="K28" s="67" t="s">
        <v>211</v>
      </c>
      <c r="L28" s="71" t="s">
        <v>212</v>
      </c>
      <c r="M28" s="66" t="n">
        <f aca="false">VLOOKUP(L28,'AÇÕES ESTRATÉGICAS'!D:E,2,0)</f>
        <v>2654</v>
      </c>
      <c r="N28" s="66" t="str">
        <f aca="false">CONCATENATE(J28,O28)</f>
        <v>02102BENS ADQUIRIDOS, CONSTRUÍDOS, ADAPTADOS, REFFORMADOS E/OU RESTAURADOS</v>
      </c>
      <c r="O28" s="69" t="s">
        <v>210</v>
      </c>
      <c r="P28" s="69" t="s">
        <v>213</v>
      </c>
      <c r="Q28" s="69" t="n">
        <v>50</v>
      </c>
      <c r="R28" s="69" t="str">
        <f aca="false">VLOOKUP(O28,'PRODUTOS PPA'!G:G,1,0)</f>
        <v>BENS ADQUIRIDOS, CONSTRUÍDOS, ADAPTADOS, REFFORMADOS E/OU RESTAURADOS</v>
      </c>
      <c r="S28" s="69" t="s">
        <v>210</v>
      </c>
      <c r="T28" s="69" t="s">
        <v>214</v>
      </c>
      <c r="U28" s="69" t="n">
        <v>4641018</v>
      </c>
      <c r="V28" s="70"/>
      <c r="W28" s="69"/>
      <c r="X28" s="69"/>
      <c r="Y28" s="69"/>
      <c r="Z28" s="69"/>
      <c r="AA28" s="69"/>
      <c r="AB28" s="69"/>
      <c r="AC28" s="69"/>
      <c r="AD28" s="69"/>
      <c r="AE28" s="69"/>
      <c r="AF28" s="69"/>
    </row>
    <row r="29" customFormat="false" ht="15" hidden="false" customHeight="true" outlineLevel="0" collapsed="false">
      <c r="A29" s="60" t="s">
        <v>91</v>
      </c>
      <c r="B29" s="61" t="str">
        <f aca="false">VLOOKUP(A29,PROGRAMAS!A:I,5,0)</f>
        <v>TEMÁTICO</v>
      </c>
      <c r="C29" s="62" t="str">
        <f aca="false">VLOOKUP(A29,PROGRAMAS!A:I,2,0)</f>
        <v>FISCALIZAÇÃO FINANCEIRA E ORÇAMENTÁRIA EXTERNA</v>
      </c>
      <c r="D29" s="62" t="str">
        <f aca="false">VLOOKUP(A29,PROGRAMAS!A:O,3,0)</f>
        <v>DIRETRIZ IV</v>
      </c>
      <c r="E29" s="62"/>
      <c r="F29" s="63" t="s">
        <v>215</v>
      </c>
      <c r="G29" s="66" t="str">
        <f aca="false">VLOOKUP(F29,'AÇÕES ORÇAMENTÁRIAS'!D:E,2,0)</f>
        <v>2295</v>
      </c>
      <c r="H29" s="65" t="n">
        <f aca="false">VLOOKUP(CONCATENATE(G29,J29),'AÇÕES ORÇAMENTÁRIAS'!O:P,2,0)</f>
        <v>1903000</v>
      </c>
      <c r="I29" s="65" t="n">
        <f aca="false">VLOOKUP(CONCATENATE(G29,J29),'AÇÕES ORÇAMENTÁRIAS'!O:Q,3,0)</f>
        <v>1646041.75</v>
      </c>
      <c r="J29" s="66" t="str">
        <f aca="false">LEFT(K29,5)</f>
        <v>02102</v>
      </c>
      <c r="K29" s="67" t="s">
        <v>211</v>
      </c>
      <c r="L29" s="71" t="s">
        <v>212</v>
      </c>
      <c r="M29" s="66" t="n">
        <f aca="false">VLOOKUP(L29,'AÇÕES ESTRATÉGICAS'!D:E,2,0)</f>
        <v>2654</v>
      </c>
      <c r="N29" s="66" t="str">
        <f aca="false">CONCATENATE(J29,O29)</f>
        <v>02102SEVIDORES QUALIFICADOS</v>
      </c>
      <c r="O29" s="69" t="s">
        <v>216</v>
      </c>
      <c r="P29" s="69" t="s">
        <v>213</v>
      </c>
      <c r="Q29" s="69" t="n">
        <v>50</v>
      </c>
      <c r="R29" s="69" t="str">
        <f aca="false">VLOOKUP(O29,'PRODUTOS PPA'!G:G,1,0)</f>
        <v>SEVIDORES QUALIFICADOS</v>
      </c>
      <c r="S29" s="69" t="s">
        <v>215</v>
      </c>
      <c r="T29" s="69" t="s">
        <v>217</v>
      </c>
      <c r="U29" s="69" t="n">
        <v>1903000</v>
      </c>
      <c r="V29" s="70"/>
      <c r="W29" s="69"/>
      <c r="X29" s="69"/>
      <c r="Y29" s="69"/>
      <c r="Z29" s="69"/>
      <c r="AA29" s="69"/>
      <c r="AB29" s="69"/>
      <c r="AC29" s="69"/>
      <c r="AD29" s="69"/>
      <c r="AE29" s="69"/>
      <c r="AF29" s="69"/>
    </row>
    <row r="30" customFormat="false" ht="15" hidden="false" customHeight="true" outlineLevel="0" collapsed="false">
      <c r="A30" s="60" t="s">
        <v>88</v>
      </c>
      <c r="B30" s="61" t="str">
        <f aca="false">VLOOKUP(A30,PROGRAMAS!A:I,5,0)</f>
        <v>GESTÃO</v>
      </c>
      <c r="C30" s="62" t="str">
        <f aca="false">VLOOKUP(A30,PROGRAMAS!A:I,2,0)</f>
        <v>GESTÃO EFICIENTE E TRANSPARENTE DO PODER JUDICIÁRIO</v>
      </c>
      <c r="D30" s="62" t="str">
        <f aca="false">VLOOKUP(A30,PROGRAMAS!A:O,3,0)</f>
        <v>DIRETRIZ IV</v>
      </c>
      <c r="E30" s="62"/>
      <c r="F30" s="72" t="s">
        <v>218</v>
      </c>
      <c r="G30" s="66" t="str">
        <f aca="false">VLOOKUP(F30,'AÇÕES ORÇAMENTÁRIAS'!D:E,2,0)</f>
        <v>2203</v>
      </c>
      <c r="H30" s="65" t="n">
        <f aca="false">VLOOKUP(CONCATENATE(G30,J30),'AÇÕES ORÇAMENTÁRIAS'!O:P,2,0)</f>
        <v>7200000</v>
      </c>
      <c r="I30" s="65" t="n">
        <f aca="false">VLOOKUP(CONCATENATE(G30,J30),'AÇÕES ORÇAMENTÁRIAS'!O:Q,3,0)</f>
        <v>194171.11</v>
      </c>
      <c r="J30" s="66" t="str">
        <f aca="false">LEFT(K30,5)</f>
        <v>04101</v>
      </c>
      <c r="K30" s="67" t="s">
        <v>219</v>
      </c>
      <c r="L30" s="71" t="s">
        <v>220</v>
      </c>
      <c r="M30" s="66" t="str">
        <f aca="false">VLOOKUP(L30,'AÇÕES ESTRATÉGICAS'!D:E,2,0)</f>
        <v>2332</v>
      </c>
      <c r="N30" s="66" t="str">
        <f aca="false">CONCATENATE(J30,O30)</f>
        <v>04101AÇÃO DE GESTÃO</v>
      </c>
      <c r="O30" s="69" t="s">
        <v>221</v>
      </c>
      <c r="P30" s="69" t="s">
        <v>213</v>
      </c>
      <c r="Q30" s="69" t="n">
        <v>25</v>
      </c>
      <c r="R30" s="69" t="str">
        <f aca="false">VLOOKUP(O30,'PRODUTOS PPA'!G:G,1,0)</f>
        <v>AÇÃO DE GESTÃO</v>
      </c>
      <c r="S30" s="69" t="s">
        <v>218</v>
      </c>
      <c r="T30" s="69" t="s">
        <v>222</v>
      </c>
      <c r="U30" s="69" t="n">
        <v>7200000</v>
      </c>
      <c r="V30" s="70"/>
      <c r="W30" s="69"/>
      <c r="X30" s="69"/>
      <c r="Y30" s="69"/>
      <c r="Z30" s="69"/>
      <c r="AA30" s="69"/>
      <c r="AB30" s="69"/>
      <c r="AC30" s="69"/>
      <c r="AD30" s="69"/>
      <c r="AE30" s="69"/>
      <c r="AF30" s="69"/>
    </row>
    <row r="31" customFormat="false" ht="15" hidden="false" customHeight="true" outlineLevel="0" collapsed="false">
      <c r="A31" s="60" t="s">
        <v>88</v>
      </c>
      <c r="B31" s="61" t="str">
        <f aca="false">VLOOKUP(A31,PROGRAMAS!A:I,5,0)</f>
        <v>GESTÃO</v>
      </c>
      <c r="C31" s="62" t="str">
        <f aca="false">VLOOKUP(A31,PROGRAMAS!A:I,2,0)</f>
        <v>GESTÃO EFICIENTE E TRANSPARENTE DO PODER JUDICIÁRIO</v>
      </c>
      <c r="D31" s="62" t="str">
        <f aca="false">VLOOKUP(A31,PROGRAMAS!A:O,3,0)</f>
        <v>DIRETRIZ IV</v>
      </c>
      <c r="E31" s="62"/>
      <c r="F31" s="73" t="e">
        <f aca="false">#N/A</f>
        <v>#N/A</v>
      </c>
      <c r="G31" s="66" t="e">
        <f aca="false">VLOOKUP(F31,'AÇÕES ORÇAMENTÁRIAS'!D:E,2,0)</f>
        <v>#N/A</v>
      </c>
      <c r="H31" s="65" t="e">
        <f aca="false">VLOOKUP(CONCATENATE(G31,J31),'AÇÕES ORÇAMENTÁRIAS'!O:P,2,0)</f>
        <v>#N/A</v>
      </c>
      <c r="I31" s="65" t="e">
        <f aca="false">VLOOKUP(CONCATENATE(G31,J31),'AÇÕES ORÇAMENTÁRIAS'!O:Q,3,0)</f>
        <v>#N/A</v>
      </c>
      <c r="J31" s="66" t="str">
        <f aca="false">LEFT(K31,5)</f>
        <v>04101</v>
      </c>
      <c r="K31" s="67" t="s">
        <v>219</v>
      </c>
      <c r="L31" s="71" t="s">
        <v>223</v>
      </c>
      <c r="M31" s="66" t="str">
        <f aca="false">VLOOKUP(L31,'AÇÕES ESTRATÉGICAS'!D:E,2,0)</f>
        <v>2618</v>
      </c>
      <c r="N31" s="66" t="str">
        <f aca="false">CONCATENATE(J31,O31)</f>
        <v>04101AÇÃO DE GESTÃO</v>
      </c>
      <c r="O31" s="69" t="s">
        <v>221</v>
      </c>
      <c r="P31" s="69" t="s">
        <v>213</v>
      </c>
      <c r="Q31" s="69" t="n">
        <v>25</v>
      </c>
      <c r="R31" s="69" t="str">
        <f aca="false">VLOOKUP(O31,'PRODUTOS PPA'!G:G,1,0)</f>
        <v>AÇÃO DE GESTÃO</v>
      </c>
      <c r="S31" s="69" t="e">
        <f aca="false">#N/A</f>
        <v>#N/A</v>
      </c>
      <c r="T31" s="69" t="e">
        <f aca="false">#N/A</f>
        <v>#N/A</v>
      </c>
      <c r="U31" s="69" t="e">
        <f aca="false">#N/A</f>
        <v>#N/A</v>
      </c>
      <c r="V31" s="70"/>
      <c r="W31" s="69"/>
      <c r="X31" s="69"/>
      <c r="Y31" s="69"/>
      <c r="Z31" s="69"/>
      <c r="AA31" s="69"/>
      <c r="AB31" s="69"/>
      <c r="AC31" s="69"/>
      <c r="AD31" s="69"/>
      <c r="AE31" s="69"/>
      <c r="AF31" s="69"/>
    </row>
    <row r="32" customFormat="false" ht="15" hidden="false" customHeight="true" outlineLevel="0" collapsed="false">
      <c r="A32" s="60" t="s">
        <v>88</v>
      </c>
      <c r="B32" s="61" t="str">
        <f aca="false">VLOOKUP(A32,PROGRAMAS!A:I,5,0)</f>
        <v>GESTÃO</v>
      </c>
      <c r="C32" s="62" t="str">
        <f aca="false">VLOOKUP(A32,PROGRAMAS!A:I,2,0)</f>
        <v>GESTÃO EFICIENTE E TRANSPARENTE DO PODER JUDICIÁRIO</v>
      </c>
      <c r="D32" s="62" t="str">
        <f aca="false">VLOOKUP(A32,PROGRAMAS!A:O,3,0)</f>
        <v>DIRETRIZ IV</v>
      </c>
      <c r="E32" s="62"/>
      <c r="F32" s="73" t="e">
        <f aca="false">#N/A</f>
        <v>#N/A</v>
      </c>
      <c r="G32" s="66" t="e">
        <f aca="false">VLOOKUP(F32,'AÇÕES ORÇAMENTÁRIAS'!D:E,2,0)</f>
        <v>#N/A</v>
      </c>
      <c r="H32" s="65" t="e">
        <f aca="false">VLOOKUP(CONCATENATE(G32,J32),'AÇÕES ORÇAMENTÁRIAS'!O:P,2,0)</f>
        <v>#N/A</v>
      </c>
      <c r="I32" s="65" t="e">
        <f aca="false">VLOOKUP(CONCATENATE(G32,J32),'AÇÕES ORÇAMENTÁRIAS'!O:Q,3,0)</f>
        <v>#N/A</v>
      </c>
      <c r="J32" s="66" t="str">
        <f aca="false">LEFT(K32,5)</f>
        <v>04101</v>
      </c>
      <c r="K32" s="67" t="s">
        <v>219</v>
      </c>
      <c r="L32" s="71" t="s">
        <v>223</v>
      </c>
      <c r="M32" s="66" t="str">
        <f aca="false">VLOOKUP(L32,'AÇÕES ESTRATÉGICAS'!D:E,2,0)</f>
        <v>2618</v>
      </c>
      <c r="N32" s="66" t="str">
        <f aca="false">CONCATENATE(J32,O32)</f>
        <v>04101AUXÍLIOS À SERVIDORES</v>
      </c>
      <c r="O32" s="69" t="s">
        <v>224</v>
      </c>
      <c r="P32" s="69" t="s">
        <v>213</v>
      </c>
      <c r="Q32" s="69" t="n">
        <v>20</v>
      </c>
      <c r="R32" s="69" t="str">
        <f aca="false">VLOOKUP(O32,'PRODUTOS PPA'!G:G,1,0)</f>
        <v>AUXÍLIOS À SERVIDORES</v>
      </c>
      <c r="S32" s="69" t="e">
        <f aca="false">#N/A</f>
        <v>#N/A</v>
      </c>
      <c r="T32" s="69" t="e">
        <f aca="false">#N/A</f>
        <v>#N/A</v>
      </c>
      <c r="U32" s="69" t="e">
        <f aca="false">#N/A</f>
        <v>#N/A</v>
      </c>
      <c r="V32" s="70"/>
      <c r="W32" s="69"/>
      <c r="X32" s="69"/>
      <c r="Y32" s="69"/>
      <c r="Z32" s="69"/>
      <c r="AA32" s="69"/>
      <c r="AB32" s="69"/>
      <c r="AC32" s="69"/>
      <c r="AD32" s="69"/>
      <c r="AE32" s="69"/>
      <c r="AF32" s="69"/>
    </row>
    <row r="33" customFormat="false" ht="15" hidden="false" customHeight="true" outlineLevel="0" collapsed="false">
      <c r="A33" s="60" t="s">
        <v>88</v>
      </c>
      <c r="B33" s="61" t="str">
        <f aca="false">VLOOKUP(A33,PROGRAMAS!A:I,5,0)</f>
        <v>GESTÃO</v>
      </c>
      <c r="C33" s="62" t="str">
        <f aca="false">VLOOKUP(A33,PROGRAMAS!A:I,2,0)</f>
        <v>GESTÃO EFICIENTE E TRANSPARENTE DO PODER JUDICIÁRIO</v>
      </c>
      <c r="D33" s="62" t="str">
        <f aca="false">VLOOKUP(A33,PROGRAMAS!A:O,3,0)</f>
        <v>DIRETRIZ IV</v>
      </c>
      <c r="E33" s="62"/>
      <c r="F33" s="72" t="s">
        <v>225</v>
      </c>
      <c r="G33" s="66" t="str">
        <f aca="false">VLOOKUP(F33,'AÇÕES ORÇAMENTÁRIAS'!D:E,2,0)</f>
        <v>2374</v>
      </c>
      <c r="H33" s="65" t="n">
        <f aca="false">VLOOKUP(CONCATENATE(G33,J33),'AÇÕES ORÇAMENTÁRIAS'!O:P,2,0)</f>
        <v>2119286</v>
      </c>
      <c r="I33" s="65" t="n">
        <f aca="false">VLOOKUP(CONCATENATE(G33,J33),'AÇÕES ORÇAMENTÁRIAS'!O:Q,3,0)</f>
        <v>922189.18</v>
      </c>
      <c r="J33" s="66" t="str">
        <f aca="false">LEFT(K33,5)</f>
        <v>04103</v>
      </c>
      <c r="K33" s="67" t="s">
        <v>226</v>
      </c>
      <c r="L33" s="71" t="s">
        <v>227</v>
      </c>
      <c r="M33" s="66" t="n">
        <f aca="false">VLOOKUP(L33,'AÇÕES ESTRATÉGICAS'!D:E,2,0)</f>
        <v>2328</v>
      </c>
      <c r="N33" s="66" t="str">
        <f aca="false">CONCATENATE(J33,O33)</f>
        <v>04103AÇÃO DE GESTÃO</v>
      </c>
      <c r="O33" s="63" t="s">
        <v>221</v>
      </c>
      <c r="P33" s="63" t="s">
        <v>213</v>
      </c>
      <c r="Q33" s="69" t="n">
        <v>100</v>
      </c>
      <c r="R33" s="69" t="str">
        <f aca="false">VLOOKUP(O33,'PRODUTOS PPA'!G:G,1,0)</f>
        <v>AÇÃO DE GESTÃO</v>
      </c>
      <c r="S33" s="69" t="s">
        <v>225</v>
      </c>
      <c r="T33" s="69" t="s">
        <v>228</v>
      </c>
      <c r="U33" s="69" t="n">
        <v>2119286</v>
      </c>
      <c r="V33" s="70"/>
      <c r="W33" s="69"/>
      <c r="X33" s="69"/>
      <c r="Y33" s="69"/>
      <c r="Z33" s="69"/>
      <c r="AA33" s="69"/>
      <c r="AB33" s="69"/>
      <c r="AC33" s="69"/>
      <c r="AD33" s="69"/>
      <c r="AE33" s="69"/>
      <c r="AF33" s="69"/>
    </row>
    <row r="34" customFormat="false" ht="15" hidden="false" customHeight="true" outlineLevel="0" collapsed="false">
      <c r="A34" s="60" t="s">
        <v>93</v>
      </c>
      <c r="B34" s="61" t="str">
        <f aca="false">VLOOKUP(A34,PROGRAMAS!A:I,5,0)</f>
        <v>TEMÁTICO</v>
      </c>
      <c r="C34" s="62" t="str">
        <f aca="false">VLOOKUP(A34,PROGRAMAS!A:I,2,0)</f>
        <v>JUSTIÇA E CIDADANIA</v>
      </c>
      <c r="D34" s="62" t="str">
        <f aca="false">VLOOKUP(A34,PROGRAMAS!A:O,3,0)</f>
        <v>DIRETRIZ I</v>
      </c>
      <c r="E34" s="62"/>
      <c r="F34" s="72" t="s">
        <v>229</v>
      </c>
      <c r="G34" s="66" t="str">
        <f aca="false">VLOOKUP(F34,'AÇÕES ORÇAMENTÁRIAS'!D:E,2,0)</f>
        <v>2375</v>
      </c>
      <c r="H34" s="65" t="n">
        <f aca="false">VLOOKUP(CONCATENATE(G34,J34),'AÇÕES ORÇAMENTÁRIAS'!O:P,2,0)</f>
        <v>249058</v>
      </c>
      <c r="I34" s="65" t="n">
        <f aca="false">VLOOKUP(CONCATENATE(G34,J34),'AÇÕES ORÇAMENTÁRIAS'!O:Q,3,0)</f>
        <v>100233</v>
      </c>
      <c r="J34" s="66" t="str">
        <f aca="false">LEFT(K34,5)</f>
        <v>04103</v>
      </c>
      <c r="K34" s="67" t="s">
        <v>226</v>
      </c>
      <c r="L34" s="71" t="s">
        <v>230</v>
      </c>
      <c r="M34" s="66" t="str">
        <f aca="false">VLOOKUP(L34,'AÇÕES ESTRATÉGICAS'!D:E,2,0)</f>
        <v>2434</v>
      </c>
      <c r="N34" s="66" t="str">
        <f aca="false">CONCATENATE(J34,O34)</f>
        <v>04103APOIO A UNIDADES JUDICIÁRIAS PRIMEIRA INSTÂNCIA</v>
      </c>
      <c r="O34" s="63" t="s">
        <v>231</v>
      </c>
      <c r="P34" s="63" t="s">
        <v>232</v>
      </c>
      <c r="Q34" s="69" t="n">
        <v>20</v>
      </c>
      <c r="R34" s="69" t="str">
        <f aca="false">VLOOKUP(O34,'PRODUTOS PPA'!G:G,1,0)</f>
        <v>APOIO A UNIDADES JUDICIÁRIAS PRIMEIRA INSTÂNCIA</v>
      </c>
      <c r="S34" s="69" t="s">
        <v>229</v>
      </c>
      <c r="T34" s="69" t="s">
        <v>233</v>
      </c>
      <c r="U34" s="69" t="n">
        <v>249058</v>
      </c>
      <c r="V34" s="70"/>
      <c r="W34" s="69"/>
      <c r="X34" s="69"/>
      <c r="Y34" s="69"/>
      <c r="Z34" s="69"/>
      <c r="AA34" s="69"/>
      <c r="AB34" s="69"/>
      <c r="AC34" s="69"/>
      <c r="AD34" s="69"/>
      <c r="AE34" s="69"/>
      <c r="AF34" s="69"/>
    </row>
    <row r="35" customFormat="false" ht="15" hidden="false" customHeight="true" outlineLevel="0" collapsed="false">
      <c r="A35" s="60" t="s">
        <v>93</v>
      </c>
      <c r="B35" s="61" t="str">
        <f aca="false">VLOOKUP(A35,PROGRAMAS!A:I,5,0)</f>
        <v>TEMÁTICO</v>
      </c>
      <c r="C35" s="62" t="str">
        <f aca="false">VLOOKUP(A35,PROGRAMAS!A:I,2,0)</f>
        <v>JUSTIÇA E CIDADANIA</v>
      </c>
      <c r="D35" s="62" t="str">
        <f aca="false">VLOOKUP(A35,PROGRAMAS!A:O,3,0)</f>
        <v>DIRETRIZ I</v>
      </c>
      <c r="E35" s="62"/>
      <c r="F35" s="74" t="s">
        <v>234</v>
      </c>
      <c r="G35" s="66" t="str">
        <f aca="false">VLOOKUP(F35,'AÇÕES ORÇAMENTÁRIAS'!D:E,2,0)</f>
        <v>2376</v>
      </c>
      <c r="H35" s="65" t="n">
        <f aca="false">VLOOKUP(CONCATENATE(G35,J35),'AÇÕES ORÇAMENTÁRIAS'!O:P,2,0)</f>
        <v>2654480</v>
      </c>
      <c r="I35" s="65" t="n">
        <f aca="false">VLOOKUP(CONCATENATE(G35,J35),'AÇÕES ORÇAMENTÁRIAS'!O:Q,3,0)</f>
        <v>599853</v>
      </c>
      <c r="J35" s="66" t="str">
        <f aca="false">LEFT(K35,5)</f>
        <v>04103</v>
      </c>
      <c r="K35" s="67" t="s">
        <v>226</v>
      </c>
      <c r="L35" s="71" t="s">
        <v>230</v>
      </c>
      <c r="M35" s="66" t="str">
        <f aca="false">VLOOKUP(L35,'AÇÕES ESTRATÉGICAS'!D:E,2,0)</f>
        <v>2434</v>
      </c>
      <c r="N35" s="66" t="str">
        <f aca="false">CONCATENATE(J35,O35)</f>
        <v>04103INSPEÇÕES EXTRAJUDICIAIS</v>
      </c>
      <c r="O35" s="63" t="s">
        <v>235</v>
      </c>
      <c r="P35" s="63" t="s">
        <v>232</v>
      </c>
      <c r="Q35" s="69" t="n">
        <v>15</v>
      </c>
      <c r="R35" s="69" t="str">
        <f aca="false">VLOOKUP(O35,'PRODUTOS PPA'!G:G,1,0)</f>
        <v>INSPEÇÕES EXTRAJUDICIAIS</v>
      </c>
      <c r="S35" s="69" t="s">
        <v>234</v>
      </c>
      <c r="T35" s="69" t="s">
        <v>236</v>
      </c>
      <c r="U35" s="69" t="n">
        <v>2654480</v>
      </c>
      <c r="V35" s="70"/>
      <c r="W35" s="69"/>
      <c r="X35" s="69"/>
      <c r="Y35" s="69"/>
      <c r="Z35" s="69"/>
      <c r="AA35" s="69"/>
      <c r="AB35" s="69"/>
      <c r="AC35" s="69"/>
      <c r="AD35" s="69"/>
      <c r="AE35" s="69"/>
      <c r="AF35" s="69"/>
    </row>
    <row r="36" customFormat="false" ht="15" hidden="false" customHeight="true" outlineLevel="0" collapsed="false">
      <c r="A36" s="60" t="s">
        <v>93</v>
      </c>
      <c r="B36" s="61" t="str">
        <f aca="false">VLOOKUP(A36,PROGRAMAS!A:I,5,0)</f>
        <v>TEMÁTICO</v>
      </c>
      <c r="C36" s="62" t="str">
        <f aca="false">VLOOKUP(A36,PROGRAMAS!A:I,2,0)</f>
        <v>JUSTIÇA E CIDADANIA</v>
      </c>
      <c r="D36" s="62" t="str">
        <f aca="false">VLOOKUP(A36,PROGRAMAS!A:O,3,0)</f>
        <v>DIRETRIZ I</v>
      </c>
      <c r="E36" s="62"/>
      <c r="F36" s="74" t="s">
        <v>234</v>
      </c>
      <c r="G36" s="66" t="str">
        <f aca="false">VLOOKUP(F36,'AÇÕES ORÇAMENTÁRIAS'!D:E,2,0)</f>
        <v>2376</v>
      </c>
      <c r="H36" s="65" t="n">
        <f aca="false">VLOOKUP(CONCATENATE(G36,J36),'AÇÕES ORÇAMENTÁRIAS'!O:P,2,0)</f>
        <v>2654480</v>
      </c>
      <c r="I36" s="65" t="n">
        <f aca="false">VLOOKUP(CONCATENATE(G36,J36),'AÇÕES ORÇAMENTÁRIAS'!O:Q,3,0)</f>
        <v>599853</v>
      </c>
      <c r="J36" s="66" t="str">
        <f aca="false">LEFT(K36,5)</f>
        <v>04103</v>
      </c>
      <c r="K36" s="67" t="s">
        <v>226</v>
      </c>
      <c r="L36" s="71" t="s">
        <v>230</v>
      </c>
      <c r="M36" s="66" t="str">
        <f aca="false">VLOOKUP(L36,'AÇÕES ESTRATÉGICAS'!D:E,2,0)</f>
        <v>2434</v>
      </c>
      <c r="N36" s="66" t="str">
        <f aca="false">CONCATENATE(J36,O36)</f>
        <v>04103INSPEÇÕES JUDICIAIS</v>
      </c>
      <c r="O36" s="63" t="s">
        <v>237</v>
      </c>
      <c r="P36" s="63" t="s">
        <v>232</v>
      </c>
      <c r="Q36" s="69" t="n">
        <v>10</v>
      </c>
      <c r="R36" s="69" t="str">
        <f aca="false">VLOOKUP(O36,'PRODUTOS PPA'!G:G,1,0)</f>
        <v>INSPEÇÕES JUDICIAIS</v>
      </c>
      <c r="S36" s="69" t="s">
        <v>234</v>
      </c>
      <c r="T36" s="69" t="s">
        <v>236</v>
      </c>
      <c r="U36" s="69" t="n">
        <v>2654480</v>
      </c>
      <c r="V36" s="70"/>
      <c r="W36" s="69"/>
      <c r="X36" s="69"/>
      <c r="Y36" s="69"/>
      <c r="Z36" s="69"/>
      <c r="AA36" s="69"/>
      <c r="AB36" s="69"/>
      <c r="AC36" s="69"/>
      <c r="AD36" s="69"/>
      <c r="AE36" s="69"/>
      <c r="AF36" s="69"/>
    </row>
    <row r="37" customFormat="false" ht="15" hidden="false" customHeight="true" outlineLevel="0" collapsed="false">
      <c r="A37" s="60" t="s">
        <v>93</v>
      </c>
      <c r="B37" s="61" t="str">
        <f aca="false">VLOOKUP(A37,PROGRAMAS!A:I,5,0)</f>
        <v>TEMÁTICO</v>
      </c>
      <c r="C37" s="62" t="str">
        <f aca="false">VLOOKUP(A37,PROGRAMAS!A:I,2,0)</f>
        <v>JUSTIÇA E CIDADANIA</v>
      </c>
      <c r="D37" s="62" t="str">
        <f aca="false">VLOOKUP(A37,PROGRAMAS!A:O,3,0)</f>
        <v>DIRETRIZ I</v>
      </c>
      <c r="E37" s="62"/>
      <c r="F37" s="75" t="e">
        <f aca="false">#N/A</f>
        <v>#N/A</v>
      </c>
      <c r="G37" s="66" t="e">
        <f aca="false">VLOOKUP(F37,'AÇÕES ORÇAMENTÁRIAS'!D:E,2,0)</f>
        <v>#N/A</v>
      </c>
      <c r="H37" s="65" t="e">
        <f aca="false">VLOOKUP(CONCATENATE(G37,J37),'AÇÕES ORÇAMENTÁRIAS'!O:P,2,0)</f>
        <v>#N/A</v>
      </c>
      <c r="I37" s="65" t="e">
        <f aca="false">VLOOKUP(CONCATENATE(G37,J37),'AÇÕES ORÇAMENTÁRIAS'!O:Q,3,0)</f>
        <v>#N/A</v>
      </c>
      <c r="J37" s="66" t="str">
        <f aca="false">LEFT(K37,5)</f>
        <v>04103</v>
      </c>
      <c r="K37" s="67" t="s">
        <v>226</v>
      </c>
      <c r="L37" s="71" t="s">
        <v>230</v>
      </c>
      <c r="M37" s="66" t="str">
        <f aca="false">VLOOKUP(L37,'AÇÕES ESTRATÉGICAS'!D:E,2,0)</f>
        <v>2434</v>
      </c>
      <c r="N37" s="66" t="str">
        <f aca="false">CONCATENATE(J37,O37)</f>
        <v>04103CORREIÇÕES ORDINÁRIAS EXTRAJUDICIAIS</v>
      </c>
      <c r="O37" s="63" t="s">
        <v>238</v>
      </c>
      <c r="P37" s="63" t="s">
        <v>232</v>
      </c>
      <c r="Q37" s="69" t="n">
        <v>15</v>
      </c>
      <c r="R37" s="69" t="str">
        <f aca="false">VLOOKUP(O37,'PRODUTOS PPA'!G:G,1,0)</f>
        <v>CORREIÇÕES ORDINÁRIAS EXTRAJUDICIAIS</v>
      </c>
      <c r="S37" s="69" t="e">
        <f aca="false">#N/A</f>
        <v>#N/A</v>
      </c>
      <c r="T37" s="69" t="e">
        <f aca="false">#N/A</f>
        <v>#N/A</v>
      </c>
      <c r="U37" s="69" t="e">
        <f aca="false">#N/A</f>
        <v>#N/A</v>
      </c>
      <c r="V37" s="70"/>
      <c r="W37" s="69"/>
      <c r="X37" s="69"/>
      <c r="Y37" s="69"/>
      <c r="Z37" s="69"/>
      <c r="AA37" s="69"/>
      <c r="AB37" s="69"/>
      <c r="AC37" s="69"/>
      <c r="AD37" s="69"/>
      <c r="AE37" s="69"/>
      <c r="AF37" s="69"/>
    </row>
    <row r="38" customFormat="false" ht="15" hidden="false" customHeight="true" outlineLevel="0" collapsed="false">
      <c r="A38" s="60" t="s">
        <v>93</v>
      </c>
      <c r="B38" s="61" t="str">
        <f aca="false">VLOOKUP(A38,PROGRAMAS!A:I,5,0)</f>
        <v>TEMÁTICO</v>
      </c>
      <c r="C38" s="62" t="str">
        <f aca="false">VLOOKUP(A38,PROGRAMAS!A:I,2,0)</f>
        <v>JUSTIÇA E CIDADANIA</v>
      </c>
      <c r="D38" s="62" t="str">
        <f aca="false">VLOOKUP(A38,PROGRAMAS!A:O,3,0)</f>
        <v>DIRETRIZ I</v>
      </c>
      <c r="E38" s="62"/>
      <c r="F38" s="75" t="e">
        <f aca="false">#N/A</f>
        <v>#N/A</v>
      </c>
      <c r="G38" s="66" t="e">
        <f aca="false">VLOOKUP(F38,'AÇÕES ORÇAMENTÁRIAS'!D:E,2,0)</f>
        <v>#N/A</v>
      </c>
      <c r="H38" s="65" t="e">
        <f aca="false">VLOOKUP(CONCATENATE(G38,J38),'AÇÕES ORÇAMENTÁRIAS'!O:P,2,0)</f>
        <v>#N/A</v>
      </c>
      <c r="I38" s="65" t="e">
        <f aca="false">VLOOKUP(CONCATENATE(G38,J38),'AÇÕES ORÇAMENTÁRIAS'!O:Q,3,0)</f>
        <v>#N/A</v>
      </c>
      <c r="J38" s="66" t="str">
        <f aca="false">LEFT(K38,5)</f>
        <v>04103</v>
      </c>
      <c r="K38" s="67" t="s">
        <v>226</v>
      </c>
      <c r="L38" s="71" t="s">
        <v>230</v>
      </c>
      <c r="M38" s="66" t="str">
        <f aca="false">VLOOKUP(L38,'AÇÕES ESTRATÉGICAS'!D:E,2,0)</f>
        <v>2434</v>
      </c>
      <c r="N38" s="66" t="str">
        <f aca="false">CONCATENATE(J38,O38)</f>
        <v>04103CORREIÇÕES ORDINÁRIAS JUDICIAIS</v>
      </c>
      <c r="O38" s="63" t="s">
        <v>239</v>
      </c>
      <c r="P38" s="63" t="s">
        <v>232</v>
      </c>
      <c r="Q38" s="69" t="n">
        <v>15</v>
      </c>
      <c r="R38" s="69" t="str">
        <f aca="false">VLOOKUP(O38,'PRODUTOS PPA'!G:G,1,0)</f>
        <v>CORREIÇÕES ORDINÁRIAS JUDICIAIS</v>
      </c>
      <c r="S38" s="69" t="e">
        <f aca="false">#N/A</f>
        <v>#N/A</v>
      </c>
      <c r="T38" s="69" t="e">
        <f aca="false">#N/A</f>
        <v>#N/A</v>
      </c>
      <c r="U38" s="69" t="e">
        <f aca="false">#N/A</f>
        <v>#N/A</v>
      </c>
      <c r="V38" s="70"/>
      <c r="W38" s="69"/>
      <c r="X38" s="69"/>
      <c r="Y38" s="69"/>
      <c r="Z38" s="69"/>
      <c r="AA38" s="69"/>
      <c r="AB38" s="69"/>
      <c r="AC38" s="69"/>
      <c r="AD38" s="69"/>
      <c r="AE38" s="69"/>
      <c r="AF38" s="69"/>
    </row>
    <row r="39" customFormat="false" ht="15" hidden="false" customHeight="true" outlineLevel="0" collapsed="false">
      <c r="A39" s="60" t="s">
        <v>88</v>
      </c>
      <c r="B39" s="61" t="str">
        <f aca="false">VLOOKUP(A39,PROGRAMAS!A:I,5,0)</f>
        <v>GESTÃO</v>
      </c>
      <c r="C39" s="62" t="str">
        <f aca="false">VLOOKUP(A39,PROGRAMAS!A:I,2,0)</f>
        <v>GESTÃO EFICIENTE E TRANSPARENTE DO PODER JUDICIÁRIO</v>
      </c>
      <c r="D39" s="62" t="str">
        <f aca="false">VLOOKUP(A39,PROGRAMAS!A:O,3,0)</f>
        <v>DIRETRIZ IV</v>
      </c>
      <c r="E39" s="62"/>
      <c r="F39" s="73" t="s">
        <v>240</v>
      </c>
      <c r="G39" s="66" t="e">
        <f aca="false">VLOOKUP(F39,'AÇÕES ORÇAMENTÁRIAS'!D:E,2,0)</f>
        <v>#N/A</v>
      </c>
      <c r="H39" s="65" t="e">
        <f aca="false">VLOOKUP(CONCATENATE(G39,J39),'AÇÕES ORÇAMENTÁRIAS'!O:P,2,0)</f>
        <v>#N/A</v>
      </c>
      <c r="I39" s="65" t="e">
        <f aca="false">VLOOKUP(CONCATENATE(G39,J39),'AÇÕES ORÇAMENTÁRIAS'!O:Q,3,0)</f>
        <v>#N/A</v>
      </c>
      <c r="J39" s="66" t="str">
        <f aca="false">LEFT(K39,5)</f>
        <v>04105</v>
      </c>
      <c r="K39" s="67" t="s">
        <v>241</v>
      </c>
      <c r="L39" s="71" t="s">
        <v>242</v>
      </c>
      <c r="M39" s="66" t="n">
        <v>1520</v>
      </c>
      <c r="N39" s="66" t="str">
        <f aca="false">CONCATENATE(J39,O39)</f>
        <v>04105AÇÃO DE GESTÃO</v>
      </c>
      <c r="O39" s="63" t="s">
        <v>221</v>
      </c>
      <c r="P39" s="63" t="s">
        <v>213</v>
      </c>
      <c r="Q39" s="69" t="n">
        <v>28</v>
      </c>
      <c r="R39" s="69" t="str">
        <f aca="false">VLOOKUP(O39,'PRODUTOS PPA'!G:G,1,0)</f>
        <v>AÇÃO DE GESTÃO</v>
      </c>
      <c r="S39" s="69" t="s">
        <v>240</v>
      </c>
      <c r="T39" s="69" t="e">
        <f aca="false">#N/A</f>
        <v>#N/A</v>
      </c>
      <c r="U39" s="69" t="e">
        <f aca="false">#N/A</f>
        <v>#N/A</v>
      </c>
      <c r="V39" s="70"/>
      <c r="W39" s="69"/>
      <c r="X39" s="69"/>
      <c r="Y39" s="69"/>
      <c r="Z39" s="69"/>
      <c r="AA39" s="69"/>
      <c r="AB39" s="69"/>
      <c r="AC39" s="69"/>
      <c r="AD39" s="69"/>
      <c r="AE39" s="69"/>
      <c r="AF39" s="69"/>
    </row>
    <row r="40" customFormat="false" ht="15" hidden="false" customHeight="true" outlineLevel="0" collapsed="false">
      <c r="A40" s="60" t="s">
        <v>92</v>
      </c>
      <c r="B40" s="61" t="str">
        <f aca="false">VLOOKUP(A40,PROGRAMAS!A:I,5,0)</f>
        <v>TEMÁTICO</v>
      </c>
      <c r="C40" s="62" t="str">
        <f aca="false">VLOOKUP(A40,PROGRAMAS!A:I,2,0)</f>
        <v>INFRAESTRUTURA, TECNOLOGIA E INOVAÇÃO DO PODER JUDICIÁRIO</v>
      </c>
      <c r="D40" s="62" t="str">
        <f aca="false">VLOOKUP(A40,PROGRAMAS!A:O,3,0)</f>
        <v>DIRETRIZ IV</v>
      </c>
      <c r="E40" s="62"/>
      <c r="F40" s="73" t="s">
        <v>243</v>
      </c>
      <c r="G40" s="66" t="e">
        <f aca="false">VLOOKUP(F40,'AÇÕES ORÇAMENTÁRIAS'!D:E,2,0)</f>
        <v>#N/A</v>
      </c>
      <c r="H40" s="65" t="e">
        <f aca="false">VLOOKUP(CONCATENATE(G40,J40),'AÇÕES ORÇAMENTÁRIAS'!O:P,2,0)</f>
        <v>#N/A</v>
      </c>
      <c r="I40" s="65" t="e">
        <f aca="false">VLOOKUP(CONCATENATE(G40,J40),'AÇÕES ORÇAMENTÁRIAS'!O:Q,3,0)</f>
        <v>#N/A</v>
      </c>
      <c r="J40" s="66" t="str">
        <f aca="false">LEFT(K40,5)</f>
        <v>04105</v>
      </c>
      <c r="K40" s="67" t="s">
        <v>241</v>
      </c>
      <c r="L40" s="71" t="s">
        <v>244</v>
      </c>
      <c r="M40" s="66" t="str">
        <f aca="false">VLOOKUP(L40,'AÇÕES ESTRATÉGICAS'!D:E,2,0)</f>
        <v>2655</v>
      </c>
      <c r="N40" s="66" t="str">
        <f aca="false">CONCATENATE(J40,O40)</f>
        <v>04105CONSTRUÇÃO E REFORMA DE UNIDADES JUDICIÁRIAS</v>
      </c>
      <c r="O40" s="63" t="s">
        <v>245</v>
      </c>
      <c r="P40" s="63" t="s">
        <v>246</v>
      </c>
      <c r="Q40" s="69" t="n">
        <v>7115</v>
      </c>
      <c r="R40" s="69" t="str">
        <f aca="false">VLOOKUP(O40,'PRODUTOS PPA'!G:G,1,0)</f>
        <v>CONSTRUÇÃO E REFORMA DE UNIDADES JUDICIÁRIAS</v>
      </c>
      <c r="S40" s="69" t="s">
        <v>243</v>
      </c>
      <c r="T40" s="69" t="e">
        <f aca="false">#N/A</f>
        <v>#N/A</v>
      </c>
      <c r="U40" s="69" t="e">
        <f aca="false">#N/A</f>
        <v>#N/A</v>
      </c>
      <c r="V40" s="70"/>
      <c r="W40" s="69"/>
      <c r="X40" s="69"/>
      <c r="Y40" s="69"/>
      <c r="Z40" s="69"/>
      <c r="AA40" s="69"/>
      <c r="AB40" s="69"/>
      <c r="AC40" s="69"/>
      <c r="AD40" s="69"/>
      <c r="AE40" s="69"/>
      <c r="AF40" s="69"/>
    </row>
    <row r="41" customFormat="false" ht="15" hidden="false" customHeight="true" outlineLevel="0" collapsed="false">
      <c r="A41" s="60" t="s">
        <v>92</v>
      </c>
      <c r="B41" s="61" t="str">
        <f aca="false">VLOOKUP(A41,PROGRAMAS!A:I,5,0)</f>
        <v>TEMÁTICO</v>
      </c>
      <c r="C41" s="62" t="str">
        <f aca="false">VLOOKUP(A41,PROGRAMAS!A:I,2,0)</f>
        <v>INFRAESTRUTURA, TECNOLOGIA E INOVAÇÃO DO PODER JUDICIÁRIO</v>
      </c>
      <c r="D41" s="62" t="str">
        <f aca="false">VLOOKUP(A41,PROGRAMAS!A:O,3,0)</f>
        <v>DIRETRIZ IV</v>
      </c>
      <c r="E41" s="62"/>
      <c r="F41" s="73" t="s">
        <v>243</v>
      </c>
      <c r="G41" s="66" t="e">
        <f aca="false">VLOOKUP(F41,'AÇÕES ORÇAMENTÁRIAS'!D:E,2,0)</f>
        <v>#N/A</v>
      </c>
      <c r="H41" s="65" t="e">
        <f aca="false">VLOOKUP(CONCATENATE(G41,J41),'AÇÕES ORÇAMENTÁRIAS'!O:P,2,0)</f>
        <v>#N/A</v>
      </c>
      <c r="I41" s="65" t="e">
        <f aca="false">VLOOKUP(CONCATENATE(G41,J41),'AÇÕES ORÇAMENTÁRIAS'!O:Q,3,0)</f>
        <v>#N/A</v>
      </c>
      <c r="J41" s="66" t="str">
        <f aca="false">LEFT(K41,5)</f>
        <v>04105</v>
      </c>
      <c r="K41" s="67" t="s">
        <v>241</v>
      </c>
      <c r="L41" s="71" t="s">
        <v>247</v>
      </c>
      <c r="M41" s="66" t="str">
        <f aca="false">VLOOKUP(L41,'AÇÕES ESTRATÉGICAS'!D:E,2,0)</f>
        <v>2720</v>
      </c>
      <c r="N41" s="66" t="str">
        <f aca="false">CONCATENATE(J41,O41)</f>
        <v>04105UNIDADES ATENDIDAS</v>
      </c>
      <c r="O41" s="63" t="s">
        <v>248</v>
      </c>
      <c r="P41" s="63" t="s">
        <v>213</v>
      </c>
      <c r="Q41" s="69" t="n">
        <v>13</v>
      </c>
      <c r="R41" s="69" t="str">
        <f aca="false">VLOOKUP(O41,'PRODUTOS PPA'!G:G,1,0)</f>
        <v>UNIDADES ATENDIDAS</v>
      </c>
      <c r="S41" s="69" t="s">
        <v>243</v>
      </c>
      <c r="T41" s="69" t="e">
        <f aca="false">#N/A</f>
        <v>#N/A</v>
      </c>
      <c r="U41" s="69" t="e">
        <f aca="false">#N/A</f>
        <v>#N/A</v>
      </c>
      <c r="V41" s="70"/>
      <c r="W41" s="69"/>
      <c r="X41" s="69"/>
      <c r="Y41" s="69"/>
      <c r="Z41" s="69"/>
      <c r="AA41" s="69"/>
      <c r="AB41" s="69"/>
      <c r="AC41" s="69"/>
      <c r="AD41" s="69"/>
      <c r="AE41" s="69"/>
      <c r="AF41" s="69"/>
    </row>
    <row r="42" customFormat="false" ht="15" hidden="false" customHeight="true" outlineLevel="0" collapsed="false">
      <c r="A42" s="60" t="s">
        <v>92</v>
      </c>
      <c r="B42" s="61" t="str">
        <f aca="false">VLOOKUP(A42,PROGRAMAS!A:I,5,0)</f>
        <v>TEMÁTICO</v>
      </c>
      <c r="C42" s="62" t="str">
        <f aca="false">VLOOKUP(A42,PROGRAMAS!A:I,2,0)</f>
        <v>INFRAESTRUTURA, TECNOLOGIA E INOVAÇÃO DO PODER JUDICIÁRIO</v>
      </c>
      <c r="D42" s="62" t="str">
        <f aca="false">VLOOKUP(A42,PROGRAMAS!A:O,3,0)</f>
        <v>DIRETRIZ IV</v>
      </c>
      <c r="E42" s="62"/>
      <c r="F42" s="73" t="e">
        <f aca="false">#N/A</f>
        <v>#N/A</v>
      </c>
      <c r="G42" s="66" t="e">
        <f aca="false">VLOOKUP(F42,'AÇÕES ORÇAMENTÁRIAS'!D:E,2,0)</f>
        <v>#N/A</v>
      </c>
      <c r="H42" s="65" t="e">
        <f aca="false">VLOOKUP(CONCATENATE(G42,J42),'AÇÕES ORÇAMENTÁRIAS'!O:P,2,0)</f>
        <v>#N/A</v>
      </c>
      <c r="I42" s="65" t="e">
        <f aca="false">VLOOKUP(CONCATENATE(G42,J42),'AÇÕES ORÇAMENTÁRIAS'!O:Q,3,0)</f>
        <v>#N/A</v>
      </c>
      <c r="J42" s="66" t="str">
        <f aca="false">LEFT(K42,5)</f>
        <v>04105</v>
      </c>
      <c r="K42" s="67" t="s">
        <v>241</v>
      </c>
      <c r="L42" s="71" t="s">
        <v>249</v>
      </c>
      <c r="M42" s="66" t="str">
        <f aca="false">VLOOKUP(L42,'AÇÕES ESTRATÉGICAS'!D:E,2,0)</f>
        <v>2661</v>
      </c>
      <c r="N42" s="66" t="str">
        <f aca="false">CONCATENATE(J42,O42)</f>
        <v>04105UNIDADES ATENDIDAS</v>
      </c>
      <c r="O42" s="63" t="s">
        <v>248</v>
      </c>
      <c r="P42" s="63" t="s">
        <v>213</v>
      </c>
      <c r="Q42" s="69" t="n">
        <v>26</v>
      </c>
      <c r="R42" s="69" t="str">
        <f aca="false">VLOOKUP(O42,'PRODUTOS PPA'!G:G,1,0)</f>
        <v>UNIDADES ATENDIDAS</v>
      </c>
      <c r="S42" s="69" t="e">
        <f aca="false">#N/A</f>
        <v>#N/A</v>
      </c>
      <c r="T42" s="69" t="e">
        <f aca="false">#N/A</f>
        <v>#N/A</v>
      </c>
      <c r="U42" s="69" t="e">
        <f aca="false">#N/A</f>
        <v>#N/A</v>
      </c>
      <c r="V42" s="70"/>
      <c r="W42" s="69"/>
      <c r="X42" s="69"/>
      <c r="Y42" s="69"/>
      <c r="Z42" s="69"/>
      <c r="AA42" s="69"/>
      <c r="AB42" s="69"/>
      <c r="AC42" s="69"/>
      <c r="AD42" s="69"/>
      <c r="AE42" s="69"/>
      <c r="AF42" s="69"/>
    </row>
    <row r="43" customFormat="false" ht="15" hidden="false" customHeight="true" outlineLevel="0" collapsed="false">
      <c r="A43" s="60" t="s">
        <v>93</v>
      </c>
      <c r="B43" s="61" t="str">
        <f aca="false">VLOOKUP(A43,PROGRAMAS!A:I,5,0)</f>
        <v>TEMÁTICO</v>
      </c>
      <c r="C43" s="62" t="str">
        <f aca="false">VLOOKUP(A43,PROGRAMAS!A:I,2,0)</f>
        <v>JUSTIÇA E CIDADANIA</v>
      </c>
      <c r="D43" s="62" t="str">
        <f aca="false">VLOOKUP(A43,PROGRAMAS!A:O,3,0)</f>
        <v>DIRETRIZ I</v>
      </c>
      <c r="E43" s="62"/>
      <c r="F43" s="73" t="s">
        <v>240</v>
      </c>
      <c r="G43" s="66" t="e">
        <f aca="false">VLOOKUP(F43,'AÇÕES ORÇAMENTÁRIAS'!D:E,2,0)</f>
        <v>#N/A</v>
      </c>
      <c r="H43" s="65" t="e">
        <f aca="false">VLOOKUP(CONCATENATE(G43,J43),'AÇÕES ORÇAMENTÁRIAS'!O:P,2,0)</f>
        <v>#N/A</v>
      </c>
      <c r="I43" s="65" t="e">
        <f aca="false">VLOOKUP(CONCATENATE(G43,J43),'AÇÕES ORÇAMENTÁRIAS'!O:Q,3,0)</f>
        <v>#N/A</v>
      </c>
      <c r="J43" s="66" t="str">
        <f aca="false">LEFT(K43,5)</f>
        <v>04105</v>
      </c>
      <c r="K43" s="67" t="s">
        <v>241</v>
      </c>
      <c r="L43" s="71" t="s">
        <v>250</v>
      </c>
      <c r="M43" s="66" t="n">
        <f aca="false">VLOOKUP(L43,'AÇÕES ESTRATÉGICAS'!D:E,2,0)</f>
        <v>2257</v>
      </c>
      <c r="N43" s="66" t="str">
        <f aca="false">CONCATENATE(J43,O43)</f>
        <v>04105SERVIÇOS</v>
      </c>
      <c r="O43" s="63" t="s">
        <v>251</v>
      </c>
      <c r="P43" s="63" t="s">
        <v>213</v>
      </c>
      <c r="Q43" s="69" t="n">
        <v>18</v>
      </c>
      <c r="R43" s="69" t="str">
        <f aca="false">VLOOKUP(O43,'PRODUTOS PPA'!G:G,1,0)</f>
        <v>SERVIÇOS</v>
      </c>
      <c r="S43" s="69" t="s">
        <v>240</v>
      </c>
      <c r="T43" s="69" t="e">
        <f aca="false">#N/A</f>
        <v>#N/A</v>
      </c>
      <c r="U43" s="69" t="e">
        <f aca="false">#N/A</f>
        <v>#N/A</v>
      </c>
      <c r="V43" s="70"/>
      <c r="W43" s="69"/>
      <c r="X43" s="69"/>
      <c r="Y43" s="69"/>
      <c r="Z43" s="69"/>
      <c r="AA43" s="69"/>
      <c r="AB43" s="69"/>
      <c r="AC43" s="69"/>
      <c r="AD43" s="69"/>
      <c r="AE43" s="69"/>
      <c r="AF43" s="69"/>
    </row>
    <row r="44" customFormat="false" ht="15" hidden="false" customHeight="true" outlineLevel="0" collapsed="false">
      <c r="A44" s="60" t="s">
        <v>88</v>
      </c>
      <c r="B44" s="61" t="str">
        <f aca="false">VLOOKUP(A44,PROGRAMAS!A:I,5,0)</f>
        <v>GESTÃO</v>
      </c>
      <c r="C44" s="62" t="str">
        <f aca="false">VLOOKUP(A44,PROGRAMAS!A:I,2,0)</f>
        <v>GESTÃO EFICIENTE E TRANSPARENTE DO PODER JUDICIÁRIO</v>
      </c>
      <c r="D44" s="62" t="str">
        <f aca="false">VLOOKUP(A44,PROGRAMAS!A:O,3,0)</f>
        <v>DIRETRIZ IV</v>
      </c>
      <c r="E44" s="62"/>
      <c r="F44" s="73" t="e">
        <f aca="false">#N/A</f>
        <v>#N/A</v>
      </c>
      <c r="G44" s="66" t="e">
        <f aca="false">VLOOKUP(F44,'AÇÕES ORÇAMENTÁRIAS'!D:E,2,0)</f>
        <v>#N/A</v>
      </c>
      <c r="H44" s="65" t="e">
        <f aca="false">VLOOKUP(CONCATENATE(G44,J44),'AÇÕES ORÇAMENTÁRIAS'!O:P,2,0)</f>
        <v>#N/A</v>
      </c>
      <c r="I44" s="65" t="e">
        <f aca="false">VLOOKUP(CONCATENATE(G44,J44),'AÇÕES ORÇAMENTÁRIAS'!O:Q,3,0)</f>
        <v>#N/A</v>
      </c>
      <c r="J44" s="66" t="str">
        <f aca="false">LEFT(K44,5)</f>
        <v>04106</v>
      </c>
      <c r="K44" s="67" t="s">
        <v>252</v>
      </c>
      <c r="L44" s="71" t="s">
        <v>253</v>
      </c>
      <c r="M44" s="66" t="str">
        <f aca="false">VLOOKUP(L44,'AÇÕES ESTRATÉGICAS'!D:E,2,0)</f>
        <v>2737</v>
      </c>
      <c r="N44" s="66" t="str">
        <f aca="false">CONCATENATE(J44,O44)</f>
        <v>04106AÇÃO DE GESTÃO</v>
      </c>
      <c r="O44" s="63" t="s">
        <v>221</v>
      </c>
      <c r="P44" s="63" t="s">
        <v>213</v>
      </c>
      <c r="Q44" s="69" t="n">
        <v>25</v>
      </c>
      <c r="R44" s="69" t="str">
        <f aca="false">VLOOKUP(O44,'PRODUTOS PPA'!G:G,1,0)</f>
        <v>AÇÃO DE GESTÃO</v>
      </c>
      <c r="S44" s="69" t="e">
        <f aca="false">#N/A</f>
        <v>#N/A</v>
      </c>
      <c r="T44" s="69" t="e">
        <f aca="false">#N/A</f>
        <v>#N/A</v>
      </c>
      <c r="U44" s="69" t="e">
        <f aca="false">#N/A</f>
        <v>#N/A</v>
      </c>
      <c r="V44" s="70"/>
      <c r="W44" s="69"/>
      <c r="X44" s="69"/>
      <c r="Y44" s="69"/>
      <c r="Z44" s="69"/>
      <c r="AA44" s="69"/>
      <c r="AB44" s="69"/>
      <c r="AC44" s="69"/>
      <c r="AD44" s="69"/>
      <c r="AE44" s="69"/>
      <c r="AF44" s="69"/>
    </row>
    <row r="45" customFormat="false" ht="15" hidden="false" customHeight="true" outlineLevel="0" collapsed="false">
      <c r="A45" s="60" t="s">
        <v>88</v>
      </c>
      <c r="B45" s="61" t="str">
        <f aca="false">VLOOKUP(A45,PROGRAMAS!A:I,5,0)</f>
        <v>GESTÃO</v>
      </c>
      <c r="C45" s="62" t="str">
        <f aca="false">VLOOKUP(A45,PROGRAMAS!A:I,2,0)</f>
        <v>GESTÃO EFICIENTE E TRANSPARENTE DO PODER JUDICIÁRIO</v>
      </c>
      <c r="D45" s="62" t="str">
        <f aca="false">VLOOKUP(A45,PROGRAMAS!A:O,3,0)</f>
        <v>DIRETRIZ IV</v>
      </c>
      <c r="E45" s="62"/>
      <c r="F45" s="73" t="e">
        <f aca="false">#N/A</f>
        <v>#N/A</v>
      </c>
      <c r="G45" s="66" t="e">
        <f aca="false">VLOOKUP(F45,'AÇÕES ORÇAMENTÁRIAS'!D:E,2,0)</f>
        <v>#N/A</v>
      </c>
      <c r="H45" s="65" t="e">
        <f aca="false">VLOOKUP(CONCATENATE(G45,J45),'AÇÕES ORÇAMENTÁRIAS'!O:P,2,0)</f>
        <v>#N/A</v>
      </c>
      <c r="I45" s="65" t="e">
        <f aca="false">VLOOKUP(CONCATENATE(G45,J45),'AÇÕES ORÇAMENTÁRIAS'!O:Q,3,0)</f>
        <v>#N/A</v>
      </c>
      <c r="J45" s="66" t="str">
        <f aca="false">LEFT(K45,5)</f>
        <v>04106</v>
      </c>
      <c r="K45" s="67" t="s">
        <v>252</v>
      </c>
      <c r="L45" s="71" t="s">
        <v>253</v>
      </c>
      <c r="M45" s="66" t="str">
        <f aca="false">VLOOKUP(L45,'AÇÕES ESTRATÉGICAS'!D:E,2,0)</f>
        <v>2737</v>
      </c>
      <c r="N45" s="66" t="str">
        <f aca="false">CONCATENATE(J45,O45)</f>
        <v>04106SERVIDORES CAPACITADOS</v>
      </c>
      <c r="O45" s="63" t="s">
        <v>254</v>
      </c>
      <c r="P45" s="63" t="s">
        <v>213</v>
      </c>
      <c r="Q45" s="69" t="n">
        <v>15</v>
      </c>
      <c r="R45" s="69" t="str">
        <f aca="false">VLOOKUP(O45,'PRODUTOS PPA'!G:G,1,0)</f>
        <v>SERVIDORES CAPACITADOS</v>
      </c>
      <c r="S45" s="69" t="e">
        <f aca="false">#N/A</f>
        <v>#N/A</v>
      </c>
      <c r="T45" s="69" t="e">
        <f aca="false">#N/A</f>
        <v>#N/A</v>
      </c>
      <c r="U45" s="69" t="e">
        <f aca="false">#N/A</f>
        <v>#N/A</v>
      </c>
      <c r="V45" s="70"/>
      <c r="W45" s="69"/>
      <c r="X45" s="69"/>
      <c r="Y45" s="69"/>
      <c r="Z45" s="69"/>
      <c r="AA45" s="69"/>
      <c r="AB45" s="69"/>
      <c r="AC45" s="69"/>
      <c r="AD45" s="69"/>
      <c r="AE45" s="69"/>
      <c r="AF45" s="69"/>
    </row>
    <row r="46" customFormat="false" ht="15" hidden="false" customHeight="true" outlineLevel="0" collapsed="false">
      <c r="A46" s="60" t="s">
        <v>94</v>
      </c>
      <c r="B46" s="61" t="str">
        <f aca="false">VLOOKUP(A46,PROGRAMAS!A:I,5,0)</f>
        <v>GESTÃO</v>
      </c>
      <c r="C46" s="62" t="str">
        <f aca="false">VLOOKUP(A46,PROGRAMAS!A:I,2,0)</f>
        <v>GESTÃO E MANUTENÇÃO DO PODER EXECUTIVO</v>
      </c>
      <c r="D46" s="62" t="str">
        <f aca="false">VLOOKUP(A46,PROGRAMAS!A:O,3,0)</f>
        <v>DIRETRIZ IV</v>
      </c>
      <c r="E46" s="62"/>
      <c r="F46" s="72" t="s">
        <v>255</v>
      </c>
      <c r="G46" s="66" t="str">
        <f aca="false">VLOOKUP(F46,'AÇÕES ORÇAMENTÁRIAS'!D:E,2,0)</f>
        <v>2000</v>
      </c>
      <c r="H46" s="65" t="n">
        <f aca="false">VLOOKUP(CONCATENATE(G46,J46),'AÇÕES ORÇAMENTÁRIAS'!O:P,2,0)</f>
        <v>1031169</v>
      </c>
      <c r="I46" s="65" t="n">
        <f aca="false">VLOOKUP(CONCATENATE(G46,J46),'AÇÕES ORÇAMENTÁRIAS'!O:Q,3,0)</f>
        <v>1470715.78</v>
      </c>
      <c r="J46" s="66" t="str">
        <f aca="false">LEFT(K46,5)</f>
        <v>11102</v>
      </c>
      <c r="K46" s="67" t="s">
        <v>256</v>
      </c>
      <c r="L46" s="71" t="s">
        <v>257</v>
      </c>
      <c r="M46" s="66" t="str">
        <f aca="false">VLOOKUP(L46,'AÇÕES ESTRATÉGICAS'!D:E,2,0)</f>
        <v>1594</v>
      </c>
      <c r="N46" s="66" t="str">
        <f aca="false">CONCATENATE(J46,O46)</f>
        <v>11102AQUISIÇÃO DE MOBILIÁRIO E EQUIPAMENTOS, MANUTENÇÃO DO ESPAÇO FÍSICO, MANUTENÇÃO DOS EQUIPAMENTOS</v>
      </c>
      <c r="O46" s="63" t="s">
        <v>258</v>
      </c>
      <c r="P46" s="63" t="s">
        <v>259</v>
      </c>
      <c r="Q46" s="69" t="n">
        <v>100</v>
      </c>
      <c r="R46" s="69" t="str">
        <f aca="false">VLOOKUP(O46,'PRODUTOS PPA'!G:G,1,0)</f>
        <v>AQUISIÇÃO DE MOBILIÁRIO E EQUIPAMENTOS, MANUTENÇÃO DO ESPAÇO FÍSICO, MANUTENÇÃO DOS EQUIPAMENTOS</v>
      </c>
      <c r="S46" s="69" t="s">
        <v>255</v>
      </c>
      <c r="T46" s="69" t="s">
        <v>260</v>
      </c>
      <c r="U46" s="69" t="n">
        <v>1031169</v>
      </c>
      <c r="V46" s="70"/>
      <c r="W46" s="69"/>
      <c r="X46" s="69"/>
      <c r="Y46" s="69"/>
      <c r="Z46" s="69"/>
      <c r="AA46" s="69"/>
      <c r="AB46" s="69"/>
      <c r="AC46" s="69"/>
      <c r="AD46" s="69"/>
      <c r="AE46" s="69"/>
      <c r="AF46" s="69"/>
    </row>
    <row r="47" customFormat="false" ht="15" hidden="false" customHeight="true" outlineLevel="0" collapsed="false">
      <c r="A47" s="60" t="s">
        <v>94</v>
      </c>
      <c r="B47" s="61" t="str">
        <f aca="false">VLOOKUP(A47,PROGRAMAS!A:I,5,0)</f>
        <v>GESTÃO</v>
      </c>
      <c r="C47" s="62" t="str">
        <f aca="false">VLOOKUP(A47,PROGRAMAS!A:I,2,0)</f>
        <v>GESTÃO E MANUTENÇÃO DO PODER EXECUTIVO</v>
      </c>
      <c r="D47" s="62" t="str">
        <f aca="false">VLOOKUP(A47,PROGRAMAS!A:O,3,0)</f>
        <v>DIRETRIZ IV</v>
      </c>
      <c r="E47" s="62"/>
      <c r="F47" s="72" t="s">
        <v>255</v>
      </c>
      <c r="G47" s="66" t="str">
        <f aca="false">VLOOKUP(F47,'AÇÕES ORÇAMENTÁRIAS'!D:E,2,0)</f>
        <v>2000</v>
      </c>
      <c r="H47" s="65" t="n">
        <f aca="false">VLOOKUP(CONCATENATE(G47,J47),'AÇÕES ORÇAMENTÁRIAS'!O:P,2,0)</f>
        <v>10267414</v>
      </c>
      <c r="I47" s="65" t="n">
        <f aca="false">VLOOKUP(CONCATENATE(G47,J47),'AÇÕES ORÇAMENTÁRIAS'!O:Q,3,0)</f>
        <v>7990572.94</v>
      </c>
      <c r="J47" s="66" t="str">
        <f aca="false">LEFT(K47,5)</f>
        <v>11103</v>
      </c>
      <c r="K47" s="67" t="s">
        <v>261</v>
      </c>
      <c r="L47" s="71" t="s">
        <v>262</v>
      </c>
      <c r="M47" s="66" t="str">
        <f aca="false">VLOOKUP(L47,'AÇÕES ESTRATÉGICAS'!D:E,2,0)</f>
        <v>1547</v>
      </c>
      <c r="N47" s="66" t="str">
        <f aca="false">CONCATENATE(J47,O47)</f>
        <v>11103AQUISIÇÃO DE ARMAMENTO</v>
      </c>
      <c r="O47" s="69" t="s">
        <v>263</v>
      </c>
      <c r="P47" s="69" t="s">
        <v>147</v>
      </c>
      <c r="Q47" s="69" t="n">
        <v>5</v>
      </c>
      <c r="R47" s="69" t="str">
        <f aca="false">VLOOKUP(O47,'PRODUTOS PPA'!G:G,1,0)</f>
        <v>AQUISIÇÃO DE ARMAMENTO</v>
      </c>
      <c r="S47" s="69" t="s">
        <v>255</v>
      </c>
      <c r="T47" s="69" t="s">
        <v>260</v>
      </c>
      <c r="U47" s="69" t="n">
        <v>10267414</v>
      </c>
      <c r="V47" s="70"/>
      <c r="W47" s="69"/>
      <c r="X47" s="69"/>
      <c r="Y47" s="69"/>
      <c r="Z47" s="69"/>
      <c r="AA47" s="69"/>
      <c r="AB47" s="69"/>
      <c r="AC47" s="69"/>
      <c r="AD47" s="69"/>
      <c r="AE47" s="69"/>
      <c r="AF47" s="69"/>
    </row>
    <row r="48" customFormat="false" ht="15" hidden="false" customHeight="true" outlineLevel="0" collapsed="false">
      <c r="A48" s="60" t="s">
        <v>94</v>
      </c>
      <c r="B48" s="61" t="str">
        <f aca="false">VLOOKUP(A48,PROGRAMAS!A:I,5,0)</f>
        <v>GESTÃO</v>
      </c>
      <c r="C48" s="62" t="str">
        <f aca="false">VLOOKUP(A48,PROGRAMAS!A:I,2,0)</f>
        <v>GESTÃO E MANUTENÇÃO DO PODER EXECUTIVO</v>
      </c>
      <c r="D48" s="62" t="str">
        <f aca="false">VLOOKUP(A48,PROGRAMAS!A:O,3,0)</f>
        <v>DIRETRIZ IV</v>
      </c>
      <c r="E48" s="62"/>
      <c r="F48" s="72" t="s">
        <v>255</v>
      </c>
      <c r="G48" s="66" t="str">
        <f aca="false">VLOOKUP(F48,'AÇÕES ORÇAMENTÁRIAS'!D:E,2,0)</f>
        <v>2000</v>
      </c>
      <c r="H48" s="65" t="n">
        <f aca="false">VLOOKUP(CONCATENATE(G48,J48),'AÇÕES ORÇAMENTÁRIAS'!O:P,2,0)</f>
        <v>10267414</v>
      </c>
      <c r="I48" s="65" t="n">
        <f aca="false">VLOOKUP(CONCATENATE(G48,J48),'AÇÕES ORÇAMENTÁRIAS'!O:Q,3,0)</f>
        <v>7990572.94</v>
      </c>
      <c r="J48" s="66" t="str">
        <f aca="false">LEFT(K48,5)</f>
        <v>11103</v>
      </c>
      <c r="K48" s="67" t="s">
        <v>261</v>
      </c>
      <c r="L48" s="71" t="s">
        <v>262</v>
      </c>
      <c r="M48" s="66" t="str">
        <f aca="false">VLOOKUP(L48,'AÇÕES ESTRATÉGICAS'!D:E,2,0)</f>
        <v>1547</v>
      </c>
      <c r="N48" s="66" t="str">
        <f aca="false">CONCATENATE(J48,O48)</f>
        <v>11103AQUISIÇÃO DE EQUIPAMENTOS DE COMUNICAÇÃO</v>
      </c>
      <c r="O48" s="63" t="s">
        <v>264</v>
      </c>
      <c r="P48" s="63" t="s">
        <v>147</v>
      </c>
      <c r="Q48" s="69" t="n">
        <v>5</v>
      </c>
      <c r="R48" s="69" t="str">
        <f aca="false">VLOOKUP(O48,'PRODUTOS PPA'!G:G,1,0)</f>
        <v>AQUISIÇÃO DE EQUIPAMENTOS DE COMUNICAÇÃO</v>
      </c>
      <c r="S48" s="69" t="s">
        <v>255</v>
      </c>
      <c r="T48" s="69" t="s">
        <v>260</v>
      </c>
      <c r="U48" s="69" t="n">
        <v>10267414</v>
      </c>
      <c r="V48" s="70"/>
      <c r="W48" s="69"/>
      <c r="X48" s="69"/>
      <c r="Y48" s="69"/>
      <c r="Z48" s="69"/>
      <c r="AA48" s="69"/>
      <c r="AB48" s="69"/>
      <c r="AC48" s="69"/>
      <c r="AD48" s="69"/>
      <c r="AE48" s="69"/>
      <c r="AF48" s="69"/>
    </row>
    <row r="49" customFormat="false" ht="15" hidden="false" customHeight="true" outlineLevel="0" collapsed="false">
      <c r="A49" s="60" t="s">
        <v>94</v>
      </c>
      <c r="B49" s="61" t="str">
        <f aca="false">VLOOKUP(A49,PROGRAMAS!A:I,5,0)</f>
        <v>GESTÃO</v>
      </c>
      <c r="C49" s="62" t="str">
        <f aca="false">VLOOKUP(A49,PROGRAMAS!A:I,2,0)</f>
        <v>GESTÃO E MANUTENÇÃO DO PODER EXECUTIVO</v>
      </c>
      <c r="D49" s="62" t="str">
        <f aca="false">VLOOKUP(A49,PROGRAMAS!A:O,3,0)</f>
        <v>DIRETRIZ IV</v>
      </c>
      <c r="E49" s="62"/>
      <c r="F49" s="72" t="s">
        <v>255</v>
      </c>
      <c r="G49" s="66" t="str">
        <f aca="false">VLOOKUP(F49,'AÇÕES ORÇAMENTÁRIAS'!D:E,2,0)</f>
        <v>2000</v>
      </c>
      <c r="H49" s="65" t="n">
        <f aca="false">VLOOKUP(CONCATENATE(G49,J49),'AÇÕES ORÇAMENTÁRIAS'!O:P,2,0)</f>
        <v>10267414</v>
      </c>
      <c r="I49" s="65" t="n">
        <f aca="false">VLOOKUP(CONCATENATE(G49,J49),'AÇÕES ORÇAMENTÁRIAS'!O:Q,3,0)</f>
        <v>7990572.94</v>
      </c>
      <c r="J49" s="66" t="str">
        <f aca="false">LEFT(K49,5)</f>
        <v>11103</v>
      </c>
      <c r="K49" s="67" t="s">
        <v>261</v>
      </c>
      <c r="L49" s="71" t="s">
        <v>262</v>
      </c>
      <c r="M49" s="66" t="str">
        <f aca="false">VLOOKUP(L49,'AÇÕES ESTRATÉGICAS'!D:E,2,0)</f>
        <v>1547</v>
      </c>
      <c r="N49" s="66" t="str">
        <f aca="false">CONCATENATE(J49,O49)</f>
        <v>11103AQUISIÇÃO DE EQUIPAMENTOS DE SEGURANÇA</v>
      </c>
      <c r="O49" s="63" t="s">
        <v>265</v>
      </c>
      <c r="P49" s="63" t="s">
        <v>147</v>
      </c>
      <c r="Q49" s="69" t="n">
        <v>17</v>
      </c>
      <c r="R49" s="69" t="str">
        <f aca="false">VLOOKUP(O49,'PRODUTOS PPA'!G:G,1,0)</f>
        <v>AQUISIÇÃO DE EQUIPAMENTOS DE SEGURANÇA</v>
      </c>
      <c r="S49" s="69" t="s">
        <v>255</v>
      </c>
      <c r="T49" s="69" t="s">
        <v>260</v>
      </c>
      <c r="U49" s="69" t="n">
        <v>10267414</v>
      </c>
      <c r="V49" s="70"/>
      <c r="W49" s="69"/>
      <c r="X49" s="69"/>
      <c r="Y49" s="69"/>
      <c r="Z49" s="69"/>
      <c r="AA49" s="69"/>
      <c r="AB49" s="69"/>
      <c r="AC49" s="69"/>
      <c r="AD49" s="69"/>
      <c r="AE49" s="69"/>
      <c r="AF49" s="69"/>
    </row>
    <row r="50" customFormat="false" ht="15" hidden="false" customHeight="true" outlineLevel="0" collapsed="false">
      <c r="A50" s="60" t="s">
        <v>94</v>
      </c>
      <c r="B50" s="61" t="str">
        <f aca="false">VLOOKUP(A50,PROGRAMAS!A:I,5,0)</f>
        <v>GESTÃO</v>
      </c>
      <c r="C50" s="62" t="str">
        <f aca="false">VLOOKUP(A50,PROGRAMAS!A:I,2,0)</f>
        <v>GESTÃO E MANUTENÇÃO DO PODER EXECUTIVO</v>
      </c>
      <c r="D50" s="62" t="str">
        <f aca="false">VLOOKUP(A50,PROGRAMAS!A:O,3,0)</f>
        <v>DIRETRIZ IV</v>
      </c>
      <c r="E50" s="62"/>
      <c r="F50" s="72" t="s">
        <v>255</v>
      </c>
      <c r="G50" s="66" t="str">
        <f aca="false">VLOOKUP(F50,'AÇÕES ORÇAMENTÁRIAS'!D:E,2,0)</f>
        <v>2000</v>
      </c>
      <c r="H50" s="65" t="n">
        <f aca="false">VLOOKUP(CONCATENATE(G50,J50),'AÇÕES ORÇAMENTÁRIAS'!O:P,2,0)</f>
        <v>10267414</v>
      </c>
      <c r="I50" s="65" t="n">
        <f aca="false">VLOOKUP(CONCATENATE(G50,J50),'AÇÕES ORÇAMENTÁRIAS'!O:Q,3,0)</f>
        <v>7990572.94</v>
      </c>
      <c r="J50" s="66" t="str">
        <f aca="false">LEFT(K50,5)</f>
        <v>11103</v>
      </c>
      <c r="K50" s="67" t="s">
        <v>261</v>
      </c>
      <c r="L50" s="71" t="s">
        <v>262</v>
      </c>
      <c r="M50" s="66" t="str">
        <f aca="false">VLOOKUP(L50,'AÇÕES ESTRATÉGICAS'!D:E,2,0)</f>
        <v>1547</v>
      </c>
      <c r="N50" s="66" t="str">
        <f aca="false">CONCATENATE(J50,O50)</f>
        <v>11103AQUISIÇÃO DE MOBÍLIA EM GERAL</v>
      </c>
      <c r="O50" s="63" t="s">
        <v>266</v>
      </c>
      <c r="P50" s="63" t="s">
        <v>267</v>
      </c>
      <c r="Q50" s="69" t="n">
        <v>12.5</v>
      </c>
      <c r="R50" s="69" t="str">
        <f aca="false">VLOOKUP(O50,'PRODUTOS PPA'!G:G,1,0)</f>
        <v>AQUISIÇÃO DE MOBÍLIA EM GERAL</v>
      </c>
      <c r="S50" s="69" t="s">
        <v>255</v>
      </c>
      <c r="T50" s="69" t="s">
        <v>260</v>
      </c>
      <c r="U50" s="69" t="n">
        <v>10267414</v>
      </c>
      <c r="V50" s="70"/>
      <c r="W50" s="69"/>
      <c r="X50" s="69"/>
      <c r="Y50" s="69"/>
      <c r="Z50" s="69"/>
      <c r="AA50" s="69"/>
      <c r="AB50" s="69"/>
      <c r="AC50" s="69"/>
      <c r="AD50" s="69"/>
      <c r="AE50" s="69"/>
      <c r="AF50" s="69"/>
    </row>
    <row r="51" customFormat="false" ht="15" hidden="false" customHeight="true" outlineLevel="0" collapsed="false">
      <c r="A51" s="60" t="s">
        <v>94</v>
      </c>
      <c r="B51" s="61" t="str">
        <f aca="false">VLOOKUP(A51,PROGRAMAS!A:I,5,0)</f>
        <v>GESTÃO</v>
      </c>
      <c r="C51" s="62" t="str">
        <f aca="false">VLOOKUP(A51,PROGRAMAS!A:I,2,0)</f>
        <v>GESTÃO E MANUTENÇÃO DO PODER EXECUTIVO</v>
      </c>
      <c r="D51" s="62" t="str">
        <f aca="false">VLOOKUP(A51,PROGRAMAS!A:O,3,0)</f>
        <v>DIRETRIZ IV</v>
      </c>
      <c r="E51" s="62"/>
      <c r="F51" s="72" t="s">
        <v>255</v>
      </c>
      <c r="G51" s="66" t="str">
        <f aca="false">VLOOKUP(F51,'AÇÕES ORÇAMENTÁRIAS'!D:E,2,0)</f>
        <v>2000</v>
      </c>
      <c r="H51" s="65" t="n">
        <f aca="false">VLOOKUP(CONCATENATE(G51,J51),'AÇÕES ORÇAMENTÁRIAS'!O:P,2,0)</f>
        <v>10267414</v>
      </c>
      <c r="I51" s="65" t="n">
        <f aca="false">VLOOKUP(CONCATENATE(G51,J51),'AÇÕES ORÇAMENTÁRIAS'!O:Q,3,0)</f>
        <v>7990572.94</v>
      </c>
      <c r="J51" s="66" t="str">
        <f aca="false">LEFT(K51,5)</f>
        <v>11103</v>
      </c>
      <c r="K51" s="67" t="s">
        <v>261</v>
      </c>
      <c r="L51" s="71" t="s">
        <v>262</v>
      </c>
      <c r="M51" s="66" t="str">
        <f aca="false">VLOOKUP(L51,'AÇÕES ESTRATÉGICAS'!D:E,2,0)</f>
        <v>1547</v>
      </c>
      <c r="N51" s="66" t="str">
        <f aca="false">CONCATENATE(J51,O51)</f>
        <v>11103AQUISIÇÃO DE VEÍCULOS</v>
      </c>
      <c r="O51" s="63" t="s">
        <v>268</v>
      </c>
      <c r="P51" s="63" t="s">
        <v>147</v>
      </c>
      <c r="Q51" s="69" t="n">
        <v>4</v>
      </c>
      <c r="R51" s="69" t="str">
        <f aca="false">VLOOKUP(O51,'PRODUTOS PPA'!G:G,1,0)</f>
        <v>AQUISIÇÃO DE VEÍCULOS</v>
      </c>
      <c r="S51" s="69" t="s">
        <v>255</v>
      </c>
      <c r="T51" s="69" t="s">
        <v>260</v>
      </c>
      <c r="U51" s="69" t="n">
        <v>10267414</v>
      </c>
      <c r="V51" s="70"/>
      <c r="W51" s="69"/>
      <c r="X51" s="69"/>
      <c r="Y51" s="69"/>
      <c r="Z51" s="69"/>
      <c r="AA51" s="69"/>
      <c r="AB51" s="69"/>
      <c r="AC51" s="69"/>
      <c r="AD51" s="69"/>
      <c r="AE51" s="69"/>
      <c r="AF51" s="69"/>
    </row>
    <row r="52" customFormat="false" ht="15" hidden="false" customHeight="true" outlineLevel="0" collapsed="false">
      <c r="A52" s="60" t="s">
        <v>94</v>
      </c>
      <c r="B52" s="61" t="str">
        <f aca="false">VLOOKUP(A52,PROGRAMAS!A:I,5,0)</f>
        <v>GESTÃO</v>
      </c>
      <c r="C52" s="62" t="str">
        <f aca="false">VLOOKUP(A52,PROGRAMAS!A:I,2,0)</f>
        <v>GESTÃO E MANUTENÇÃO DO PODER EXECUTIVO</v>
      </c>
      <c r="D52" s="62" t="str">
        <f aca="false">VLOOKUP(A52,PROGRAMAS!A:O,3,0)</f>
        <v>DIRETRIZ IV</v>
      </c>
      <c r="E52" s="62"/>
      <c r="F52" s="72" t="s">
        <v>255</v>
      </c>
      <c r="G52" s="66" t="str">
        <f aca="false">VLOOKUP(F52,'AÇÕES ORÇAMENTÁRIAS'!D:E,2,0)</f>
        <v>2000</v>
      </c>
      <c r="H52" s="65" t="n">
        <f aca="false">VLOOKUP(CONCATENATE(G52,J52),'AÇÕES ORÇAMENTÁRIAS'!O:P,2,0)</f>
        <v>10267414</v>
      </c>
      <c r="I52" s="65" t="n">
        <f aca="false">VLOOKUP(CONCATENATE(G52,J52),'AÇÕES ORÇAMENTÁRIAS'!O:Q,3,0)</f>
        <v>7990572.94</v>
      </c>
      <c r="J52" s="66" t="str">
        <f aca="false">LEFT(K52,5)</f>
        <v>11103</v>
      </c>
      <c r="K52" s="67" t="s">
        <v>261</v>
      </c>
      <c r="L52" s="71" t="s">
        <v>262</v>
      </c>
      <c r="M52" s="66" t="str">
        <f aca="false">VLOOKUP(L52,'AÇÕES ESTRATÉGICAS'!D:E,2,0)</f>
        <v>1547</v>
      </c>
      <c r="N52" s="66" t="str">
        <f aca="false">CONCATENATE(J52,O52)</f>
        <v>11103GESTÃO EFICIENTE</v>
      </c>
      <c r="O52" s="63" t="s">
        <v>269</v>
      </c>
      <c r="P52" s="63" t="s">
        <v>136</v>
      </c>
      <c r="Q52" s="63" t="n">
        <v>25</v>
      </c>
      <c r="R52" s="69" t="str">
        <f aca="false">VLOOKUP(O52,'PRODUTOS PPA'!G:G,1,0)</f>
        <v>GESTÃO EFICIENTE</v>
      </c>
      <c r="S52" s="63" t="s">
        <v>255</v>
      </c>
      <c r="T52" s="63" t="s">
        <v>260</v>
      </c>
      <c r="U52" s="63" t="n">
        <v>10267414</v>
      </c>
      <c r="V52" s="70"/>
      <c r="W52" s="69"/>
      <c r="X52" s="69"/>
      <c r="Y52" s="69"/>
      <c r="Z52" s="69"/>
      <c r="AA52" s="69"/>
      <c r="AB52" s="69"/>
      <c r="AC52" s="69"/>
      <c r="AD52" s="69"/>
      <c r="AE52" s="69"/>
      <c r="AF52" s="69"/>
    </row>
    <row r="53" customFormat="false" ht="15" hidden="false" customHeight="true" outlineLevel="0" collapsed="false">
      <c r="A53" s="60" t="s">
        <v>94</v>
      </c>
      <c r="B53" s="61" t="str">
        <f aca="false">VLOOKUP(A53,PROGRAMAS!A:I,5,0)</f>
        <v>GESTÃO</v>
      </c>
      <c r="C53" s="62" t="str">
        <f aca="false">VLOOKUP(A53,PROGRAMAS!A:I,2,0)</f>
        <v>GESTÃO E MANUTENÇÃO DO PODER EXECUTIVO</v>
      </c>
      <c r="D53" s="62" t="str">
        <f aca="false">VLOOKUP(A53,PROGRAMAS!A:O,3,0)</f>
        <v>DIRETRIZ IV</v>
      </c>
      <c r="E53" s="62"/>
      <c r="F53" s="72" t="s">
        <v>255</v>
      </c>
      <c r="G53" s="66" t="str">
        <f aca="false">VLOOKUP(F53,'AÇÕES ORÇAMENTÁRIAS'!D:E,2,0)</f>
        <v>2000</v>
      </c>
      <c r="H53" s="65" t="n">
        <f aca="false">VLOOKUP(CONCATENATE(G53,J53),'AÇÕES ORÇAMENTÁRIAS'!O:P,2,0)</f>
        <v>10267414</v>
      </c>
      <c r="I53" s="65" t="n">
        <f aca="false">VLOOKUP(CONCATENATE(G53,J53),'AÇÕES ORÇAMENTÁRIAS'!O:Q,3,0)</f>
        <v>7990572.94</v>
      </c>
      <c r="J53" s="66" t="str">
        <f aca="false">LEFT(K53,5)</f>
        <v>11103</v>
      </c>
      <c r="K53" s="67" t="s">
        <v>261</v>
      </c>
      <c r="L53" s="71" t="s">
        <v>262</v>
      </c>
      <c r="M53" s="66" t="str">
        <f aca="false">VLOOKUP(L53,'AÇÕES ESTRATÉGICAS'!D:E,2,0)</f>
        <v>1547</v>
      </c>
      <c r="N53" s="66" t="str">
        <f aca="false">CONCATENATE(J53,O53)</f>
        <v>11103PRESTAR ASSESSORIA MILITAR</v>
      </c>
      <c r="O53" s="63" t="s">
        <v>270</v>
      </c>
      <c r="P53" s="63" t="s">
        <v>136</v>
      </c>
      <c r="Q53" s="69" t="n">
        <v>100</v>
      </c>
      <c r="R53" s="69" t="str">
        <f aca="false">VLOOKUP(O53,'PRODUTOS PPA'!G:G,1,0)</f>
        <v>PRESTAR ASSESSORIA MILITAR</v>
      </c>
      <c r="S53" s="69" t="s">
        <v>255</v>
      </c>
      <c r="T53" s="69" t="s">
        <v>260</v>
      </c>
      <c r="U53" s="69" t="n">
        <v>10267414</v>
      </c>
      <c r="V53" s="70"/>
      <c r="W53" s="69"/>
      <c r="X53" s="69"/>
      <c r="Y53" s="69"/>
      <c r="Z53" s="69"/>
      <c r="AA53" s="69"/>
      <c r="AB53" s="69"/>
      <c r="AC53" s="69"/>
      <c r="AD53" s="69"/>
      <c r="AE53" s="69"/>
      <c r="AF53" s="69"/>
    </row>
    <row r="54" customFormat="false" ht="15" hidden="false" customHeight="true" outlineLevel="0" collapsed="false">
      <c r="A54" s="60" t="s">
        <v>51</v>
      </c>
      <c r="B54" s="61" t="str">
        <f aca="false">VLOOKUP(A54,PROGRAMAS!A:I,5,0)</f>
        <v>TEMÁTICO</v>
      </c>
      <c r="C54" s="62" t="str">
        <f aca="false">VLOOKUP(A54,PROGRAMAS!A:I,2,0)</f>
        <v>GESTÃO MODERNA ORIENTADA PARA RESULTADOS</v>
      </c>
      <c r="D54" s="62" t="str">
        <f aca="false">VLOOKUP(A54,PROGRAMAS!A:O,3,0)</f>
        <v>DIRETRIZ IV</v>
      </c>
      <c r="E54" s="62" t="str">
        <f aca="false">VLOOKUP(A54,PROGRAMAS!A:O,6,0)</f>
        <v>INSTITUCIONAL</v>
      </c>
      <c r="F54" s="63" t="s">
        <v>271</v>
      </c>
      <c r="G54" s="66" t="str">
        <f aca="false">VLOOKUP(F54,'AÇÕES ORÇAMENTÁRIAS'!D:E,2,0)</f>
        <v>1167</v>
      </c>
      <c r="H54" s="65" t="n">
        <f aca="false">VLOOKUP(CONCATENATE(G54,J54),'AÇÕES ORÇAMENTÁRIAS'!O:P,2,0)</f>
        <v>9578143</v>
      </c>
      <c r="I54" s="65" t="n">
        <f aca="false">VLOOKUP(CONCATENATE(G54,J54),'AÇÕES ORÇAMENTÁRIAS'!O:Q,3,0)</f>
        <v>3353200</v>
      </c>
      <c r="J54" s="66" t="str">
        <f aca="false">LEFT(K54,5)</f>
        <v>11110</v>
      </c>
      <c r="K54" s="67" t="s">
        <v>272</v>
      </c>
      <c r="L54" s="71" t="s">
        <v>273</v>
      </c>
      <c r="M54" s="66" t="str">
        <f aca="false">VLOOKUP(L54,'AÇÕES ESTRATÉGICAS'!D:E,2,0)</f>
        <v>2569</v>
      </c>
      <c r="N54" s="66" t="str">
        <f aca="false">CONCATENATE(J54,O54)</f>
        <v>11110COORDENAR ORIENTAR ACOMPANHAR E AVALIAR A IMPLEMENTAÇÃO NO ESTADO DAS PARCERIAS PÚBLICOS-PRIVADAS - PPPS EM 04 ANOS</v>
      </c>
      <c r="O54" s="63" t="s">
        <v>274</v>
      </c>
      <c r="P54" s="63" t="s">
        <v>136</v>
      </c>
      <c r="Q54" s="63" t="n">
        <v>10</v>
      </c>
      <c r="R54" s="69" t="str">
        <f aca="false">VLOOKUP(O54,'PRODUTOS PPA'!G:G,1,0)</f>
        <v>COORDENAR ORIENTAR ACOMPANHAR E AVALIAR A IMPLEMENTAÇÃO NO ESTADO DAS PARCERIAS PÚBLICOS-PRIVADAS - PPPS EM 04 ANOS</v>
      </c>
      <c r="S54" s="63" t="s">
        <v>271</v>
      </c>
      <c r="T54" s="63" t="s">
        <v>275</v>
      </c>
      <c r="U54" s="63" t="n">
        <v>9578143</v>
      </c>
      <c r="V54" s="70"/>
      <c r="W54" s="69"/>
      <c r="X54" s="69"/>
      <c r="Y54" s="69"/>
      <c r="Z54" s="69"/>
      <c r="AA54" s="69"/>
      <c r="AB54" s="69"/>
      <c r="AC54" s="69"/>
      <c r="AD54" s="69"/>
      <c r="AE54" s="69"/>
      <c r="AF54" s="69"/>
    </row>
    <row r="55" customFormat="false" ht="15" hidden="false" customHeight="true" outlineLevel="0" collapsed="false">
      <c r="A55" s="60" t="s">
        <v>51</v>
      </c>
      <c r="B55" s="61" t="str">
        <f aca="false">VLOOKUP(A55,PROGRAMAS!A:I,5,0)</f>
        <v>TEMÁTICO</v>
      </c>
      <c r="C55" s="62" t="str">
        <f aca="false">VLOOKUP(A55,PROGRAMAS!A:I,2,0)</f>
        <v>GESTÃO MODERNA ORIENTADA PARA RESULTADOS</v>
      </c>
      <c r="D55" s="62" t="str">
        <f aca="false">VLOOKUP(A55,PROGRAMAS!A:O,3,0)</f>
        <v>DIRETRIZ IV</v>
      </c>
      <c r="E55" s="62" t="str">
        <f aca="false">VLOOKUP(A55,PROGRAMAS!A:O,6,0)</f>
        <v>INSTITUCIONAL</v>
      </c>
      <c r="F55" s="63" t="s">
        <v>276</v>
      </c>
      <c r="G55" s="66" t="str">
        <f aca="false">VLOOKUP(F55,'AÇÕES ORÇAMENTÁRIAS'!D:E,2,0)</f>
        <v>2326</v>
      </c>
      <c r="H55" s="65" t="n">
        <f aca="false">VLOOKUP(CONCATENATE(G55,J55),'AÇÕES ORÇAMENTÁRIAS'!O:P,2,0)</f>
        <v>320000</v>
      </c>
      <c r="I55" s="65" t="n">
        <f aca="false">VLOOKUP(CONCATENATE(G55,J55),'AÇÕES ORÇAMENTÁRIAS'!O:Q,3,0)</f>
        <v>60972.5</v>
      </c>
      <c r="J55" s="66" t="str">
        <f aca="false">LEFT(K55,5)</f>
        <v>11110</v>
      </c>
      <c r="K55" s="67" t="s">
        <v>272</v>
      </c>
      <c r="L55" s="71" t="s">
        <v>277</v>
      </c>
      <c r="M55" s="66" t="str">
        <f aca="false">VLOOKUP(L55,'AÇÕES ESTRATÉGICAS'!D:E,2,0)</f>
        <v>2600</v>
      </c>
      <c r="N55" s="66" t="str">
        <f aca="false">CONCATENATE(J55,O55)</f>
        <v>11110APERFEIÇOAR A QUALIDADE DO ATENDIMENTO OFERECIDO E GARANTIR MELHORIAS A ESTRUTURA DA OUVIDORIA GERAL</v>
      </c>
      <c r="O55" s="69" t="s">
        <v>278</v>
      </c>
      <c r="P55" s="69" t="s">
        <v>136</v>
      </c>
      <c r="Q55" s="69" t="n">
        <v>10</v>
      </c>
      <c r="R55" s="69" t="str">
        <f aca="false">VLOOKUP(O55,'PRODUTOS PPA'!G:G,1,0)</f>
        <v>APERFEIÇOAR A QUALIDADE DO ATENDIMENTO OFERECIDO E GARANTIR MELHORIAS A ESTRUTURA DA OUVIDORIA GERAL</v>
      </c>
      <c r="S55" s="69" t="s">
        <v>276</v>
      </c>
      <c r="T55" s="69" t="s">
        <v>279</v>
      </c>
      <c r="U55" s="69" t="n">
        <v>320000</v>
      </c>
      <c r="V55" s="70"/>
      <c r="W55" s="69"/>
      <c r="X55" s="69"/>
      <c r="Y55" s="69"/>
      <c r="Z55" s="69"/>
      <c r="AA55" s="69"/>
      <c r="AB55" s="69"/>
      <c r="AC55" s="69"/>
      <c r="AD55" s="69"/>
      <c r="AE55" s="69"/>
      <c r="AF55" s="69"/>
    </row>
    <row r="56" customFormat="false" ht="15" hidden="false" customHeight="true" outlineLevel="0" collapsed="false">
      <c r="A56" s="60" t="s">
        <v>51</v>
      </c>
      <c r="B56" s="61" t="str">
        <f aca="false">VLOOKUP(A56,PROGRAMAS!A:I,5,0)</f>
        <v>TEMÁTICO</v>
      </c>
      <c r="C56" s="62" t="str">
        <f aca="false">VLOOKUP(A56,PROGRAMAS!A:I,2,0)</f>
        <v>GESTÃO MODERNA ORIENTADA PARA RESULTADOS</v>
      </c>
      <c r="D56" s="62" t="str">
        <f aca="false">VLOOKUP(A56,PROGRAMAS!A:O,3,0)</f>
        <v>DIRETRIZ IV</v>
      </c>
      <c r="E56" s="62" t="str">
        <f aca="false">VLOOKUP(A56,PROGRAMAS!A:O,6,0)</f>
        <v>INSTITUCIONAL</v>
      </c>
      <c r="F56" s="74" t="s">
        <v>280</v>
      </c>
      <c r="G56" s="66" t="str">
        <f aca="false">VLOOKUP(F56,'AÇÕES ORÇAMENTÁRIAS'!D:E,2,0)</f>
        <v>2208</v>
      </c>
      <c r="H56" s="65" t="n">
        <f aca="false">VLOOKUP(CONCATENATE(G56,J56),'AÇÕES ORÇAMENTÁRIAS'!O:P,2,0)</f>
        <v>1509357</v>
      </c>
      <c r="I56" s="65" t="n">
        <f aca="false">VLOOKUP(CONCATENATE(G56,J56),'AÇÕES ORÇAMENTÁRIAS'!O:Q,3,0)</f>
        <v>555718.07</v>
      </c>
      <c r="J56" s="66" t="str">
        <f aca="false">LEFT(K56,5)</f>
        <v>11110</v>
      </c>
      <c r="K56" s="67" t="s">
        <v>272</v>
      </c>
      <c r="L56" s="71" t="s">
        <v>281</v>
      </c>
      <c r="M56" s="66" t="str">
        <f aca="false">VLOOKUP(L56,'AÇÕES ESTRATÉGICAS'!D:E,2,0)</f>
        <v>2106</v>
      </c>
      <c r="N56" s="66" t="str">
        <f aca="false">CONCATENATE(J56,O56)</f>
        <v>11110ASSESSORIA AO GOVERNADOR REALIZADA</v>
      </c>
      <c r="O56" s="69" t="s">
        <v>282</v>
      </c>
      <c r="P56" s="69" t="s">
        <v>136</v>
      </c>
      <c r="Q56" s="69" t="n">
        <v>100</v>
      </c>
      <c r="R56" s="69" t="str">
        <f aca="false">VLOOKUP(O56,'PRODUTOS PPA'!G:G,1,0)</f>
        <v>ASSESSORIA AO GOVERNADOR REALIZADA</v>
      </c>
      <c r="S56" s="69" t="s">
        <v>280</v>
      </c>
      <c r="T56" s="69" t="s">
        <v>283</v>
      </c>
      <c r="U56" s="69" t="n">
        <v>1509357</v>
      </c>
      <c r="V56" s="70"/>
      <c r="W56" s="69"/>
      <c r="X56" s="69"/>
      <c r="Y56" s="69"/>
      <c r="Z56" s="69"/>
      <c r="AA56" s="69"/>
      <c r="AB56" s="69"/>
      <c r="AC56" s="69"/>
      <c r="AD56" s="69"/>
      <c r="AE56" s="69"/>
      <c r="AF56" s="69"/>
    </row>
    <row r="57" customFormat="false" ht="15" hidden="false" customHeight="true" outlineLevel="0" collapsed="false">
      <c r="A57" s="60" t="s">
        <v>51</v>
      </c>
      <c r="B57" s="61" t="str">
        <f aca="false">VLOOKUP(A57,PROGRAMAS!A:I,5,0)</f>
        <v>TEMÁTICO</v>
      </c>
      <c r="C57" s="62" t="str">
        <f aca="false">VLOOKUP(A57,PROGRAMAS!A:I,2,0)</f>
        <v>GESTÃO MODERNA ORIENTADA PARA RESULTADOS</v>
      </c>
      <c r="D57" s="62" t="str">
        <f aca="false">VLOOKUP(A57,PROGRAMAS!A:O,3,0)</f>
        <v>DIRETRIZ IV</v>
      </c>
      <c r="E57" s="62" t="str">
        <f aca="false">VLOOKUP(A57,PROGRAMAS!A:O,6,0)</f>
        <v>INSTITUCIONAL</v>
      </c>
      <c r="F57" s="74" t="s">
        <v>280</v>
      </c>
      <c r="G57" s="66" t="str">
        <f aca="false">VLOOKUP(F57,'AÇÕES ORÇAMENTÁRIAS'!D:E,2,0)</f>
        <v>2208</v>
      </c>
      <c r="H57" s="65" t="n">
        <f aca="false">VLOOKUP(CONCATENATE(G57,J57),'AÇÕES ORÇAMENTÁRIAS'!O:P,2,0)</f>
        <v>1509357</v>
      </c>
      <c r="I57" s="65" t="n">
        <f aca="false">VLOOKUP(CONCATENATE(G57,J57),'AÇÕES ORÇAMENTÁRIAS'!O:Q,3,0)</f>
        <v>555718.07</v>
      </c>
      <c r="J57" s="66" t="str">
        <f aca="false">LEFT(K57,5)</f>
        <v>11110</v>
      </c>
      <c r="K57" s="67" t="s">
        <v>272</v>
      </c>
      <c r="L57" s="71" t="s">
        <v>281</v>
      </c>
      <c r="M57" s="66" t="str">
        <f aca="false">VLOOKUP(L57,'AÇÕES ESTRATÉGICAS'!D:E,2,0)</f>
        <v>2106</v>
      </c>
      <c r="N57" s="66" t="str">
        <f aca="false">CONCATENATE(J57,O57)</f>
        <v>11110COORDENAÇÃO DAS INICIATIVAS DA ADMINISTRAÇÃO PUBLICA ESTADUAL JUNTO AO GOVERNO FEDERAL REALIZADA</v>
      </c>
      <c r="O57" s="69" t="s">
        <v>284</v>
      </c>
      <c r="P57" s="69" t="s">
        <v>136</v>
      </c>
      <c r="Q57" s="69" t="n">
        <v>100</v>
      </c>
      <c r="R57" s="69" t="str">
        <f aca="false">VLOOKUP(O57,'PRODUTOS PPA'!G:G,1,0)</f>
        <v>COORDENAÇÃO DAS INICIATIVAS DA ADMINISTRAÇÃO PUBLICA ESTADUAL JUNTO AO GOVERNO FEDERAL REALIZADA</v>
      </c>
      <c r="S57" s="69" t="s">
        <v>280</v>
      </c>
      <c r="T57" s="69" t="s">
        <v>283</v>
      </c>
      <c r="U57" s="69" t="n">
        <v>1509357</v>
      </c>
      <c r="V57" s="70"/>
      <c r="W57" s="69"/>
      <c r="X57" s="69"/>
      <c r="Y57" s="69"/>
      <c r="Z57" s="69"/>
      <c r="AA57" s="69"/>
      <c r="AB57" s="69"/>
      <c r="AC57" s="69"/>
      <c r="AD57" s="69"/>
      <c r="AE57" s="69"/>
      <c r="AF57" s="69"/>
    </row>
    <row r="58" customFormat="false" ht="15" hidden="false" customHeight="true" outlineLevel="0" collapsed="false">
      <c r="A58" s="60" t="s">
        <v>51</v>
      </c>
      <c r="B58" s="61" t="str">
        <f aca="false">VLOOKUP(A58,PROGRAMAS!A:I,5,0)</f>
        <v>TEMÁTICO</v>
      </c>
      <c r="C58" s="62" t="str">
        <f aca="false">VLOOKUP(A58,PROGRAMAS!A:I,2,0)</f>
        <v>GESTÃO MODERNA ORIENTADA PARA RESULTADOS</v>
      </c>
      <c r="D58" s="62" t="str">
        <f aca="false">VLOOKUP(A58,PROGRAMAS!A:O,3,0)</f>
        <v>DIRETRIZ IV</v>
      </c>
      <c r="E58" s="62" t="str">
        <f aca="false">VLOOKUP(A58,PROGRAMAS!A:O,6,0)</f>
        <v>INSTITUCIONAL</v>
      </c>
      <c r="F58" s="63" t="s">
        <v>285</v>
      </c>
      <c r="G58" s="66" t="str">
        <f aca="false">VLOOKUP(F58,'AÇÕES ORÇAMENTÁRIAS'!D:E,2,0)</f>
        <v>1136</v>
      </c>
      <c r="H58" s="65" t="n">
        <f aca="false">VLOOKUP(CONCATENATE(G58,J58),'AÇÕES ORÇAMENTÁRIAS'!O:P,2,0)</f>
        <v>522000</v>
      </c>
      <c r="I58" s="65" t="n">
        <f aca="false">VLOOKUP(CONCATENATE(G58,J58),'AÇÕES ORÇAMENTÁRIAS'!O:Q,3,0)</f>
        <v>2000</v>
      </c>
      <c r="J58" s="66" t="str">
        <f aca="false">LEFT(K58,5)</f>
        <v>11110</v>
      </c>
      <c r="K58" s="67" t="s">
        <v>272</v>
      </c>
      <c r="L58" s="71" t="s">
        <v>286</v>
      </c>
      <c r="M58" s="66" t="str">
        <f aca="false">VLOOKUP(L58,'AÇÕES ESTRATÉGICAS'!D:E,2,0)</f>
        <v>2669</v>
      </c>
      <c r="N58" s="66" t="str">
        <f aca="false">CONCATENATE(J58,O58)</f>
        <v>11110CAPACITAÇÃO DOS SERVIDORES PARA O PROCESSO DE DIGITALIZAÇÃO DE DOCUMENTOS</v>
      </c>
      <c r="O58" s="63" t="s">
        <v>287</v>
      </c>
      <c r="P58" s="63" t="s">
        <v>136</v>
      </c>
      <c r="Q58" s="69" t="n">
        <v>20</v>
      </c>
      <c r="R58" s="69" t="str">
        <f aca="false">VLOOKUP(O58,'PRODUTOS PPA'!G:G,1,0)</f>
        <v>CAPACITAÇÃO DOS SERVIDORES PARA O PROCESSO DE DIGITALIZAÇÃO DE DOCUMENTOS</v>
      </c>
      <c r="S58" s="69" t="s">
        <v>285</v>
      </c>
      <c r="T58" s="69" t="s">
        <v>288</v>
      </c>
      <c r="U58" s="69" t="n">
        <v>522000</v>
      </c>
      <c r="V58" s="70"/>
      <c r="W58" s="69"/>
      <c r="X58" s="69"/>
      <c r="Y58" s="69"/>
      <c r="Z58" s="69"/>
      <c r="AA58" s="69"/>
      <c r="AB58" s="69"/>
      <c r="AC58" s="69"/>
      <c r="AD58" s="69"/>
      <c r="AE58" s="69"/>
      <c r="AF58" s="69"/>
    </row>
    <row r="59" customFormat="false" ht="15" hidden="false" customHeight="true" outlineLevel="0" collapsed="false">
      <c r="A59" s="60" t="s">
        <v>51</v>
      </c>
      <c r="B59" s="61" t="str">
        <f aca="false">VLOOKUP(A59,PROGRAMAS!A:I,5,0)</f>
        <v>TEMÁTICO</v>
      </c>
      <c r="C59" s="62" t="str">
        <f aca="false">VLOOKUP(A59,PROGRAMAS!A:I,2,0)</f>
        <v>GESTÃO MODERNA ORIENTADA PARA RESULTADOS</v>
      </c>
      <c r="D59" s="62" t="str">
        <f aca="false">VLOOKUP(A59,PROGRAMAS!A:O,3,0)</f>
        <v>DIRETRIZ IV</v>
      </c>
      <c r="E59" s="62" t="str">
        <f aca="false">VLOOKUP(A59,PROGRAMAS!A:O,6,0)</f>
        <v>INSTITUCIONAL</v>
      </c>
      <c r="F59" s="63" t="s">
        <v>285</v>
      </c>
      <c r="G59" s="66" t="str">
        <f aca="false">VLOOKUP(F59,'AÇÕES ORÇAMENTÁRIAS'!D:E,2,0)</f>
        <v>1136</v>
      </c>
      <c r="H59" s="65" t="n">
        <f aca="false">VLOOKUP(CONCATENATE(G59,J59),'AÇÕES ORÇAMENTÁRIAS'!O:P,2,0)</f>
        <v>522000</v>
      </c>
      <c r="I59" s="65" t="n">
        <f aca="false">VLOOKUP(CONCATENATE(G59,J59),'AÇÕES ORÇAMENTÁRIAS'!O:Q,3,0)</f>
        <v>2000</v>
      </c>
      <c r="J59" s="66" t="str">
        <f aca="false">LEFT(K59,5)</f>
        <v>11110</v>
      </c>
      <c r="K59" s="67" t="s">
        <v>272</v>
      </c>
      <c r="L59" s="71" t="s">
        <v>286</v>
      </c>
      <c r="M59" s="66" t="str">
        <f aca="false">VLOOKUP(L59,'AÇÕES ESTRATÉGICAS'!D:E,2,0)</f>
        <v>2669</v>
      </c>
      <c r="N59" s="66" t="str">
        <f aca="false">CONCATENATE(J59,O59)</f>
        <v>11110DIGITALIZAÇÃO DO ACERVO DO ARQUIVO PUBLICO EM 04 ANOS</v>
      </c>
      <c r="O59" s="63" t="s">
        <v>289</v>
      </c>
      <c r="P59" s="63" t="s">
        <v>136</v>
      </c>
      <c r="Q59" s="63" t="n">
        <v>20</v>
      </c>
      <c r="R59" s="69" t="str">
        <f aca="false">VLOOKUP(O59,'PRODUTOS PPA'!G:G,1,0)</f>
        <v>DIGITALIZAÇÃO DO ACERVO DO ARQUIVO PUBLICO EM 04 ANOS</v>
      </c>
      <c r="S59" s="63" t="s">
        <v>285</v>
      </c>
      <c r="T59" s="63" t="s">
        <v>288</v>
      </c>
      <c r="U59" s="63" t="n">
        <v>522000</v>
      </c>
      <c r="V59" s="70"/>
      <c r="W59" s="69"/>
      <c r="X59" s="69"/>
      <c r="Y59" s="69"/>
      <c r="Z59" s="69"/>
      <c r="AA59" s="69"/>
      <c r="AB59" s="69"/>
      <c r="AC59" s="69"/>
      <c r="AD59" s="69"/>
      <c r="AE59" s="69"/>
      <c r="AF59" s="69"/>
    </row>
    <row r="60" customFormat="false" ht="15" hidden="false" customHeight="true" outlineLevel="0" collapsed="false">
      <c r="A60" s="60" t="s">
        <v>51</v>
      </c>
      <c r="B60" s="61" t="str">
        <f aca="false">VLOOKUP(A60,PROGRAMAS!A:I,5,0)</f>
        <v>TEMÁTICO</v>
      </c>
      <c r="C60" s="62" t="str">
        <f aca="false">VLOOKUP(A60,PROGRAMAS!A:I,2,0)</f>
        <v>GESTÃO MODERNA ORIENTADA PARA RESULTADOS</v>
      </c>
      <c r="D60" s="62" t="str">
        <f aca="false">VLOOKUP(A60,PROGRAMAS!A:O,3,0)</f>
        <v>DIRETRIZ IV</v>
      </c>
      <c r="E60" s="62" t="str">
        <f aca="false">VLOOKUP(A60,PROGRAMAS!A:O,6,0)</f>
        <v>INSTITUCIONAL</v>
      </c>
      <c r="F60" s="63" t="s">
        <v>285</v>
      </c>
      <c r="G60" s="66" t="str">
        <f aca="false">VLOOKUP(F60,'AÇÕES ORÇAMENTÁRIAS'!D:E,2,0)</f>
        <v>1136</v>
      </c>
      <c r="H60" s="65" t="n">
        <f aca="false">VLOOKUP(CONCATENATE(G60,J60),'AÇÕES ORÇAMENTÁRIAS'!O:P,2,0)</f>
        <v>522000</v>
      </c>
      <c r="I60" s="65" t="n">
        <f aca="false">VLOOKUP(CONCATENATE(G60,J60),'AÇÕES ORÇAMENTÁRIAS'!O:Q,3,0)</f>
        <v>2000</v>
      </c>
      <c r="J60" s="66" t="str">
        <f aca="false">LEFT(K60,5)</f>
        <v>11110</v>
      </c>
      <c r="K60" s="67" t="s">
        <v>272</v>
      </c>
      <c r="L60" s="71" t="s">
        <v>286</v>
      </c>
      <c r="M60" s="66" t="str">
        <f aca="false">VLOOKUP(L60,'AÇÕES ESTRATÉGICAS'!D:E,2,0)</f>
        <v>2669</v>
      </c>
      <c r="N60" s="66" t="str">
        <f aca="false">CONCATENATE(J60,O60)</f>
        <v>11110FORUM DE POLITICAS PÚBLICAS</v>
      </c>
      <c r="O60" s="63" t="s">
        <v>290</v>
      </c>
      <c r="P60" s="63" t="s">
        <v>291</v>
      </c>
      <c r="Q60" s="69" t="n">
        <v>2</v>
      </c>
      <c r="R60" s="69" t="str">
        <f aca="false">VLOOKUP(O60,'PRODUTOS PPA'!G:G,1,0)</f>
        <v>FORUM DE POLITICAS PÚBLICAS</v>
      </c>
      <c r="S60" s="69" t="s">
        <v>285</v>
      </c>
      <c r="T60" s="69" t="s">
        <v>288</v>
      </c>
      <c r="U60" s="69" t="n">
        <v>522000</v>
      </c>
      <c r="V60" s="70"/>
      <c r="W60" s="69"/>
      <c r="X60" s="69"/>
      <c r="Y60" s="69"/>
      <c r="Z60" s="69"/>
      <c r="AA60" s="69"/>
      <c r="AB60" s="69"/>
      <c r="AC60" s="69"/>
      <c r="AD60" s="69"/>
      <c r="AE60" s="69"/>
      <c r="AF60" s="69"/>
    </row>
    <row r="61" customFormat="false" ht="15" hidden="false" customHeight="true" outlineLevel="0" collapsed="false">
      <c r="A61" s="60" t="s">
        <v>51</v>
      </c>
      <c r="B61" s="61" t="str">
        <f aca="false">VLOOKUP(A61,PROGRAMAS!A:I,5,0)</f>
        <v>TEMÁTICO</v>
      </c>
      <c r="C61" s="62" t="str">
        <f aca="false">VLOOKUP(A61,PROGRAMAS!A:I,2,0)</f>
        <v>GESTÃO MODERNA ORIENTADA PARA RESULTADOS</v>
      </c>
      <c r="D61" s="62" t="str">
        <f aca="false">VLOOKUP(A61,PROGRAMAS!A:O,3,0)</f>
        <v>DIRETRIZ IV</v>
      </c>
      <c r="E61" s="62" t="str">
        <f aca="false">VLOOKUP(A61,PROGRAMAS!A:O,6,0)</f>
        <v>INSTITUCIONAL</v>
      </c>
      <c r="F61" s="76" t="s">
        <v>285</v>
      </c>
      <c r="G61" s="66" t="str">
        <f aca="false">VLOOKUP(F61,'AÇÕES ORÇAMENTÁRIAS'!D:E,2,0)</f>
        <v>1136</v>
      </c>
      <c r="H61" s="65" t="n">
        <f aca="false">VLOOKUP(CONCATENATE(G61,J61),'AÇÕES ORÇAMENTÁRIAS'!O:P,2,0)</f>
        <v>522000</v>
      </c>
      <c r="I61" s="65" t="n">
        <f aca="false">VLOOKUP(CONCATENATE(G61,J61),'AÇÕES ORÇAMENTÁRIAS'!O:Q,3,0)</f>
        <v>2000</v>
      </c>
      <c r="J61" s="66" t="str">
        <f aca="false">LEFT(K61,5)</f>
        <v>11110</v>
      </c>
      <c r="K61" s="67" t="s">
        <v>272</v>
      </c>
      <c r="L61" s="71" t="s">
        <v>286</v>
      </c>
      <c r="M61" s="66" t="str">
        <f aca="false">VLOOKUP(L61,'AÇÕES ESTRATÉGICAS'!D:E,2,0)</f>
        <v>2669</v>
      </c>
      <c r="N61" s="66" t="str">
        <f aca="false">CONCATENATE(J61,O61)</f>
        <v>11110ORGANIZAR E ESTRUTURAR DENTRO DAS NOVAS TECNICAS ARQUIVÍSTICAS O ACERVO DOCUMENTAL DO ARQUIVO PUBLICO DO ESTDO EM 04 ANOS</v>
      </c>
      <c r="O61" s="69" t="s">
        <v>292</v>
      </c>
      <c r="P61" s="69" t="s">
        <v>136</v>
      </c>
      <c r="Q61" s="69" t="n">
        <v>30</v>
      </c>
      <c r="R61" s="69" t="str">
        <f aca="false">VLOOKUP(O61,'PRODUTOS PPA'!G:G,1,0)</f>
        <v>ORGANIZAR E ESTRUTURAR DENTRO DAS NOVAS TECNICAS ARQUIVÍSTICAS O ACERVO DOCUMENTAL DO ARQUIVO PUBLICO DO ESTDO EM 04 ANOS</v>
      </c>
      <c r="S61" s="69" t="s">
        <v>285</v>
      </c>
      <c r="T61" s="69" t="s">
        <v>288</v>
      </c>
      <c r="U61" s="69" t="n">
        <v>522000</v>
      </c>
      <c r="V61" s="70"/>
      <c r="W61" s="69"/>
      <c r="X61" s="69"/>
      <c r="Y61" s="69"/>
      <c r="Z61" s="69"/>
      <c r="AA61" s="69"/>
      <c r="AB61" s="69"/>
      <c r="AC61" s="69"/>
      <c r="AD61" s="69"/>
      <c r="AE61" s="69"/>
      <c r="AF61" s="69"/>
    </row>
    <row r="62" customFormat="false" ht="15" hidden="false" customHeight="true" outlineLevel="0" collapsed="false">
      <c r="A62" s="60" t="s">
        <v>51</v>
      </c>
      <c r="B62" s="61" t="str">
        <f aca="false">VLOOKUP(A62,PROGRAMAS!A:I,5,0)</f>
        <v>TEMÁTICO</v>
      </c>
      <c r="C62" s="62" t="str">
        <f aca="false">VLOOKUP(A62,PROGRAMAS!A:I,2,0)</f>
        <v>GESTÃO MODERNA ORIENTADA PARA RESULTADOS</v>
      </c>
      <c r="D62" s="62" t="str">
        <f aca="false">VLOOKUP(A62,PROGRAMAS!A:O,3,0)</f>
        <v>DIRETRIZ IV</v>
      </c>
      <c r="E62" s="62" t="str">
        <f aca="false">VLOOKUP(A62,PROGRAMAS!A:O,6,0)</f>
        <v>INSTITUCIONAL</v>
      </c>
      <c r="F62" s="76" t="s">
        <v>285</v>
      </c>
      <c r="G62" s="66" t="str">
        <f aca="false">VLOOKUP(F62,'AÇÕES ORÇAMENTÁRIAS'!D:E,2,0)</f>
        <v>1136</v>
      </c>
      <c r="H62" s="65" t="n">
        <f aca="false">VLOOKUP(CONCATENATE(G62,J62),'AÇÕES ORÇAMENTÁRIAS'!O:P,2,0)</f>
        <v>522000</v>
      </c>
      <c r="I62" s="65" t="n">
        <f aca="false">VLOOKUP(CONCATENATE(G62,J62),'AÇÕES ORÇAMENTÁRIAS'!O:Q,3,0)</f>
        <v>2000</v>
      </c>
      <c r="J62" s="66" t="str">
        <f aca="false">LEFT(K62,5)</f>
        <v>11110</v>
      </c>
      <c r="K62" s="67" t="s">
        <v>272</v>
      </c>
      <c r="L62" s="71" t="s">
        <v>286</v>
      </c>
      <c r="M62" s="66" t="str">
        <f aca="false">VLOOKUP(L62,'AÇÕES ESTRATÉGICAS'!D:E,2,0)</f>
        <v>2669</v>
      </c>
      <c r="N62" s="66" t="str">
        <f aca="false">CONCATENATE(J62,O62)</f>
        <v>11110PUBLICAR A PARTIR DO ACERVO DO ARQUIVO PÚBLICO 04 OBRAS SENDO 01 POR ANO</v>
      </c>
      <c r="O62" s="69" t="s">
        <v>293</v>
      </c>
      <c r="P62" s="69" t="s">
        <v>232</v>
      </c>
      <c r="Q62" s="69" t="n">
        <v>1</v>
      </c>
      <c r="R62" s="69" t="str">
        <f aca="false">VLOOKUP(O62,'PRODUTOS PPA'!G:G,1,0)</f>
        <v>PUBLICAR A PARTIR DO ACERVO DO ARQUIVO PÚBLICO 04 OBRAS SENDO 01 POR ANO</v>
      </c>
      <c r="S62" s="69" t="s">
        <v>285</v>
      </c>
      <c r="T62" s="69" t="s">
        <v>288</v>
      </c>
      <c r="U62" s="69" t="n">
        <v>522000</v>
      </c>
      <c r="V62" s="70"/>
      <c r="W62" s="69"/>
      <c r="X62" s="69"/>
      <c r="Y62" s="69"/>
      <c r="Z62" s="69"/>
      <c r="AA62" s="69"/>
      <c r="AB62" s="69"/>
      <c r="AC62" s="69"/>
      <c r="AD62" s="69"/>
      <c r="AE62" s="69"/>
      <c r="AF62" s="69"/>
    </row>
    <row r="63" customFormat="false" ht="15" hidden="false" customHeight="true" outlineLevel="0" collapsed="false">
      <c r="A63" s="60" t="s">
        <v>94</v>
      </c>
      <c r="B63" s="61" t="str">
        <f aca="false">VLOOKUP(A63,PROGRAMAS!A:I,5,0)</f>
        <v>GESTÃO</v>
      </c>
      <c r="C63" s="62" t="str">
        <f aca="false">VLOOKUP(A63,PROGRAMAS!A:I,2,0)</f>
        <v>GESTÃO E MANUTENÇÃO DO PODER EXECUTIVO</v>
      </c>
      <c r="D63" s="62" t="str">
        <f aca="false">VLOOKUP(A63,PROGRAMAS!A:O,3,0)</f>
        <v>DIRETRIZ IV</v>
      </c>
      <c r="E63" s="62"/>
      <c r="F63" s="72" t="s">
        <v>255</v>
      </c>
      <c r="G63" s="66" t="str">
        <f aca="false">VLOOKUP(F63,'AÇÕES ORÇAMENTÁRIAS'!D:E,2,0)</f>
        <v>2000</v>
      </c>
      <c r="H63" s="65" t="n">
        <f aca="false">VLOOKUP(CONCATENATE(G63,J63),'AÇÕES ORÇAMENTÁRIAS'!O:P,2,0)</f>
        <v>0</v>
      </c>
      <c r="I63" s="65" t="n">
        <f aca="false">VLOOKUP(CONCATENATE(G63,J63),'AÇÕES ORÇAMENTÁRIAS'!O:Q,3,0)</f>
        <v>0</v>
      </c>
      <c r="J63" s="66" t="str">
        <f aca="false">LEFT(K63,5)</f>
        <v>11110</v>
      </c>
      <c r="K63" s="67" t="s">
        <v>272</v>
      </c>
      <c r="L63" s="71" t="s">
        <v>294</v>
      </c>
      <c r="M63" s="66" t="str">
        <f aca="false">VLOOKUP(L63,'AÇÕES ESTRATÉGICAS'!D:E,2,0)</f>
        <v>2327</v>
      </c>
      <c r="N63" s="66" t="str">
        <f aca="false">CONCATENATE(J63,O63)</f>
        <v>11110AMPLIAR E APROFUNDAR COM AS INSTITUIÇÕES MULTILATERAIS E GOVERNO DE OUTROS PAÍSES AS RELAÇÕES DE PARCERIAS EM 04 ANOS</v>
      </c>
      <c r="O63" s="69" t="s">
        <v>295</v>
      </c>
      <c r="P63" s="69" t="s">
        <v>136</v>
      </c>
      <c r="Q63" s="69" t="n">
        <v>100</v>
      </c>
      <c r="R63" s="69" t="str">
        <f aca="false">VLOOKUP(O63,'PRODUTOS PPA'!G:G,1,0)</f>
        <v>AMPLIAR E APROFUNDAR COM AS INSTITUIÇÕES MULTILATERAIS E GOVERNO DE OUTROS PAÍSES AS RELAÇÕES DE PARCERIAS EM 04 ANOS</v>
      </c>
      <c r="S63" s="69" t="s">
        <v>255</v>
      </c>
      <c r="T63" s="69" t="s">
        <v>260</v>
      </c>
      <c r="U63" s="69" t="n">
        <v>0</v>
      </c>
      <c r="V63" s="70"/>
      <c r="W63" s="69"/>
      <c r="X63" s="69"/>
      <c r="Y63" s="69"/>
      <c r="Z63" s="69"/>
      <c r="AA63" s="69"/>
      <c r="AB63" s="69"/>
      <c r="AC63" s="69"/>
      <c r="AD63" s="69"/>
      <c r="AE63" s="69"/>
      <c r="AF63" s="69"/>
    </row>
    <row r="64" customFormat="false" ht="15" hidden="false" customHeight="true" outlineLevel="0" collapsed="false">
      <c r="A64" s="60" t="s">
        <v>94</v>
      </c>
      <c r="B64" s="61" t="str">
        <f aca="false">VLOOKUP(A64,PROGRAMAS!A:I,5,0)</f>
        <v>GESTÃO</v>
      </c>
      <c r="C64" s="62" t="str">
        <f aca="false">VLOOKUP(A64,PROGRAMAS!A:I,2,0)</f>
        <v>GESTÃO E MANUTENÇÃO DO PODER EXECUTIVO</v>
      </c>
      <c r="D64" s="62" t="str">
        <f aca="false">VLOOKUP(A64,PROGRAMAS!A:O,3,0)</f>
        <v>DIRETRIZ IV</v>
      </c>
      <c r="E64" s="62"/>
      <c r="F64" s="72" t="s">
        <v>255</v>
      </c>
      <c r="G64" s="66" t="str">
        <f aca="false">VLOOKUP(F64,'AÇÕES ORÇAMENTÁRIAS'!D:E,2,0)</f>
        <v>2000</v>
      </c>
      <c r="H64" s="65" t="n">
        <f aca="false">VLOOKUP(CONCATENATE(G64,J64),'AÇÕES ORÇAMENTÁRIAS'!O:P,2,0)</f>
        <v>0</v>
      </c>
      <c r="I64" s="65" t="n">
        <f aca="false">VLOOKUP(CONCATENATE(G64,J64),'AÇÕES ORÇAMENTÁRIAS'!O:Q,3,0)</f>
        <v>0</v>
      </c>
      <c r="J64" s="66" t="str">
        <f aca="false">LEFT(K64,5)</f>
        <v>11110</v>
      </c>
      <c r="K64" s="67" t="s">
        <v>272</v>
      </c>
      <c r="L64" s="71" t="s">
        <v>294</v>
      </c>
      <c r="M64" s="66" t="str">
        <f aca="false">VLOOKUP(L64,'AÇÕES ESTRATÉGICAS'!D:E,2,0)</f>
        <v>2327</v>
      </c>
      <c r="N64" s="66" t="str">
        <f aca="false">CONCATENATE(J64,O64)</f>
        <v>11110CAPACITAÇÃO DOS CONSELHEIROS DE POLÍTICAS PÚBLICAS EM 4 ANOS</v>
      </c>
      <c r="O64" s="69" t="s">
        <v>296</v>
      </c>
      <c r="P64" s="69" t="s">
        <v>136</v>
      </c>
      <c r="Q64" s="69" t="n">
        <v>10</v>
      </c>
      <c r="R64" s="69" t="str">
        <f aca="false">VLOOKUP(O64,'PRODUTOS PPA'!G:G,1,0)</f>
        <v>CAPACITAÇÃO DOS CONSELHEIROS DE POLÍTICAS PÚBLICAS EM 4 ANOS</v>
      </c>
      <c r="S64" s="69" t="s">
        <v>255</v>
      </c>
      <c r="T64" s="69" t="s">
        <v>260</v>
      </c>
      <c r="U64" s="69" t="n">
        <v>0</v>
      </c>
      <c r="V64" s="70"/>
      <c r="W64" s="69"/>
      <c r="X64" s="69"/>
      <c r="Y64" s="69"/>
      <c r="Z64" s="69"/>
      <c r="AA64" s="69"/>
      <c r="AB64" s="69"/>
      <c r="AC64" s="69"/>
      <c r="AD64" s="69"/>
      <c r="AE64" s="69"/>
      <c r="AF64" s="69"/>
    </row>
    <row r="65" customFormat="false" ht="15" hidden="false" customHeight="true" outlineLevel="0" collapsed="false">
      <c r="A65" s="60" t="s">
        <v>94</v>
      </c>
      <c r="B65" s="61" t="str">
        <f aca="false">VLOOKUP(A65,PROGRAMAS!A:I,5,0)</f>
        <v>GESTÃO</v>
      </c>
      <c r="C65" s="62" t="str">
        <f aca="false">VLOOKUP(A65,PROGRAMAS!A:I,2,0)</f>
        <v>GESTÃO E MANUTENÇÃO DO PODER EXECUTIVO</v>
      </c>
      <c r="D65" s="62" t="str">
        <f aca="false">VLOOKUP(A65,PROGRAMAS!A:O,3,0)</f>
        <v>DIRETRIZ IV</v>
      </c>
      <c r="E65" s="62"/>
      <c r="F65" s="72" t="s">
        <v>255</v>
      </c>
      <c r="G65" s="66" t="str">
        <f aca="false">VLOOKUP(F65,'AÇÕES ORÇAMENTÁRIAS'!D:E,2,0)</f>
        <v>2000</v>
      </c>
      <c r="H65" s="65" t="n">
        <f aca="false">VLOOKUP(CONCATENATE(G65,J65),'AÇÕES ORÇAMENTÁRIAS'!O:P,2,0)</f>
        <v>0</v>
      </c>
      <c r="I65" s="65" t="n">
        <f aca="false">VLOOKUP(CONCATENATE(G65,J65),'AÇÕES ORÇAMENTÁRIAS'!O:Q,3,0)</f>
        <v>0</v>
      </c>
      <c r="J65" s="66" t="str">
        <f aca="false">LEFT(K65,5)</f>
        <v>11110</v>
      </c>
      <c r="K65" s="67" t="s">
        <v>272</v>
      </c>
      <c r="L65" s="71" t="s">
        <v>294</v>
      </c>
      <c r="M65" s="66" t="str">
        <f aca="false">VLOOKUP(L65,'AÇÕES ESTRATÉGICAS'!D:E,2,0)</f>
        <v>2327</v>
      </c>
      <c r="N65" s="66" t="str">
        <f aca="false">CONCATENATE(J65,O65)</f>
        <v>11110CRIAÇÃO DE FÓRUM DE GESTORES ESTADUAIS</v>
      </c>
      <c r="O65" s="63" t="s">
        <v>297</v>
      </c>
      <c r="P65" s="63" t="s">
        <v>232</v>
      </c>
      <c r="Q65" s="69" t="n">
        <v>1</v>
      </c>
      <c r="R65" s="69" t="str">
        <f aca="false">VLOOKUP(O65,'PRODUTOS PPA'!G:G,1,0)</f>
        <v>CRIAÇÃO DE FÓRUM DE GESTORES ESTADUAIS</v>
      </c>
      <c r="S65" s="69" t="s">
        <v>255</v>
      </c>
      <c r="T65" s="69" t="s">
        <v>260</v>
      </c>
      <c r="U65" s="69" t="n">
        <v>0</v>
      </c>
      <c r="V65" s="70"/>
      <c r="W65" s="69"/>
      <c r="X65" s="69"/>
      <c r="Y65" s="69"/>
      <c r="Z65" s="69"/>
      <c r="AA65" s="69"/>
      <c r="AB65" s="69"/>
      <c r="AC65" s="69"/>
      <c r="AD65" s="69"/>
      <c r="AE65" s="69"/>
      <c r="AF65" s="69"/>
    </row>
    <row r="66" customFormat="false" ht="15" hidden="false" customHeight="true" outlineLevel="0" collapsed="false">
      <c r="A66" s="60" t="s">
        <v>94</v>
      </c>
      <c r="B66" s="61" t="str">
        <f aca="false">VLOOKUP(A66,PROGRAMAS!A:I,5,0)</f>
        <v>GESTÃO</v>
      </c>
      <c r="C66" s="62" t="str">
        <f aca="false">VLOOKUP(A66,PROGRAMAS!A:I,2,0)</f>
        <v>GESTÃO E MANUTENÇÃO DO PODER EXECUTIVO</v>
      </c>
      <c r="D66" s="62" t="str">
        <f aca="false">VLOOKUP(A66,PROGRAMAS!A:O,3,0)</f>
        <v>DIRETRIZ IV</v>
      </c>
      <c r="E66" s="62"/>
      <c r="F66" s="72" t="s">
        <v>255</v>
      </c>
      <c r="G66" s="66" t="str">
        <f aca="false">VLOOKUP(F66,'AÇÕES ORÇAMENTÁRIAS'!D:E,2,0)</f>
        <v>2000</v>
      </c>
      <c r="H66" s="65" t="n">
        <f aca="false">VLOOKUP(CONCATENATE(G66,J66),'AÇÕES ORÇAMENTÁRIAS'!O:P,2,0)</f>
        <v>0</v>
      </c>
      <c r="I66" s="65" t="n">
        <f aca="false">VLOOKUP(CONCATENATE(G66,J66),'AÇÕES ORÇAMENTÁRIAS'!O:Q,3,0)</f>
        <v>0</v>
      </c>
      <c r="J66" s="66" t="str">
        <f aca="false">LEFT(K66,5)</f>
        <v>11110</v>
      </c>
      <c r="K66" s="67" t="s">
        <v>272</v>
      </c>
      <c r="L66" s="71" t="s">
        <v>294</v>
      </c>
      <c r="M66" s="66" t="str">
        <f aca="false">VLOOKUP(L66,'AÇÕES ESTRATÉGICAS'!D:E,2,0)</f>
        <v>2327</v>
      </c>
      <c r="N66" s="66" t="str">
        <f aca="false">CONCATENATE(J66,O66)</f>
        <v>11110ESTRUTURAÇÃO DO SISTEMA VIRTUAL TANTO INTERNO QUANTO O DE ATENDIMENTO DA OUVIDORIA GERAL DO ESTADO</v>
      </c>
      <c r="O66" s="63" t="s">
        <v>298</v>
      </c>
      <c r="P66" s="63" t="s">
        <v>213</v>
      </c>
      <c r="Q66" s="69" t="n">
        <v>25</v>
      </c>
      <c r="R66" s="69" t="str">
        <f aca="false">VLOOKUP(O66,'PRODUTOS PPA'!G:G,1,0)</f>
        <v>ESTRUTURAÇÃO DO SISTEMA VIRTUAL TANTO INTERNO QUANTO O DE ATENDIMENTO DA OUVIDORIA GERAL DO ESTADO</v>
      </c>
      <c r="S66" s="69" t="s">
        <v>255</v>
      </c>
      <c r="T66" s="69" t="s">
        <v>260</v>
      </c>
      <c r="U66" s="69" t="n">
        <v>0</v>
      </c>
      <c r="V66" s="70"/>
      <c r="W66" s="69"/>
      <c r="X66" s="69"/>
      <c r="Y66" s="69"/>
      <c r="Z66" s="69"/>
      <c r="AA66" s="69"/>
      <c r="AB66" s="69"/>
      <c r="AC66" s="69"/>
      <c r="AD66" s="69"/>
      <c r="AE66" s="69"/>
      <c r="AF66" s="69"/>
    </row>
    <row r="67" customFormat="false" ht="15" hidden="false" customHeight="true" outlineLevel="0" collapsed="false">
      <c r="A67" s="60" t="s">
        <v>94</v>
      </c>
      <c r="B67" s="61" t="str">
        <f aca="false">VLOOKUP(A67,PROGRAMAS!A:I,5,0)</f>
        <v>GESTÃO</v>
      </c>
      <c r="C67" s="62" t="str">
        <f aca="false">VLOOKUP(A67,PROGRAMAS!A:I,2,0)</f>
        <v>GESTÃO E MANUTENÇÃO DO PODER EXECUTIVO</v>
      </c>
      <c r="D67" s="62" t="str">
        <f aca="false">VLOOKUP(A67,PROGRAMAS!A:O,3,0)</f>
        <v>DIRETRIZ IV</v>
      </c>
      <c r="E67" s="62"/>
      <c r="F67" s="72" t="s">
        <v>255</v>
      </c>
      <c r="G67" s="66" t="str">
        <f aca="false">VLOOKUP(F67,'AÇÕES ORÇAMENTÁRIAS'!D:E,2,0)</f>
        <v>2000</v>
      </c>
      <c r="H67" s="65" t="n">
        <f aca="false">VLOOKUP(CONCATENATE(G67,J67),'AÇÕES ORÇAMENTÁRIAS'!O:P,2,0)</f>
        <v>0</v>
      </c>
      <c r="I67" s="65" t="n">
        <f aca="false">VLOOKUP(CONCATENATE(G67,J67),'AÇÕES ORÇAMENTÁRIAS'!O:Q,3,0)</f>
        <v>0</v>
      </c>
      <c r="J67" s="66" t="str">
        <f aca="false">LEFT(K67,5)</f>
        <v>11110</v>
      </c>
      <c r="K67" s="67" t="s">
        <v>272</v>
      </c>
      <c r="L67" s="71" t="s">
        <v>294</v>
      </c>
      <c r="M67" s="66" t="str">
        <f aca="false">VLOOKUP(L67,'AÇÕES ESTRATÉGICAS'!D:E,2,0)</f>
        <v>2327</v>
      </c>
      <c r="N67" s="66" t="str">
        <f aca="false">CONCATENATE(J67,O67)</f>
        <v>11110FORTALECER E ACOMPANHAR OS CONSELHEIROS DE POLÍTICAS PÚBLICAS NA CAPITAL E NOS 11 TERRITÓRIOS DE DESENVOLVIMENTO EM 04 ANOS</v>
      </c>
      <c r="O67" s="63" t="s">
        <v>299</v>
      </c>
      <c r="P67" s="63" t="s">
        <v>136</v>
      </c>
      <c r="Q67" s="69" t="n">
        <v>25</v>
      </c>
      <c r="R67" s="69" t="str">
        <f aca="false">VLOOKUP(O67,'PRODUTOS PPA'!G:G,1,0)</f>
        <v>FORTALECER E ACOMPANHAR OS CONSELHEIROS DE POLÍTICAS PÚBLICAS NA CAPITAL E NOS 11 TERRITÓRIOS DE DESENVOLVIMENTO EM 04 ANOS</v>
      </c>
      <c r="S67" s="69" t="s">
        <v>255</v>
      </c>
      <c r="T67" s="69" t="s">
        <v>260</v>
      </c>
      <c r="U67" s="69" t="n">
        <v>0</v>
      </c>
      <c r="V67" s="70"/>
      <c r="W67" s="69"/>
      <c r="X67" s="69"/>
      <c r="Y67" s="69"/>
      <c r="Z67" s="69"/>
      <c r="AA67" s="69"/>
      <c r="AB67" s="69"/>
      <c r="AC67" s="69"/>
      <c r="AD67" s="69"/>
      <c r="AE67" s="69"/>
      <c r="AF67" s="69"/>
    </row>
    <row r="68" customFormat="false" ht="15" hidden="false" customHeight="true" outlineLevel="0" collapsed="false">
      <c r="A68" s="60" t="s">
        <v>94</v>
      </c>
      <c r="B68" s="61" t="str">
        <f aca="false">VLOOKUP(A68,PROGRAMAS!A:I,5,0)</f>
        <v>GESTÃO</v>
      </c>
      <c r="C68" s="62" t="str">
        <f aca="false">VLOOKUP(A68,PROGRAMAS!A:I,2,0)</f>
        <v>GESTÃO E MANUTENÇÃO DO PODER EXECUTIVO</v>
      </c>
      <c r="D68" s="62" t="str">
        <f aca="false">VLOOKUP(A68,PROGRAMAS!A:O,3,0)</f>
        <v>DIRETRIZ IV</v>
      </c>
      <c r="E68" s="62"/>
      <c r="F68" s="72" t="s">
        <v>255</v>
      </c>
      <c r="G68" s="66" t="str">
        <f aca="false">VLOOKUP(F68,'AÇÕES ORÇAMENTÁRIAS'!D:E,2,0)</f>
        <v>2000</v>
      </c>
      <c r="H68" s="65" t="n">
        <f aca="false">VLOOKUP(CONCATENATE(G68,J68),'AÇÕES ORÇAMENTÁRIAS'!O:P,2,0)</f>
        <v>0</v>
      </c>
      <c r="I68" s="65" t="n">
        <f aca="false">VLOOKUP(CONCATENATE(G68,J68),'AÇÕES ORÇAMENTÁRIAS'!O:Q,3,0)</f>
        <v>0</v>
      </c>
      <c r="J68" s="66" t="str">
        <f aca="false">LEFT(K68,5)</f>
        <v>11110</v>
      </c>
      <c r="K68" s="67" t="s">
        <v>272</v>
      </c>
      <c r="L68" s="71" t="s">
        <v>294</v>
      </c>
      <c r="M68" s="66" t="str">
        <f aca="false">VLOOKUP(L68,'AÇÕES ESTRATÉGICAS'!D:E,2,0)</f>
        <v>2327</v>
      </c>
      <c r="N68" s="66" t="str">
        <f aca="false">CONCATENATE(J68,O68)</f>
        <v>11110PROMOVER REUNIÕES MENSAIS COM AS OUVIDORIAS DOS ÓRGÃOS PÚBLICOS ESTADUAIS DURANTE 04 ANOS</v>
      </c>
      <c r="O68" s="63" t="s">
        <v>300</v>
      </c>
      <c r="P68" s="63" t="s">
        <v>232</v>
      </c>
      <c r="Q68" s="69" t="n">
        <v>1</v>
      </c>
      <c r="R68" s="69" t="str">
        <f aca="false">VLOOKUP(O68,'PRODUTOS PPA'!G:G,1,0)</f>
        <v>PROMOVER REUNIÕES MENSAIS COM AS OUVIDORIAS DOS ÓRGÃOS PÚBLICOS ESTADUAIS DURANTE 04 ANOS</v>
      </c>
      <c r="S68" s="69" t="s">
        <v>255</v>
      </c>
      <c r="T68" s="69" t="s">
        <v>260</v>
      </c>
      <c r="U68" s="69" t="n">
        <v>0</v>
      </c>
      <c r="V68" s="70"/>
      <c r="W68" s="69"/>
      <c r="X68" s="69"/>
      <c r="Y68" s="69"/>
      <c r="Z68" s="69"/>
      <c r="AA68" s="69"/>
      <c r="AB68" s="69"/>
      <c r="AC68" s="69"/>
      <c r="AD68" s="69"/>
      <c r="AE68" s="69"/>
      <c r="AF68" s="69"/>
    </row>
    <row r="69" customFormat="false" ht="15" hidden="false" customHeight="true" outlineLevel="0" collapsed="false">
      <c r="A69" s="60" t="s">
        <v>94</v>
      </c>
      <c r="B69" s="61" t="str">
        <f aca="false">VLOOKUP(A69,PROGRAMAS!A:I,5,0)</f>
        <v>GESTÃO</v>
      </c>
      <c r="C69" s="62" t="str">
        <f aca="false">VLOOKUP(A69,PROGRAMAS!A:I,2,0)</f>
        <v>GESTÃO E MANUTENÇÃO DO PODER EXECUTIVO</v>
      </c>
      <c r="D69" s="62" t="str">
        <f aca="false">VLOOKUP(A69,PROGRAMAS!A:O,3,0)</f>
        <v>DIRETRIZ IV</v>
      </c>
      <c r="E69" s="62"/>
      <c r="F69" s="72" t="s">
        <v>255</v>
      </c>
      <c r="G69" s="66" t="str">
        <f aca="false">VLOOKUP(F69,'AÇÕES ORÇAMENTÁRIAS'!D:E,2,0)</f>
        <v>2000</v>
      </c>
      <c r="H69" s="65" t="n">
        <f aca="false">VLOOKUP(CONCATENATE(G69,J69),'AÇÕES ORÇAMENTÁRIAS'!O:P,2,0)</f>
        <v>0</v>
      </c>
      <c r="I69" s="65" t="n">
        <f aca="false">VLOOKUP(CONCATENATE(G69,J69),'AÇÕES ORÇAMENTÁRIAS'!O:Q,3,0)</f>
        <v>0</v>
      </c>
      <c r="J69" s="66" t="str">
        <f aca="false">LEFT(K69,5)</f>
        <v>11110</v>
      </c>
      <c r="K69" s="67" t="s">
        <v>272</v>
      </c>
      <c r="L69" s="71" t="s">
        <v>294</v>
      </c>
      <c r="M69" s="66" t="str">
        <f aca="false">VLOOKUP(L69,'AÇÕES ESTRATÉGICAS'!D:E,2,0)</f>
        <v>2327</v>
      </c>
      <c r="N69" s="66" t="str">
        <f aca="false">CONCATENATE(J69,O69)</f>
        <v>11110REALIZAR 4 FÓRUNS INTERSETORIAIS REGIONALIZADOS DOS CONSELHEIROS SOCIAIS</v>
      </c>
      <c r="O69" s="69" t="s">
        <v>301</v>
      </c>
      <c r="P69" s="69" t="s">
        <v>232</v>
      </c>
      <c r="Q69" s="69" t="n">
        <v>1</v>
      </c>
      <c r="R69" s="69" t="str">
        <f aca="false">VLOOKUP(O69,'PRODUTOS PPA'!G:G,1,0)</f>
        <v>REALIZAR 4 FÓRUNS INTERSETORIAIS REGIONALIZADOS DOS CONSELHEIROS SOCIAIS</v>
      </c>
      <c r="S69" s="69" t="s">
        <v>255</v>
      </c>
      <c r="T69" s="69" t="s">
        <v>260</v>
      </c>
      <c r="U69" s="69" t="n">
        <v>0</v>
      </c>
      <c r="V69" s="70"/>
      <c r="W69" s="69"/>
      <c r="X69" s="69"/>
      <c r="Y69" s="69"/>
      <c r="Z69" s="69"/>
      <c r="AA69" s="69"/>
      <c r="AB69" s="69"/>
      <c r="AC69" s="69"/>
      <c r="AD69" s="69"/>
      <c r="AE69" s="69"/>
      <c r="AF69" s="69"/>
    </row>
    <row r="70" customFormat="false" ht="15" hidden="false" customHeight="true" outlineLevel="0" collapsed="false">
      <c r="A70" s="60" t="s">
        <v>57</v>
      </c>
      <c r="B70" s="61" t="str">
        <f aca="false">VLOOKUP(A70,PROGRAMAS!A:I,5,0)</f>
        <v>TEMÁTICO</v>
      </c>
      <c r="C70" s="62" t="str">
        <f aca="false">VLOOKUP(A70,PROGRAMAS!A:I,2,0)</f>
        <v>ASSISTÊNCIA, INCLUSÃO SOCIAL E GARANTIA DE DIREITOS</v>
      </c>
      <c r="D70" s="62" t="str">
        <f aca="false">VLOOKUP(A70,PROGRAMAS!A:O,3,0)</f>
        <v>DIRETRIZ I</v>
      </c>
      <c r="E70" s="62" t="str">
        <f aca="false">VLOOKUP(A70,PROGRAMAS!A:O,6,0)</f>
        <v>SAÚDE E ASSISTÊNCIA SOCIAL</v>
      </c>
      <c r="F70" s="63" t="s">
        <v>302</v>
      </c>
      <c r="G70" s="66" t="str">
        <f aca="false">VLOOKUP(F70,'AÇÕES ORÇAMENTÁRIAS'!D:E,2,0)</f>
        <v>2002</v>
      </c>
      <c r="H70" s="65" t="n">
        <f aca="false">VLOOKUP(CONCATENATE(G70,J70),'AÇÕES ORÇAMENTÁRIAS'!O:P,2,0)</f>
        <v>11500</v>
      </c>
      <c r="I70" s="65" t="n">
        <f aca="false">VLOOKUP(CONCATENATE(G70,J70),'AÇÕES ORÇAMENTÁRIAS'!O:Q,3,0)</f>
        <v>0</v>
      </c>
      <c r="J70" s="66" t="str">
        <f aca="false">LEFT(K70,5)</f>
        <v>11111</v>
      </c>
      <c r="K70" s="67" t="s">
        <v>303</v>
      </c>
      <c r="L70" s="71" t="s">
        <v>304</v>
      </c>
      <c r="M70" s="66" t="str">
        <f aca="false">VLOOKUP(L70,'AÇÕES ESTRATÉGICAS'!D:E,2,0)</f>
        <v>2391</v>
      </c>
      <c r="N70" s="66" t="str">
        <f aca="false">CONCATENATE(J70,O70)</f>
        <v>11111ATENDIMENTO A PESSOAS CARENTES A PARTIR DE ANALISE PREVIA DA SITUAÇÃO DO IMIGRANTE.</v>
      </c>
      <c r="O70" s="69" t="s">
        <v>305</v>
      </c>
      <c r="P70" s="69" t="s">
        <v>306</v>
      </c>
      <c r="Q70" s="69" t="n">
        <v>10</v>
      </c>
      <c r="R70" s="69" t="str">
        <f aca="false">VLOOKUP(O70,'PRODUTOS PPA'!G:G,1,0)</f>
        <v>ATENDIMENTO A PESSOAS CARENTES A PARTIR DE ANALISE PREVIA DA SITUAÇÃO DO IMIGRANTE.</v>
      </c>
      <c r="S70" s="69" t="s">
        <v>302</v>
      </c>
      <c r="T70" s="69" t="s">
        <v>307</v>
      </c>
      <c r="U70" s="69" t="n">
        <v>11500</v>
      </c>
      <c r="V70" s="70"/>
      <c r="W70" s="69"/>
      <c r="X70" s="69"/>
      <c r="Y70" s="69"/>
      <c r="Z70" s="69"/>
      <c r="AA70" s="69"/>
      <c r="AB70" s="69"/>
      <c r="AC70" s="69"/>
      <c r="AD70" s="69"/>
      <c r="AE70" s="69"/>
      <c r="AF70" s="69"/>
    </row>
    <row r="71" customFormat="false" ht="15" hidden="false" customHeight="true" outlineLevel="0" collapsed="false">
      <c r="A71" s="60" t="s">
        <v>67</v>
      </c>
      <c r="B71" s="61" t="str">
        <f aca="false">VLOOKUP(A71,PROGRAMAS!A:I,5,0)</f>
        <v>TEMÁTICO</v>
      </c>
      <c r="C71" s="62" t="str">
        <f aca="false">VLOOKUP(A71,PROGRAMAS!A:I,2,0)</f>
        <v>CULTURA: PROMOÇÃO, PRESERVAÇÃO E ACESSO</v>
      </c>
      <c r="D71" s="62" t="str">
        <f aca="false">VLOOKUP(A71,PROGRAMAS!A:O,3,0)</f>
        <v>DIRETRIZ I</v>
      </c>
      <c r="E71" s="62" t="str">
        <f aca="false">VLOOKUP(A71,PROGRAMAS!A:O,6,0)</f>
        <v>EDUCAÇÃO, CULTURA, ESPORTE E LAZER</v>
      </c>
      <c r="F71" s="63" t="s">
        <v>308</v>
      </c>
      <c r="G71" s="66" t="str">
        <f aca="false">VLOOKUP(F71,'AÇÕES ORÇAMENTÁRIAS'!D:E,2,0)</f>
        <v>2016</v>
      </c>
      <c r="H71" s="65" t="n">
        <f aca="false">VLOOKUP(CONCATENATE(G71,J71),'AÇÕES ORÇAMENTÁRIAS'!O:P,2,0)</f>
        <v>20000</v>
      </c>
      <c r="I71" s="65" t="n">
        <f aca="false">VLOOKUP(CONCATENATE(G71,J71),'AÇÕES ORÇAMENTÁRIAS'!O:Q,3,0)</f>
        <v>0</v>
      </c>
      <c r="J71" s="66" t="str">
        <f aca="false">LEFT(K71,5)</f>
        <v>11111</v>
      </c>
      <c r="K71" s="67" t="s">
        <v>303</v>
      </c>
      <c r="L71" s="71" t="s">
        <v>309</v>
      </c>
      <c r="M71" s="66" t="str">
        <f aca="false">VLOOKUP(L71,'AÇÕES ESTRATÉGICAS'!D:E,2,0)</f>
        <v>2559</v>
      </c>
      <c r="N71" s="66" t="str">
        <f aca="false">CONCATENATE(J71,O71)</f>
        <v>11111REALIZAR FEIRAS ARTESANAIS E ATIVIDADES CULTURAIS</v>
      </c>
      <c r="O71" s="63" t="s">
        <v>310</v>
      </c>
      <c r="P71" s="63" t="s">
        <v>311</v>
      </c>
      <c r="Q71" s="69" t="n">
        <v>2</v>
      </c>
      <c r="R71" s="69" t="str">
        <f aca="false">VLOOKUP(O71,'PRODUTOS PPA'!G:G,1,0)</f>
        <v>REALIZAR FEIRAS ARTESANAIS E ATIVIDADES CULTURAIS</v>
      </c>
      <c r="S71" s="69" t="s">
        <v>308</v>
      </c>
      <c r="T71" s="69" t="s">
        <v>312</v>
      </c>
      <c r="U71" s="69" t="n">
        <v>20000</v>
      </c>
      <c r="V71" s="70"/>
      <c r="W71" s="69"/>
      <c r="X71" s="69"/>
      <c r="Y71" s="69"/>
      <c r="Z71" s="69"/>
      <c r="AA71" s="69"/>
      <c r="AB71" s="69"/>
      <c r="AC71" s="69"/>
      <c r="AD71" s="69"/>
      <c r="AE71" s="69"/>
      <c r="AF71" s="69"/>
    </row>
    <row r="72" customFormat="false" ht="15" hidden="false" customHeight="true" outlineLevel="0" collapsed="false">
      <c r="A72" s="60" t="s">
        <v>94</v>
      </c>
      <c r="B72" s="61" t="str">
        <f aca="false">VLOOKUP(A72,PROGRAMAS!A:I,5,0)</f>
        <v>GESTÃO</v>
      </c>
      <c r="C72" s="62" t="str">
        <f aca="false">VLOOKUP(A72,PROGRAMAS!A:I,2,0)</f>
        <v>GESTÃO E MANUTENÇÃO DO PODER EXECUTIVO</v>
      </c>
      <c r="D72" s="62" t="str">
        <f aca="false">VLOOKUP(A72,PROGRAMAS!A:O,3,0)</f>
        <v>DIRETRIZ IV</v>
      </c>
      <c r="E72" s="62"/>
      <c r="F72" s="72" t="s">
        <v>255</v>
      </c>
      <c r="G72" s="66" t="str">
        <f aca="false">VLOOKUP(F72,'AÇÕES ORÇAMENTÁRIAS'!D:E,2,0)</f>
        <v>2000</v>
      </c>
      <c r="H72" s="65" t="n">
        <f aca="false">VLOOKUP(CONCATENATE(G72,J72),'AÇÕES ORÇAMENTÁRIAS'!O:P,2,0)</f>
        <v>988410</v>
      </c>
      <c r="I72" s="65" t="n">
        <f aca="false">VLOOKUP(CONCATENATE(G72,J72),'AÇÕES ORÇAMENTÁRIAS'!O:Q,3,0)</f>
        <v>621511.37</v>
      </c>
      <c r="J72" s="66" t="str">
        <f aca="false">LEFT(K72,5)</f>
        <v>11111</v>
      </c>
      <c r="K72" s="67" t="s">
        <v>303</v>
      </c>
      <c r="L72" s="71" t="s">
        <v>313</v>
      </c>
      <c r="M72" s="66" t="n">
        <f aca="false">VLOOKUP(L72,'AÇÕES ESTRATÉGICAS'!D:E,2,0)</f>
        <v>2538</v>
      </c>
      <c r="N72" s="66" t="str">
        <f aca="false">CONCATENATE(J72,O72)</f>
        <v>11111ATENDER AS AÇÕES PLANEJADAS REFERENTES AOS PLANOS, PROGRAMAS E PROJETOS DO PIAUÍ EM BRASÍLIA</v>
      </c>
      <c r="O72" s="69" t="s">
        <v>314</v>
      </c>
      <c r="P72" s="69" t="s">
        <v>136</v>
      </c>
      <c r="Q72" s="69" t="n">
        <v>100</v>
      </c>
      <c r="R72" s="69" t="str">
        <f aca="false">VLOOKUP(O72,'PRODUTOS PPA'!G:G,1,0)</f>
        <v>ATENDER AS AÇÕES PLANEJADAS REFERENTES AOS PLANOS, PROGRAMAS E PROJETOS DO PIAUÍ EM BRASÍLIA</v>
      </c>
      <c r="S72" s="69" t="s">
        <v>255</v>
      </c>
      <c r="T72" s="69" t="s">
        <v>260</v>
      </c>
      <c r="U72" s="69" t="n">
        <v>988410</v>
      </c>
      <c r="V72" s="70"/>
      <c r="W72" s="69"/>
      <c r="X72" s="69"/>
      <c r="Y72" s="69"/>
      <c r="Z72" s="69"/>
      <c r="AA72" s="69"/>
      <c r="AB72" s="69"/>
      <c r="AC72" s="69"/>
      <c r="AD72" s="69"/>
      <c r="AE72" s="69"/>
      <c r="AF72" s="69"/>
    </row>
    <row r="73" customFormat="false" ht="15" hidden="false" customHeight="true" outlineLevel="0" collapsed="false">
      <c r="A73" s="60" t="s">
        <v>51</v>
      </c>
      <c r="B73" s="61" t="str">
        <f aca="false">VLOOKUP(A73,PROGRAMAS!A:I,5,0)</f>
        <v>TEMÁTICO</v>
      </c>
      <c r="C73" s="62" t="str">
        <f aca="false">VLOOKUP(A73,PROGRAMAS!A:I,2,0)</f>
        <v>GESTÃO MODERNA ORIENTADA PARA RESULTADOS</v>
      </c>
      <c r="D73" s="62" t="str">
        <f aca="false">VLOOKUP(A73,PROGRAMAS!A:O,3,0)</f>
        <v>DIRETRIZ IV</v>
      </c>
      <c r="E73" s="62" t="str">
        <f aca="false">VLOOKUP(A73,PROGRAMAS!A:O,6,0)</f>
        <v>INSTITUCIONAL</v>
      </c>
      <c r="F73" s="63" t="s">
        <v>255</v>
      </c>
      <c r="G73" s="66" t="str">
        <f aca="false">VLOOKUP(F73,'AÇÕES ORÇAMENTÁRIAS'!D:E,2,0)</f>
        <v>2000</v>
      </c>
      <c r="H73" s="65" t="n">
        <f aca="false">VLOOKUP(CONCATENATE(G73,J73),'AÇÕES ORÇAMENTÁRIAS'!O:P,2,0)</f>
        <v>293593</v>
      </c>
      <c r="I73" s="65" t="n">
        <f aca="false">VLOOKUP(CONCATENATE(G73,J73),'AÇÕES ORÇAMENTÁRIAS'!O:Q,3,0)</f>
        <v>95574.39</v>
      </c>
      <c r="J73" s="66" t="str">
        <f aca="false">LEFT(K73,5)</f>
        <v>11113</v>
      </c>
      <c r="K73" s="67" t="s">
        <v>315</v>
      </c>
      <c r="L73" s="71" t="s">
        <v>316</v>
      </c>
      <c r="M73" s="66" t="str">
        <f aca="false">VLOOKUP(L73,'AÇÕES ESTRATÉGICAS'!D:E,2,0)</f>
        <v>1616</v>
      </c>
      <c r="N73" s="66" t="str">
        <f aca="false">CONCATENATE(J73,O73)</f>
        <v>11113AQUISIÇÃO DE EQUIPAMENTOS DE INFORMÁTICA, SOFTWARE E DE MICROFILMAGEM DE DOCUMENTOS</v>
      </c>
      <c r="O73" s="63" t="s">
        <v>317</v>
      </c>
      <c r="P73" s="63" t="s">
        <v>318</v>
      </c>
      <c r="Q73" s="69" t="n">
        <v>30</v>
      </c>
      <c r="R73" s="69" t="str">
        <f aca="false">VLOOKUP(O73,'PRODUTOS PPA'!G:G,1,0)</f>
        <v>AQUISIÇÃO DE EQUIPAMENTOS DE INFORMÁTICA, SOFTWARE E DE MICROFILMAGEM DE DOCUMENTOS</v>
      </c>
      <c r="S73" s="69" t="s">
        <v>255</v>
      </c>
      <c r="T73" s="69" t="s">
        <v>260</v>
      </c>
      <c r="U73" s="69" t="n">
        <v>293593</v>
      </c>
      <c r="V73" s="70"/>
      <c r="W73" s="69"/>
      <c r="X73" s="69"/>
      <c r="Y73" s="69"/>
      <c r="Z73" s="69"/>
      <c r="AA73" s="69"/>
      <c r="AB73" s="69"/>
      <c r="AC73" s="69"/>
      <c r="AD73" s="69"/>
      <c r="AE73" s="69"/>
      <c r="AF73" s="69"/>
    </row>
    <row r="74" customFormat="false" ht="15" hidden="false" customHeight="true" outlineLevel="0" collapsed="false">
      <c r="A74" s="60" t="s">
        <v>51</v>
      </c>
      <c r="B74" s="61" t="str">
        <f aca="false">VLOOKUP(A74,PROGRAMAS!A:I,5,0)</f>
        <v>TEMÁTICO</v>
      </c>
      <c r="C74" s="62" t="str">
        <f aca="false">VLOOKUP(A74,PROGRAMAS!A:I,2,0)</f>
        <v>GESTÃO MODERNA ORIENTADA PARA RESULTADOS</v>
      </c>
      <c r="D74" s="62" t="str">
        <f aca="false">VLOOKUP(A74,PROGRAMAS!A:O,3,0)</f>
        <v>DIRETRIZ IV</v>
      </c>
      <c r="E74" s="62" t="str">
        <f aca="false">VLOOKUP(A74,PROGRAMAS!A:O,6,0)</f>
        <v>INSTITUCIONAL</v>
      </c>
      <c r="F74" s="63" t="s">
        <v>255</v>
      </c>
      <c r="G74" s="66" t="str">
        <f aca="false">VLOOKUP(F74,'AÇÕES ORÇAMENTÁRIAS'!D:E,2,0)</f>
        <v>2000</v>
      </c>
      <c r="H74" s="65" t="n">
        <f aca="false">VLOOKUP(CONCATENATE(G74,J74),'AÇÕES ORÇAMENTÁRIAS'!O:P,2,0)</f>
        <v>293593</v>
      </c>
      <c r="I74" s="65" t="n">
        <f aca="false">VLOOKUP(CONCATENATE(G74,J74),'AÇÕES ORÇAMENTÁRIAS'!O:Q,3,0)</f>
        <v>95574.39</v>
      </c>
      <c r="J74" s="66" t="str">
        <f aca="false">LEFT(K74,5)</f>
        <v>11113</v>
      </c>
      <c r="K74" s="67" t="s">
        <v>315</v>
      </c>
      <c r="L74" s="71" t="s">
        <v>316</v>
      </c>
      <c r="M74" s="66" t="str">
        <f aca="false">VLOOKUP(L74,'AÇÕES ESTRATÉGICAS'!D:E,2,0)</f>
        <v>1616</v>
      </c>
      <c r="N74" s="66" t="str">
        <f aca="false">CONCATENATE(J74,O74)</f>
        <v>11113AQUISIÇÃO DE MOBILIÁRIO</v>
      </c>
      <c r="O74" s="63" t="s">
        <v>319</v>
      </c>
      <c r="P74" s="63" t="s">
        <v>318</v>
      </c>
      <c r="Q74" s="69" t="n">
        <v>50</v>
      </c>
      <c r="R74" s="69" t="str">
        <f aca="false">VLOOKUP(O74,'PRODUTOS PPA'!G:G,1,0)</f>
        <v>AQUISIÇÃO DE MOBILIÁRIO</v>
      </c>
      <c r="S74" s="69" t="s">
        <v>255</v>
      </c>
      <c r="T74" s="69" t="s">
        <v>260</v>
      </c>
      <c r="U74" s="69" t="n">
        <v>293593</v>
      </c>
      <c r="V74" s="70"/>
      <c r="W74" s="69"/>
      <c r="X74" s="69"/>
      <c r="Y74" s="69"/>
      <c r="Z74" s="69"/>
      <c r="AA74" s="69"/>
      <c r="AB74" s="69"/>
      <c r="AC74" s="69"/>
      <c r="AD74" s="69"/>
      <c r="AE74" s="69"/>
      <c r="AF74" s="69"/>
    </row>
    <row r="75" customFormat="false" ht="15" hidden="false" customHeight="true" outlineLevel="0" collapsed="false">
      <c r="A75" s="60" t="s">
        <v>51</v>
      </c>
      <c r="B75" s="61" t="str">
        <f aca="false">VLOOKUP(A75,PROGRAMAS!A:I,5,0)</f>
        <v>TEMÁTICO</v>
      </c>
      <c r="C75" s="62" t="str">
        <f aca="false">VLOOKUP(A75,PROGRAMAS!A:I,2,0)</f>
        <v>GESTÃO MODERNA ORIENTADA PARA RESULTADOS</v>
      </c>
      <c r="D75" s="62" t="str">
        <f aca="false">VLOOKUP(A75,PROGRAMAS!A:O,3,0)</f>
        <v>DIRETRIZ IV</v>
      </c>
      <c r="E75" s="62" t="str">
        <f aca="false">VLOOKUP(A75,PROGRAMAS!A:O,6,0)</f>
        <v>INSTITUCIONAL</v>
      </c>
      <c r="F75" s="63" t="s">
        <v>255</v>
      </c>
      <c r="G75" s="66" t="str">
        <f aca="false">VLOOKUP(F75,'AÇÕES ORÇAMENTÁRIAS'!D:E,2,0)</f>
        <v>2000</v>
      </c>
      <c r="H75" s="65" t="n">
        <f aca="false">VLOOKUP(CONCATENATE(G75,J75),'AÇÕES ORÇAMENTÁRIAS'!O:P,2,0)</f>
        <v>293593</v>
      </c>
      <c r="I75" s="65" t="n">
        <f aca="false">VLOOKUP(CONCATENATE(G75,J75),'AÇÕES ORÇAMENTÁRIAS'!O:Q,3,0)</f>
        <v>95574.39</v>
      </c>
      <c r="J75" s="66" t="str">
        <f aca="false">LEFT(K75,5)</f>
        <v>11113</v>
      </c>
      <c r="K75" s="67" t="s">
        <v>315</v>
      </c>
      <c r="L75" s="71" t="s">
        <v>316</v>
      </c>
      <c r="M75" s="66" t="str">
        <f aca="false">VLOOKUP(L75,'AÇÕES ESTRATÉGICAS'!D:E,2,0)</f>
        <v>1616</v>
      </c>
      <c r="N75" s="66" t="str">
        <f aca="false">CONCATENATE(J75,O75)</f>
        <v>11113TREINAMENTO DE SERVIDORES USUÁRIOS DOS EQUIPAMENTOS</v>
      </c>
      <c r="O75" s="63" t="s">
        <v>320</v>
      </c>
      <c r="P75" s="63" t="s">
        <v>321</v>
      </c>
      <c r="Q75" s="69" t="n">
        <v>6</v>
      </c>
      <c r="R75" s="69" t="str">
        <f aca="false">VLOOKUP(O75,'PRODUTOS PPA'!G:G,1,0)</f>
        <v>TREINAMENTO DE SERVIDORES USUÁRIOS DOS EQUIPAMENTOS</v>
      </c>
      <c r="S75" s="69" t="s">
        <v>255</v>
      </c>
      <c r="T75" s="69" t="s">
        <v>260</v>
      </c>
      <c r="U75" s="69" t="n">
        <v>293593</v>
      </c>
      <c r="V75" s="70"/>
      <c r="W75" s="69"/>
      <c r="X75" s="69"/>
      <c r="Y75" s="69"/>
      <c r="Z75" s="69"/>
      <c r="AA75" s="69"/>
      <c r="AB75" s="69"/>
      <c r="AC75" s="69"/>
      <c r="AD75" s="69"/>
      <c r="AE75" s="69"/>
      <c r="AF75" s="69"/>
    </row>
    <row r="76" customFormat="false" ht="15" hidden="false" customHeight="true" outlineLevel="0" collapsed="false">
      <c r="A76" s="60" t="s">
        <v>66</v>
      </c>
      <c r="B76" s="61" t="str">
        <f aca="false">VLOOKUP(A76,PROGRAMAS!A:I,5,0)</f>
        <v>TEMÁTICO</v>
      </c>
      <c r="C76" s="62" t="str">
        <f aca="false">VLOOKUP(A76,PROGRAMAS!A:I,2,0)</f>
        <v>DESENVOLVIMENTO DO ESPORTE EDUCACIONAL, DE LAZER E RENDIMENTO</v>
      </c>
      <c r="D76" s="62" t="str">
        <f aca="false">VLOOKUP(A76,PROGRAMAS!A:O,3,0)</f>
        <v>DIRETRIZ I</v>
      </c>
      <c r="E76" s="62" t="str">
        <f aca="false">VLOOKUP(A76,PROGRAMAS!A:O,6,0)</f>
        <v>EDUCAÇÃO, CULTURA, ESPORTE E LAZER</v>
      </c>
      <c r="F76" s="63" t="s">
        <v>322</v>
      </c>
      <c r="G76" s="66" t="str">
        <f aca="false">VLOOKUP(F76,'AÇÕES ORÇAMENTÁRIAS'!D:E,2,0)</f>
        <v>2325</v>
      </c>
      <c r="H76" s="65" t="n">
        <f aca="false">VLOOKUP(CONCATENATE(G76,J76),'AÇÕES ORÇAMENTÁRIAS'!O:P,2,0)</f>
        <v>32400</v>
      </c>
      <c r="I76" s="65" t="n">
        <f aca="false">VLOOKUP(CONCATENATE(G76,J76),'AÇÕES ORÇAMENTÁRIAS'!O:Q,3,0)</f>
        <v>1200</v>
      </c>
      <c r="J76" s="66" t="str">
        <f aca="false">LEFT(K76,5)</f>
        <v>11113</v>
      </c>
      <c r="K76" s="67" t="s">
        <v>315</v>
      </c>
      <c r="L76" s="71" t="s">
        <v>323</v>
      </c>
      <c r="M76" s="66" t="str">
        <f aca="false">VLOOKUP(L76,'AÇÕES ESTRATÉGICAS'!D:E,2,0)</f>
        <v>1532</v>
      </c>
      <c r="N76" s="66" t="str">
        <f aca="false">CONCATENATE(J76,O76)</f>
        <v>11113CAMPEONATOS ESPORTIVOS NOS ESPAÇOS DE JUVENTUDE</v>
      </c>
      <c r="O76" s="69" t="s">
        <v>324</v>
      </c>
      <c r="P76" s="69" t="s">
        <v>311</v>
      </c>
      <c r="Q76" s="69" t="n">
        <v>7</v>
      </c>
      <c r="R76" s="69" t="str">
        <f aca="false">VLOOKUP(O76,'PRODUTOS PPA'!G:G,1,0)</f>
        <v>CAMPEONATOS ESPORTIVOS NOS ESPAÇOS DE JUVENTUDE</v>
      </c>
      <c r="S76" s="69" t="s">
        <v>322</v>
      </c>
      <c r="T76" s="69" t="s">
        <v>325</v>
      </c>
      <c r="U76" s="69" t="n">
        <v>32400</v>
      </c>
      <c r="V76" s="70"/>
      <c r="W76" s="69"/>
      <c r="X76" s="69"/>
      <c r="Y76" s="69"/>
      <c r="Z76" s="69"/>
      <c r="AA76" s="69"/>
      <c r="AB76" s="69"/>
      <c r="AC76" s="69"/>
      <c r="AD76" s="69"/>
      <c r="AE76" s="69"/>
      <c r="AF76" s="69"/>
    </row>
    <row r="77" customFormat="false" ht="15" hidden="false" customHeight="true" outlineLevel="0" collapsed="false">
      <c r="A77" s="60" t="s">
        <v>66</v>
      </c>
      <c r="B77" s="61" t="str">
        <f aca="false">VLOOKUP(A77,PROGRAMAS!A:I,5,0)</f>
        <v>TEMÁTICO</v>
      </c>
      <c r="C77" s="62" t="str">
        <f aca="false">VLOOKUP(A77,PROGRAMAS!A:I,2,0)</f>
        <v>DESENVOLVIMENTO DO ESPORTE EDUCACIONAL, DE LAZER E RENDIMENTO</v>
      </c>
      <c r="D77" s="62" t="str">
        <f aca="false">VLOOKUP(A77,PROGRAMAS!A:O,3,0)</f>
        <v>DIRETRIZ I</v>
      </c>
      <c r="E77" s="62" t="str">
        <f aca="false">VLOOKUP(A77,PROGRAMAS!A:O,6,0)</f>
        <v>EDUCAÇÃO, CULTURA, ESPORTE E LAZER</v>
      </c>
      <c r="F77" s="63" t="s">
        <v>322</v>
      </c>
      <c r="G77" s="66" t="str">
        <f aca="false">VLOOKUP(F77,'AÇÕES ORÇAMENTÁRIAS'!D:E,2,0)</f>
        <v>2325</v>
      </c>
      <c r="H77" s="65" t="n">
        <f aca="false">VLOOKUP(CONCATENATE(G77,J77),'AÇÕES ORÇAMENTÁRIAS'!O:P,2,0)</f>
        <v>32400</v>
      </c>
      <c r="I77" s="65" t="n">
        <f aca="false">VLOOKUP(CONCATENATE(G77,J77),'AÇÕES ORÇAMENTÁRIAS'!O:Q,3,0)</f>
        <v>1200</v>
      </c>
      <c r="J77" s="66" t="str">
        <f aca="false">LEFT(K77,5)</f>
        <v>11113</v>
      </c>
      <c r="K77" s="67" t="s">
        <v>315</v>
      </c>
      <c r="L77" s="71" t="s">
        <v>323</v>
      </c>
      <c r="M77" s="66" t="str">
        <f aca="false">VLOOKUP(L77,'AÇÕES ESTRATÉGICAS'!D:E,2,0)</f>
        <v>1532</v>
      </c>
      <c r="N77" s="66" t="str">
        <f aca="false">CONCATENATE(J77,O77)</f>
        <v>11113DOAÇÃO DE EQUIPAMENTOS ESPORTIVOS A GRUPOS JUVENIS</v>
      </c>
      <c r="O77" s="63" t="s">
        <v>326</v>
      </c>
      <c r="P77" s="63" t="s">
        <v>327</v>
      </c>
      <c r="Q77" s="69" t="n">
        <v>150</v>
      </c>
      <c r="R77" s="69" t="str">
        <f aca="false">VLOOKUP(O77,'PRODUTOS PPA'!G:G,1,0)</f>
        <v>DOAÇÃO DE EQUIPAMENTOS ESPORTIVOS A GRUPOS JUVENIS</v>
      </c>
      <c r="S77" s="69" t="s">
        <v>322</v>
      </c>
      <c r="T77" s="69" t="s">
        <v>325</v>
      </c>
      <c r="U77" s="69" t="n">
        <v>32400</v>
      </c>
      <c r="V77" s="70"/>
      <c r="W77" s="69"/>
      <c r="X77" s="69"/>
      <c r="Y77" s="69"/>
      <c r="Z77" s="69"/>
      <c r="AA77" s="69"/>
      <c r="AB77" s="69"/>
      <c r="AC77" s="69"/>
      <c r="AD77" s="69"/>
      <c r="AE77" s="69"/>
      <c r="AF77" s="69"/>
    </row>
    <row r="78" customFormat="false" ht="15" hidden="false" customHeight="true" outlineLevel="0" collapsed="false">
      <c r="A78" s="60" t="s">
        <v>66</v>
      </c>
      <c r="B78" s="61" t="str">
        <f aca="false">VLOOKUP(A78,PROGRAMAS!A:I,5,0)</f>
        <v>TEMÁTICO</v>
      </c>
      <c r="C78" s="62" t="str">
        <f aca="false">VLOOKUP(A78,PROGRAMAS!A:I,2,0)</f>
        <v>DESENVOLVIMENTO DO ESPORTE EDUCACIONAL, DE LAZER E RENDIMENTO</v>
      </c>
      <c r="D78" s="62" t="str">
        <f aca="false">VLOOKUP(A78,PROGRAMAS!A:O,3,0)</f>
        <v>DIRETRIZ I</v>
      </c>
      <c r="E78" s="62" t="str">
        <f aca="false">VLOOKUP(A78,PROGRAMAS!A:O,6,0)</f>
        <v>EDUCAÇÃO, CULTURA, ESPORTE E LAZER</v>
      </c>
      <c r="F78" s="63" t="s">
        <v>322</v>
      </c>
      <c r="G78" s="66" t="str">
        <f aca="false">VLOOKUP(F78,'AÇÕES ORÇAMENTÁRIAS'!D:E,2,0)</f>
        <v>2325</v>
      </c>
      <c r="H78" s="65" t="n">
        <f aca="false">VLOOKUP(CONCATENATE(G78,J78),'AÇÕES ORÇAMENTÁRIAS'!O:P,2,0)</f>
        <v>32400</v>
      </c>
      <c r="I78" s="65" t="n">
        <f aca="false">VLOOKUP(CONCATENATE(G78,J78),'AÇÕES ORÇAMENTÁRIAS'!O:Q,3,0)</f>
        <v>1200</v>
      </c>
      <c r="J78" s="66" t="str">
        <f aca="false">LEFT(K78,5)</f>
        <v>11113</v>
      </c>
      <c r="K78" s="67" t="s">
        <v>315</v>
      </c>
      <c r="L78" s="71" t="s">
        <v>323</v>
      </c>
      <c r="M78" s="66" t="str">
        <f aca="false">VLOOKUP(L78,'AÇÕES ESTRATÉGICAS'!D:E,2,0)</f>
        <v>1532</v>
      </c>
      <c r="N78" s="66" t="str">
        <f aca="false">CONCATENATE(J78,O78)</f>
        <v>11113FOMENTO A GRUPOS ESPORTIVOS JUVENIS</v>
      </c>
      <c r="O78" s="69" t="s">
        <v>328</v>
      </c>
      <c r="P78" s="69" t="s">
        <v>147</v>
      </c>
      <c r="Q78" s="69" t="n">
        <v>8</v>
      </c>
      <c r="R78" s="69" t="str">
        <f aca="false">VLOOKUP(O78,'PRODUTOS PPA'!G:G,1,0)</f>
        <v>FOMENTO A GRUPOS ESPORTIVOS JUVENIS</v>
      </c>
      <c r="S78" s="69" t="s">
        <v>322</v>
      </c>
      <c r="T78" s="69" t="s">
        <v>325</v>
      </c>
      <c r="U78" s="69" t="n">
        <v>32400</v>
      </c>
      <c r="V78" s="70"/>
      <c r="W78" s="69"/>
      <c r="X78" s="69"/>
      <c r="Y78" s="69"/>
      <c r="Z78" s="69"/>
      <c r="AA78" s="69"/>
      <c r="AB78" s="69"/>
      <c r="AC78" s="69"/>
      <c r="AD78" s="69"/>
      <c r="AE78" s="69"/>
      <c r="AF78" s="69"/>
    </row>
    <row r="79" customFormat="false" ht="15" hidden="false" customHeight="true" outlineLevel="0" collapsed="false">
      <c r="A79" s="60" t="s">
        <v>66</v>
      </c>
      <c r="B79" s="61" t="str">
        <f aca="false">VLOOKUP(A79,PROGRAMAS!A:I,5,0)</f>
        <v>TEMÁTICO</v>
      </c>
      <c r="C79" s="62" t="str">
        <f aca="false">VLOOKUP(A79,PROGRAMAS!A:I,2,0)</f>
        <v>DESENVOLVIMENTO DO ESPORTE EDUCACIONAL, DE LAZER E RENDIMENTO</v>
      </c>
      <c r="D79" s="62" t="str">
        <f aca="false">VLOOKUP(A79,PROGRAMAS!A:O,3,0)</f>
        <v>DIRETRIZ I</v>
      </c>
      <c r="E79" s="62" t="str">
        <f aca="false">VLOOKUP(A79,PROGRAMAS!A:O,6,0)</f>
        <v>EDUCAÇÃO, CULTURA, ESPORTE E LAZER</v>
      </c>
      <c r="F79" s="63" t="s">
        <v>322</v>
      </c>
      <c r="G79" s="66" t="str">
        <f aca="false">VLOOKUP(F79,'AÇÕES ORÇAMENTÁRIAS'!D:E,2,0)</f>
        <v>2325</v>
      </c>
      <c r="H79" s="65" t="n">
        <f aca="false">VLOOKUP(CONCATENATE(G79,J79),'AÇÕES ORÇAMENTÁRIAS'!O:P,2,0)</f>
        <v>32400</v>
      </c>
      <c r="I79" s="65" t="n">
        <f aca="false">VLOOKUP(CONCATENATE(G79,J79),'AÇÕES ORÇAMENTÁRIAS'!O:Q,3,0)</f>
        <v>1200</v>
      </c>
      <c r="J79" s="66" t="str">
        <f aca="false">LEFT(K79,5)</f>
        <v>11113</v>
      </c>
      <c r="K79" s="67" t="s">
        <v>315</v>
      </c>
      <c r="L79" s="71" t="s">
        <v>323</v>
      </c>
      <c r="M79" s="66" t="str">
        <f aca="false">VLOOKUP(L79,'AÇÕES ESTRATÉGICAS'!D:E,2,0)</f>
        <v>1532</v>
      </c>
      <c r="N79" s="66" t="str">
        <f aca="false">CONCATENATE(J79,O79)</f>
        <v>11113JOVENS INSERIDOS EM ATIVIDADES DE ESPORTE E LAZER</v>
      </c>
      <c r="O79" s="69" t="s">
        <v>329</v>
      </c>
      <c r="P79" s="69" t="s">
        <v>330</v>
      </c>
      <c r="Q79" s="69" t="n">
        <v>7000</v>
      </c>
      <c r="R79" s="69" t="str">
        <f aca="false">VLOOKUP(O79,'PRODUTOS PPA'!G:G,1,0)</f>
        <v>JOVENS INSERIDOS EM ATIVIDADES DE ESPORTE E LAZER</v>
      </c>
      <c r="S79" s="69" t="s">
        <v>322</v>
      </c>
      <c r="T79" s="69" t="s">
        <v>325</v>
      </c>
      <c r="U79" s="69" t="n">
        <v>32400</v>
      </c>
      <c r="V79" s="70"/>
      <c r="W79" s="69"/>
      <c r="X79" s="69"/>
      <c r="Y79" s="69"/>
      <c r="Z79" s="69"/>
      <c r="AA79" s="69"/>
      <c r="AB79" s="69"/>
      <c r="AC79" s="69"/>
      <c r="AD79" s="69"/>
      <c r="AE79" s="69"/>
      <c r="AF79" s="69"/>
    </row>
    <row r="80" customFormat="false" ht="15" hidden="false" customHeight="true" outlineLevel="0" collapsed="false">
      <c r="A80" s="60" t="s">
        <v>66</v>
      </c>
      <c r="B80" s="61" t="str">
        <f aca="false">VLOOKUP(A80,PROGRAMAS!A:I,5,0)</f>
        <v>TEMÁTICO</v>
      </c>
      <c r="C80" s="62" t="str">
        <f aca="false">VLOOKUP(A80,PROGRAMAS!A:I,2,0)</f>
        <v>DESENVOLVIMENTO DO ESPORTE EDUCACIONAL, DE LAZER E RENDIMENTO</v>
      </c>
      <c r="D80" s="62" t="str">
        <f aca="false">VLOOKUP(A80,PROGRAMAS!A:O,3,0)</f>
        <v>DIRETRIZ I</v>
      </c>
      <c r="E80" s="62" t="str">
        <f aca="false">VLOOKUP(A80,PROGRAMAS!A:O,6,0)</f>
        <v>EDUCAÇÃO, CULTURA, ESPORTE E LAZER</v>
      </c>
      <c r="F80" s="63" t="s">
        <v>322</v>
      </c>
      <c r="G80" s="66" t="str">
        <f aca="false">VLOOKUP(F80,'AÇÕES ORÇAMENTÁRIAS'!D:E,2,0)</f>
        <v>2325</v>
      </c>
      <c r="H80" s="65" t="n">
        <f aca="false">VLOOKUP(CONCATENATE(G80,J80),'AÇÕES ORÇAMENTÁRIAS'!O:P,2,0)</f>
        <v>32400</v>
      </c>
      <c r="I80" s="65" t="n">
        <f aca="false">VLOOKUP(CONCATENATE(G80,J80),'AÇÕES ORÇAMENTÁRIAS'!O:Q,3,0)</f>
        <v>1200</v>
      </c>
      <c r="J80" s="66" t="str">
        <f aca="false">LEFT(K80,5)</f>
        <v>11113</v>
      </c>
      <c r="K80" s="67" t="s">
        <v>315</v>
      </c>
      <c r="L80" s="71" t="s">
        <v>323</v>
      </c>
      <c r="M80" s="66" t="str">
        <f aca="false">VLOOKUP(L80,'AÇÕES ESTRATÉGICAS'!D:E,2,0)</f>
        <v>1532</v>
      </c>
      <c r="N80" s="66" t="str">
        <f aca="false">CONCATENATE(J80,O80)</f>
        <v>11113REALIZAÇÃO DE PRÁTICAS DE PROMOÇÃO DA SAÚDE PELO ESPORTE</v>
      </c>
      <c r="O80" s="69" t="s">
        <v>331</v>
      </c>
      <c r="P80" s="69" t="s">
        <v>332</v>
      </c>
      <c r="Q80" s="69" t="n">
        <v>20</v>
      </c>
      <c r="R80" s="69" t="str">
        <f aca="false">VLOOKUP(O80,'PRODUTOS PPA'!G:G,1,0)</f>
        <v>REALIZAÇÃO DE PRÁTICAS DE PROMOÇÃO DA SAÚDE PELO ESPORTE</v>
      </c>
      <c r="S80" s="69" t="s">
        <v>322</v>
      </c>
      <c r="T80" s="69" t="s">
        <v>325</v>
      </c>
      <c r="U80" s="69" t="n">
        <v>32400</v>
      </c>
      <c r="V80" s="70"/>
      <c r="W80" s="69"/>
      <c r="X80" s="69"/>
      <c r="Y80" s="69"/>
      <c r="Z80" s="69"/>
      <c r="AA80" s="69"/>
      <c r="AB80" s="69"/>
      <c r="AC80" s="69"/>
      <c r="AD80" s="69"/>
      <c r="AE80" s="69"/>
      <c r="AF80" s="69"/>
    </row>
    <row r="81" customFormat="false" ht="15" hidden="false" customHeight="true" outlineLevel="0" collapsed="false">
      <c r="A81" s="60" t="s">
        <v>67</v>
      </c>
      <c r="B81" s="61" t="str">
        <f aca="false">VLOOKUP(A81,PROGRAMAS!A:I,5,0)</f>
        <v>TEMÁTICO</v>
      </c>
      <c r="C81" s="62" t="str">
        <f aca="false">VLOOKUP(A81,PROGRAMAS!A:I,2,0)</f>
        <v>CULTURA: PROMOÇÃO, PRESERVAÇÃO E ACESSO</v>
      </c>
      <c r="D81" s="62" t="str">
        <f aca="false">VLOOKUP(A81,PROGRAMAS!A:O,3,0)</f>
        <v>DIRETRIZ I</v>
      </c>
      <c r="E81" s="62" t="str">
        <f aca="false">VLOOKUP(A81,PROGRAMAS!A:O,6,0)</f>
        <v>EDUCAÇÃO, CULTURA, ESPORTE E LAZER</v>
      </c>
      <c r="F81" s="63" t="s">
        <v>333</v>
      </c>
      <c r="G81" s="66" t="str">
        <f aca="false">VLOOKUP(F81,'AÇÕES ORÇAMENTÁRIAS'!D:E,2,0)</f>
        <v>1662</v>
      </c>
      <c r="H81" s="65" t="n">
        <f aca="false">VLOOKUP(CONCATENATE(G81,J81),'AÇÕES ORÇAMENTÁRIAS'!O:P,2,0)</f>
        <v>21000</v>
      </c>
      <c r="I81" s="65" t="n">
        <f aca="false">VLOOKUP(CONCATENATE(G81,J81),'AÇÕES ORÇAMENTÁRIAS'!O:Q,3,0)</f>
        <v>2130</v>
      </c>
      <c r="J81" s="66" t="str">
        <f aca="false">LEFT(K81,5)</f>
        <v>11113</v>
      </c>
      <c r="K81" s="67" t="s">
        <v>315</v>
      </c>
      <c r="L81" s="71" t="s">
        <v>334</v>
      </c>
      <c r="M81" s="66" t="str">
        <f aca="false">VLOOKUP(L81,'AÇÕES ESTRATÉGICAS'!D:E,2,0)</f>
        <v>1609</v>
      </c>
      <c r="N81" s="66" t="str">
        <f aca="false">CONCATENATE(J81,O81)</f>
        <v>11113PROJETO PALAVRA E RIMA NAS ESCOLAS ESTADUAIS</v>
      </c>
      <c r="O81" s="69" t="s">
        <v>335</v>
      </c>
      <c r="P81" s="69" t="s">
        <v>336</v>
      </c>
      <c r="Q81" s="69" t="n">
        <v>20</v>
      </c>
      <c r="R81" s="69" t="str">
        <f aca="false">VLOOKUP(O81,'PRODUTOS PPA'!G:G,1,0)</f>
        <v>PROJETO PALAVRA E RIMA NAS ESCOLAS ESTADUAIS</v>
      </c>
      <c r="S81" s="69" t="s">
        <v>333</v>
      </c>
      <c r="T81" s="69" t="s">
        <v>337</v>
      </c>
      <c r="U81" s="69" t="n">
        <v>21000</v>
      </c>
      <c r="V81" s="70"/>
      <c r="W81" s="69"/>
      <c r="X81" s="69"/>
      <c r="Y81" s="69"/>
      <c r="Z81" s="69"/>
      <c r="AA81" s="69"/>
      <c r="AB81" s="69"/>
      <c r="AC81" s="69"/>
      <c r="AD81" s="69"/>
      <c r="AE81" s="69"/>
      <c r="AF81" s="69"/>
    </row>
    <row r="82" customFormat="false" ht="15" hidden="false" customHeight="true" outlineLevel="0" collapsed="false">
      <c r="A82" s="60" t="s">
        <v>67</v>
      </c>
      <c r="B82" s="61" t="str">
        <f aca="false">VLOOKUP(A82,PROGRAMAS!A:I,5,0)</f>
        <v>TEMÁTICO</v>
      </c>
      <c r="C82" s="62" t="str">
        <f aca="false">VLOOKUP(A82,PROGRAMAS!A:I,2,0)</f>
        <v>CULTURA: PROMOÇÃO, PRESERVAÇÃO E ACESSO</v>
      </c>
      <c r="D82" s="62" t="str">
        <f aca="false">VLOOKUP(A82,PROGRAMAS!A:O,3,0)</f>
        <v>DIRETRIZ I</v>
      </c>
      <c r="E82" s="62" t="str">
        <f aca="false">VLOOKUP(A82,PROGRAMAS!A:O,6,0)</f>
        <v>EDUCAÇÃO, CULTURA, ESPORTE E LAZER</v>
      </c>
      <c r="F82" s="63" t="s">
        <v>338</v>
      </c>
      <c r="G82" s="66" t="str">
        <f aca="false">VLOOKUP(F82,'AÇÕES ORÇAMENTÁRIAS'!D:E,2,0)</f>
        <v>1673</v>
      </c>
      <c r="H82" s="65" t="n">
        <f aca="false">VLOOKUP(CONCATENATE(G82,J82),'AÇÕES ORÇAMENTÁRIAS'!O:P,2,0)</f>
        <v>38000</v>
      </c>
      <c r="I82" s="65" t="n">
        <f aca="false">VLOOKUP(CONCATENATE(G82,J82),'AÇÕES ORÇAMENTÁRIAS'!O:Q,3,0)</f>
        <v>1980</v>
      </c>
      <c r="J82" s="66" t="str">
        <f aca="false">LEFT(K82,5)</f>
        <v>11113</v>
      </c>
      <c r="K82" s="67" t="s">
        <v>315</v>
      </c>
      <c r="L82" s="71" t="s">
        <v>334</v>
      </c>
      <c r="M82" s="66" t="str">
        <f aca="false">VLOOKUP(L82,'AÇÕES ESTRATÉGICAS'!D:E,2,0)</f>
        <v>1609</v>
      </c>
      <c r="N82" s="66" t="str">
        <f aca="false">CONCATENATE(J82,O82)</f>
        <v>11113FOMENTO A CENTROS DE EXPRESSÃO ARTÍSTICA E CUTURAL JUVENIS</v>
      </c>
      <c r="O82" s="63" t="s">
        <v>339</v>
      </c>
      <c r="P82" s="63" t="s">
        <v>147</v>
      </c>
      <c r="Q82" s="69" t="n">
        <v>25</v>
      </c>
      <c r="R82" s="69" t="str">
        <f aca="false">VLOOKUP(O82,'PRODUTOS PPA'!G:G,1,0)</f>
        <v>FOMENTO A CENTROS DE EXPRESSÃO ARTÍSTICA E CUTURAL JUVENIS</v>
      </c>
      <c r="S82" s="69" t="s">
        <v>338</v>
      </c>
      <c r="T82" s="69" t="s">
        <v>340</v>
      </c>
      <c r="U82" s="69" t="n">
        <v>38000</v>
      </c>
      <c r="V82" s="70"/>
      <c r="W82" s="69"/>
      <c r="X82" s="69"/>
      <c r="Y82" s="69"/>
      <c r="Z82" s="69"/>
      <c r="AA82" s="69"/>
      <c r="AB82" s="69"/>
      <c r="AC82" s="69"/>
      <c r="AD82" s="69"/>
      <c r="AE82" s="69"/>
      <c r="AF82" s="69"/>
    </row>
    <row r="83" customFormat="false" ht="15" hidden="false" customHeight="true" outlineLevel="0" collapsed="false">
      <c r="A83" s="60" t="s">
        <v>67</v>
      </c>
      <c r="B83" s="61" t="str">
        <f aca="false">VLOOKUP(A83,PROGRAMAS!A:I,5,0)</f>
        <v>TEMÁTICO</v>
      </c>
      <c r="C83" s="62" t="str">
        <f aca="false">VLOOKUP(A83,PROGRAMAS!A:I,2,0)</f>
        <v>CULTURA: PROMOÇÃO, PRESERVAÇÃO E ACESSO</v>
      </c>
      <c r="D83" s="62" t="str">
        <f aca="false">VLOOKUP(A83,PROGRAMAS!A:O,3,0)</f>
        <v>DIRETRIZ I</v>
      </c>
      <c r="E83" s="62" t="str">
        <f aca="false">VLOOKUP(A83,PROGRAMAS!A:O,6,0)</f>
        <v>EDUCAÇÃO, CULTURA, ESPORTE E LAZER</v>
      </c>
      <c r="F83" s="63" t="s">
        <v>338</v>
      </c>
      <c r="G83" s="66" t="str">
        <f aca="false">VLOOKUP(F83,'AÇÕES ORÇAMENTÁRIAS'!D:E,2,0)</f>
        <v>1673</v>
      </c>
      <c r="H83" s="65" t="n">
        <f aca="false">VLOOKUP(CONCATENATE(G83,J83),'AÇÕES ORÇAMENTÁRIAS'!O:P,2,0)</f>
        <v>38000</v>
      </c>
      <c r="I83" s="65" t="n">
        <f aca="false">VLOOKUP(CONCATENATE(G83,J83),'AÇÕES ORÇAMENTÁRIAS'!O:Q,3,0)</f>
        <v>1980</v>
      </c>
      <c r="J83" s="66" t="str">
        <f aca="false">LEFT(K83,5)</f>
        <v>11113</v>
      </c>
      <c r="K83" s="67" t="s">
        <v>315</v>
      </c>
      <c r="L83" s="71" t="s">
        <v>334</v>
      </c>
      <c r="M83" s="66" t="str">
        <f aca="false">VLOOKUP(L83,'AÇÕES ESTRATÉGICAS'!D:E,2,0)</f>
        <v>1609</v>
      </c>
      <c r="N83" s="66" t="str">
        <f aca="false">CONCATENATE(J83,O83)</f>
        <v>11113REALIZAÇÃO DO FESTIVAL DE CULTURA JOVEM</v>
      </c>
      <c r="O83" s="69" t="s">
        <v>341</v>
      </c>
      <c r="P83" s="69" t="s">
        <v>311</v>
      </c>
      <c r="Q83" s="69" t="n">
        <v>3</v>
      </c>
      <c r="R83" s="69" t="str">
        <f aca="false">VLOOKUP(O83,'PRODUTOS PPA'!G:G,1,0)</f>
        <v>REALIZAÇÃO DO FESTIVAL DE CULTURA JOVEM</v>
      </c>
      <c r="S83" s="69" t="s">
        <v>338</v>
      </c>
      <c r="T83" s="69" t="s">
        <v>340</v>
      </c>
      <c r="U83" s="69" t="n">
        <v>38000</v>
      </c>
      <c r="V83" s="70"/>
      <c r="W83" s="69"/>
      <c r="X83" s="69"/>
      <c r="Y83" s="69"/>
      <c r="Z83" s="69"/>
      <c r="AA83" s="69"/>
      <c r="AB83" s="69"/>
      <c r="AC83" s="69"/>
      <c r="AD83" s="69"/>
      <c r="AE83" s="69"/>
      <c r="AF83" s="69"/>
    </row>
    <row r="84" customFormat="false" ht="15" hidden="false" customHeight="true" outlineLevel="0" collapsed="false">
      <c r="A84" s="60" t="s">
        <v>79</v>
      </c>
      <c r="B84" s="61" t="str">
        <f aca="false">VLOOKUP(A84,PROGRAMAS!A:I,5,0)</f>
        <v>TEMÁTICO</v>
      </c>
      <c r="C84" s="62" t="str">
        <f aca="false">VLOOKUP(A84,PROGRAMAS!A:I,2,0)</f>
        <v>QUALIFICAÇÃO, TRABALHO E RENDA</v>
      </c>
      <c r="D84" s="62" t="str">
        <f aca="false">VLOOKUP(A84,PROGRAMAS!A:O,3,0)</f>
        <v>DIRETRIZ II</v>
      </c>
      <c r="E84" s="62" t="str">
        <f aca="false">VLOOKUP(A84,PROGRAMAS!A:O,6,0)</f>
        <v>DESENVOLVIMENTO ECONÔMICO</v>
      </c>
      <c r="F84" s="63" t="s">
        <v>342</v>
      </c>
      <c r="G84" s="66" t="str">
        <f aca="false">VLOOKUP(F84,'AÇÕES ORÇAMENTÁRIAS'!D:E,2,0)</f>
        <v>2320</v>
      </c>
      <c r="H84" s="65" t="n">
        <f aca="false">VLOOKUP(CONCATENATE(G84,J84),'AÇÕES ORÇAMENTÁRIAS'!O:P,2,0)</f>
        <v>13600</v>
      </c>
      <c r="I84" s="65" t="n">
        <f aca="false">VLOOKUP(CONCATENATE(G84,J84),'AÇÕES ORÇAMENTÁRIAS'!O:Q,3,0)</f>
        <v>720</v>
      </c>
      <c r="J84" s="66" t="str">
        <f aca="false">LEFT(K84,5)</f>
        <v>11113</v>
      </c>
      <c r="K84" s="67" t="s">
        <v>315</v>
      </c>
      <c r="L84" s="71" t="s">
        <v>343</v>
      </c>
      <c r="M84" s="66" t="str">
        <f aca="false">VLOOKUP(L84,'AÇÕES ESTRATÉGICAS'!D:E,2,0)</f>
        <v>1558</v>
      </c>
      <c r="N84" s="66" t="str">
        <f aca="false">CONCATENATE(J84,O84)</f>
        <v>11113APOIO AO EMPREENDEDORISMO (FEIRAS, SEMINARIOS, PALESTRAS)</v>
      </c>
      <c r="O84" s="69" t="s">
        <v>344</v>
      </c>
      <c r="P84" s="69" t="s">
        <v>311</v>
      </c>
      <c r="Q84" s="69" t="n">
        <v>30</v>
      </c>
      <c r="R84" s="69" t="str">
        <f aca="false">VLOOKUP(O84,'PRODUTOS PPA'!G:G,1,0)</f>
        <v>APOIO AO EMPREENDEDORISMO (FEIRAS, SEMINARIOS, PALESTRAS)</v>
      </c>
      <c r="S84" s="69" t="s">
        <v>342</v>
      </c>
      <c r="T84" s="69" t="s">
        <v>345</v>
      </c>
      <c r="U84" s="69" t="n">
        <v>13600</v>
      </c>
      <c r="V84" s="70"/>
      <c r="W84" s="69"/>
      <c r="X84" s="69"/>
      <c r="Y84" s="69"/>
      <c r="Z84" s="69"/>
      <c r="AA84" s="69"/>
      <c r="AB84" s="69"/>
      <c r="AC84" s="69"/>
      <c r="AD84" s="69"/>
      <c r="AE84" s="69"/>
      <c r="AF84" s="69"/>
    </row>
    <row r="85" customFormat="false" ht="15" hidden="false" customHeight="true" outlineLevel="0" collapsed="false">
      <c r="A85" s="60" t="s">
        <v>79</v>
      </c>
      <c r="B85" s="61" t="str">
        <f aca="false">VLOOKUP(A85,PROGRAMAS!A:I,5,0)</f>
        <v>TEMÁTICO</v>
      </c>
      <c r="C85" s="62" t="str">
        <f aca="false">VLOOKUP(A85,PROGRAMAS!A:I,2,0)</f>
        <v>QUALIFICAÇÃO, TRABALHO E RENDA</v>
      </c>
      <c r="D85" s="62" t="str">
        <f aca="false">VLOOKUP(A85,PROGRAMAS!A:O,3,0)</f>
        <v>DIRETRIZ II</v>
      </c>
      <c r="E85" s="62" t="str">
        <f aca="false">VLOOKUP(A85,PROGRAMAS!A:O,6,0)</f>
        <v>DESENVOLVIMENTO ECONÔMICO</v>
      </c>
      <c r="F85" s="63" t="s">
        <v>342</v>
      </c>
      <c r="G85" s="66" t="str">
        <f aca="false">VLOOKUP(F85,'AÇÕES ORÇAMENTÁRIAS'!D:E,2,0)</f>
        <v>2320</v>
      </c>
      <c r="H85" s="65" t="n">
        <f aca="false">VLOOKUP(CONCATENATE(G85,J85),'AÇÕES ORÇAMENTÁRIAS'!O:P,2,0)</f>
        <v>13600</v>
      </c>
      <c r="I85" s="65" t="n">
        <f aca="false">VLOOKUP(CONCATENATE(G85,J85),'AÇÕES ORÇAMENTÁRIAS'!O:Q,3,0)</f>
        <v>720</v>
      </c>
      <c r="J85" s="66" t="str">
        <f aca="false">LEFT(K85,5)</f>
        <v>11113</v>
      </c>
      <c r="K85" s="67" t="s">
        <v>315</v>
      </c>
      <c r="L85" s="71" t="s">
        <v>343</v>
      </c>
      <c r="M85" s="66" t="str">
        <f aca="false">VLOOKUP(L85,'AÇÕES ESTRATÉGICAS'!D:E,2,0)</f>
        <v>1558</v>
      </c>
      <c r="N85" s="66" t="str">
        <f aca="false">CONCATENATE(J85,O85)</f>
        <v>11113FOMENTO A GRUPOS JUNEVIS DE EMPREENDEDORISMO</v>
      </c>
      <c r="O85" s="63" t="s">
        <v>346</v>
      </c>
      <c r="P85" s="63" t="s">
        <v>330</v>
      </c>
      <c r="Q85" s="69" t="n">
        <v>500</v>
      </c>
      <c r="R85" s="69" t="str">
        <f aca="false">VLOOKUP(O85,'PRODUTOS PPA'!G:G,1,0)</f>
        <v>FOMENTO A GRUPOS JUNEVIS DE EMPREENDEDORISMO</v>
      </c>
      <c r="S85" s="69" t="s">
        <v>342</v>
      </c>
      <c r="T85" s="69" t="s">
        <v>345</v>
      </c>
      <c r="U85" s="69" t="n">
        <v>13600</v>
      </c>
      <c r="V85" s="70"/>
      <c r="W85" s="69"/>
      <c r="X85" s="69"/>
      <c r="Y85" s="69"/>
      <c r="Z85" s="69"/>
      <c r="AA85" s="69"/>
      <c r="AB85" s="69"/>
      <c r="AC85" s="69"/>
      <c r="AD85" s="69"/>
      <c r="AE85" s="69"/>
      <c r="AF85" s="69"/>
    </row>
    <row r="86" customFormat="false" ht="15" hidden="false" customHeight="true" outlineLevel="0" collapsed="false">
      <c r="A86" s="60" t="s">
        <v>79</v>
      </c>
      <c r="B86" s="61" t="str">
        <f aca="false">VLOOKUP(A86,PROGRAMAS!A:I,5,0)</f>
        <v>TEMÁTICO</v>
      </c>
      <c r="C86" s="62" t="str">
        <f aca="false">VLOOKUP(A86,PROGRAMAS!A:I,2,0)</f>
        <v>QUALIFICAÇÃO, TRABALHO E RENDA</v>
      </c>
      <c r="D86" s="62" t="str">
        <f aca="false">VLOOKUP(A86,PROGRAMAS!A:O,3,0)</f>
        <v>DIRETRIZ II</v>
      </c>
      <c r="E86" s="62" t="str">
        <f aca="false">VLOOKUP(A86,PROGRAMAS!A:O,6,0)</f>
        <v>DESENVOLVIMENTO ECONÔMICO</v>
      </c>
      <c r="F86" s="63" t="s">
        <v>342</v>
      </c>
      <c r="G86" s="66" t="str">
        <f aca="false">VLOOKUP(F86,'AÇÕES ORÇAMENTÁRIAS'!D:E,2,0)</f>
        <v>2320</v>
      </c>
      <c r="H86" s="65" t="n">
        <f aca="false">VLOOKUP(CONCATENATE(G86,J86),'AÇÕES ORÇAMENTÁRIAS'!O:P,2,0)</f>
        <v>13600</v>
      </c>
      <c r="I86" s="65" t="n">
        <f aca="false">VLOOKUP(CONCATENATE(G86,J86),'AÇÕES ORÇAMENTÁRIAS'!O:Q,3,0)</f>
        <v>720</v>
      </c>
      <c r="J86" s="66" t="str">
        <f aca="false">LEFT(K86,5)</f>
        <v>11113</v>
      </c>
      <c r="K86" s="67" t="s">
        <v>315</v>
      </c>
      <c r="L86" s="71" t="s">
        <v>343</v>
      </c>
      <c r="M86" s="66" t="str">
        <f aca="false">VLOOKUP(L86,'AÇÕES ESTRATÉGICAS'!D:E,2,0)</f>
        <v>1558</v>
      </c>
      <c r="N86" s="66" t="str">
        <f aca="false">CONCATENATE(J86,O86)</f>
        <v>11113JOVENS QUALIFICADOS PROFISSIONALMENTE</v>
      </c>
      <c r="O86" s="63" t="s">
        <v>347</v>
      </c>
      <c r="P86" s="63" t="s">
        <v>330</v>
      </c>
      <c r="Q86" s="69" t="n">
        <v>500</v>
      </c>
      <c r="R86" s="69" t="str">
        <f aca="false">VLOOKUP(O86,'PRODUTOS PPA'!G:G,1,0)</f>
        <v>JOVENS QUALIFICADOS PROFISSIONALMENTE</v>
      </c>
      <c r="S86" s="69" t="s">
        <v>342</v>
      </c>
      <c r="T86" s="69" t="s">
        <v>345</v>
      </c>
      <c r="U86" s="69" t="n">
        <v>13600</v>
      </c>
      <c r="V86" s="70"/>
      <c r="W86" s="69"/>
      <c r="X86" s="69"/>
      <c r="Y86" s="69"/>
      <c r="Z86" s="69"/>
      <c r="AA86" s="69"/>
      <c r="AB86" s="69"/>
      <c r="AC86" s="69"/>
      <c r="AD86" s="69"/>
      <c r="AE86" s="69"/>
      <c r="AF86" s="69"/>
    </row>
    <row r="87" customFormat="false" ht="15" hidden="false" customHeight="true" outlineLevel="0" collapsed="false">
      <c r="A87" s="60" t="s">
        <v>79</v>
      </c>
      <c r="B87" s="61" t="str">
        <f aca="false">VLOOKUP(A87,PROGRAMAS!A:I,5,0)</f>
        <v>TEMÁTICO</v>
      </c>
      <c r="C87" s="62" t="str">
        <f aca="false">VLOOKUP(A87,PROGRAMAS!A:I,2,0)</f>
        <v>QUALIFICAÇÃO, TRABALHO E RENDA</v>
      </c>
      <c r="D87" s="62" t="str">
        <f aca="false">VLOOKUP(A87,PROGRAMAS!A:O,3,0)</f>
        <v>DIRETRIZ II</v>
      </c>
      <c r="E87" s="62" t="str">
        <f aca="false">VLOOKUP(A87,PROGRAMAS!A:O,6,0)</f>
        <v>DESENVOLVIMENTO ECONÔMICO</v>
      </c>
      <c r="F87" s="63" t="s">
        <v>342</v>
      </c>
      <c r="G87" s="66" t="str">
        <f aca="false">VLOOKUP(F87,'AÇÕES ORÇAMENTÁRIAS'!D:E,2,0)</f>
        <v>2320</v>
      </c>
      <c r="H87" s="65" t="n">
        <f aca="false">VLOOKUP(CONCATENATE(G87,J87),'AÇÕES ORÇAMENTÁRIAS'!O:P,2,0)</f>
        <v>13600</v>
      </c>
      <c r="I87" s="65" t="n">
        <f aca="false">VLOOKUP(CONCATENATE(G87,J87),'AÇÕES ORÇAMENTÁRIAS'!O:Q,3,0)</f>
        <v>720</v>
      </c>
      <c r="J87" s="66" t="str">
        <f aca="false">LEFT(K87,5)</f>
        <v>11113</v>
      </c>
      <c r="K87" s="67" t="s">
        <v>315</v>
      </c>
      <c r="L87" s="71" t="s">
        <v>343</v>
      </c>
      <c r="M87" s="66" t="str">
        <f aca="false">VLOOKUP(L87,'AÇÕES ESTRATÉGICAS'!D:E,2,0)</f>
        <v>1558</v>
      </c>
      <c r="N87" s="66" t="str">
        <f aca="false">CONCATENATE(J87,O87)</f>
        <v>11113QUALIFICAÇÕES PROFISSIONAIS REALIZADAS</v>
      </c>
      <c r="O87" s="63" t="s">
        <v>348</v>
      </c>
      <c r="P87" s="63" t="s">
        <v>232</v>
      </c>
      <c r="Q87" s="69" t="n">
        <v>30</v>
      </c>
      <c r="R87" s="69" t="str">
        <f aca="false">VLOOKUP(O87,'PRODUTOS PPA'!G:G,1,0)</f>
        <v>QUALIFICAÇÕES PROFISSIONAIS REALIZADAS</v>
      </c>
      <c r="S87" s="69" t="s">
        <v>342</v>
      </c>
      <c r="T87" s="69" t="s">
        <v>345</v>
      </c>
      <c r="U87" s="69" t="n">
        <v>13600</v>
      </c>
      <c r="V87" s="70"/>
      <c r="W87" s="69"/>
      <c r="X87" s="69"/>
      <c r="Y87" s="69"/>
      <c r="Z87" s="69"/>
      <c r="AA87" s="69"/>
      <c r="AB87" s="69"/>
      <c r="AC87" s="69"/>
      <c r="AD87" s="69"/>
      <c r="AE87" s="69"/>
      <c r="AF87" s="69"/>
    </row>
    <row r="88" customFormat="false" ht="15" hidden="false" customHeight="true" outlineLevel="0" collapsed="false">
      <c r="A88" s="60" t="s">
        <v>85</v>
      </c>
      <c r="B88" s="61" t="str">
        <f aca="false">VLOOKUP(A88,PROGRAMAS!A:I,5,0)</f>
        <v>TEMÁTICO</v>
      </c>
      <c r="C88" s="62" t="str">
        <f aca="false">VLOOKUP(A88,PROGRAMAS!A:I,2,0)</f>
        <v>JOVEM É PARA VIVER</v>
      </c>
      <c r="D88" s="62" t="str">
        <f aca="false">VLOOKUP(A88,PROGRAMAS!A:O,3,0)</f>
        <v>DIRETRIZ I</v>
      </c>
      <c r="E88" s="62" t="str">
        <f aca="false">VLOOKUP(A88,PROGRAMAS!A:O,6,0)</f>
        <v>HABITAÇÃO E TEMAS TRANSVERSAIS</v>
      </c>
      <c r="F88" s="63" t="s">
        <v>349</v>
      </c>
      <c r="G88" s="66" t="n">
        <v>1672</v>
      </c>
      <c r="H88" s="65" t="n">
        <f aca="false">VLOOKUP(CONCATENATE(G88,J88),'AÇÕES ORÇAMENTÁRIAS'!O:P,2,0)</f>
        <v>39600</v>
      </c>
      <c r="I88" s="65" t="n">
        <f aca="false">VLOOKUP(CONCATENATE(G88,J88),'AÇÕES ORÇAMENTÁRIAS'!O:Q,3,0)</f>
        <v>3311.25</v>
      </c>
      <c r="J88" s="66" t="str">
        <f aca="false">LEFT(K88,5)</f>
        <v>11113</v>
      </c>
      <c r="K88" s="67" t="s">
        <v>315</v>
      </c>
      <c r="L88" s="71" t="s">
        <v>350</v>
      </c>
      <c r="M88" s="66" t="str">
        <f aca="false">VLOOKUP(L88,'AÇÕES ESTRATÉGICAS'!D:E,2,0)</f>
        <v>1584</v>
      </c>
      <c r="N88" s="66" t="str">
        <f aca="false">CONCATENATE(J88,O88)</f>
        <v>11113ESTRUTURAÇÃO DOS CONSELHOS MUNICIPAIS DE DIREITOS DA JUVENTUDE</v>
      </c>
      <c r="O88" s="63" t="s">
        <v>351</v>
      </c>
      <c r="P88" s="63" t="s">
        <v>147</v>
      </c>
      <c r="Q88" s="69" t="n">
        <v>60</v>
      </c>
      <c r="R88" s="69" t="str">
        <f aca="false">VLOOKUP(O88,'PRODUTOS PPA'!G:G,1,0)</f>
        <v>ESTRUTURAÇÃO DOS CONSELHOS MUNICIPAIS DE DIREITOS DA JUVENTUDE</v>
      </c>
      <c r="S88" s="69" t="s">
        <v>349</v>
      </c>
      <c r="T88" s="69" t="n">
        <v>1672</v>
      </c>
      <c r="U88" s="69" t="n">
        <v>39600</v>
      </c>
      <c r="V88" s="70"/>
      <c r="W88" s="69"/>
      <c r="X88" s="69"/>
      <c r="Y88" s="69"/>
      <c r="Z88" s="69"/>
      <c r="AA88" s="69"/>
      <c r="AB88" s="69"/>
      <c r="AC88" s="69"/>
      <c r="AD88" s="69"/>
      <c r="AE88" s="69"/>
      <c r="AF88" s="69"/>
    </row>
    <row r="89" customFormat="false" ht="15" hidden="false" customHeight="true" outlineLevel="0" collapsed="false">
      <c r="A89" s="60" t="s">
        <v>85</v>
      </c>
      <c r="B89" s="61" t="str">
        <f aca="false">VLOOKUP(A89,PROGRAMAS!A:I,5,0)</f>
        <v>TEMÁTICO</v>
      </c>
      <c r="C89" s="62" t="str">
        <f aca="false">VLOOKUP(A89,PROGRAMAS!A:I,2,0)</f>
        <v>JOVEM É PARA VIVER</v>
      </c>
      <c r="D89" s="62" t="str">
        <f aca="false">VLOOKUP(A89,PROGRAMAS!A:O,3,0)</f>
        <v>DIRETRIZ I</v>
      </c>
      <c r="E89" s="62" t="str">
        <f aca="false">VLOOKUP(A89,PROGRAMAS!A:O,6,0)</f>
        <v>HABITAÇÃO E TEMAS TRANSVERSAIS</v>
      </c>
      <c r="F89" s="63" t="s">
        <v>352</v>
      </c>
      <c r="G89" s="66" t="str">
        <f aca="false">VLOOKUP(F89,'AÇÕES ORÇAMENTÁRIAS'!D:E,2,0)</f>
        <v>2319</v>
      </c>
      <c r="H89" s="65" t="n">
        <f aca="false">VLOOKUP(CONCATENATE(G89,J89),'AÇÕES ORÇAMENTÁRIAS'!O:P,2,0)</f>
        <v>24800</v>
      </c>
      <c r="I89" s="65" t="n">
        <f aca="false">VLOOKUP(CONCATENATE(G89,J89),'AÇÕES ORÇAMENTÁRIAS'!O:Q,3,0)</f>
        <v>2250</v>
      </c>
      <c r="J89" s="66" t="str">
        <f aca="false">LEFT(K89,5)</f>
        <v>11113</v>
      </c>
      <c r="K89" s="67" t="s">
        <v>315</v>
      </c>
      <c r="L89" s="71" t="s">
        <v>353</v>
      </c>
      <c r="M89" s="66" t="str">
        <f aca="false">VLOOKUP(L89,'AÇÕES ESTRATÉGICAS'!D:E,2,0)</f>
        <v>2492</v>
      </c>
      <c r="N89" s="66" t="str">
        <f aca="false">CONCATENATE(J89,O89)</f>
        <v>11113REALIZAÇÃO DE CAPACITAÇÕES: CURSOS, PALESTRAS E OFICINAS</v>
      </c>
      <c r="O89" s="69" t="s">
        <v>354</v>
      </c>
      <c r="P89" s="69" t="s">
        <v>291</v>
      </c>
      <c r="Q89" s="69" t="n">
        <v>10</v>
      </c>
      <c r="R89" s="69" t="str">
        <f aca="false">VLOOKUP(O89,'PRODUTOS PPA'!G:G,1,0)</f>
        <v>REALIZAÇÃO DE CAPACITAÇÕES: CURSOS, PALESTRAS E OFICINAS</v>
      </c>
      <c r="S89" s="69" t="s">
        <v>352</v>
      </c>
      <c r="T89" s="69" t="s">
        <v>355</v>
      </c>
      <c r="U89" s="69" t="n">
        <v>24800</v>
      </c>
      <c r="V89" s="70"/>
      <c r="W89" s="69"/>
      <c r="X89" s="69"/>
      <c r="Y89" s="69"/>
      <c r="Z89" s="69"/>
      <c r="AA89" s="69"/>
      <c r="AB89" s="69"/>
      <c r="AC89" s="69"/>
      <c r="AD89" s="69"/>
      <c r="AE89" s="69"/>
      <c r="AF89" s="69"/>
    </row>
    <row r="90" customFormat="false" ht="15" hidden="false" customHeight="true" outlineLevel="0" collapsed="false">
      <c r="A90" s="60" t="s">
        <v>85</v>
      </c>
      <c r="B90" s="61" t="str">
        <f aca="false">VLOOKUP(A90,PROGRAMAS!A:I,5,0)</f>
        <v>TEMÁTICO</v>
      </c>
      <c r="C90" s="62" t="str">
        <f aca="false">VLOOKUP(A90,PROGRAMAS!A:I,2,0)</f>
        <v>JOVEM É PARA VIVER</v>
      </c>
      <c r="D90" s="62" t="str">
        <f aca="false">VLOOKUP(A90,PROGRAMAS!A:O,3,0)</f>
        <v>DIRETRIZ I</v>
      </c>
      <c r="E90" s="62" t="str">
        <f aca="false">VLOOKUP(A90,PROGRAMAS!A:O,6,0)</f>
        <v>HABITAÇÃO E TEMAS TRANSVERSAIS</v>
      </c>
      <c r="F90" s="74" t="s">
        <v>352</v>
      </c>
      <c r="G90" s="66" t="str">
        <f aca="false">VLOOKUP(F90,'AÇÕES ORÇAMENTÁRIAS'!D:E,2,0)</f>
        <v>2319</v>
      </c>
      <c r="H90" s="65" t="n">
        <f aca="false">VLOOKUP(CONCATENATE(G90,J90),'AÇÕES ORÇAMENTÁRIAS'!O:P,2,0)</f>
        <v>24800</v>
      </c>
      <c r="I90" s="65" t="n">
        <f aca="false">VLOOKUP(CONCATENATE(G90,J90),'AÇÕES ORÇAMENTÁRIAS'!O:Q,3,0)</f>
        <v>2250</v>
      </c>
      <c r="J90" s="66" t="str">
        <f aca="false">LEFT(K90,5)</f>
        <v>11113</v>
      </c>
      <c r="K90" s="67" t="s">
        <v>315</v>
      </c>
      <c r="L90" s="71" t="s">
        <v>353</v>
      </c>
      <c r="M90" s="66" t="str">
        <f aca="false">VLOOKUP(L90,'AÇÕES ESTRATÉGICAS'!D:E,2,0)</f>
        <v>2492</v>
      </c>
      <c r="N90" s="66" t="str">
        <f aca="false">CONCATENATE(J90,O90)</f>
        <v>11113AQUISIÇÃO DE MOBILIARIO E PRODUTOS DE INFORMÁTICA</v>
      </c>
      <c r="O90" s="69" t="s">
        <v>356</v>
      </c>
      <c r="P90" s="69" t="s">
        <v>147</v>
      </c>
      <c r="Q90" s="69" t="n">
        <v>50</v>
      </c>
      <c r="R90" s="69" t="str">
        <f aca="false">VLOOKUP(O90,'PRODUTOS PPA'!G:G,1,0)</f>
        <v>AQUISIÇÃO DE MOBILIARIO E PRODUTOS DE INFORMÁTICA</v>
      </c>
      <c r="S90" s="69" t="s">
        <v>352</v>
      </c>
      <c r="T90" s="69" t="s">
        <v>355</v>
      </c>
      <c r="U90" s="69" t="n">
        <v>24800</v>
      </c>
      <c r="V90" s="70"/>
      <c r="W90" s="69"/>
      <c r="X90" s="69"/>
      <c r="Y90" s="69"/>
      <c r="Z90" s="69"/>
      <c r="AA90" s="69"/>
      <c r="AB90" s="69"/>
      <c r="AC90" s="69"/>
      <c r="AD90" s="69"/>
      <c r="AE90" s="69"/>
      <c r="AF90" s="69"/>
    </row>
    <row r="91" customFormat="false" ht="15" hidden="false" customHeight="true" outlineLevel="0" collapsed="false">
      <c r="A91" s="60" t="s">
        <v>85</v>
      </c>
      <c r="B91" s="61" t="str">
        <f aca="false">VLOOKUP(A91,PROGRAMAS!A:I,5,0)</f>
        <v>TEMÁTICO</v>
      </c>
      <c r="C91" s="62" t="str">
        <f aca="false">VLOOKUP(A91,PROGRAMAS!A:I,2,0)</f>
        <v>JOVEM É PARA VIVER</v>
      </c>
      <c r="D91" s="62" t="str">
        <f aca="false">VLOOKUP(A91,PROGRAMAS!A:O,3,0)</f>
        <v>DIRETRIZ I</v>
      </c>
      <c r="E91" s="62" t="str">
        <f aca="false">VLOOKUP(A91,PROGRAMAS!A:O,6,0)</f>
        <v>HABITAÇÃO E TEMAS TRANSVERSAIS</v>
      </c>
      <c r="F91" s="75" t="e">
        <f aca="false">#N/A</f>
        <v>#N/A</v>
      </c>
      <c r="G91" s="66" t="e">
        <f aca="false">VLOOKUP(F91,'AÇÕES ORÇAMENTÁRIAS'!D:E,2,0)</f>
        <v>#N/A</v>
      </c>
      <c r="H91" s="65" t="e">
        <f aca="false">VLOOKUP(CONCATENATE(G91,J91),'AÇÕES ORÇAMENTÁRIAS'!O:P,2,0)</f>
        <v>#N/A</v>
      </c>
      <c r="I91" s="65" t="e">
        <f aca="false">VLOOKUP(CONCATENATE(G91,J91),'AÇÕES ORÇAMENTÁRIAS'!O:Q,3,0)</f>
        <v>#N/A</v>
      </c>
      <c r="J91" s="66" t="str">
        <f aca="false">LEFT(K91,5)</f>
        <v>11113</v>
      </c>
      <c r="K91" s="67" t="s">
        <v>315</v>
      </c>
      <c r="L91" s="71" t="s">
        <v>357</v>
      </c>
      <c r="M91" s="66" t="str">
        <f aca="false">VLOOKUP(L91,'AÇÕES ESTRATÉGICAS'!D:E,2,0)</f>
        <v>1554</v>
      </c>
      <c r="N91" s="66" t="str">
        <f aca="false">CONCATENATE(J91,O91)</f>
        <v>11113ENCONTRO DE JOVENS DAS CASAS DE JUVENTUDE</v>
      </c>
      <c r="O91" s="63" t="s">
        <v>358</v>
      </c>
      <c r="P91" s="63" t="s">
        <v>311</v>
      </c>
      <c r="Q91" s="69" t="n">
        <v>4</v>
      </c>
      <c r="R91" s="69" t="str">
        <f aca="false">VLOOKUP(O91,'PRODUTOS PPA'!G:G,1,0)</f>
        <v>ENCONTRO DE JOVENS DAS CASAS DE JUVENTUDE</v>
      </c>
      <c r="S91" s="69" t="e">
        <f aca="false">#N/A</f>
        <v>#N/A</v>
      </c>
      <c r="T91" s="69" t="e">
        <f aca="false">#N/A</f>
        <v>#N/A</v>
      </c>
      <c r="U91" s="69" t="e">
        <f aca="false">#N/A</f>
        <v>#N/A</v>
      </c>
      <c r="V91" s="70"/>
      <c r="W91" s="69"/>
      <c r="X91" s="69"/>
      <c r="Y91" s="69"/>
      <c r="Z91" s="69"/>
      <c r="AA91" s="69"/>
      <c r="AB91" s="69"/>
      <c r="AC91" s="69"/>
      <c r="AD91" s="69"/>
      <c r="AE91" s="69"/>
      <c r="AF91" s="69"/>
    </row>
    <row r="92" customFormat="false" ht="15" hidden="false" customHeight="true" outlineLevel="0" collapsed="false">
      <c r="A92" s="60" t="s">
        <v>85</v>
      </c>
      <c r="B92" s="61" t="str">
        <f aca="false">VLOOKUP(A92,PROGRAMAS!A:I,5,0)</f>
        <v>TEMÁTICO</v>
      </c>
      <c r="C92" s="62" t="str">
        <f aca="false">VLOOKUP(A92,PROGRAMAS!A:I,2,0)</f>
        <v>JOVEM É PARA VIVER</v>
      </c>
      <c r="D92" s="62" t="str">
        <f aca="false">VLOOKUP(A92,PROGRAMAS!A:O,3,0)</f>
        <v>DIRETRIZ I</v>
      </c>
      <c r="E92" s="62" t="str">
        <f aca="false">VLOOKUP(A92,PROGRAMAS!A:O,6,0)</f>
        <v>HABITAÇÃO E TEMAS TRANSVERSAIS</v>
      </c>
      <c r="F92" s="73" t="e">
        <f aca="false">#N/A</f>
        <v>#N/A</v>
      </c>
      <c r="G92" s="66" t="e">
        <f aca="false">VLOOKUP(F92,'AÇÕES ORÇAMENTÁRIAS'!D:E,2,0)</f>
        <v>#N/A</v>
      </c>
      <c r="H92" s="65" t="e">
        <f aca="false">VLOOKUP(CONCATENATE(G92,J92),'AÇÕES ORÇAMENTÁRIAS'!O:P,2,0)</f>
        <v>#N/A</v>
      </c>
      <c r="I92" s="65" t="e">
        <f aca="false">VLOOKUP(CONCATENATE(G92,J92),'AÇÕES ORÇAMENTÁRIAS'!O:Q,3,0)</f>
        <v>#N/A</v>
      </c>
      <c r="J92" s="66" t="str">
        <f aca="false">LEFT(K92,5)</f>
        <v>11113</v>
      </c>
      <c r="K92" s="67" t="s">
        <v>315</v>
      </c>
      <c r="L92" s="71" t="s">
        <v>357</v>
      </c>
      <c r="M92" s="66" t="str">
        <f aca="false">VLOOKUP(L92,'AÇÕES ESTRATÉGICAS'!D:E,2,0)</f>
        <v>1554</v>
      </c>
      <c r="N92" s="66" t="str">
        <f aca="false">CONCATENATE(J92,O92)</f>
        <v>11113ESPAÇOS DE INTEGRAÇÃO COM CULTURA, ESPORTE, LAZER E EDUCAÇÃO</v>
      </c>
      <c r="O92" s="69" t="s">
        <v>359</v>
      </c>
      <c r="P92" s="69" t="s">
        <v>147</v>
      </c>
      <c r="Q92" s="69" t="n">
        <v>70</v>
      </c>
      <c r="R92" s="69" t="str">
        <f aca="false">VLOOKUP(O92,'PRODUTOS PPA'!G:G,1,0)</f>
        <v>ESPAÇOS DE INTEGRAÇÃO COM CULTURA, ESPORTE, LAZER E EDUCAÇÃO</v>
      </c>
      <c r="S92" s="69" t="e">
        <f aca="false">#N/A</f>
        <v>#N/A</v>
      </c>
      <c r="T92" s="69" t="e">
        <f aca="false">#N/A</f>
        <v>#N/A</v>
      </c>
      <c r="U92" s="69" t="e">
        <f aca="false">#N/A</f>
        <v>#N/A</v>
      </c>
      <c r="V92" s="70"/>
      <c r="W92" s="69"/>
      <c r="X92" s="69"/>
      <c r="Y92" s="69"/>
      <c r="Z92" s="69"/>
      <c r="AA92" s="69"/>
      <c r="AB92" s="69"/>
      <c r="AC92" s="69"/>
      <c r="AD92" s="69"/>
      <c r="AE92" s="69"/>
      <c r="AF92" s="69"/>
    </row>
    <row r="93" customFormat="false" ht="15" hidden="false" customHeight="true" outlineLevel="0" collapsed="false">
      <c r="A93" s="60" t="s">
        <v>85</v>
      </c>
      <c r="B93" s="61" t="str">
        <f aca="false">VLOOKUP(A93,PROGRAMAS!A:I,5,0)</f>
        <v>TEMÁTICO</v>
      </c>
      <c r="C93" s="62" t="str">
        <f aca="false">VLOOKUP(A93,PROGRAMAS!A:I,2,0)</f>
        <v>JOVEM É PARA VIVER</v>
      </c>
      <c r="D93" s="62" t="str">
        <f aca="false">VLOOKUP(A93,PROGRAMAS!A:O,3,0)</f>
        <v>DIRETRIZ I</v>
      </c>
      <c r="E93" s="62" t="str">
        <f aca="false">VLOOKUP(A93,PROGRAMAS!A:O,6,0)</f>
        <v>HABITAÇÃO E TEMAS TRANSVERSAIS</v>
      </c>
      <c r="F93" s="73" t="e">
        <f aca="false">#N/A</f>
        <v>#N/A</v>
      </c>
      <c r="G93" s="66" t="e">
        <f aca="false">VLOOKUP(F93,'AÇÕES ORÇAMENTÁRIAS'!D:E,2,0)</f>
        <v>#N/A</v>
      </c>
      <c r="H93" s="65" t="e">
        <f aca="false">VLOOKUP(CONCATENATE(G93,J93),'AÇÕES ORÇAMENTÁRIAS'!O:P,2,0)</f>
        <v>#N/A</v>
      </c>
      <c r="I93" s="65" t="e">
        <f aca="false">VLOOKUP(CONCATENATE(G93,J93),'AÇÕES ORÇAMENTÁRIAS'!O:Q,3,0)</f>
        <v>#N/A</v>
      </c>
      <c r="J93" s="66" t="str">
        <f aca="false">LEFT(K93,5)</f>
        <v>11113</v>
      </c>
      <c r="K93" s="67" t="s">
        <v>315</v>
      </c>
      <c r="L93" s="71" t="s">
        <v>357</v>
      </c>
      <c r="M93" s="66" t="str">
        <f aca="false">VLOOKUP(L93,'AÇÕES ESTRATÉGICAS'!D:E,2,0)</f>
        <v>1554</v>
      </c>
      <c r="N93" s="66" t="str">
        <f aca="false">CONCATENATE(J93,O93)</f>
        <v>11113FORMAÇÃO DE GESTORES DAS CASAS DE JUVENTUDE</v>
      </c>
      <c r="O93" s="69" t="s">
        <v>360</v>
      </c>
      <c r="P93" s="69" t="s">
        <v>291</v>
      </c>
      <c r="Q93" s="69" t="n">
        <v>2</v>
      </c>
      <c r="R93" s="69" t="str">
        <f aca="false">VLOOKUP(O93,'PRODUTOS PPA'!G:G,1,0)</f>
        <v>FORMAÇÃO DE GESTORES DAS CASAS DE JUVENTUDE</v>
      </c>
      <c r="S93" s="69" t="e">
        <f aca="false">#N/A</f>
        <v>#N/A</v>
      </c>
      <c r="T93" s="69" t="e">
        <f aca="false">#N/A</f>
        <v>#N/A</v>
      </c>
      <c r="U93" s="69" t="e">
        <f aca="false">#N/A</f>
        <v>#N/A</v>
      </c>
      <c r="V93" s="70"/>
      <c r="W93" s="69"/>
      <c r="X93" s="69"/>
      <c r="Y93" s="69"/>
      <c r="Z93" s="69"/>
      <c r="AA93" s="69"/>
      <c r="AB93" s="69"/>
      <c r="AC93" s="69"/>
      <c r="AD93" s="69"/>
      <c r="AE93" s="69"/>
      <c r="AF93" s="69"/>
    </row>
    <row r="94" customFormat="false" ht="15" hidden="false" customHeight="true" outlineLevel="0" collapsed="false">
      <c r="A94" s="60" t="s">
        <v>85</v>
      </c>
      <c r="B94" s="61" t="str">
        <f aca="false">VLOOKUP(A94,PROGRAMAS!A:I,5,0)</f>
        <v>TEMÁTICO</v>
      </c>
      <c r="C94" s="62" t="str">
        <f aca="false">VLOOKUP(A94,PROGRAMAS!A:I,2,0)</f>
        <v>JOVEM É PARA VIVER</v>
      </c>
      <c r="D94" s="62" t="str">
        <f aca="false">VLOOKUP(A94,PROGRAMAS!A:O,3,0)</f>
        <v>DIRETRIZ I</v>
      </c>
      <c r="E94" s="62" t="str">
        <f aca="false">VLOOKUP(A94,PROGRAMAS!A:O,6,0)</f>
        <v>HABITAÇÃO E TEMAS TRANSVERSAIS</v>
      </c>
      <c r="F94" s="73" t="e">
        <f aca="false">#N/A</f>
        <v>#N/A</v>
      </c>
      <c r="G94" s="66" t="e">
        <f aca="false">VLOOKUP(F94,'AÇÕES ORÇAMENTÁRIAS'!D:E,2,0)</f>
        <v>#N/A</v>
      </c>
      <c r="H94" s="65" t="e">
        <f aca="false">VLOOKUP(CONCATENATE(G94,J94),'AÇÕES ORÇAMENTÁRIAS'!O:P,2,0)</f>
        <v>#N/A</v>
      </c>
      <c r="I94" s="65" t="e">
        <f aca="false">VLOOKUP(CONCATENATE(G94,J94),'AÇÕES ORÇAMENTÁRIAS'!O:Q,3,0)</f>
        <v>#N/A</v>
      </c>
      <c r="J94" s="66" t="str">
        <f aca="false">LEFT(K94,5)</f>
        <v>11113</v>
      </c>
      <c r="K94" s="67" t="s">
        <v>315</v>
      </c>
      <c r="L94" s="71" t="s">
        <v>357</v>
      </c>
      <c r="M94" s="66" t="str">
        <f aca="false">VLOOKUP(L94,'AÇÕES ESTRATÉGICAS'!D:E,2,0)</f>
        <v>1554</v>
      </c>
      <c r="N94" s="66" t="str">
        <f aca="false">CONCATENATE(J94,O94)</f>
        <v>11113JOVENS ATENDIDOS NAS CASAS DE JUVENTUDE</v>
      </c>
      <c r="O94" s="69" t="s">
        <v>361</v>
      </c>
      <c r="P94" s="69" t="s">
        <v>330</v>
      </c>
      <c r="Q94" s="69" t="n">
        <v>6000</v>
      </c>
      <c r="R94" s="69" t="str">
        <f aca="false">VLOOKUP(O94,'PRODUTOS PPA'!G:G,1,0)</f>
        <v>JOVENS ATENDIDOS NAS CASAS DE JUVENTUDE</v>
      </c>
      <c r="S94" s="69" t="e">
        <f aca="false">#N/A</f>
        <v>#N/A</v>
      </c>
      <c r="T94" s="69" t="e">
        <f aca="false">#N/A</f>
        <v>#N/A</v>
      </c>
      <c r="U94" s="69" t="e">
        <f aca="false">#N/A</f>
        <v>#N/A</v>
      </c>
      <c r="V94" s="70"/>
      <c r="W94" s="69"/>
      <c r="X94" s="69"/>
      <c r="Y94" s="69"/>
      <c r="Z94" s="69"/>
      <c r="AA94" s="69"/>
      <c r="AB94" s="69"/>
      <c r="AC94" s="69"/>
      <c r="AD94" s="69"/>
      <c r="AE94" s="69"/>
      <c r="AF94" s="69"/>
    </row>
    <row r="95" customFormat="false" ht="15" hidden="false" customHeight="true" outlineLevel="0" collapsed="false">
      <c r="A95" s="60" t="s">
        <v>94</v>
      </c>
      <c r="B95" s="61" t="str">
        <f aca="false">VLOOKUP(A95,PROGRAMAS!A:I,5,0)</f>
        <v>GESTÃO</v>
      </c>
      <c r="C95" s="62" t="str">
        <f aca="false">VLOOKUP(A95,PROGRAMAS!A:I,2,0)</f>
        <v>GESTÃO E MANUTENÇÃO DO PODER EXECUTIVO</v>
      </c>
      <c r="D95" s="62" t="str">
        <f aca="false">VLOOKUP(A95,PROGRAMAS!A:O,3,0)</f>
        <v>DIRETRIZ IV</v>
      </c>
      <c r="E95" s="62"/>
      <c r="F95" s="63" t="s">
        <v>160</v>
      </c>
      <c r="G95" s="66" t="n">
        <v>2500</v>
      </c>
      <c r="H95" s="65" t="n">
        <f aca="false">VLOOKUP(CONCATENATE(G95,J95),'AÇÕES ORÇAMENTÁRIAS'!O:P,2,0)</f>
        <v>1199554</v>
      </c>
      <c r="I95" s="65" t="n">
        <f aca="false">VLOOKUP(CONCATENATE(G95,J95),'AÇÕES ORÇAMENTÁRIAS'!O:Q,3,0)</f>
        <v>410284.23</v>
      </c>
      <c r="J95" s="66" t="str">
        <f aca="false">LEFT(K95,5)</f>
        <v>11113</v>
      </c>
      <c r="K95" s="67" t="s">
        <v>315</v>
      </c>
      <c r="L95" s="71" t="s">
        <v>362</v>
      </c>
      <c r="M95" s="66" t="str">
        <f aca="false">VLOOKUP(L95,'AÇÕES ESTRATÉGICAS'!D:E,2,0)</f>
        <v>1596</v>
      </c>
      <c r="N95" s="66" t="str">
        <f aca="false">CONCATENATE(J95,O95)</f>
        <v>11113CAPACITAÇÃO DE SERVIDORES</v>
      </c>
      <c r="O95" s="63" t="s">
        <v>363</v>
      </c>
      <c r="P95" s="63" t="s">
        <v>321</v>
      </c>
      <c r="Q95" s="63" t="n">
        <v>5</v>
      </c>
      <c r="R95" s="69" t="str">
        <f aca="false">VLOOKUP(O95,'PRODUTOS PPA'!G:G,1,0)</f>
        <v>CAPACITAÇÃO DE SERVIDORES</v>
      </c>
      <c r="S95" s="63" t="s">
        <v>160</v>
      </c>
      <c r="T95" s="63" t="n">
        <v>2500</v>
      </c>
      <c r="U95" s="63" t="n">
        <v>1199554</v>
      </c>
      <c r="V95" s="70"/>
      <c r="W95" s="69"/>
      <c r="X95" s="69"/>
      <c r="Y95" s="69"/>
      <c r="Z95" s="69"/>
      <c r="AA95" s="69"/>
      <c r="AB95" s="69"/>
      <c r="AC95" s="69"/>
      <c r="AD95" s="69"/>
      <c r="AE95" s="69"/>
      <c r="AF95" s="69"/>
    </row>
    <row r="96" customFormat="false" ht="15" hidden="false" customHeight="true" outlineLevel="0" collapsed="false">
      <c r="A96" s="60" t="s">
        <v>84</v>
      </c>
      <c r="B96" s="61" t="str">
        <f aca="false">VLOOKUP(A96,PROGRAMAS!A:I,5,0)</f>
        <v>TEMÁTICO</v>
      </c>
      <c r="C96" s="62" t="str">
        <f aca="false">VLOOKUP(A96,PROGRAMAS!A:I,2,0)</f>
        <v>VIVA SEM DROGAS</v>
      </c>
      <c r="D96" s="62" t="str">
        <f aca="false">VLOOKUP(A96,PROGRAMAS!A:O,3,0)</f>
        <v>DIRETRIZ I</v>
      </c>
      <c r="E96" s="62" t="str">
        <f aca="false">VLOOKUP(A96,PROGRAMAS!A:O,6,0)</f>
        <v>SAÚDE E ASSISTÊNCIA SOCIAL</v>
      </c>
      <c r="F96" s="63" t="s">
        <v>364</v>
      </c>
      <c r="G96" s="66" t="n">
        <v>2036</v>
      </c>
      <c r="H96" s="65" t="n">
        <f aca="false">VLOOKUP(CONCATENATE(G96,J96),'AÇÕES ORÇAMENTÁRIAS'!O:P,2,0)</f>
        <v>1624197</v>
      </c>
      <c r="I96" s="65" t="n">
        <f aca="false">VLOOKUP(CONCATENATE(G96,J96),'AÇÕES ORÇAMENTÁRIAS'!O:Q,3,0)</f>
        <v>15797.69</v>
      </c>
      <c r="J96" s="66" t="str">
        <f aca="false">LEFT(K96,5)</f>
        <v>11114</v>
      </c>
      <c r="K96" s="67" t="s">
        <v>365</v>
      </c>
      <c r="L96" s="71" t="s">
        <v>366</v>
      </c>
      <c r="M96" s="66" t="str">
        <f aca="false">VLOOKUP(L96,'AÇÕES ESTRATÉGICAS'!D:E,2,0)</f>
        <v>2456</v>
      </c>
      <c r="N96" s="66" t="str">
        <f aca="false">CONCATENATE(J96,O96)</f>
        <v>11114CAPACITAÇÃO DE PROFISSIONAIS, JOVENS E LIDERANÇAS COMUNITÁRIAS</v>
      </c>
      <c r="O96" s="63" t="s">
        <v>367</v>
      </c>
      <c r="P96" s="63" t="s">
        <v>291</v>
      </c>
      <c r="Q96" s="69" t="n">
        <v>20</v>
      </c>
      <c r="R96" s="69" t="str">
        <f aca="false">VLOOKUP(O96,'PRODUTOS PPA'!G:G,1,0)</f>
        <v>CAPACITAÇÃO DE PROFISSIONAIS, JOVENS E LIDERANÇAS COMUNITÁRIAS</v>
      </c>
      <c r="S96" s="69" t="s">
        <v>364</v>
      </c>
      <c r="T96" s="69" t="n">
        <v>2036</v>
      </c>
      <c r="U96" s="69" t="n">
        <v>1624197</v>
      </c>
      <c r="V96" s="70"/>
      <c r="W96" s="69"/>
      <c r="X96" s="69"/>
      <c r="Y96" s="69"/>
      <c r="Z96" s="69"/>
      <c r="AA96" s="69"/>
      <c r="AB96" s="69"/>
      <c r="AC96" s="69"/>
      <c r="AD96" s="69"/>
      <c r="AE96" s="69"/>
      <c r="AF96" s="69"/>
    </row>
    <row r="97" customFormat="false" ht="15" hidden="false" customHeight="true" outlineLevel="0" collapsed="false">
      <c r="A97" s="60" t="s">
        <v>84</v>
      </c>
      <c r="B97" s="61" t="str">
        <f aca="false">VLOOKUP(A97,PROGRAMAS!A:I,5,0)</f>
        <v>TEMÁTICO</v>
      </c>
      <c r="C97" s="62" t="str">
        <f aca="false">VLOOKUP(A97,PROGRAMAS!A:I,2,0)</f>
        <v>VIVA SEM DROGAS</v>
      </c>
      <c r="D97" s="62" t="str">
        <f aca="false">VLOOKUP(A97,PROGRAMAS!A:O,3,0)</f>
        <v>DIRETRIZ I</v>
      </c>
      <c r="E97" s="62" t="str">
        <f aca="false">VLOOKUP(A97,PROGRAMAS!A:O,6,0)</f>
        <v>SAÚDE E ASSISTÊNCIA SOCIAL</v>
      </c>
      <c r="F97" s="63" t="s">
        <v>368</v>
      </c>
      <c r="G97" s="66" t="str">
        <f aca="false">VLOOKUP(F97,'AÇÕES ORÇAMENTÁRIAS'!D:E,2,0)</f>
        <v>2345</v>
      </c>
      <c r="H97" s="65" t="n">
        <f aca="false">VLOOKUP(CONCATENATE(G97,J97),'AÇÕES ORÇAMENTÁRIAS'!O:P,2,0)</f>
        <v>2052279</v>
      </c>
      <c r="I97" s="65" t="n">
        <f aca="false">VLOOKUP(CONCATENATE(G97,J97),'AÇÕES ORÇAMENTÁRIAS'!O:Q,3,0)</f>
        <v>4453000</v>
      </c>
      <c r="J97" s="66" t="str">
        <f aca="false">LEFT(K97,5)</f>
        <v>11114</v>
      </c>
      <c r="K97" s="67" t="s">
        <v>365</v>
      </c>
      <c r="L97" s="71" t="s">
        <v>369</v>
      </c>
      <c r="M97" s="66" t="str">
        <f aca="false">VLOOKUP(L97,'AÇÕES ESTRATÉGICAS'!D:E,2,0)</f>
        <v>2573</v>
      </c>
      <c r="N97" s="66" t="str">
        <f aca="false">CONCATENATE(J97,O97)</f>
        <v>11114ACOMPANHAMENTO E ARTICULAÇÃO DE INCIATIVAS PARA AMPLIAÇÃO DE VAGAS DE ATENDIMENTO A PESSOA COM DEPENDÊNCIA QUÍMICA REALIZADAS</v>
      </c>
      <c r="O97" s="69" t="s">
        <v>370</v>
      </c>
      <c r="P97" s="69" t="s">
        <v>306</v>
      </c>
      <c r="Q97" s="69" t="n">
        <v>500</v>
      </c>
      <c r="R97" s="69" t="str">
        <f aca="false">VLOOKUP(O97,'PRODUTOS PPA'!G:G,1,0)</f>
        <v>ACOMPANHAMENTO E ARTICULAÇÃO DE INCIATIVAS PARA AMPLIAÇÃO DE VAGAS DE ATENDIMENTO A PESSOA COM DEPENDÊNCIA QUÍMICA REALIZADAS</v>
      </c>
      <c r="S97" s="69" t="s">
        <v>368</v>
      </c>
      <c r="T97" s="69" t="s">
        <v>371</v>
      </c>
      <c r="U97" s="69" t="n">
        <v>2052279</v>
      </c>
      <c r="V97" s="70"/>
      <c r="W97" s="69"/>
      <c r="X97" s="69"/>
      <c r="Y97" s="69"/>
      <c r="Z97" s="69"/>
      <c r="AA97" s="69"/>
      <c r="AB97" s="69"/>
      <c r="AC97" s="69"/>
      <c r="AD97" s="69"/>
      <c r="AE97" s="69"/>
      <c r="AF97" s="69"/>
    </row>
    <row r="98" customFormat="false" ht="15" hidden="false" customHeight="true" outlineLevel="0" collapsed="false">
      <c r="A98" s="60" t="s">
        <v>84</v>
      </c>
      <c r="B98" s="61" t="str">
        <f aca="false">VLOOKUP(A98,PROGRAMAS!A:I,5,0)</f>
        <v>TEMÁTICO</v>
      </c>
      <c r="C98" s="62" t="str">
        <f aca="false">VLOOKUP(A98,PROGRAMAS!A:I,2,0)</f>
        <v>VIVA SEM DROGAS</v>
      </c>
      <c r="D98" s="62" t="str">
        <f aca="false">VLOOKUP(A98,PROGRAMAS!A:O,3,0)</f>
        <v>DIRETRIZ I</v>
      </c>
      <c r="E98" s="62" t="str">
        <f aca="false">VLOOKUP(A98,PROGRAMAS!A:O,6,0)</f>
        <v>SAÚDE E ASSISTÊNCIA SOCIAL</v>
      </c>
      <c r="F98" s="63" t="s">
        <v>368</v>
      </c>
      <c r="G98" s="66" t="str">
        <f aca="false">VLOOKUP(F98,'AÇÕES ORÇAMENTÁRIAS'!D:E,2,0)</f>
        <v>2345</v>
      </c>
      <c r="H98" s="65" t="n">
        <f aca="false">VLOOKUP(CONCATENATE(G98,J98),'AÇÕES ORÇAMENTÁRIAS'!O:P,2,0)</f>
        <v>2052279</v>
      </c>
      <c r="I98" s="65" t="n">
        <f aca="false">VLOOKUP(CONCATENATE(G98,J98),'AÇÕES ORÇAMENTÁRIAS'!O:Q,3,0)</f>
        <v>4453000</v>
      </c>
      <c r="J98" s="66" t="str">
        <f aca="false">LEFT(K98,5)</f>
        <v>11114</v>
      </c>
      <c r="K98" s="67" t="s">
        <v>365</v>
      </c>
      <c r="L98" s="71" t="s">
        <v>369</v>
      </c>
      <c r="M98" s="66" t="str">
        <f aca="false">VLOOKUP(L98,'AÇÕES ESTRATÉGICAS'!D:E,2,0)</f>
        <v>2573</v>
      </c>
      <c r="N98" s="66" t="str">
        <f aca="false">CONCATENATE(J98,O98)</f>
        <v>11114AMPLIAÇÃO DO APOIO TÉCNICO E FINANCEIRO AS COMUNIDADES TERAPEUTICAS</v>
      </c>
      <c r="O98" s="69" t="s">
        <v>372</v>
      </c>
      <c r="P98" s="69" t="s">
        <v>136</v>
      </c>
      <c r="Q98" s="69" t="n">
        <v>25</v>
      </c>
      <c r="R98" s="69" t="str">
        <f aca="false">VLOOKUP(O98,'PRODUTOS PPA'!G:G,1,0)</f>
        <v>AMPLIAÇÃO DO APOIO TÉCNICO E FINANCEIRO AS COMUNIDADES TERAPEUTICAS</v>
      </c>
      <c r="S98" s="69" t="s">
        <v>368</v>
      </c>
      <c r="T98" s="69" t="s">
        <v>371</v>
      </c>
      <c r="U98" s="69" t="n">
        <v>2052279</v>
      </c>
      <c r="V98" s="70"/>
      <c r="W98" s="69"/>
      <c r="X98" s="69"/>
      <c r="Y98" s="69"/>
      <c r="Z98" s="69"/>
      <c r="AA98" s="69"/>
      <c r="AB98" s="69"/>
      <c r="AC98" s="69"/>
      <c r="AD98" s="69"/>
      <c r="AE98" s="69"/>
      <c r="AF98" s="69"/>
    </row>
    <row r="99" customFormat="false" ht="15" hidden="false" customHeight="true" outlineLevel="0" collapsed="false">
      <c r="A99" s="60" t="s">
        <v>84</v>
      </c>
      <c r="B99" s="61" t="str">
        <f aca="false">VLOOKUP(A99,PROGRAMAS!A:I,5,0)</f>
        <v>TEMÁTICO</v>
      </c>
      <c r="C99" s="62" t="str">
        <f aca="false">VLOOKUP(A99,PROGRAMAS!A:I,2,0)</f>
        <v>VIVA SEM DROGAS</v>
      </c>
      <c r="D99" s="62" t="str">
        <f aca="false">VLOOKUP(A99,PROGRAMAS!A:O,3,0)</f>
        <v>DIRETRIZ I</v>
      </c>
      <c r="E99" s="62" t="str">
        <f aca="false">VLOOKUP(A99,PROGRAMAS!A:O,6,0)</f>
        <v>SAÚDE E ASSISTÊNCIA SOCIAL</v>
      </c>
      <c r="F99" s="74" t="s">
        <v>373</v>
      </c>
      <c r="G99" s="66" t="n">
        <v>1040</v>
      </c>
      <c r="H99" s="65" t="n">
        <f aca="false">VLOOKUP(CONCATENATE(G99,J99),'AÇÕES ORÇAMENTÁRIAS'!O:P,2,0)</f>
        <v>141600</v>
      </c>
      <c r="I99" s="65" t="n">
        <f aca="false">VLOOKUP(CONCATENATE(G99,J99),'AÇÕES ORÇAMENTÁRIAS'!O:Q,3,0)</f>
        <v>480</v>
      </c>
      <c r="J99" s="66" t="str">
        <f aca="false">LEFT(K99,5)</f>
        <v>11114</v>
      </c>
      <c r="K99" s="67" t="s">
        <v>365</v>
      </c>
      <c r="L99" s="71" t="s">
        <v>374</v>
      </c>
      <c r="M99" s="66" t="str">
        <f aca="false">VLOOKUP(L99,'AÇÕES ESTRATÉGICAS'!D:E,2,0)</f>
        <v>2604</v>
      </c>
      <c r="N99" s="66" t="str">
        <f aca="false">CONCATENATE(J99,O99)</f>
        <v>11114APOIO E INCENTIVO AO FUNCIONAMENTO DOS CONSELHOS DE POLITICAS PÚBLICAS SOBRE DROGAS.</v>
      </c>
      <c r="O99" s="63" t="s">
        <v>375</v>
      </c>
      <c r="P99" s="63" t="s">
        <v>376</v>
      </c>
      <c r="Q99" s="69" t="n">
        <v>24</v>
      </c>
      <c r="R99" s="69" t="str">
        <f aca="false">VLOOKUP(O99,'PRODUTOS PPA'!G:G,1,0)</f>
        <v>APOIO E INCENTIVO AO FUNCIONAMENTO DOS CONSELHOS DE POLITICAS PÚBLICAS SOBRE DROGAS.</v>
      </c>
      <c r="S99" s="69" t="s">
        <v>373</v>
      </c>
      <c r="T99" s="69" t="n">
        <v>1040</v>
      </c>
      <c r="U99" s="69" t="n">
        <v>141600</v>
      </c>
      <c r="V99" s="70"/>
      <c r="W99" s="69"/>
      <c r="X99" s="69"/>
      <c r="Y99" s="69"/>
      <c r="Z99" s="69"/>
      <c r="AA99" s="69"/>
      <c r="AB99" s="69"/>
      <c r="AC99" s="69"/>
      <c r="AD99" s="69"/>
      <c r="AE99" s="69"/>
      <c r="AF99" s="69"/>
    </row>
    <row r="100" customFormat="false" ht="15" hidden="false" customHeight="true" outlineLevel="0" collapsed="false">
      <c r="A100" s="60" t="s">
        <v>84</v>
      </c>
      <c r="B100" s="61" t="str">
        <f aca="false">VLOOKUP(A100,PROGRAMAS!A:I,5,0)</f>
        <v>TEMÁTICO</v>
      </c>
      <c r="C100" s="62" t="str">
        <f aca="false">VLOOKUP(A100,PROGRAMAS!A:I,2,0)</f>
        <v>VIVA SEM DROGAS</v>
      </c>
      <c r="D100" s="62" t="str">
        <f aca="false">VLOOKUP(A100,PROGRAMAS!A:O,3,0)</f>
        <v>DIRETRIZ I</v>
      </c>
      <c r="E100" s="62" t="str">
        <f aca="false">VLOOKUP(A100,PROGRAMAS!A:O,6,0)</f>
        <v>SAÚDE E ASSISTÊNCIA SOCIAL</v>
      </c>
      <c r="F100" s="73" t="s">
        <v>240</v>
      </c>
      <c r="G100" s="66" t="e">
        <f aca="false">VLOOKUP(F100,'AÇÕES ORÇAMENTÁRIAS'!D:E,2,0)</f>
        <v>#N/A</v>
      </c>
      <c r="H100" s="65" t="e">
        <f aca="false">VLOOKUP(CONCATENATE(G100,J100),'AÇÕES ORÇAMENTÁRIAS'!O:P,2,0)</f>
        <v>#N/A</v>
      </c>
      <c r="I100" s="65" t="e">
        <f aca="false">VLOOKUP(CONCATENATE(G100,J100),'AÇÕES ORÇAMENTÁRIAS'!O:Q,3,0)</f>
        <v>#N/A</v>
      </c>
      <c r="J100" s="66" t="str">
        <f aca="false">LEFT(K100,5)</f>
        <v>11114</v>
      </c>
      <c r="K100" s="67" t="s">
        <v>365</v>
      </c>
      <c r="L100" s="71" t="s">
        <v>377</v>
      </c>
      <c r="M100" s="66" t="str">
        <f aca="false">VLOOKUP(L100,'AÇÕES ESTRATÉGICAS'!D:E,2,0)</f>
        <v>2177</v>
      </c>
      <c r="N100" s="66" t="str">
        <f aca="false">CONCATENATE(J100,O100)</f>
        <v>11114ACESSO AS POLITICAS DE ENFRENTAMENTO ÀS DROGAS AOS SEGMENTOS VULNERAVEIS AMPLIADO</v>
      </c>
      <c r="O100" s="69" t="s">
        <v>378</v>
      </c>
      <c r="P100" s="69" t="s">
        <v>306</v>
      </c>
      <c r="Q100" s="69" t="n">
        <v>2250</v>
      </c>
      <c r="R100" s="69" t="str">
        <f aca="false">VLOOKUP(O100,'PRODUTOS PPA'!G:G,1,0)</f>
        <v>ACESSO AS POLITICAS DE ENFRENTAMENTO ÀS DROGAS AOS SEGMENTOS VULNERAVEIS AMPLIADO</v>
      </c>
      <c r="S100" s="69" t="s">
        <v>240</v>
      </c>
      <c r="T100" s="69" t="e">
        <f aca="false">#N/A</f>
        <v>#N/A</v>
      </c>
      <c r="U100" s="69" t="e">
        <f aca="false">#N/A</f>
        <v>#N/A</v>
      </c>
      <c r="V100" s="70"/>
      <c r="W100" s="69"/>
      <c r="X100" s="69"/>
      <c r="Y100" s="69"/>
      <c r="Z100" s="69"/>
      <c r="AA100" s="69"/>
      <c r="AB100" s="69"/>
      <c r="AC100" s="69"/>
      <c r="AD100" s="69"/>
      <c r="AE100" s="69"/>
      <c r="AF100" s="69"/>
    </row>
    <row r="101" customFormat="false" ht="15" hidden="false" customHeight="true" outlineLevel="0" collapsed="false">
      <c r="A101" s="60" t="s">
        <v>84</v>
      </c>
      <c r="B101" s="61" t="str">
        <f aca="false">VLOOKUP(A101,PROGRAMAS!A:I,5,0)</f>
        <v>TEMÁTICO</v>
      </c>
      <c r="C101" s="62" t="str">
        <f aca="false">VLOOKUP(A101,PROGRAMAS!A:I,2,0)</f>
        <v>VIVA SEM DROGAS</v>
      </c>
      <c r="D101" s="62" t="str">
        <f aca="false">VLOOKUP(A101,PROGRAMAS!A:O,3,0)</f>
        <v>DIRETRIZ I</v>
      </c>
      <c r="E101" s="62" t="str">
        <f aca="false">VLOOKUP(A101,PROGRAMAS!A:O,6,0)</f>
        <v>SAÚDE E ASSISTÊNCIA SOCIAL</v>
      </c>
      <c r="F101" s="73" t="s">
        <v>240</v>
      </c>
      <c r="G101" s="66" t="e">
        <f aca="false">VLOOKUP(F101,'AÇÕES ORÇAMENTÁRIAS'!D:E,2,0)</f>
        <v>#N/A</v>
      </c>
      <c r="H101" s="65" t="e">
        <f aca="false">VLOOKUP(CONCATENATE(G101,J101),'AÇÕES ORÇAMENTÁRIAS'!O:P,2,0)</f>
        <v>#N/A</v>
      </c>
      <c r="I101" s="65" t="e">
        <f aca="false">VLOOKUP(CONCATENATE(G101,J101),'AÇÕES ORÇAMENTÁRIAS'!O:Q,3,0)</f>
        <v>#N/A</v>
      </c>
      <c r="J101" s="66" t="str">
        <f aca="false">LEFT(K101,5)</f>
        <v>11114</v>
      </c>
      <c r="K101" s="67" t="s">
        <v>365</v>
      </c>
      <c r="L101" s="71" t="s">
        <v>379</v>
      </c>
      <c r="M101" s="66" t="str">
        <f aca="false">VLOOKUP(L101,'AÇÕES ESTRATÉGICAS'!D:E,2,0)</f>
        <v>1560</v>
      </c>
      <c r="N101" s="66" t="str">
        <f aca="false">CONCATENATE(J101,O101)</f>
        <v>11114JOVENS ATENDIDOS EM ATIVIDADES SOCIOEDUCATIVAS</v>
      </c>
      <c r="O101" s="69" t="s">
        <v>380</v>
      </c>
      <c r="P101" s="69" t="s">
        <v>330</v>
      </c>
      <c r="Q101" s="69" t="n">
        <v>6000</v>
      </c>
      <c r="R101" s="69" t="str">
        <f aca="false">VLOOKUP(O101,'PRODUTOS PPA'!G:G,1,0)</f>
        <v>JOVENS ATENDIDOS EM ATIVIDADES SOCIOEDUCATIVAS</v>
      </c>
      <c r="S101" s="69" t="s">
        <v>240</v>
      </c>
      <c r="T101" s="69" t="e">
        <f aca="false">#N/A</f>
        <v>#N/A</v>
      </c>
      <c r="U101" s="69" t="e">
        <f aca="false">#N/A</f>
        <v>#N/A</v>
      </c>
      <c r="V101" s="70"/>
      <c r="W101" s="69"/>
      <c r="X101" s="69"/>
      <c r="Y101" s="69"/>
      <c r="Z101" s="69"/>
      <c r="AA101" s="69"/>
      <c r="AB101" s="69"/>
      <c r="AC101" s="69"/>
      <c r="AD101" s="69"/>
      <c r="AE101" s="69"/>
      <c r="AF101" s="69"/>
    </row>
    <row r="102" customFormat="false" ht="15" hidden="false" customHeight="true" outlineLevel="0" collapsed="false">
      <c r="A102" s="60" t="s">
        <v>84</v>
      </c>
      <c r="B102" s="61" t="str">
        <f aca="false">VLOOKUP(A102,PROGRAMAS!A:I,5,0)</f>
        <v>TEMÁTICO</v>
      </c>
      <c r="C102" s="62" t="str">
        <f aca="false">VLOOKUP(A102,PROGRAMAS!A:I,2,0)</f>
        <v>VIVA SEM DROGAS</v>
      </c>
      <c r="D102" s="62" t="str">
        <f aca="false">VLOOKUP(A102,PROGRAMAS!A:O,3,0)</f>
        <v>DIRETRIZ I</v>
      </c>
      <c r="E102" s="62" t="str">
        <f aca="false">VLOOKUP(A102,PROGRAMAS!A:O,6,0)</f>
        <v>SAÚDE E ASSISTÊNCIA SOCIAL</v>
      </c>
      <c r="F102" s="73" t="s">
        <v>240</v>
      </c>
      <c r="G102" s="66" t="e">
        <f aca="false">VLOOKUP(F102,'AÇÕES ORÇAMENTÁRIAS'!D:E,2,0)</f>
        <v>#N/A</v>
      </c>
      <c r="H102" s="65" t="e">
        <f aca="false">VLOOKUP(CONCATENATE(G102,J102),'AÇÕES ORÇAMENTÁRIAS'!O:P,2,0)</f>
        <v>#N/A</v>
      </c>
      <c r="I102" s="65" t="e">
        <f aca="false">VLOOKUP(CONCATENATE(G102,J102),'AÇÕES ORÇAMENTÁRIAS'!O:Q,3,0)</f>
        <v>#N/A</v>
      </c>
      <c r="J102" s="66" t="str">
        <f aca="false">LEFT(K102,5)</f>
        <v>11114</v>
      </c>
      <c r="K102" s="67" t="s">
        <v>365</v>
      </c>
      <c r="L102" s="71" t="s">
        <v>379</v>
      </c>
      <c r="M102" s="66" t="str">
        <f aca="false">VLOOKUP(L102,'AÇÕES ESTRATÉGICAS'!D:E,2,0)</f>
        <v>1560</v>
      </c>
      <c r="N102" s="66" t="str">
        <f aca="false">CONCATENATE(J102,O102)</f>
        <v>11114PROMOÇÃO DE ATIVIDADES SOCIOEDUCATIVAS</v>
      </c>
      <c r="O102" s="63" t="s">
        <v>381</v>
      </c>
      <c r="P102" s="63" t="s">
        <v>311</v>
      </c>
      <c r="Q102" s="69" t="n">
        <v>20</v>
      </c>
      <c r="R102" s="69" t="str">
        <f aca="false">VLOOKUP(O102,'PRODUTOS PPA'!G:G,1,0)</f>
        <v>PROMOÇÃO DE ATIVIDADES SOCIOEDUCATIVAS</v>
      </c>
      <c r="S102" s="69" t="s">
        <v>240</v>
      </c>
      <c r="T102" s="69" t="e">
        <f aca="false">#N/A</f>
        <v>#N/A</v>
      </c>
      <c r="U102" s="69" t="e">
        <f aca="false">#N/A</f>
        <v>#N/A</v>
      </c>
      <c r="V102" s="70"/>
      <c r="W102" s="69"/>
      <c r="X102" s="69"/>
      <c r="Y102" s="69"/>
      <c r="Z102" s="69"/>
      <c r="AA102" s="69"/>
      <c r="AB102" s="69"/>
      <c r="AC102" s="69"/>
      <c r="AD102" s="69"/>
      <c r="AE102" s="69"/>
      <c r="AF102" s="69"/>
    </row>
    <row r="103" customFormat="false" ht="15" hidden="false" customHeight="true" outlineLevel="0" collapsed="false">
      <c r="A103" s="60" t="s">
        <v>84</v>
      </c>
      <c r="B103" s="61" t="str">
        <f aca="false">VLOOKUP(A103,PROGRAMAS!A:I,5,0)</f>
        <v>TEMÁTICO</v>
      </c>
      <c r="C103" s="62" t="str">
        <f aca="false">VLOOKUP(A103,PROGRAMAS!A:I,2,0)</f>
        <v>VIVA SEM DROGAS</v>
      </c>
      <c r="D103" s="62" t="str">
        <f aca="false">VLOOKUP(A103,PROGRAMAS!A:O,3,0)</f>
        <v>DIRETRIZ I</v>
      </c>
      <c r="E103" s="62" t="str">
        <f aca="false">VLOOKUP(A103,PROGRAMAS!A:O,6,0)</f>
        <v>SAÚDE E ASSISTÊNCIA SOCIAL</v>
      </c>
      <c r="F103" s="73" t="s">
        <v>240</v>
      </c>
      <c r="G103" s="66" t="e">
        <f aca="false">VLOOKUP(F103,'AÇÕES ORÇAMENTÁRIAS'!D:E,2,0)</f>
        <v>#N/A</v>
      </c>
      <c r="H103" s="65" t="e">
        <f aca="false">VLOOKUP(CONCATENATE(G103,J103),'AÇÕES ORÇAMENTÁRIAS'!O:P,2,0)</f>
        <v>#N/A</v>
      </c>
      <c r="I103" s="65" t="e">
        <f aca="false">VLOOKUP(CONCATENATE(G103,J103),'AÇÕES ORÇAMENTÁRIAS'!O:Q,3,0)</f>
        <v>#N/A</v>
      </c>
      <c r="J103" s="66" t="str">
        <f aca="false">LEFT(K103,5)</f>
        <v>11114</v>
      </c>
      <c r="K103" s="67" t="s">
        <v>365</v>
      </c>
      <c r="L103" s="71" t="s">
        <v>382</v>
      </c>
      <c r="M103" s="66" t="str">
        <f aca="false">VLOOKUP(L103,'AÇÕES ESTRATÉGICAS'!D:E,2,0)</f>
        <v>2671</v>
      </c>
      <c r="N103" s="66" t="str">
        <f aca="false">CONCATENATE(J103,O103)</f>
        <v>11114ACOLHIMENTO E TRIAGEM PARA DEPENDENTES QUIMICOS E FAMILIARES</v>
      </c>
      <c r="O103" s="69" t="s">
        <v>383</v>
      </c>
      <c r="P103" s="69" t="s">
        <v>306</v>
      </c>
      <c r="Q103" s="69" t="n">
        <v>1000</v>
      </c>
      <c r="R103" s="69" t="str">
        <f aca="false">VLOOKUP(O103,'PRODUTOS PPA'!G:G,1,0)</f>
        <v>ACOLHIMENTO E TRIAGEM PARA DEPENDENTES QUIMICOS E FAMILIARES</v>
      </c>
      <c r="S103" s="69" t="s">
        <v>240</v>
      </c>
      <c r="T103" s="69" t="e">
        <f aca="false">#N/A</f>
        <v>#N/A</v>
      </c>
      <c r="U103" s="69" t="e">
        <f aca="false">#N/A</f>
        <v>#N/A</v>
      </c>
      <c r="V103" s="70"/>
      <c r="W103" s="69"/>
      <c r="X103" s="69"/>
      <c r="Y103" s="69"/>
      <c r="Z103" s="69"/>
      <c r="AA103" s="69"/>
      <c r="AB103" s="69"/>
      <c r="AC103" s="69"/>
      <c r="AD103" s="69"/>
      <c r="AE103" s="69"/>
      <c r="AF103" s="69"/>
    </row>
    <row r="104" customFormat="false" ht="15" hidden="false" customHeight="true" outlineLevel="0" collapsed="false">
      <c r="A104" s="60" t="s">
        <v>84</v>
      </c>
      <c r="B104" s="61" t="str">
        <f aca="false">VLOOKUP(A104,PROGRAMAS!A:I,5,0)</f>
        <v>TEMÁTICO</v>
      </c>
      <c r="C104" s="62" t="str">
        <f aca="false">VLOOKUP(A104,PROGRAMAS!A:I,2,0)</f>
        <v>VIVA SEM DROGAS</v>
      </c>
      <c r="D104" s="62" t="str">
        <f aca="false">VLOOKUP(A104,PROGRAMAS!A:O,3,0)</f>
        <v>DIRETRIZ I</v>
      </c>
      <c r="E104" s="62" t="str">
        <f aca="false">VLOOKUP(A104,PROGRAMAS!A:O,6,0)</f>
        <v>SAÚDE E ASSISTÊNCIA SOCIAL</v>
      </c>
      <c r="F104" s="76" t="s">
        <v>384</v>
      </c>
      <c r="G104" s="66" t="str">
        <f aca="false">VLOOKUP(F104,'AÇÕES ORÇAMENTÁRIAS'!D:E,2,0)</f>
        <v>1168</v>
      </c>
      <c r="H104" s="65" t="n">
        <f aca="false">VLOOKUP(CONCATENATE(G104,J104),'AÇÕES ORÇAMENTÁRIAS'!O:P,2,0)</f>
        <v>168962</v>
      </c>
      <c r="I104" s="65" t="n">
        <f aca="false">VLOOKUP(CONCATENATE(G104,J104),'AÇÕES ORÇAMENTÁRIAS'!O:Q,3,0)</f>
        <v>0</v>
      </c>
      <c r="J104" s="66" t="str">
        <f aca="false">LEFT(K104,5)</f>
        <v>11114</v>
      </c>
      <c r="K104" s="67" t="s">
        <v>365</v>
      </c>
      <c r="L104" s="71" t="s">
        <v>385</v>
      </c>
      <c r="M104" s="66" t="str">
        <f aca="false">VLOOKUP(L104,'AÇÕES ESTRATÉGICAS'!D:E,2,0)</f>
        <v>2642</v>
      </c>
      <c r="N104" s="66" t="str">
        <f aca="false">CONCATENATE(J104,O104)</f>
        <v>11114REALIZAÇÕES DE PALESTRAS, DISTRIBUIÇÃO DE MATERIAL, CAMPANHAS EDUCATIVAS.</v>
      </c>
      <c r="O104" s="69" t="s">
        <v>386</v>
      </c>
      <c r="P104" s="69" t="s">
        <v>387</v>
      </c>
      <c r="Q104" s="69" t="n">
        <v>3</v>
      </c>
      <c r="R104" s="69" t="str">
        <f aca="false">VLOOKUP(O104,'PRODUTOS PPA'!G:G,1,0)</f>
        <v>REALIZAÇÕES DE PALESTRAS, DISTRIBUIÇÃO DE MATERIAL, CAMPANHAS EDUCATIVAS.</v>
      </c>
      <c r="S104" s="69" t="s">
        <v>384</v>
      </c>
      <c r="T104" s="69" t="s">
        <v>388</v>
      </c>
      <c r="U104" s="69" t="n">
        <v>168962</v>
      </c>
      <c r="V104" s="70"/>
      <c r="W104" s="69"/>
      <c r="X104" s="69"/>
      <c r="Y104" s="69"/>
      <c r="Z104" s="69"/>
      <c r="AA104" s="69"/>
      <c r="AB104" s="69"/>
      <c r="AC104" s="69"/>
      <c r="AD104" s="69"/>
      <c r="AE104" s="69"/>
      <c r="AF104" s="69"/>
    </row>
    <row r="105" customFormat="false" ht="15" hidden="false" customHeight="true" outlineLevel="0" collapsed="false">
      <c r="A105" s="60" t="s">
        <v>94</v>
      </c>
      <c r="B105" s="61" t="str">
        <f aca="false">VLOOKUP(A105,PROGRAMAS!A:I,5,0)</f>
        <v>GESTÃO</v>
      </c>
      <c r="C105" s="62" t="str">
        <f aca="false">VLOOKUP(A105,PROGRAMAS!A:I,2,0)</f>
        <v>GESTÃO E MANUTENÇÃO DO PODER EXECUTIVO</v>
      </c>
      <c r="D105" s="62" t="str">
        <f aca="false">VLOOKUP(A105,PROGRAMAS!A:O,3,0)</f>
        <v>DIRETRIZ IV</v>
      </c>
      <c r="E105" s="62"/>
      <c r="F105" s="72" t="s">
        <v>255</v>
      </c>
      <c r="G105" s="66" t="str">
        <f aca="false">VLOOKUP(F105,'AÇÕES ORÇAMENTÁRIAS'!D:E,2,0)</f>
        <v>2000</v>
      </c>
      <c r="H105" s="65" t="n">
        <f aca="false">VLOOKUP(CONCATENATE(G105,J105),'AÇÕES ORÇAMENTÁRIAS'!O:P,2,0)</f>
        <v>546321</v>
      </c>
      <c r="I105" s="65" t="n">
        <f aca="false">VLOOKUP(CONCATENATE(G105,J105),'AÇÕES ORÇAMENTÁRIAS'!O:Q,3,0)</f>
        <v>208431.39</v>
      </c>
      <c r="J105" s="66" t="str">
        <f aca="false">LEFT(K105,5)</f>
        <v>11114</v>
      </c>
      <c r="K105" s="67" t="s">
        <v>365</v>
      </c>
      <c r="L105" s="71" t="s">
        <v>389</v>
      </c>
      <c r="M105" s="66" t="str">
        <f aca="false">VLOOKUP(L105,'AÇÕES ESTRATÉGICAS'!D:E,2,0)</f>
        <v>1592</v>
      </c>
      <c r="N105" s="66" t="str">
        <f aca="false">CONCATENATE(J105,O105)</f>
        <v>11114GESTÃO ADMINISTRATIVA EFICIENTE</v>
      </c>
      <c r="O105" s="69" t="s">
        <v>390</v>
      </c>
      <c r="P105" s="69" t="s">
        <v>136</v>
      </c>
      <c r="Q105" s="69" t="n">
        <v>25</v>
      </c>
      <c r="R105" s="69" t="str">
        <f aca="false">VLOOKUP(O105,'PRODUTOS PPA'!G:G,1,0)</f>
        <v>GESTÃO ADMINISTRATIVA EFICIENTE</v>
      </c>
      <c r="S105" s="69" t="s">
        <v>255</v>
      </c>
      <c r="T105" s="69" t="s">
        <v>260</v>
      </c>
      <c r="U105" s="69" t="n">
        <v>546321</v>
      </c>
      <c r="V105" s="70"/>
      <c r="W105" s="69"/>
      <c r="X105" s="69"/>
      <c r="Y105" s="69"/>
      <c r="Z105" s="69"/>
      <c r="AA105" s="69"/>
      <c r="AB105" s="69"/>
      <c r="AC105" s="69"/>
      <c r="AD105" s="69"/>
      <c r="AE105" s="69"/>
      <c r="AF105" s="69"/>
    </row>
    <row r="106" customFormat="false" ht="15" hidden="false" customHeight="true" outlineLevel="0" collapsed="false">
      <c r="A106" s="60" t="s">
        <v>86</v>
      </c>
      <c r="B106" s="61" t="str">
        <f aca="false">VLOOKUP(A106,PROGRAMAS!A:I,5,0)</f>
        <v>TEMÁTICO</v>
      </c>
      <c r="C106" s="62" t="str">
        <f aca="false">VLOOKUP(A106,PROGRAMAS!A:I,2,0)</f>
        <v>MAIS MULHER</v>
      </c>
      <c r="D106" s="62" t="str">
        <f aca="false">VLOOKUP(A106,PROGRAMAS!A:O,3,0)</f>
        <v>DIRETRIZ I</v>
      </c>
      <c r="E106" s="62" t="str">
        <f aca="false">VLOOKUP(A106,PROGRAMAS!A:O,6,0)</f>
        <v>HABITAÇÃO E TEMAS TRANSVERSAIS</v>
      </c>
      <c r="F106" s="63" t="s">
        <v>391</v>
      </c>
      <c r="G106" s="66" t="n">
        <v>1371</v>
      </c>
      <c r="H106" s="65" t="n">
        <f aca="false">VLOOKUP(CONCATENATE(G106,J106),'AÇÕES ORÇAMENTÁRIAS'!O:P,2,0)</f>
        <v>101400</v>
      </c>
      <c r="I106" s="65" t="n">
        <f aca="false">VLOOKUP(CONCATENATE(G106,J106),'AÇÕES ORÇAMENTÁRIAS'!O:Q,3,0)</f>
        <v>0</v>
      </c>
      <c r="J106" s="66" t="str">
        <f aca="false">LEFT(K106,5)</f>
        <v>11115</v>
      </c>
      <c r="K106" s="67" t="s">
        <v>392</v>
      </c>
      <c r="L106" s="71" t="s">
        <v>393</v>
      </c>
      <c r="M106" s="66" t="str">
        <f aca="false">VLOOKUP(L106,'AÇÕES ESTRATÉGICAS'!D:E,2,0)</f>
        <v>2713</v>
      </c>
      <c r="N106" s="66" t="str">
        <f aca="false">CONCATENATE(J106,O106)</f>
        <v>11115CAPACITAÇÃO DE TÉCNICOS, GESTORES E CONSELHEIROS INTEGRANTES DA REDE DE ATENDIMENTO A MULHER</v>
      </c>
      <c r="O106" s="69" t="s">
        <v>394</v>
      </c>
      <c r="P106" s="69" t="s">
        <v>291</v>
      </c>
      <c r="Q106" s="69" t="n">
        <v>2</v>
      </c>
      <c r="R106" s="69" t="str">
        <f aca="false">VLOOKUP(O106,'PRODUTOS PPA'!G:G,1,0)</f>
        <v>CAPACITAÇÃO DE TÉCNICOS, GESTORES E CONSELHEIROS INTEGRANTES DA REDE DE ATENDIMENTO A MULHER</v>
      </c>
      <c r="S106" s="69" t="s">
        <v>391</v>
      </c>
      <c r="T106" s="69" t="n">
        <v>1371</v>
      </c>
      <c r="U106" s="69" t="n">
        <v>101400</v>
      </c>
      <c r="V106" s="70"/>
      <c r="W106" s="69"/>
      <c r="X106" s="69"/>
      <c r="Y106" s="69"/>
      <c r="Z106" s="69"/>
      <c r="AA106" s="69"/>
      <c r="AB106" s="69"/>
      <c r="AC106" s="69"/>
      <c r="AD106" s="69"/>
      <c r="AE106" s="69"/>
      <c r="AF106" s="69"/>
    </row>
    <row r="107" customFormat="false" ht="15" hidden="false" customHeight="true" outlineLevel="0" collapsed="false">
      <c r="A107" s="60" t="s">
        <v>86</v>
      </c>
      <c r="B107" s="61" t="str">
        <f aca="false">VLOOKUP(A107,PROGRAMAS!A:I,5,0)</f>
        <v>TEMÁTICO</v>
      </c>
      <c r="C107" s="62" t="str">
        <f aca="false">VLOOKUP(A107,PROGRAMAS!A:I,2,0)</f>
        <v>MAIS MULHER</v>
      </c>
      <c r="D107" s="62" t="str">
        <f aca="false">VLOOKUP(A107,PROGRAMAS!A:O,3,0)</f>
        <v>DIRETRIZ I</v>
      </c>
      <c r="E107" s="62" t="str">
        <f aca="false">VLOOKUP(A107,PROGRAMAS!A:O,6,0)</f>
        <v>HABITAÇÃO E TEMAS TRANSVERSAIS</v>
      </c>
      <c r="F107" s="63" t="s">
        <v>395</v>
      </c>
      <c r="G107" s="66" t="n">
        <v>2393</v>
      </c>
      <c r="H107" s="65" t="n">
        <f aca="false">VLOOKUP(CONCATENATE(G107,J107),'AÇÕES ORÇAMENTÁRIAS'!O:P,2,0)</f>
        <v>203463</v>
      </c>
      <c r="I107" s="65" t="n">
        <f aca="false">VLOOKUP(CONCATENATE(G107,J107),'AÇÕES ORÇAMENTÁRIAS'!O:Q,3,0)</f>
        <v>0</v>
      </c>
      <c r="J107" s="66" t="str">
        <f aca="false">LEFT(K107,5)</f>
        <v>11115</v>
      </c>
      <c r="K107" s="67" t="s">
        <v>392</v>
      </c>
      <c r="L107" s="71" t="s">
        <v>396</v>
      </c>
      <c r="M107" s="66" t="str">
        <f aca="false">VLOOKUP(L107,'AÇÕES ESTRATÉGICAS'!D:E,2,0)</f>
        <v>2724</v>
      </c>
      <c r="N107" s="66" t="str">
        <f aca="false">CONCATENATE(J107,O107)</f>
        <v>11115ASSESSORIA E ACOMPANHAMENTO DA ELABORAÇÃO DO PLANO MUNICIPAL DE POLÍTICAS PARA AS MULHERES.</v>
      </c>
      <c r="O107" s="63" t="s">
        <v>397</v>
      </c>
      <c r="P107" s="63" t="s">
        <v>251</v>
      </c>
      <c r="Q107" s="69" t="n">
        <v>15</v>
      </c>
      <c r="R107" s="69" t="str">
        <f aca="false">VLOOKUP(O107,'PRODUTOS PPA'!G:G,1,0)</f>
        <v>ASSESSORIA E ACOMPANHAMENTO DA ELABORAÇÃO DO PLANO MUNICIPAL DE POLÍTICAS PARA AS MULHERES.</v>
      </c>
      <c r="S107" s="69" t="s">
        <v>395</v>
      </c>
      <c r="T107" s="69" t="n">
        <v>2393</v>
      </c>
      <c r="U107" s="69" t="n">
        <v>203463</v>
      </c>
      <c r="V107" s="70"/>
      <c r="W107" s="69"/>
      <c r="X107" s="69"/>
      <c r="Y107" s="69"/>
      <c r="Z107" s="69"/>
      <c r="AA107" s="69"/>
      <c r="AB107" s="69"/>
      <c r="AC107" s="69"/>
      <c r="AD107" s="69"/>
      <c r="AE107" s="69"/>
      <c r="AF107" s="69"/>
    </row>
    <row r="108" customFormat="false" ht="15" hidden="false" customHeight="true" outlineLevel="0" collapsed="false">
      <c r="A108" s="60" t="s">
        <v>86</v>
      </c>
      <c r="B108" s="61" t="str">
        <f aca="false">VLOOKUP(A108,PROGRAMAS!A:I,5,0)</f>
        <v>TEMÁTICO</v>
      </c>
      <c r="C108" s="62" t="str">
        <f aca="false">VLOOKUP(A108,PROGRAMAS!A:I,2,0)</f>
        <v>MAIS MULHER</v>
      </c>
      <c r="D108" s="62" t="str">
        <f aca="false">VLOOKUP(A108,PROGRAMAS!A:O,3,0)</f>
        <v>DIRETRIZ I</v>
      </c>
      <c r="E108" s="62" t="str">
        <f aca="false">VLOOKUP(A108,PROGRAMAS!A:O,6,0)</f>
        <v>HABITAÇÃO E TEMAS TRANSVERSAIS</v>
      </c>
      <c r="F108" s="63" t="s">
        <v>395</v>
      </c>
      <c r="G108" s="66" t="n">
        <v>2393</v>
      </c>
      <c r="H108" s="65" t="n">
        <f aca="false">VLOOKUP(CONCATENATE(G108,J108),'AÇÕES ORÇAMENTÁRIAS'!O:P,2,0)</f>
        <v>203463</v>
      </c>
      <c r="I108" s="65" t="n">
        <f aca="false">VLOOKUP(CONCATENATE(G108,J108),'AÇÕES ORÇAMENTÁRIAS'!O:Q,3,0)</f>
        <v>0</v>
      </c>
      <c r="J108" s="66" t="str">
        <f aca="false">LEFT(K108,5)</f>
        <v>11115</v>
      </c>
      <c r="K108" s="67" t="s">
        <v>392</v>
      </c>
      <c r="L108" s="71" t="s">
        <v>396</v>
      </c>
      <c r="M108" s="66" t="str">
        <f aca="false">VLOOKUP(L108,'AÇÕES ESTRATÉGICAS'!D:E,2,0)</f>
        <v>2724</v>
      </c>
      <c r="N108" s="66" t="str">
        <f aca="false">CONCATENATE(J108,O108)</f>
        <v>11115ELABORAÇÃO DO PLANO ESTADUAL DE POLÍTICAS PARA AS MULHERES</v>
      </c>
      <c r="O108" s="69" t="s">
        <v>398</v>
      </c>
      <c r="P108" s="69" t="s">
        <v>399</v>
      </c>
      <c r="Q108" s="69" t="n">
        <v>1</v>
      </c>
      <c r="R108" s="69" t="str">
        <f aca="false">VLOOKUP(O108,'PRODUTOS PPA'!G:G,1,0)</f>
        <v>ELABORAÇÃO DO PLANO ESTADUAL DE POLÍTICAS PARA AS MULHERES</v>
      </c>
      <c r="S108" s="69" t="s">
        <v>395</v>
      </c>
      <c r="T108" s="69" t="n">
        <v>2393</v>
      </c>
      <c r="U108" s="69" t="n">
        <v>203463</v>
      </c>
      <c r="V108" s="70"/>
      <c r="W108" s="69"/>
      <c r="X108" s="69"/>
      <c r="Y108" s="69"/>
      <c r="Z108" s="69"/>
      <c r="AA108" s="69"/>
      <c r="AB108" s="69"/>
      <c r="AC108" s="69"/>
      <c r="AD108" s="69"/>
      <c r="AE108" s="69"/>
      <c r="AF108" s="69"/>
    </row>
    <row r="109" customFormat="false" ht="15" hidden="false" customHeight="true" outlineLevel="0" collapsed="false">
      <c r="A109" s="60" t="s">
        <v>86</v>
      </c>
      <c r="B109" s="61" t="str">
        <f aca="false">VLOOKUP(A109,PROGRAMAS!A:I,5,0)</f>
        <v>TEMÁTICO</v>
      </c>
      <c r="C109" s="62" t="str">
        <f aca="false">VLOOKUP(A109,PROGRAMAS!A:I,2,0)</f>
        <v>MAIS MULHER</v>
      </c>
      <c r="D109" s="62" t="str">
        <f aca="false">VLOOKUP(A109,PROGRAMAS!A:O,3,0)</f>
        <v>DIRETRIZ I</v>
      </c>
      <c r="E109" s="62" t="str">
        <f aca="false">VLOOKUP(A109,PROGRAMAS!A:O,6,0)</f>
        <v>HABITAÇÃO E TEMAS TRANSVERSAIS</v>
      </c>
      <c r="F109" s="63" t="s">
        <v>395</v>
      </c>
      <c r="G109" s="66" t="n">
        <v>2393</v>
      </c>
      <c r="H109" s="65" t="n">
        <f aca="false">VLOOKUP(CONCATENATE(G109,J109),'AÇÕES ORÇAMENTÁRIAS'!O:P,2,0)</f>
        <v>203463</v>
      </c>
      <c r="I109" s="65" t="n">
        <f aca="false">VLOOKUP(CONCATENATE(G109,J109),'AÇÕES ORÇAMENTÁRIAS'!O:Q,3,0)</f>
        <v>0</v>
      </c>
      <c r="J109" s="66" t="str">
        <f aca="false">LEFT(K109,5)</f>
        <v>11115</v>
      </c>
      <c r="K109" s="67" t="s">
        <v>392</v>
      </c>
      <c r="L109" s="71" t="s">
        <v>396</v>
      </c>
      <c r="M109" s="66" t="str">
        <f aca="false">VLOOKUP(L109,'AÇÕES ESTRATÉGICAS'!D:E,2,0)</f>
        <v>2724</v>
      </c>
      <c r="N109" s="66" t="str">
        <f aca="false">CONCATENATE(J109,O109)</f>
        <v>11115FORTALECIMENTO E ESTRUTURAÇÃO DO CONSELHO DE DEFESA DOS DIREITOS DA MULHER</v>
      </c>
      <c r="O109" s="69" t="s">
        <v>400</v>
      </c>
      <c r="P109" s="69" t="s">
        <v>147</v>
      </c>
      <c r="Q109" s="69" t="n">
        <v>1</v>
      </c>
      <c r="R109" s="69" t="str">
        <f aca="false">VLOOKUP(O109,'PRODUTOS PPA'!G:G,1,0)</f>
        <v>FORTALECIMENTO E ESTRUTURAÇÃO DO CONSELHO DE DEFESA DOS DIREITOS DA MULHER</v>
      </c>
      <c r="S109" s="69" t="s">
        <v>395</v>
      </c>
      <c r="T109" s="69" t="n">
        <v>2393</v>
      </c>
      <c r="U109" s="69" t="n">
        <v>203463</v>
      </c>
      <c r="V109" s="70"/>
      <c r="W109" s="69"/>
      <c r="X109" s="69"/>
      <c r="Y109" s="69"/>
      <c r="Z109" s="69"/>
      <c r="AA109" s="69"/>
      <c r="AB109" s="69"/>
      <c r="AC109" s="69"/>
      <c r="AD109" s="69"/>
      <c r="AE109" s="69"/>
      <c r="AF109" s="69"/>
    </row>
    <row r="110" customFormat="false" ht="15" hidden="false" customHeight="true" outlineLevel="0" collapsed="false">
      <c r="A110" s="60" t="s">
        <v>86</v>
      </c>
      <c r="B110" s="61" t="str">
        <f aca="false">VLOOKUP(A110,PROGRAMAS!A:I,5,0)</f>
        <v>TEMÁTICO</v>
      </c>
      <c r="C110" s="62" t="str">
        <f aca="false">VLOOKUP(A110,PROGRAMAS!A:I,2,0)</f>
        <v>MAIS MULHER</v>
      </c>
      <c r="D110" s="62" t="str">
        <f aca="false">VLOOKUP(A110,PROGRAMAS!A:O,3,0)</f>
        <v>DIRETRIZ I</v>
      </c>
      <c r="E110" s="62" t="str">
        <f aca="false">VLOOKUP(A110,PROGRAMAS!A:O,6,0)</f>
        <v>HABITAÇÃO E TEMAS TRANSVERSAIS</v>
      </c>
      <c r="F110" s="63" t="s">
        <v>395</v>
      </c>
      <c r="G110" s="66" t="n">
        <v>2393</v>
      </c>
      <c r="H110" s="65" t="n">
        <f aca="false">VLOOKUP(CONCATENATE(G110,J110),'AÇÕES ORÇAMENTÁRIAS'!O:P,2,0)</f>
        <v>203463</v>
      </c>
      <c r="I110" s="65" t="n">
        <f aca="false">VLOOKUP(CONCATENATE(G110,J110),'AÇÕES ORÇAMENTÁRIAS'!O:Q,3,0)</f>
        <v>0</v>
      </c>
      <c r="J110" s="66" t="str">
        <f aca="false">LEFT(K110,5)</f>
        <v>11115</v>
      </c>
      <c r="K110" s="67" t="s">
        <v>392</v>
      </c>
      <c r="L110" s="71" t="s">
        <v>396</v>
      </c>
      <c r="M110" s="66" t="str">
        <f aca="false">VLOOKUP(L110,'AÇÕES ESTRATÉGICAS'!D:E,2,0)</f>
        <v>2724</v>
      </c>
      <c r="N110" s="66" t="str">
        <f aca="false">CONCATENATE(J110,O110)</f>
        <v>11115MANUTENÇÃO DO CONSELHO ESTADUAL DE DEFESA DOS DIREITOS DA MULHER</v>
      </c>
      <c r="O110" s="69" t="s">
        <v>401</v>
      </c>
      <c r="P110" s="69" t="s">
        <v>147</v>
      </c>
      <c r="Q110" s="69" t="n">
        <v>1</v>
      </c>
      <c r="R110" s="69" t="str">
        <f aca="false">VLOOKUP(O110,'PRODUTOS PPA'!G:G,1,0)</f>
        <v>MANUTENÇÃO DO CONSELHO ESTADUAL DE DEFESA DOS DIREITOS DA MULHER</v>
      </c>
      <c r="S110" s="69" t="s">
        <v>395</v>
      </c>
      <c r="T110" s="69" t="n">
        <v>2393</v>
      </c>
      <c r="U110" s="69" t="n">
        <v>203463</v>
      </c>
      <c r="V110" s="70"/>
      <c r="W110" s="69"/>
      <c r="X110" s="69"/>
      <c r="Y110" s="69"/>
      <c r="Z110" s="69"/>
      <c r="AA110" s="69"/>
      <c r="AB110" s="69"/>
      <c r="AC110" s="69"/>
      <c r="AD110" s="69"/>
      <c r="AE110" s="69"/>
      <c r="AF110" s="69"/>
    </row>
    <row r="111" customFormat="false" ht="15" hidden="false" customHeight="true" outlineLevel="0" collapsed="false">
      <c r="A111" s="60" t="s">
        <v>86</v>
      </c>
      <c r="B111" s="61" t="str">
        <f aca="false">VLOOKUP(A111,PROGRAMAS!A:I,5,0)</f>
        <v>TEMÁTICO</v>
      </c>
      <c r="C111" s="62" t="str">
        <f aca="false">VLOOKUP(A111,PROGRAMAS!A:I,2,0)</f>
        <v>MAIS MULHER</v>
      </c>
      <c r="D111" s="62" t="str">
        <f aca="false">VLOOKUP(A111,PROGRAMAS!A:O,3,0)</f>
        <v>DIRETRIZ I</v>
      </c>
      <c r="E111" s="62" t="str">
        <f aca="false">VLOOKUP(A111,PROGRAMAS!A:O,6,0)</f>
        <v>HABITAÇÃO E TEMAS TRANSVERSAIS</v>
      </c>
      <c r="F111" s="63" t="s">
        <v>395</v>
      </c>
      <c r="G111" s="66" t="n">
        <v>2393</v>
      </c>
      <c r="H111" s="65" t="n">
        <f aca="false">VLOOKUP(CONCATENATE(G111,J111),'AÇÕES ORÇAMENTÁRIAS'!O:P,2,0)</f>
        <v>203463</v>
      </c>
      <c r="I111" s="65" t="n">
        <f aca="false">VLOOKUP(CONCATENATE(G111,J111),'AÇÕES ORÇAMENTÁRIAS'!O:Q,3,0)</f>
        <v>0</v>
      </c>
      <c r="J111" s="66" t="str">
        <f aca="false">LEFT(K111,5)</f>
        <v>11115</v>
      </c>
      <c r="K111" s="67" t="s">
        <v>392</v>
      </c>
      <c r="L111" s="71" t="s">
        <v>396</v>
      </c>
      <c r="M111" s="66" t="str">
        <f aca="false">VLOOKUP(L111,'AÇÕES ESTRATÉGICAS'!D:E,2,0)</f>
        <v>2724</v>
      </c>
      <c r="N111" s="66" t="str">
        <f aca="false">CONCATENATE(J111,O111)</f>
        <v>11115VISITAS DE SENSIBILIZAÇÃO AOS MUNICÍPIOS PARA INCENTIVAR A CRIAÇÃO DOS CONSELHOS MUNICIPAIS DE DEFESA DOS DIREITOS DA MULHER</v>
      </c>
      <c r="O111" s="69" t="s">
        <v>402</v>
      </c>
      <c r="P111" s="69" t="s">
        <v>403</v>
      </c>
      <c r="Q111" s="69" t="n">
        <v>12</v>
      </c>
      <c r="R111" s="69" t="str">
        <f aca="false">VLOOKUP(O111,'PRODUTOS PPA'!G:G,1,0)</f>
        <v>VISITAS DE SENSIBILIZAÇÃO AOS MUNICÍPIOS PARA INCENTIVAR A CRIAÇÃO DOS CONSELHOS MUNICIPAIS DE DEFESA DOS DIREITOS DA MULHER</v>
      </c>
      <c r="S111" s="69" t="s">
        <v>395</v>
      </c>
      <c r="T111" s="69" t="n">
        <v>2393</v>
      </c>
      <c r="U111" s="69" t="n">
        <v>203463</v>
      </c>
      <c r="V111" s="70"/>
      <c r="W111" s="69"/>
      <c r="X111" s="69"/>
      <c r="Y111" s="69"/>
      <c r="Z111" s="69"/>
      <c r="AA111" s="69"/>
      <c r="AB111" s="69"/>
      <c r="AC111" s="69"/>
      <c r="AD111" s="69"/>
      <c r="AE111" s="69"/>
      <c r="AF111" s="69"/>
    </row>
    <row r="112" customFormat="false" ht="15" hidden="false" customHeight="true" outlineLevel="0" collapsed="false">
      <c r="A112" s="60" t="s">
        <v>86</v>
      </c>
      <c r="B112" s="61" t="str">
        <f aca="false">VLOOKUP(A112,PROGRAMAS!A:I,5,0)</f>
        <v>TEMÁTICO</v>
      </c>
      <c r="C112" s="62" t="str">
        <f aca="false">VLOOKUP(A112,PROGRAMAS!A:I,2,0)</f>
        <v>MAIS MULHER</v>
      </c>
      <c r="D112" s="62" t="str">
        <f aca="false">VLOOKUP(A112,PROGRAMAS!A:O,3,0)</f>
        <v>DIRETRIZ I</v>
      </c>
      <c r="E112" s="62" t="str">
        <f aca="false">VLOOKUP(A112,PROGRAMAS!A:O,6,0)</f>
        <v>HABITAÇÃO E TEMAS TRANSVERSAIS</v>
      </c>
      <c r="F112" s="63" t="s">
        <v>404</v>
      </c>
      <c r="G112" s="66" t="n">
        <v>2360</v>
      </c>
      <c r="H112" s="65" t="n">
        <f aca="false">VLOOKUP(CONCATENATE(G112,J112),'AÇÕES ORÇAMENTÁRIAS'!O:P,2,0)</f>
        <v>1345995</v>
      </c>
      <c r="I112" s="65" t="n">
        <f aca="false">VLOOKUP(CONCATENATE(G112,J112),'AÇÕES ORÇAMENTÁRIAS'!O:Q,3,0)</f>
        <v>222484.18</v>
      </c>
      <c r="J112" s="66" t="str">
        <f aca="false">LEFT(K112,5)</f>
        <v>11115</v>
      </c>
      <c r="K112" s="67" t="s">
        <v>392</v>
      </c>
      <c r="L112" s="71" t="s">
        <v>405</v>
      </c>
      <c r="M112" s="66" t="n">
        <v>2294</v>
      </c>
      <c r="N112" s="66" t="str">
        <f aca="false">CONCATENATE(J112,O112)</f>
        <v>11115ACOMPANHAMENTO A IMPLANTAÇÃO DE CRECHES JUNTO À GESTÃO MUNICIPAL</v>
      </c>
      <c r="O112" s="63" t="s">
        <v>406</v>
      </c>
      <c r="P112" s="63" t="s">
        <v>407</v>
      </c>
      <c r="Q112" s="69" t="n">
        <v>4</v>
      </c>
      <c r="R112" s="69" t="str">
        <f aca="false">VLOOKUP(O112,'PRODUTOS PPA'!G:G,1,0)</f>
        <v>ACOMPANHAMENTO A IMPLANTAÇÃO DE CRECHES JUNTO À GESTÃO MUNICIPAL</v>
      </c>
      <c r="S112" s="69" t="s">
        <v>404</v>
      </c>
      <c r="T112" s="69" t="n">
        <v>2360</v>
      </c>
      <c r="U112" s="69" t="n">
        <v>1345995</v>
      </c>
      <c r="V112" s="70"/>
      <c r="W112" s="69"/>
      <c r="X112" s="69"/>
      <c r="Y112" s="69"/>
      <c r="Z112" s="69"/>
      <c r="AA112" s="69"/>
      <c r="AB112" s="69"/>
      <c r="AC112" s="69"/>
      <c r="AD112" s="69"/>
      <c r="AE112" s="69"/>
      <c r="AF112" s="69"/>
    </row>
    <row r="113" customFormat="false" ht="15" hidden="false" customHeight="true" outlineLevel="0" collapsed="false">
      <c r="A113" s="60" t="s">
        <v>86</v>
      </c>
      <c r="B113" s="61" t="str">
        <f aca="false">VLOOKUP(A113,PROGRAMAS!A:I,5,0)</f>
        <v>TEMÁTICO</v>
      </c>
      <c r="C113" s="62" t="str">
        <f aca="false">VLOOKUP(A113,PROGRAMAS!A:I,2,0)</f>
        <v>MAIS MULHER</v>
      </c>
      <c r="D113" s="62" t="str">
        <f aca="false">VLOOKUP(A113,PROGRAMAS!A:O,3,0)</f>
        <v>DIRETRIZ I</v>
      </c>
      <c r="E113" s="62" t="str">
        <f aca="false">VLOOKUP(A113,PROGRAMAS!A:O,6,0)</f>
        <v>HABITAÇÃO E TEMAS TRANSVERSAIS</v>
      </c>
      <c r="F113" s="63" t="s">
        <v>404</v>
      </c>
      <c r="G113" s="66" t="n">
        <v>2360</v>
      </c>
      <c r="H113" s="65" t="n">
        <f aca="false">VLOOKUP(CONCATENATE(G113,J113),'AÇÕES ORÇAMENTÁRIAS'!O:P,2,0)</f>
        <v>1345995</v>
      </c>
      <c r="I113" s="65" t="n">
        <f aca="false">VLOOKUP(CONCATENATE(G113,J113),'AÇÕES ORÇAMENTÁRIAS'!O:Q,3,0)</f>
        <v>222484.18</v>
      </c>
      <c r="J113" s="66" t="str">
        <f aca="false">LEFT(K113,5)</f>
        <v>11115</v>
      </c>
      <c r="K113" s="67" t="s">
        <v>392</v>
      </c>
      <c r="L113" s="71" t="s">
        <v>405</v>
      </c>
      <c r="M113" s="66" t="n">
        <v>2294</v>
      </c>
      <c r="N113" s="66" t="str">
        <f aca="false">CONCATENATE(J113,O113)</f>
        <v>11115ACOMPANHAMENTO A IMPLANTAÇÃO DE SERVIÇOS E DIAGNÓSTICO E TRATAMENTO DOS CÂNCERES MAIS PREVALENTES NA MULHERES E ACOMPANHAR AS AÇÕES DE ENFRENTAMENTO A MORBIMORTALIDADE MATERNA</v>
      </c>
      <c r="O113" s="63" t="s">
        <v>408</v>
      </c>
      <c r="P113" s="63" t="s">
        <v>251</v>
      </c>
      <c r="Q113" s="69" t="n">
        <v>3</v>
      </c>
      <c r="R113" s="69" t="str">
        <f aca="false">VLOOKUP(O113,'PRODUTOS PPA'!G:G,1,0)</f>
        <v>ACOMPANHAMENTO A IMPLANTAÇÃO DE SERVIÇOS E DIAGNÓSTICO E TRATAMENTO DOS CÂNCERES MAIS PREVALENTES NA MULHERES E ACOMPANHAR AS AÇÕES DE ENFRENTAMENTO A MORBIMORTALIDADE MATERNA</v>
      </c>
      <c r="S113" s="69" t="s">
        <v>404</v>
      </c>
      <c r="T113" s="69" t="n">
        <v>2360</v>
      </c>
      <c r="U113" s="69" t="n">
        <v>1345995</v>
      </c>
      <c r="V113" s="70"/>
      <c r="W113" s="69"/>
      <c r="X113" s="69"/>
      <c r="Y113" s="69"/>
      <c r="Z113" s="69"/>
      <c r="AA113" s="69"/>
      <c r="AB113" s="69"/>
      <c r="AC113" s="69"/>
      <c r="AD113" s="69"/>
      <c r="AE113" s="69"/>
      <c r="AF113" s="69"/>
    </row>
    <row r="114" customFormat="false" ht="15" hidden="false" customHeight="true" outlineLevel="0" collapsed="false">
      <c r="A114" s="60" t="s">
        <v>86</v>
      </c>
      <c r="B114" s="61" t="str">
        <f aca="false">VLOOKUP(A114,PROGRAMAS!A:I,5,0)</f>
        <v>TEMÁTICO</v>
      </c>
      <c r="C114" s="62" t="str">
        <f aca="false">VLOOKUP(A114,PROGRAMAS!A:I,2,0)</f>
        <v>MAIS MULHER</v>
      </c>
      <c r="D114" s="62" t="str">
        <f aca="false">VLOOKUP(A114,PROGRAMAS!A:O,3,0)</f>
        <v>DIRETRIZ I</v>
      </c>
      <c r="E114" s="62" t="str">
        <f aca="false">VLOOKUP(A114,PROGRAMAS!A:O,6,0)</f>
        <v>HABITAÇÃO E TEMAS TRANSVERSAIS</v>
      </c>
      <c r="F114" s="63" t="s">
        <v>404</v>
      </c>
      <c r="G114" s="66" t="n">
        <v>2360</v>
      </c>
      <c r="H114" s="65" t="n">
        <f aca="false">VLOOKUP(CONCATENATE(G114,J114),'AÇÕES ORÇAMENTÁRIAS'!O:P,2,0)</f>
        <v>1345995</v>
      </c>
      <c r="I114" s="65" t="n">
        <f aca="false">VLOOKUP(CONCATENATE(G114,J114),'AÇÕES ORÇAMENTÁRIAS'!O:Q,3,0)</f>
        <v>222484.18</v>
      </c>
      <c r="J114" s="66" t="str">
        <f aca="false">LEFT(K114,5)</f>
        <v>11115</v>
      </c>
      <c r="K114" s="67" t="s">
        <v>392</v>
      </c>
      <c r="L114" s="71" t="s">
        <v>405</v>
      </c>
      <c r="M114" s="66" t="n">
        <v>2294</v>
      </c>
      <c r="N114" s="66" t="str">
        <f aca="false">CONCATENATE(J114,O114)</f>
        <v>11115ACOMPANHAMENTO A IMPLANTAÇÃO E ESTRUTURAÇÃO DE DELEGACIAS ESPECIALIZADAS EM ATENDIMENTO AS MULHERES VÍTIMAS DE VIOLÊNCIA NOS TERRITÓRIOS.</v>
      </c>
      <c r="O114" s="63" t="s">
        <v>409</v>
      </c>
      <c r="P114" s="63" t="s">
        <v>213</v>
      </c>
      <c r="Q114" s="69" t="n">
        <v>3</v>
      </c>
      <c r="R114" s="69" t="str">
        <f aca="false">VLOOKUP(O114,'PRODUTOS PPA'!G:G,1,0)</f>
        <v>ACOMPANHAMENTO A IMPLANTAÇÃO E ESTRUTURAÇÃO DE DELEGACIAS ESPECIALIZADAS EM ATENDIMENTO AS MULHERES VÍTIMAS DE VIOLÊNCIA NOS TERRITÓRIOS.</v>
      </c>
      <c r="S114" s="69" t="s">
        <v>404</v>
      </c>
      <c r="T114" s="69" t="n">
        <v>2360</v>
      </c>
      <c r="U114" s="69" t="n">
        <v>1345995</v>
      </c>
      <c r="V114" s="70"/>
      <c r="W114" s="69"/>
      <c r="X114" s="69"/>
      <c r="Y114" s="69"/>
      <c r="Z114" s="69"/>
      <c r="AA114" s="69"/>
      <c r="AB114" s="69"/>
      <c r="AC114" s="69"/>
      <c r="AD114" s="69"/>
      <c r="AE114" s="69"/>
      <c r="AF114" s="69"/>
    </row>
    <row r="115" customFormat="false" ht="15" hidden="false" customHeight="true" outlineLevel="0" collapsed="false">
      <c r="A115" s="60" t="s">
        <v>86</v>
      </c>
      <c r="B115" s="61" t="str">
        <f aca="false">VLOOKUP(A115,PROGRAMAS!A:I,5,0)</f>
        <v>TEMÁTICO</v>
      </c>
      <c r="C115" s="62" t="str">
        <f aca="false">VLOOKUP(A115,PROGRAMAS!A:I,2,0)</f>
        <v>MAIS MULHER</v>
      </c>
      <c r="D115" s="62" t="str">
        <f aca="false">VLOOKUP(A115,PROGRAMAS!A:O,3,0)</f>
        <v>DIRETRIZ I</v>
      </c>
      <c r="E115" s="62" t="str">
        <f aca="false">VLOOKUP(A115,PROGRAMAS!A:O,6,0)</f>
        <v>HABITAÇÃO E TEMAS TRANSVERSAIS</v>
      </c>
      <c r="F115" s="63" t="s">
        <v>404</v>
      </c>
      <c r="G115" s="66" t="n">
        <v>2360</v>
      </c>
      <c r="H115" s="65" t="n">
        <f aca="false">VLOOKUP(CONCATENATE(G115,J115),'AÇÕES ORÇAMENTÁRIAS'!O:P,2,0)</f>
        <v>1345995</v>
      </c>
      <c r="I115" s="65" t="n">
        <f aca="false">VLOOKUP(CONCATENATE(G115,J115),'AÇÕES ORÇAMENTÁRIAS'!O:Q,3,0)</f>
        <v>222484.18</v>
      </c>
      <c r="J115" s="66" t="str">
        <f aca="false">LEFT(K115,5)</f>
        <v>11115</v>
      </c>
      <c r="K115" s="67" t="s">
        <v>392</v>
      </c>
      <c r="L115" s="71" t="s">
        <v>405</v>
      </c>
      <c r="M115" s="66" t="n">
        <v>2294</v>
      </c>
      <c r="N115" s="66" t="str">
        <f aca="false">CONCATENATE(J115,O115)</f>
        <v>11115APOIO E MONITORAMENTO DAS INCIATIVAS DE INSERÇÃO DAS MULHERES NO MERCADO DE TRABALHO.</v>
      </c>
      <c r="O115" s="69" t="s">
        <v>410</v>
      </c>
      <c r="P115" s="69" t="s">
        <v>136</v>
      </c>
      <c r="Q115" s="69" t="n">
        <v>20</v>
      </c>
      <c r="R115" s="69" t="str">
        <f aca="false">VLOOKUP(O115,'PRODUTOS PPA'!G:G,1,0)</f>
        <v>APOIO E MONITORAMENTO DAS INCIATIVAS DE INSERÇÃO DAS MULHERES NO MERCADO DE TRABALHO.</v>
      </c>
      <c r="S115" s="69" t="s">
        <v>404</v>
      </c>
      <c r="T115" s="69" t="n">
        <v>2360</v>
      </c>
      <c r="U115" s="69" t="n">
        <v>1345995</v>
      </c>
      <c r="V115" s="70"/>
      <c r="W115" s="69"/>
      <c r="X115" s="69"/>
      <c r="Y115" s="69"/>
      <c r="Z115" s="69"/>
      <c r="AA115" s="69"/>
      <c r="AB115" s="69"/>
      <c r="AC115" s="69"/>
      <c r="AD115" s="69"/>
      <c r="AE115" s="69"/>
      <c r="AF115" s="69"/>
    </row>
    <row r="116" customFormat="false" ht="15" hidden="false" customHeight="true" outlineLevel="0" collapsed="false">
      <c r="A116" s="60" t="s">
        <v>86</v>
      </c>
      <c r="B116" s="61" t="str">
        <f aca="false">VLOOKUP(A116,PROGRAMAS!A:I,5,0)</f>
        <v>TEMÁTICO</v>
      </c>
      <c r="C116" s="62" t="str">
        <f aca="false">VLOOKUP(A116,PROGRAMAS!A:I,2,0)</f>
        <v>MAIS MULHER</v>
      </c>
      <c r="D116" s="62" t="str">
        <f aca="false">VLOOKUP(A116,PROGRAMAS!A:O,3,0)</f>
        <v>DIRETRIZ I</v>
      </c>
      <c r="E116" s="62" t="str">
        <f aca="false">VLOOKUP(A116,PROGRAMAS!A:O,6,0)</f>
        <v>HABITAÇÃO E TEMAS TRANSVERSAIS</v>
      </c>
      <c r="F116" s="63" t="s">
        <v>404</v>
      </c>
      <c r="G116" s="66" t="n">
        <v>2360</v>
      </c>
      <c r="H116" s="65" t="n">
        <f aca="false">VLOOKUP(CONCATENATE(G116,J116),'AÇÕES ORÇAMENTÁRIAS'!O:P,2,0)</f>
        <v>1345995</v>
      </c>
      <c r="I116" s="65" t="n">
        <f aca="false">VLOOKUP(CONCATENATE(G116,J116),'AÇÕES ORÇAMENTÁRIAS'!O:Q,3,0)</f>
        <v>222484.18</v>
      </c>
      <c r="J116" s="66" t="str">
        <f aca="false">LEFT(K116,5)</f>
        <v>11115</v>
      </c>
      <c r="K116" s="67" t="s">
        <v>392</v>
      </c>
      <c r="L116" s="71" t="s">
        <v>405</v>
      </c>
      <c r="M116" s="66" t="n">
        <v>2294</v>
      </c>
      <c r="N116" s="66" t="str">
        <f aca="false">CONCATENATE(J116,O116)</f>
        <v>11115APOIO TÉCNICO A INICIATIVAS DE ESPORTE, LAZER E PRODUÇÃO CULTURAL QUE PRIORIZE A INCLUSÃO DAS MULHERES.</v>
      </c>
      <c r="O116" s="69" t="s">
        <v>411</v>
      </c>
      <c r="P116" s="69" t="s">
        <v>136</v>
      </c>
      <c r="Q116" s="69" t="n">
        <v>25</v>
      </c>
      <c r="R116" s="69" t="str">
        <f aca="false">VLOOKUP(O116,'PRODUTOS PPA'!G:G,1,0)</f>
        <v>APOIO TÉCNICO A INICIATIVAS DE ESPORTE, LAZER E PRODUÇÃO CULTURAL QUE PRIORIZE A INCLUSÃO DAS MULHERES.</v>
      </c>
      <c r="S116" s="69" t="s">
        <v>404</v>
      </c>
      <c r="T116" s="69" t="n">
        <v>2360</v>
      </c>
      <c r="U116" s="69" t="n">
        <v>1345995</v>
      </c>
      <c r="V116" s="70"/>
      <c r="W116" s="69"/>
      <c r="X116" s="69"/>
      <c r="Y116" s="69"/>
      <c r="Z116" s="69"/>
      <c r="AA116" s="69"/>
      <c r="AB116" s="69"/>
      <c r="AC116" s="69"/>
      <c r="AD116" s="69"/>
      <c r="AE116" s="69"/>
      <c r="AF116" s="69"/>
    </row>
    <row r="117" customFormat="false" ht="15" hidden="false" customHeight="true" outlineLevel="0" collapsed="false">
      <c r="A117" s="60" t="s">
        <v>86</v>
      </c>
      <c r="B117" s="61" t="str">
        <f aca="false">VLOOKUP(A117,PROGRAMAS!A:I,5,0)</f>
        <v>TEMÁTICO</v>
      </c>
      <c r="C117" s="62" t="str">
        <f aca="false">VLOOKUP(A117,PROGRAMAS!A:I,2,0)</f>
        <v>MAIS MULHER</v>
      </c>
      <c r="D117" s="62" t="str">
        <f aca="false">VLOOKUP(A117,PROGRAMAS!A:O,3,0)</f>
        <v>DIRETRIZ I</v>
      </c>
      <c r="E117" s="62" t="str">
        <f aca="false">VLOOKUP(A117,PROGRAMAS!A:O,6,0)</f>
        <v>HABITAÇÃO E TEMAS TRANSVERSAIS</v>
      </c>
      <c r="F117" s="63" t="s">
        <v>404</v>
      </c>
      <c r="G117" s="66" t="n">
        <v>2360</v>
      </c>
      <c r="H117" s="65" t="n">
        <f aca="false">VLOOKUP(CONCATENATE(G117,J117),'AÇÕES ORÇAMENTÁRIAS'!O:P,2,0)</f>
        <v>1345995</v>
      </c>
      <c r="I117" s="65" t="n">
        <f aca="false">VLOOKUP(CONCATENATE(G117,J117),'AÇÕES ORÇAMENTÁRIAS'!O:Q,3,0)</f>
        <v>222484.18</v>
      </c>
      <c r="J117" s="66" t="str">
        <f aca="false">LEFT(K117,5)</f>
        <v>11115</v>
      </c>
      <c r="K117" s="67" t="s">
        <v>392</v>
      </c>
      <c r="L117" s="71" t="s">
        <v>405</v>
      </c>
      <c r="M117" s="66" t="n">
        <v>2294</v>
      </c>
      <c r="N117" s="66" t="str">
        <f aca="false">CONCATENATE(J117,O117)</f>
        <v>11115APOIO TECNICO E FINANCEIRO ÀS AÇÕES DE ADEQUAÇÃO E APARELHAMENTO DO INSTITUTO MÉDICO LEGAL PARA ASSEGURAR QUALIDADE NOS SERVIÇOS PRESTADOS A MULHERES VITIMAS DE VIOLÊNCIA</v>
      </c>
      <c r="O117" s="69" t="s">
        <v>412</v>
      </c>
      <c r="P117" s="69" t="s">
        <v>136</v>
      </c>
      <c r="Q117" s="69" t="n">
        <v>25</v>
      </c>
      <c r="R117" s="69" t="str">
        <f aca="false">VLOOKUP(O117,'PRODUTOS PPA'!G:G,1,0)</f>
        <v>APOIO TECNICO E FINANCEIRO ÀS AÇÕES DE ADEQUAÇÃO E APARELHAMENTO DO INSTITUTO MÉDICO LEGAL PARA ASSEGURAR QUALIDADE NOS SERVIÇOS PRESTADOS A MULHERES VITIMAS DE VIOLÊNCIA</v>
      </c>
      <c r="S117" s="69" t="s">
        <v>404</v>
      </c>
      <c r="T117" s="69" t="n">
        <v>2360</v>
      </c>
      <c r="U117" s="69" t="n">
        <v>1345995</v>
      </c>
      <c r="V117" s="70"/>
      <c r="W117" s="69"/>
      <c r="X117" s="69"/>
      <c r="Y117" s="69"/>
      <c r="Z117" s="69"/>
      <c r="AA117" s="69"/>
      <c r="AB117" s="69"/>
      <c r="AC117" s="69"/>
      <c r="AD117" s="69"/>
      <c r="AE117" s="69"/>
      <c r="AF117" s="69"/>
    </row>
    <row r="118" customFormat="false" ht="15" hidden="false" customHeight="true" outlineLevel="0" collapsed="false">
      <c r="A118" s="60" t="s">
        <v>86</v>
      </c>
      <c r="B118" s="61" t="str">
        <f aca="false">VLOOKUP(A118,PROGRAMAS!A:I,5,0)</f>
        <v>TEMÁTICO</v>
      </c>
      <c r="C118" s="62" t="str">
        <f aca="false">VLOOKUP(A118,PROGRAMAS!A:I,2,0)</f>
        <v>MAIS MULHER</v>
      </c>
      <c r="D118" s="62" t="str">
        <f aca="false">VLOOKUP(A118,PROGRAMAS!A:O,3,0)</f>
        <v>DIRETRIZ I</v>
      </c>
      <c r="E118" s="62" t="str">
        <f aca="false">VLOOKUP(A118,PROGRAMAS!A:O,6,0)</f>
        <v>HABITAÇÃO E TEMAS TRANSVERSAIS</v>
      </c>
      <c r="F118" s="63" t="s">
        <v>404</v>
      </c>
      <c r="G118" s="66" t="n">
        <v>2360</v>
      </c>
      <c r="H118" s="65" t="n">
        <f aca="false">VLOOKUP(CONCATENATE(G118,J118),'AÇÕES ORÇAMENTÁRIAS'!O:P,2,0)</f>
        <v>1345995</v>
      </c>
      <c r="I118" s="65" t="n">
        <f aca="false">VLOOKUP(CONCATENATE(G118,J118),'AÇÕES ORÇAMENTÁRIAS'!O:Q,3,0)</f>
        <v>222484.18</v>
      </c>
      <c r="J118" s="66" t="str">
        <f aca="false">LEFT(K118,5)</f>
        <v>11115</v>
      </c>
      <c r="K118" s="67" t="s">
        <v>392</v>
      </c>
      <c r="L118" s="71" t="s">
        <v>405</v>
      </c>
      <c r="M118" s="66" t="n">
        <v>2294</v>
      </c>
      <c r="N118" s="66" t="str">
        <f aca="false">CONCATENATE(J118,O118)</f>
        <v>11115PROMOÇÃO DE CAPACITAÇÃO DE MULHERES EM SITUAÇÃO DE VULNERABILIDADE NOS TERRITÓRIOS.</v>
      </c>
      <c r="O118" s="69" t="s">
        <v>413</v>
      </c>
      <c r="P118" s="69" t="s">
        <v>291</v>
      </c>
      <c r="Q118" s="69" t="n">
        <v>5</v>
      </c>
      <c r="R118" s="69" t="str">
        <f aca="false">VLOOKUP(O118,'PRODUTOS PPA'!G:G,1,0)</f>
        <v>PROMOÇÃO DE CAPACITAÇÃO DE MULHERES EM SITUAÇÃO DE VULNERABILIDADE NOS TERRITÓRIOS.</v>
      </c>
      <c r="S118" s="69" t="s">
        <v>404</v>
      </c>
      <c r="T118" s="69" t="n">
        <v>2360</v>
      </c>
      <c r="U118" s="69" t="n">
        <v>1345995</v>
      </c>
      <c r="V118" s="70"/>
      <c r="W118" s="69"/>
      <c r="X118" s="69"/>
      <c r="Y118" s="69"/>
      <c r="Z118" s="69"/>
      <c r="AA118" s="69"/>
      <c r="AB118" s="69"/>
      <c r="AC118" s="69"/>
      <c r="AD118" s="69"/>
      <c r="AE118" s="69"/>
      <c r="AF118" s="69"/>
    </row>
    <row r="119" customFormat="false" ht="15" hidden="false" customHeight="true" outlineLevel="0" collapsed="false">
      <c r="A119" s="60" t="s">
        <v>86</v>
      </c>
      <c r="B119" s="61" t="str">
        <f aca="false">VLOOKUP(A119,PROGRAMAS!A:I,5,0)</f>
        <v>TEMÁTICO</v>
      </c>
      <c r="C119" s="62" t="str">
        <f aca="false">VLOOKUP(A119,PROGRAMAS!A:I,2,0)</f>
        <v>MAIS MULHER</v>
      </c>
      <c r="D119" s="62" t="str">
        <f aca="false">VLOOKUP(A119,PROGRAMAS!A:O,3,0)</f>
        <v>DIRETRIZ I</v>
      </c>
      <c r="E119" s="62" t="str">
        <f aca="false">VLOOKUP(A119,PROGRAMAS!A:O,6,0)</f>
        <v>HABITAÇÃO E TEMAS TRANSVERSAIS</v>
      </c>
      <c r="F119" s="63" t="s">
        <v>404</v>
      </c>
      <c r="G119" s="66" t="n">
        <v>2360</v>
      </c>
      <c r="H119" s="65" t="n">
        <f aca="false">VLOOKUP(CONCATENATE(G119,J119),'AÇÕES ORÇAMENTÁRIAS'!O:P,2,0)</f>
        <v>1345995</v>
      </c>
      <c r="I119" s="65" t="n">
        <f aca="false">VLOOKUP(CONCATENATE(G119,J119),'AÇÕES ORÇAMENTÁRIAS'!O:Q,3,0)</f>
        <v>222484.18</v>
      </c>
      <c r="J119" s="66" t="str">
        <f aca="false">LEFT(K119,5)</f>
        <v>11115</v>
      </c>
      <c r="K119" s="67" t="s">
        <v>392</v>
      </c>
      <c r="L119" s="71" t="s">
        <v>405</v>
      </c>
      <c r="M119" s="66" t="n">
        <v>2294</v>
      </c>
      <c r="N119" s="66" t="str">
        <f aca="false">CONCATENATE(J119,O119)</f>
        <v>11115PROMOÇÃO DE CAPACITAÇÃO PARA OS PROFISSIONAIS DA REDE PÚBLICA DE EDUCAÇÃO E DEMANDA SOCIAL NAS TEMÁTICAS DE GÊNERO, RELAÇÕES ÉTNICAS RACIAIS E DE ORIENTAÇÃO SEXUAL POR MEIO DO PROGRAMA GÊNERO E DIVERSIDADE NA ESCOLA.</v>
      </c>
      <c r="O119" s="63" t="s">
        <v>414</v>
      </c>
      <c r="P119" s="63" t="s">
        <v>213</v>
      </c>
      <c r="Q119" s="69" t="n">
        <v>25</v>
      </c>
      <c r="R119" s="69" t="str">
        <f aca="false">VLOOKUP(O119,'PRODUTOS PPA'!G:G,1,0)</f>
        <v>PROMOÇÃO DE CAPACITAÇÃO PARA OS PROFISSIONAIS DA REDE PÚBLICA DE EDUCAÇÃO E DEMANDA SOCIAL NAS TEMÁTICAS DE GÊNERO, RELAÇÕES ÉTNICAS RACIAIS E DE ORIENTAÇÃO SEXUAL POR MEIO DO PROGRAMA GÊNERO E DIVERSIDADE NA ESCOLA.</v>
      </c>
      <c r="S119" s="69" t="s">
        <v>404</v>
      </c>
      <c r="T119" s="69" t="n">
        <v>2360</v>
      </c>
      <c r="U119" s="69" t="n">
        <v>1345995</v>
      </c>
      <c r="V119" s="70"/>
      <c r="W119" s="69"/>
      <c r="X119" s="69"/>
      <c r="Y119" s="69"/>
      <c r="Z119" s="69"/>
      <c r="AA119" s="69"/>
      <c r="AB119" s="69"/>
      <c r="AC119" s="69"/>
      <c r="AD119" s="69"/>
      <c r="AE119" s="69"/>
      <c r="AF119" s="69"/>
    </row>
    <row r="120" customFormat="false" ht="15" hidden="false" customHeight="true" outlineLevel="0" collapsed="false">
      <c r="A120" s="60" t="s">
        <v>86</v>
      </c>
      <c r="B120" s="61" t="str">
        <f aca="false">VLOOKUP(A120,PROGRAMAS!A:I,5,0)</f>
        <v>TEMÁTICO</v>
      </c>
      <c r="C120" s="62" t="str">
        <f aca="false">VLOOKUP(A120,PROGRAMAS!A:I,2,0)</f>
        <v>MAIS MULHER</v>
      </c>
      <c r="D120" s="62" t="str">
        <f aca="false">VLOOKUP(A120,PROGRAMAS!A:O,3,0)</f>
        <v>DIRETRIZ I</v>
      </c>
      <c r="E120" s="62" t="str">
        <f aca="false">VLOOKUP(A120,PROGRAMAS!A:O,6,0)</f>
        <v>HABITAÇÃO E TEMAS TRANSVERSAIS</v>
      </c>
      <c r="F120" s="73" t="s">
        <v>240</v>
      </c>
      <c r="G120" s="66" t="e">
        <f aca="false">VLOOKUP(F120,'AÇÕES ORÇAMENTÁRIAS'!D:E,2,0)</f>
        <v>#N/A</v>
      </c>
      <c r="H120" s="65" t="e">
        <f aca="false">VLOOKUP(CONCATENATE(G120,J120),'AÇÕES ORÇAMENTÁRIAS'!O:P,2,0)</f>
        <v>#N/A</v>
      </c>
      <c r="I120" s="65" t="e">
        <f aca="false">VLOOKUP(CONCATENATE(G120,J120),'AÇÕES ORÇAMENTÁRIAS'!O:Q,3,0)</f>
        <v>#N/A</v>
      </c>
      <c r="J120" s="66" t="str">
        <f aca="false">LEFT(K120,5)</f>
        <v>11115</v>
      </c>
      <c r="K120" s="67" t="s">
        <v>392</v>
      </c>
      <c r="L120" s="71" t="s">
        <v>415</v>
      </c>
      <c r="M120" s="66" t="n">
        <v>2645</v>
      </c>
      <c r="N120" s="66" t="str">
        <f aca="false">CONCATENATE(J120,O120)</f>
        <v>11115ASSESSORAMENTO E ACOMPANHAMENTO DA IMPLANTAÇÃO E IMPLEMENTAÇÃO DOS ORGANISMOS GOVERNAMENTAIS DE POLÍTICAS PARA MULHERES.</v>
      </c>
      <c r="O120" s="63" t="s">
        <v>416</v>
      </c>
      <c r="P120" s="63" t="s">
        <v>136</v>
      </c>
      <c r="Q120" s="63" t="n">
        <v>20</v>
      </c>
      <c r="R120" s="69" t="str">
        <f aca="false">VLOOKUP(O120,'PRODUTOS PPA'!G:G,1,0)</f>
        <v>ASSESSORAMENTO E ACOMPANHAMENTO DA IMPLANTAÇÃO E IMPLEMENTAÇÃO DOS ORGANISMOS GOVERNAMENTAIS DE POLÍTICAS PARA MULHERES.</v>
      </c>
      <c r="S120" s="63" t="s">
        <v>240</v>
      </c>
      <c r="T120" s="63" t="e">
        <f aca="false">#N/A</f>
        <v>#N/A</v>
      </c>
      <c r="U120" s="63" t="e">
        <f aca="false">#N/A</f>
        <v>#N/A</v>
      </c>
      <c r="V120" s="70"/>
      <c r="W120" s="69"/>
      <c r="X120" s="69"/>
      <c r="Y120" s="69"/>
      <c r="Z120" s="69"/>
      <c r="AA120" s="69"/>
      <c r="AB120" s="69"/>
      <c r="AC120" s="69"/>
      <c r="AD120" s="69"/>
      <c r="AE120" s="69"/>
      <c r="AF120" s="69"/>
    </row>
    <row r="121" customFormat="false" ht="15" hidden="false" customHeight="true" outlineLevel="0" collapsed="false">
      <c r="A121" s="60" t="s">
        <v>86</v>
      </c>
      <c r="B121" s="61" t="str">
        <f aca="false">VLOOKUP(A121,PROGRAMAS!A:I,5,0)</f>
        <v>TEMÁTICO</v>
      </c>
      <c r="C121" s="62" t="str">
        <f aca="false">VLOOKUP(A121,PROGRAMAS!A:I,2,0)</f>
        <v>MAIS MULHER</v>
      </c>
      <c r="D121" s="62" t="str">
        <f aca="false">VLOOKUP(A121,PROGRAMAS!A:O,3,0)</f>
        <v>DIRETRIZ I</v>
      </c>
      <c r="E121" s="62" t="str">
        <f aca="false">VLOOKUP(A121,PROGRAMAS!A:O,6,0)</f>
        <v>HABITAÇÃO E TEMAS TRANSVERSAIS</v>
      </c>
      <c r="F121" s="73" t="s">
        <v>240</v>
      </c>
      <c r="G121" s="66" t="e">
        <f aca="false">VLOOKUP(F121,'AÇÕES ORÇAMENTÁRIAS'!D:E,2,0)</f>
        <v>#N/A</v>
      </c>
      <c r="H121" s="65" t="e">
        <f aca="false">VLOOKUP(CONCATENATE(G121,J121),'AÇÕES ORÇAMENTÁRIAS'!O:P,2,0)</f>
        <v>#N/A</v>
      </c>
      <c r="I121" s="65" t="e">
        <f aca="false">VLOOKUP(CONCATENATE(G121,J121),'AÇÕES ORÇAMENTÁRIAS'!O:Q,3,0)</f>
        <v>#N/A</v>
      </c>
      <c r="J121" s="66" t="str">
        <f aca="false">LEFT(K121,5)</f>
        <v>11115</v>
      </c>
      <c r="K121" s="67" t="s">
        <v>392</v>
      </c>
      <c r="L121" s="71" t="s">
        <v>415</v>
      </c>
      <c r="M121" s="66" t="n">
        <v>2645</v>
      </c>
      <c r="N121" s="66" t="str">
        <f aca="false">CONCATENATE(J121,O121)</f>
        <v>11115SEMINÁRIO DE PRÁTICAS EXITOSAS NA EXECUÇÃO DOS ORGANISMOS DE POLÍTICAS PARA MULHERES.</v>
      </c>
      <c r="O121" s="63" t="s">
        <v>417</v>
      </c>
      <c r="P121" s="63" t="s">
        <v>311</v>
      </c>
      <c r="Q121" s="63" t="n">
        <v>1</v>
      </c>
      <c r="R121" s="69" t="str">
        <f aca="false">VLOOKUP(O121,'PRODUTOS PPA'!G:G,1,0)</f>
        <v>SEMINÁRIO DE PRÁTICAS EXITOSAS NA EXECUÇÃO DOS ORGANISMOS DE POLÍTICAS PARA MULHERES.</v>
      </c>
      <c r="S121" s="63" t="s">
        <v>240</v>
      </c>
      <c r="T121" s="63" t="e">
        <f aca="false">#N/A</f>
        <v>#N/A</v>
      </c>
      <c r="U121" s="63" t="e">
        <f aca="false">#N/A</f>
        <v>#N/A</v>
      </c>
      <c r="V121" s="70"/>
      <c r="W121" s="69"/>
      <c r="X121" s="69"/>
      <c r="Y121" s="69"/>
      <c r="Z121" s="69"/>
      <c r="AA121" s="69"/>
      <c r="AB121" s="69"/>
      <c r="AC121" s="69"/>
      <c r="AD121" s="69"/>
      <c r="AE121" s="69"/>
      <c r="AF121" s="69"/>
    </row>
    <row r="122" customFormat="false" ht="15" hidden="false" customHeight="true" outlineLevel="0" collapsed="false">
      <c r="A122" s="60" t="s">
        <v>86</v>
      </c>
      <c r="B122" s="61" t="str">
        <f aca="false">VLOOKUP(A122,PROGRAMAS!A:I,5,0)</f>
        <v>TEMÁTICO</v>
      </c>
      <c r="C122" s="62" t="str">
        <f aca="false">VLOOKUP(A122,PROGRAMAS!A:I,2,0)</f>
        <v>MAIS MULHER</v>
      </c>
      <c r="D122" s="62" t="str">
        <f aca="false">VLOOKUP(A122,PROGRAMAS!A:O,3,0)</f>
        <v>DIRETRIZ I</v>
      </c>
      <c r="E122" s="62" t="str">
        <f aca="false">VLOOKUP(A122,PROGRAMAS!A:O,6,0)</f>
        <v>HABITAÇÃO E TEMAS TRANSVERSAIS</v>
      </c>
      <c r="F122" s="73" t="s">
        <v>240</v>
      </c>
      <c r="G122" s="66" t="e">
        <f aca="false">VLOOKUP(F122,'AÇÕES ORÇAMENTÁRIAS'!D:E,2,0)</f>
        <v>#N/A</v>
      </c>
      <c r="H122" s="65" t="e">
        <f aca="false">VLOOKUP(CONCATENATE(G122,J122),'AÇÕES ORÇAMENTÁRIAS'!O:P,2,0)</f>
        <v>#N/A</v>
      </c>
      <c r="I122" s="65" t="e">
        <f aca="false">VLOOKUP(CONCATENATE(G122,J122),'AÇÕES ORÇAMENTÁRIAS'!O:Q,3,0)</f>
        <v>#N/A</v>
      </c>
      <c r="J122" s="66" t="str">
        <f aca="false">LEFT(K122,5)</f>
        <v>11115</v>
      </c>
      <c r="K122" s="67" t="s">
        <v>392</v>
      </c>
      <c r="L122" s="71" t="s">
        <v>415</v>
      </c>
      <c r="M122" s="66" t="n">
        <v>2645</v>
      </c>
      <c r="N122" s="66" t="str">
        <f aca="false">CONCATENATE(J122,O122)</f>
        <v>11115SENSIBILIZAÇÃO DOS GESTORES MUNICIPAIS NA CRIAÇÃO DE ORGANISMOS GOVERNAMENTAIS DE POLÍTICAS PARA MULHERES.</v>
      </c>
      <c r="O122" s="63" t="s">
        <v>418</v>
      </c>
      <c r="P122" s="63" t="s">
        <v>403</v>
      </c>
      <c r="Q122" s="69" t="n">
        <v>15</v>
      </c>
      <c r="R122" s="69" t="str">
        <f aca="false">VLOOKUP(O122,'PRODUTOS PPA'!G:G,1,0)</f>
        <v>SENSIBILIZAÇÃO DOS GESTORES MUNICIPAIS NA CRIAÇÃO DE ORGANISMOS GOVERNAMENTAIS DE POLÍTICAS PARA MULHERES.</v>
      </c>
      <c r="S122" s="69" t="s">
        <v>240</v>
      </c>
      <c r="T122" s="69" t="e">
        <f aca="false">#N/A</f>
        <v>#N/A</v>
      </c>
      <c r="U122" s="69" t="e">
        <f aca="false">#N/A</f>
        <v>#N/A</v>
      </c>
      <c r="V122" s="70"/>
      <c r="W122" s="69"/>
      <c r="X122" s="69"/>
      <c r="Y122" s="69"/>
      <c r="Z122" s="69"/>
      <c r="AA122" s="69"/>
      <c r="AB122" s="69"/>
      <c r="AC122" s="69"/>
      <c r="AD122" s="69"/>
      <c r="AE122" s="69"/>
      <c r="AF122" s="69"/>
    </row>
    <row r="123" customFormat="false" ht="15" hidden="false" customHeight="true" outlineLevel="0" collapsed="false">
      <c r="A123" s="60" t="s">
        <v>86</v>
      </c>
      <c r="B123" s="61" t="str">
        <f aca="false">VLOOKUP(A123,PROGRAMAS!A:I,5,0)</f>
        <v>TEMÁTICO</v>
      </c>
      <c r="C123" s="62" t="str">
        <f aca="false">VLOOKUP(A123,PROGRAMAS!A:I,2,0)</f>
        <v>MAIS MULHER</v>
      </c>
      <c r="D123" s="62" t="str">
        <f aca="false">VLOOKUP(A123,PROGRAMAS!A:O,3,0)</f>
        <v>DIRETRIZ I</v>
      </c>
      <c r="E123" s="62" t="str">
        <f aca="false">VLOOKUP(A123,PROGRAMAS!A:O,6,0)</f>
        <v>HABITAÇÃO E TEMAS TRANSVERSAIS</v>
      </c>
      <c r="F123" s="73" t="e">
        <f aca="false">#N/A</f>
        <v>#N/A</v>
      </c>
      <c r="G123" s="66" t="e">
        <f aca="false">VLOOKUP(F123,'AÇÕES ORÇAMENTÁRIAS'!D:E,2,0)</f>
        <v>#N/A</v>
      </c>
      <c r="H123" s="65" t="e">
        <f aca="false">VLOOKUP(CONCATENATE(G123,J123),'AÇÕES ORÇAMENTÁRIAS'!O:P,2,0)</f>
        <v>#N/A</v>
      </c>
      <c r="I123" s="65" t="e">
        <f aca="false">VLOOKUP(CONCATENATE(G123,J123),'AÇÕES ORÇAMENTÁRIAS'!O:Q,3,0)</f>
        <v>#N/A</v>
      </c>
      <c r="J123" s="66" t="str">
        <f aca="false">LEFT(K123,5)</f>
        <v>11115</v>
      </c>
      <c r="K123" s="67" t="s">
        <v>392</v>
      </c>
      <c r="L123" s="71" t="s">
        <v>393</v>
      </c>
      <c r="M123" s="66" t="str">
        <f aca="false">VLOOKUP(L123,'AÇÕES ESTRATÉGICAS'!D:E,2,0)</f>
        <v>2713</v>
      </c>
      <c r="N123" s="66" t="str">
        <f aca="false">CONCATENATE(J123,O123)</f>
        <v>11115ATENDIMENTO INTEGRAL À MULHER VÍTIMA DE VIOLÊNCIA</v>
      </c>
      <c r="O123" s="69" t="s">
        <v>419</v>
      </c>
      <c r="P123" s="69" t="s">
        <v>420</v>
      </c>
      <c r="Q123" s="69" t="n">
        <v>600</v>
      </c>
      <c r="R123" s="69" t="str">
        <f aca="false">VLOOKUP(O123,'PRODUTOS PPA'!G:G,1,0)</f>
        <v>ATENDIMENTO INTEGRAL À MULHER VÍTIMA DE VIOLÊNCIA</v>
      </c>
      <c r="S123" s="69" t="e">
        <f aca="false">#N/A</f>
        <v>#N/A</v>
      </c>
      <c r="T123" s="69" t="e">
        <f aca="false">#N/A</f>
        <v>#N/A</v>
      </c>
      <c r="U123" s="69" t="e">
        <f aca="false">#N/A</f>
        <v>#N/A</v>
      </c>
      <c r="V123" s="70"/>
      <c r="W123" s="69"/>
      <c r="X123" s="69"/>
      <c r="Y123" s="69"/>
      <c r="Z123" s="69"/>
      <c r="AA123" s="69"/>
      <c r="AB123" s="69"/>
      <c r="AC123" s="69"/>
      <c r="AD123" s="69"/>
      <c r="AE123" s="69"/>
      <c r="AF123" s="69"/>
    </row>
    <row r="124" customFormat="false" ht="15" hidden="false" customHeight="true" outlineLevel="0" collapsed="false">
      <c r="A124" s="60" t="s">
        <v>86</v>
      </c>
      <c r="B124" s="61" t="str">
        <f aca="false">VLOOKUP(A124,PROGRAMAS!A:I,5,0)</f>
        <v>TEMÁTICO</v>
      </c>
      <c r="C124" s="62" t="str">
        <f aca="false">VLOOKUP(A124,PROGRAMAS!A:I,2,0)</f>
        <v>MAIS MULHER</v>
      </c>
      <c r="D124" s="62" t="str">
        <f aca="false">VLOOKUP(A124,PROGRAMAS!A:O,3,0)</f>
        <v>DIRETRIZ I</v>
      </c>
      <c r="E124" s="62" t="str">
        <f aca="false">VLOOKUP(A124,PROGRAMAS!A:O,6,0)</f>
        <v>HABITAÇÃO E TEMAS TRANSVERSAIS</v>
      </c>
      <c r="F124" s="75" t="e">
        <f aca="false">#N/A</f>
        <v>#N/A</v>
      </c>
      <c r="G124" s="66" t="e">
        <f aca="false">VLOOKUP(F124,'AÇÕES ORÇAMENTÁRIAS'!D:E,2,0)</f>
        <v>#N/A</v>
      </c>
      <c r="H124" s="65" t="e">
        <f aca="false">VLOOKUP(CONCATENATE(G124,J124),'AÇÕES ORÇAMENTÁRIAS'!O:P,2,0)</f>
        <v>#N/A</v>
      </c>
      <c r="I124" s="65" t="e">
        <f aca="false">VLOOKUP(CONCATENATE(G124,J124),'AÇÕES ORÇAMENTÁRIAS'!O:Q,3,0)</f>
        <v>#N/A</v>
      </c>
      <c r="J124" s="66" t="str">
        <f aca="false">LEFT(K124,5)</f>
        <v>11115</v>
      </c>
      <c r="K124" s="67" t="s">
        <v>392</v>
      </c>
      <c r="L124" s="71" t="s">
        <v>393</v>
      </c>
      <c r="M124" s="66" t="str">
        <f aca="false">VLOOKUP(L124,'AÇÕES ESTRATÉGICAS'!D:E,2,0)</f>
        <v>2713</v>
      </c>
      <c r="N124" s="66" t="str">
        <f aca="false">CONCATENATE(J124,O124)</f>
        <v>11115ATENDIMENTO JURÍDICO E PSICOSSOCIAL À MULHER EM SITUAÇÃO DE VIOLÊNCIA</v>
      </c>
      <c r="O124" s="69" t="s">
        <v>421</v>
      </c>
      <c r="P124" s="69" t="s">
        <v>420</v>
      </c>
      <c r="Q124" s="69" t="n">
        <v>600</v>
      </c>
      <c r="R124" s="69" t="str">
        <f aca="false">VLOOKUP(O124,'PRODUTOS PPA'!G:G,1,0)</f>
        <v>ATENDIMENTO JURÍDICO E PSICOSSOCIAL À MULHER EM SITUAÇÃO DE VIOLÊNCIA</v>
      </c>
      <c r="S124" s="69" t="e">
        <f aca="false">#N/A</f>
        <v>#N/A</v>
      </c>
      <c r="T124" s="69" t="e">
        <f aca="false">#N/A</f>
        <v>#N/A</v>
      </c>
      <c r="U124" s="69" t="e">
        <f aca="false">#N/A</f>
        <v>#N/A</v>
      </c>
      <c r="V124" s="70"/>
      <c r="W124" s="69"/>
      <c r="X124" s="69"/>
      <c r="Y124" s="69"/>
      <c r="Z124" s="69"/>
      <c r="AA124" s="69"/>
      <c r="AB124" s="69"/>
      <c r="AC124" s="69"/>
      <c r="AD124" s="69"/>
      <c r="AE124" s="69"/>
      <c r="AF124" s="69"/>
    </row>
    <row r="125" customFormat="false" ht="15" hidden="false" customHeight="true" outlineLevel="0" collapsed="false">
      <c r="A125" s="60" t="s">
        <v>86</v>
      </c>
      <c r="B125" s="61" t="str">
        <f aca="false">VLOOKUP(A125,PROGRAMAS!A:I,5,0)</f>
        <v>TEMÁTICO</v>
      </c>
      <c r="C125" s="62" t="str">
        <f aca="false">VLOOKUP(A125,PROGRAMAS!A:I,2,0)</f>
        <v>MAIS MULHER</v>
      </c>
      <c r="D125" s="62" t="str">
        <f aca="false">VLOOKUP(A125,PROGRAMAS!A:O,3,0)</f>
        <v>DIRETRIZ I</v>
      </c>
      <c r="E125" s="62" t="str">
        <f aca="false">VLOOKUP(A125,PROGRAMAS!A:O,6,0)</f>
        <v>HABITAÇÃO E TEMAS TRANSVERSAIS</v>
      </c>
      <c r="F125" s="73" t="e">
        <f aca="false">#N/A</f>
        <v>#N/A</v>
      </c>
      <c r="G125" s="66" t="e">
        <f aca="false">VLOOKUP(F125,'AÇÕES ORÇAMENTÁRIAS'!D:E,2,0)</f>
        <v>#N/A</v>
      </c>
      <c r="H125" s="65" t="e">
        <f aca="false">VLOOKUP(CONCATENATE(G125,J125),'AÇÕES ORÇAMENTÁRIAS'!O:P,2,0)</f>
        <v>#N/A</v>
      </c>
      <c r="I125" s="65" t="e">
        <f aca="false">VLOOKUP(CONCATENATE(G125,J125),'AÇÕES ORÇAMENTÁRIAS'!O:Q,3,0)</f>
        <v>#N/A</v>
      </c>
      <c r="J125" s="66" t="str">
        <f aca="false">LEFT(K125,5)</f>
        <v>11115</v>
      </c>
      <c r="K125" s="67" t="s">
        <v>392</v>
      </c>
      <c r="L125" s="71" t="s">
        <v>393</v>
      </c>
      <c r="M125" s="66" t="str">
        <f aca="false">VLOOKUP(L125,'AÇÕES ESTRATÉGICAS'!D:E,2,0)</f>
        <v>2713</v>
      </c>
      <c r="N125" s="66" t="str">
        <f aca="false">CONCATENATE(J125,O125)</f>
        <v>11115CAPACITAÇÃO DE PROFISSIONAIS QUE ATUAM DIRETAMENTE NO ATENDIMENTO AS MULHERES VÍTIMAS DE VIOLÊNCIA.</v>
      </c>
      <c r="O125" s="69" t="s">
        <v>422</v>
      </c>
      <c r="P125" s="69" t="s">
        <v>291</v>
      </c>
      <c r="Q125" s="69" t="n">
        <v>15</v>
      </c>
      <c r="R125" s="69" t="str">
        <f aca="false">VLOOKUP(O125,'PRODUTOS PPA'!G:G,1,0)</f>
        <v>CAPACITAÇÃO DE PROFISSIONAIS QUE ATUAM DIRETAMENTE NO ATENDIMENTO AS MULHERES VÍTIMAS DE VIOLÊNCIA.</v>
      </c>
      <c r="S125" s="69" t="e">
        <f aca="false">#N/A</f>
        <v>#N/A</v>
      </c>
      <c r="T125" s="69" t="e">
        <f aca="false">#N/A</f>
        <v>#N/A</v>
      </c>
      <c r="U125" s="69" t="e">
        <f aca="false">#N/A</f>
        <v>#N/A</v>
      </c>
      <c r="V125" s="70"/>
      <c r="W125" s="69"/>
      <c r="X125" s="69"/>
      <c r="Y125" s="69"/>
      <c r="Z125" s="69"/>
      <c r="AA125" s="69"/>
      <c r="AB125" s="69"/>
      <c r="AC125" s="69"/>
      <c r="AD125" s="69"/>
      <c r="AE125" s="69"/>
      <c r="AF125" s="69"/>
    </row>
    <row r="126" customFormat="false" ht="15" hidden="false" customHeight="true" outlineLevel="0" collapsed="false">
      <c r="A126" s="60" t="s">
        <v>86</v>
      </c>
      <c r="B126" s="61" t="str">
        <f aca="false">VLOOKUP(A126,PROGRAMAS!A:I,5,0)</f>
        <v>TEMÁTICO</v>
      </c>
      <c r="C126" s="62" t="str">
        <f aca="false">VLOOKUP(A126,PROGRAMAS!A:I,2,0)</f>
        <v>MAIS MULHER</v>
      </c>
      <c r="D126" s="62" t="str">
        <f aca="false">VLOOKUP(A126,PROGRAMAS!A:O,3,0)</f>
        <v>DIRETRIZ I</v>
      </c>
      <c r="E126" s="62" t="str">
        <f aca="false">VLOOKUP(A126,PROGRAMAS!A:O,6,0)</f>
        <v>HABITAÇÃO E TEMAS TRANSVERSAIS</v>
      </c>
      <c r="F126" s="73" t="e">
        <f aca="false">#N/A</f>
        <v>#N/A</v>
      </c>
      <c r="G126" s="66" t="e">
        <f aca="false">VLOOKUP(F126,'AÇÕES ORÇAMENTÁRIAS'!D:E,2,0)</f>
        <v>#N/A</v>
      </c>
      <c r="H126" s="65" t="e">
        <f aca="false">VLOOKUP(CONCATENATE(G126,J126),'AÇÕES ORÇAMENTÁRIAS'!O:P,2,0)</f>
        <v>#N/A</v>
      </c>
      <c r="I126" s="65" t="e">
        <f aca="false">VLOOKUP(CONCATENATE(G126,J126),'AÇÕES ORÇAMENTÁRIAS'!O:Q,3,0)</f>
        <v>#N/A</v>
      </c>
      <c r="J126" s="66" t="str">
        <f aca="false">LEFT(K126,5)</f>
        <v>11115</v>
      </c>
      <c r="K126" s="67" t="s">
        <v>392</v>
      </c>
      <c r="L126" s="71" t="s">
        <v>393</v>
      </c>
      <c r="M126" s="66" t="str">
        <f aca="false">VLOOKUP(L126,'AÇÕES ESTRATÉGICAS'!D:E,2,0)</f>
        <v>2713</v>
      </c>
      <c r="N126" s="66" t="str">
        <f aca="false">CONCATENATE(J126,O126)</f>
        <v>11115CONSTRUÇÃO DE ESTRUTURAÇÃO DA CASA DA MULHER BRASILEIRA</v>
      </c>
      <c r="O126" s="69" t="s">
        <v>423</v>
      </c>
      <c r="P126" s="69" t="s">
        <v>147</v>
      </c>
      <c r="Q126" s="69" t="n">
        <v>1</v>
      </c>
      <c r="R126" s="69" t="str">
        <f aca="false">VLOOKUP(O126,'PRODUTOS PPA'!G:G,1,0)</f>
        <v>CONSTRUÇÃO DE ESTRUTURAÇÃO DA CASA DA MULHER BRASILEIRA</v>
      </c>
      <c r="S126" s="69" t="e">
        <f aca="false">#N/A</f>
        <v>#N/A</v>
      </c>
      <c r="T126" s="69" t="e">
        <f aca="false">#N/A</f>
        <v>#N/A</v>
      </c>
      <c r="U126" s="69" t="e">
        <f aca="false">#N/A</f>
        <v>#N/A</v>
      </c>
      <c r="V126" s="70"/>
      <c r="W126" s="69"/>
      <c r="X126" s="69"/>
      <c r="Y126" s="69"/>
      <c r="Z126" s="69"/>
      <c r="AA126" s="69"/>
      <c r="AB126" s="69"/>
      <c r="AC126" s="69"/>
      <c r="AD126" s="69"/>
      <c r="AE126" s="69"/>
      <c r="AF126" s="69"/>
    </row>
    <row r="127" customFormat="false" ht="15" hidden="false" customHeight="true" outlineLevel="0" collapsed="false">
      <c r="A127" s="60" t="s">
        <v>86</v>
      </c>
      <c r="B127" s="61" t="str">
        <f aca="false">VLOOKUP(A127,PROGRAMAS!A:I,5,0)</f>
        <v>TEMÁTICO</v>
      </c>
      <c r="C127" s="62" t="str">
        <f aca="false">VLOOKUP(A127,PROGRAMAS!A:I,2,0)</f>
        <v>MAIS MULHER</v>
      </c>
      <c r="D127" s="62" t="str">
        <f aca="false">VLOOKUP(A127,PROGRAMAS!A:O,3,0)</f>
        <v>DIRETRIZ I</v>
      </c>
      <c r="E127" s="62" t="str">
        <f aca="false">VLOOKUP(A127,PROGRAMAS!A:O,6,0)</f>
        <v>HABITAÇÃO E TEMAS TRANSVERSAIS</v>
      </c>
      <c r="F127" s="73" t="e">
        <f aca="false">#N/A</f>
        <v>#N/A</v>
      </c>
      <c r="G127" s="66" t="e">
        <f aca="false">VLOOKUP(F127,'AÇÕES ORÇAMENTÁRIAS'!D:E,2,0)</f>
        <v>#N/A</v>
      </c>
      <c r="H127" s="65" t="e">
        <f aca="false">VLOOKUP(CONCATENATE(G127,J127),'AÇÕES ORÇAMENTÁRIAS'!O:P,2,0)</f>
        <v>#N/A</v>
      </c>
      <c r="I127" s="65" t="e">
        <f aca="false">VLOOKUP(CONCATENATE(G127,J127),'AÇÕES ORÇAMENTÁRIAS'!O:Q,3,0)</f>
        <v>#N/A</v>
      </c>
      <c r="J127" s="66" t="str">
        <f aca="false">LEFT(K127,5)</f>
        <v>11115</v>
      </c>
      <c r="K127" s="67" t="s">
        <v>392</v>
      </c>
      <c r="L127" s="71" t="s">
        <v>393</v>
      </c>
      <c r="M127" s="66" t="str">
        <f aca="false">VLOOKUP(L127,'AÇÕES ESTRATÉGICAS'!D:E,2,0)</f>
        <v>2713</v>
      </c>
      <c r="N127" s="66" t="str">
        <f aca="false">CONCATENATE(J127,O127)</f>
        <v>11115FUNCIONAMENTO DAS UNIDADES MÓVEIS.</v>
      </c>
      <c r="O127" s="69" t="s">
        <v>424</v>
      </c>
      <c r="P127" s="69" t="s">
        <v>425</v>
      </c>
      <c r="Q127" s="69" t="n">
        <v>400</v>
      </c>
      <c r="R127" s="69" t="str">
        <f aca="false">VLOOKUP(O127,'PRODUTOS PPA'!G:G,1,0)</f>
        <v>FUNCIONAMENTO DAS UNIDADES MÓVEIS.</v>
      </c>
      <c r="S127" s="69" t="e">
        <f aca="false">#N/A</f>
        <v>#N/A</v>
      </c>
      <c r="T127" s="69" t="e">
        <f aca="false">#N/A</f>
        <v>#N/A</v>
      </c>
      <c r="U127" s="69" t="e">
        <f aca="false">#N/A</f>
        <v>#N/A</v>
      </c>
      <c r="V127" s="70"/>
      <c r="W127" s="69"/>
      <c r="X127" s="69"/>
      <c r="Y127" s="69"/>
      <c r="Z127" s="69"/>
      <c r="AA127" s="69"/>
      <c r="AB127" s="69"/>
      <c r="AC127" s="69"/>
      <c r="AD127" s="69"/>
      <c r="AE127" s="69"/>
      <c r="AF127" s="69"/>
    </row>
    <row r="128" customFormat="false" ht="15" hidden="false" customHeight="true" outlineLevel="0" collapsed="false">
      <c r="A128" s="60" t="s">
        <v>86</v>
      </c>
      <c r="B128" s="61" t="str">
        <f aca="false">VLOOKUP(A128,PROGRAMAS!A:I,5,0)</f>
        <v>TEMÁTICO</v>
      </c>
      <c r="C128" s="62" t="str">
        <f aca="false">VLOOKUP(A128,PROGRAMAS!A:I,2,0)</f>
        <v>MAIS MULHER</v>
      </c>
      <c r="D128" s="62" t="str">
        <f aca="false">VLOOKUP(A128,PROGRAMAS!A:O,3,0)</f>
        <v>DIRETRIZ I</v>
      </c>
      <c r="E128" s="62" t="str">
        <f aca="false">VLOOKUP(A128,PROGRAMAS!A:O,6,0)</f>
        <v>HABITAÇÃO E TEMAS TRANSVERSAIS</v>
      </c>
      <c r="F128" s="73" t="e">
        <f aca="false">#N/A</f>
        <v>#N/A</v>
      </c>
      <c r="G128" s="66" t="e">
        <f aca="false">VLOOKUP(F128,'AÇÕES ORÇAMENTÁRIAS'!D:E,2,0)</f>
        <v>#N/A</v>
      </c>
      <c r="H128" s="65" t="e">
        <f aca="false">VLOOKUP(CONCATENATE(G128,J128),'AÇÕES ORÇAMENTÁRIAS'!O:P,2,0)</f>
        <v>#N/A</v>
      </c>
      <c r="I128" s="65" t="e">
        <f aca="false">VLOOKUP(CONCATENATE(G128,J128),'AÇÕES ORÇAMENTÁRIAS'!O:Q,3,0)</f>
        <v>#N/A</v>
      </c>
      <c r="J128" s="66" t="str">
        <f aca="false">LEFT(K128,5)</f>
        <v>11115</v>
      </c>
      <c r="K128" s="67" t="s">
        <v>392</v>
      </c>
      <c r="L128" s="71" t="s">
        <v>393</v>
      </c>
      <c r="M128" s="66" t="str">
        <f aca="false">VLOOKUP(L128,'AÇÕES ESTRATÉGICAS'!D:E,2,0)</f>
        <v>2713</v>
      </c>
      <c r="N128" s="66" t="str">
        <f aca="false">CONCATENATE(J128,O128)</f>
        <v>11115REESTRUTURAÇÃO E MANUTENÇÃO DA CASA ABRIGO "MULHER VIVA"</v>
      </c>
      <c r="O128" s="63" t="s">
        <v>426</v>
      </c>
      <c r="P128" s="63" t="s">
        <v>213</v>
      </c>
      <c r="Q128" s="69" t="n">
        <v>20</v>
      </c>
      <c r="R128" s="69" t="str">
        <f aca="false">VLOOKUP(O128,'PRODUTOS PPA'!G:G,1,0)</f>
        <v>REESTRUTURAÇÃO E MANUTENÇÃO DA CASA ABRIGO "MULHER VIVA"</v>
      </c>
      <c r="S128" s="69" t="e">
        <f aca="false">#N/A</f>
        <v>#N/A</v>
      </c>
      <c r="T128" s="69" t="e">
        <f aca="false">#N/A</f>
        <v>#N/A</v>
      </c>
      <c r="U128" s="69" t="e">
        <f aca="false">#N/A</f>
        <v>#N/A</v>
      </c>
      <c r="V128" s="70"/>
      <c r="W128" s="69"/>
      <c r="X128" s="69"/>
      <c r="Y128" s="69"/>
      <c r="Z128" s="69"/>
      <c r="AA128" s="69"/>
      <c r="AB128" s="69"/>
      <c r="AC128" s="69"/>
      <c r="AD128" s="69"/>
      <c r="AE128" s="69"/>
      <c r="AF128" s="69"/>
    </row>
    <row r="129" customFormat="false" ht="15" hidden="false" customHeight="true" outlineLevel="0" collapsed="false">
      <c r="A129" s="60" t="s">
        <v>86</v>
      </c>
      <c r="B129" s="61" t="str">
        <f aca="false">VLOOKUP(A129,PROGRAMAS!A:I,5,0)</f>
        <v>TEMÁTICO</v>
      </c>
      <c r="C129" s="62" t="str">
        <f aca="false">VLOOKUP(A129,PROGRAMAS!A:I,2,0)</f>
        <v>MAIS MULHER</v>
      </c>
      <c r="D129" s="62" t="str">
        <f aca="false">VLOOKUP(A129,PROGRAMAS!A:O,3,0)</f>
        <v>DIRETRIZ I</v>
      </c>
      <c r="E129" s="62" t="str">
        <f aca="false">VLOOKUP(A129,PROGRAMAS!A:O,6,0)</f>
        <v>HABITAÇÃO E TEMAS TRANSVERSAIS</v>
      </c>
      <c r="F129" s="73" t="e">
        <f aca="false">#N/A</f>
        <v>#N/A</v>
      </c>
      <c r="G129" s="66" t="e">
        <f aca="false">VLOOKUP(F129,'AÇÕES ORÇAMENTÁRIAS'!D:E,2,0)</f>
        <v>#N/A</v>
      </c>
      <c r="H129" s="65" t="e">
        <f aca="false">VLOOKUP(CONCATENATE(G129,J129),'AÇÕES ORÇAMENTÁRIAS'!O:P,2,0)</f>
        <v>#N/A</v>
      </c>
      <c r="I129" s="65" t="e">
        <f aca="false">VLOOKUP(CONCATENATE(G129,J129),'AÇÕES ORÇAMENTÁRIAS'!O:Q,3,0)</f>
        <v>#N/A</v>
      </c>
      <c r="J129" s="66" t="str">
        <f aca="false">LEFT(K129,5)</f>
        <v>11115</v>
      </c>
      <c r="K129" s="67" t="s">
        <v>392</v>
      </c>
      <c r="L129" s="71" t="s">
        <v>393</v>
      </c>
      <c r="M129" s="66" t="str">
        <f aca="false">VLOOKUP(L129,'AÇÕES ESTRATÉGICAS'!D:E,2,0)</f>
        <v>2713</v>
      </c>
      <c r="N129" s="66" t="str">
        <f aca="false">CONCATENATE(J129,O129)</f>
        <v>11115REESTRUTURAÇÃO E MANUTENÇÃO DO CENTRO DE REFERÊNCIA PARA AS MULHERES VÍTIMAS DE VIOLÊNCIA</v>
      </c>
      <c r="O129" s="63" t="s">
        <v>427</v>
      </c>
      <c r="P129" s="63" t="s">
        <v>213</v>
      </c>
      <c r="Q129" s="69" t="n">
        <v>25</v>
      </c>
      <c r="R129" s="69" t="str">
        <f aca="false">VLOOKUP(O129,'PRODUTOS PPA'!G:G,1,0)</f>
        <v>REESTRUTURAÇÃO E MANUTENÇÃO DO CENTRO DE REFERÊNCIA PARA AS MULHERES VÍTIMAS DE VIOLÊNCIA</v>
      </c>
      <c r="S129" s="69" t="e">
        <f aca="false">#N/A</f>
        <v>#N/A</v>
      </c>
      <c r="T129" s="69" t="e">
        <f aca="false">#N/A</f>
        <v>#N/A</v>
      </c>
      <c r="U129" s="69" t="e">
        <f aca="false">#N/A</f>
        <v>#N/A</v>
      </c>
      <c r="V129" s="70"/>
      <c r="W129" s="69"/>
      <c r="X129" s="69"/>
      <c r="Y129" s="69"/>
      <c r="Z129" s="69"/>
      <c r="AA129" s="69"/>
      <c r="AB129" s="69"/>
      <c r="AC129" s="69"/>
      <c r="AD129" s="69"/>
      <c r="AE129" s="69"/>
      <c r="AF129" s="69"/>
    </row>
    <row r="130" customFormat="false" ht="15" hidden="false" customHeight="true" outlineLevel="0" collapsed="false">
      <c r="A130" s="60" t="s">
        <v>86</v>
      </c>
      <c r="B130" s="61" t="str">
        <f aca="false">VLOOKUP(A130,PROGRAMAS!A:I,5,0)</f>
        <v>TEMÁTICO</v>
      </c>
      <c r="C130" s="62" t="str">
        <f aca="false">VLOOKUP(A130,PROGRAMAS!A:I,2,0)</f>
        <v>MAIS MULHER</v>
      </c>
      <c r="D130" s="62" t="str">
        <f aca="false">VLOOKUP(A130,PROGRAMAS!A:O,3,0)</f>
        <v>DIRETRIZ I</v>
      </c>
      <c r="E130" s="62" t="str">
        <f aca="false">VLOOKUP(A130,PROGRAMAS!A:O,6,0)</f>
        <v>HABITAÇÃO E TEMAS TRANSVERSAIS</v>
      </c>
      <c r="F130" s="73" t="e">
        <f aca="false">#N/A</f>
        <v>#N/A</v>
      </c>
      <c r="G130" s="66" t="e">
        <f aca="false">VLOOKUP(F130,'AÇÕES ORÇAMENTÁRIAS'!D:E,2,0)</f>
        <v>#N/A</v>
      </c>
      <c r="H130" s="65" t="e">
        <f aca="false">VLOOKUP(CONCATENATE(G130,J130),'AÇÕES ORÇAMENTÁRIAS'!O:P,2,0)</f>
        <v>#N/A</v>
      </c>
      <c r="I130" s="65" t="e">
        <f aca="false">VLOOKUP(CONCATENATE(G130,J130),'AÇÕES ORÇAMENTÁRIAS'!O:Q,3,0)</f>
        <v>#N/A</v>
      </c>
      <c r="J130" s="66" t="str">
        <f aca="false">LEFT(K130,5)</f>
        <v>11115</v>
      </c>
      <c r="K130" s="67" t="s">
        <v>392</v>
      </c>
      <c r="L130" s="71" t="s">
        <v>393</v>
      </c>
      <c r="M130" s="66" t="str">
        <f aca="false">VLOOKUP(L130,'AÇÕES ESTRATÉGICAS'!D:E,2,0)</f>
        <v>2713</v>
      </c>
      <c r="N130" s="66" t="str">
        <f aca="false">CONCATENATE(J130,O130)</f>
        <v>11115REFORMA DA CASA ABRIGO "MULHER VIVA"</v>
      </c>
      <c r="O130" s="69" t="s">
        <v>428</v>
      </c>
      <c r="P130" s="69" t="s">
        <v>147</v>
      </c>
      <c r="Q130" s="69" t="n">
        <v>1</v>
      </c>
      <c r="R130" s="69" t="str">
        <f aca="false">VLOOKUP(O130,'PRODUTOS PPA'!G:G,1,0)</f>
        <v>REFORMA DA CASA ABRIGO "MULHER VIVA"</v>
      </c>
      <c r="S130" s="69" t="e">
        <f aca="false">#N/A</f>
        <v>#N/A</v>
      </c>
      <c r="T130" s="69" t="e">
        <f aca="false">#N/A</f>
        <v>#N/A</v>
      </c>
      <c r="U130" s="69" t="e">
        <f aca="false">#N/A</f>
        <v>#N/A</v>
      </c>
      <c r="V130" s="70"/>
      <c r="W130" s="69"/>
      <c r="X130" s="69"/>
      <c r="Y130" s="69"/>
      <c r="Z130" s="69"/>
      <c r="AA130" s="69"/>
      <c r="AB130" s="69"/>
      <c r="AC130" s="69"/>
      <c r="AD130" s="69"/>
      <c r="AE130" s="69"/>
      <c r="AF130" s="69"/>
    </row>
    <row r="131" customFormat="false" ht="15" hidden="false" customHeight="true" outlineLevel="0" collapsed="false">
      <c r="A131" s="60" t="s">
        <v>86</v>
      </c>
      <c r="B131" s="61" t="str">
        <f aca="false">VLOOKUP(A131,PROGRAMAS!A:I,5,0)</f>
        <v>TEMÁTICO</v>
      </c>
      <c r="C131" s="62" t="str">
        <f aca="false">VLOOKUP(A131,PROGRAMAS!A:I,2,0)</f>
        <v>MAIS MULHER</v>
      </c>
      <c r="D131" s="62" t="str">
        <f aca="false">VLOOKUP(A131,PROGRAMAS!A:O,3,0)</f>
        <v>DIRETRIZ I</v>
      </c>
      <c r="E131" s="62" t="str">
        <f aca="false">VLOOKUP(A131,PROGRAMAS!A:O,6,0)</f>
        <v>HABITAÇÃO E TEMAS TRANSVERSAIS</v>
      </c>
      <c r="F131" s="73" t="e">
        <f aca="false">#N/A</f>
        <v>#N/A</v>
      </c>
      <c r="G131" s="66" t="e">
        <f aca="false">VLOOKUP(F131,'AÇÕES ORÇAMENTÁRIAS'!D:E,2,0)</f>
        <v>#N/A</v>
      </c>
      <c r="H131" s="65" t="e">
        <f aca="false">VLOOKUP(CONCATENATE(G131,J131),'AÇÕES ORÇAMENTÁRIAS'!O:P,2,0)</f>
        <v>#N/A</v>
      </c>
      <c r="I131" s="65" t="e">
        <f aca="false">VLOOKUP(CONCATENATE(G131,J131),'AÇÕES ORÇAMENTÁRIAS'!O:Q,3,0)</f>
        <v>#N/A</v>
      </c>
      <c r="J131" s="66" t="str">
        <f aca="false">LEFT(K131,5)</f>
        <v>11115</v>
      </c>
      <c r="K131" s="67" t="s">
        <v>392</v>
      </c>
      <c r="L131" s="71" t="s">
        <v>393</v>
      </c>
      <c r="M131" s="66" t="str">
        <f aca="false">VLOOKUP(L131,'AÇÕES ESTRATÉGICAS'!D:E,2,0)</f>
        <v>2713</v>
      </c>
      <c r="N131" s="66" t="str">
        <f aca="false">CONCATENATE(J131,O131)</f>
        <v>11115REFORMA DO CENTRO DE REFERÊNCIA PARA AS MULHERES VÍTIMAS DE VIOLÊNCIA.</v>
      </c>
      <c r="O131" s="69" t="s">
        <v>429</v>
      </c>
      <c r="P131" s="69" t="s">
        <v>147</v>
      </c>
      <c r="Q131" s="69" t="n">
        <v>1</v>
      </c>
      <c r="R131" s="69" t="str">
        <f aca="false">VLOOKUP(O131,'PRODUTOS PPA'!G:G,1,0)</f>
        <v>REFORMA DO CENTRO DE REFERÊNCIA PARA AS MULHERES VÍTIMAS DE VIOLÊNCIA.</v>
      </c>
      <c r="S131" s="69" t="e">
        <f aca="false">#N/A</f>
        <v>#N/A</v>
      </c>
      <c r="T131" s="69" t="e">
        <f aca="false">#N/A</f>
        <v>#N/A</v>
      </c>
      <c r="U131" s="69" t="e">
        <f aca="false">#N/A</f>
        <v>#N/A</v>
      </c>
      <c r="V131" s="70"/>
      <c r="W131" s="69"/>
      <c r="X131" s="69"/>
      <c r="Y131" s="69"/>
      <c r="Z131" s="69"/>
      <c r="AA131" s="69"/>
      <c r="AB131" s="69"/>
      <c r="AC131" s="69"/>
      <c r="AD131" s="69"/>
      <c r="AE131" s="69"/>
      <c r="AF131" s="69"/>
    </row>
    <row r="132" customFormat="false" ht="15" hidden="false" customHeight="true" outlineLevel="0" collapsed="false">
      <c r="A132" s="60" t="s">
        <v>94</v>
      </c>
      <c r="B132" s="61" t="str">
        <f aca="false">VLOOKUP(A132,PROGRAMAS!A:I,5,0)</f>
        <v>GESTÃO</v>
      </c>
      <c r="C132" s="62" t="str">
        <f aca="false">VLOOKUP(A132,PROGRAMAS!A:I,2,0)</f>
        <v>GESTÃO E MANUTENÇÃO DO PODER EXECUTIVO</v>
      </c>
      <c r="D132" s="62" t="str">
        <f aca="false">VLOOKUP(A132,PROGRAMAS!A:O,3,0)</f>
        <v>DIRETRIZ IV</v>
      </c>
      <c r="E132" s="62"/>
      <c r="F132" s="74" t="s">
        <v>255</v>
      </c>
      <c r="G132" s="66" t="str">
        <f aca="false">VLOOKUP(F132,'AÇÕES ORÇAMENTÁRIAS'!D:E,2,0)</f>
        <v>2000</v>
      </c>
      <c r="H132" s="65" t="n">
        <f aca="false">VLOOKUP(CONCATENATE(G132,J132),'AÇÕES ORÇAMENTÁRIAS'!O:P,2,0)</f>
        <v>663367</v>
      </c>
      <c r="I132" s="65" t="n">
        <f aca="false">VLOOKUP(CONCATENATE(G132,J132),'AÇÕES ORÇAMENTÁRIAS'!O:Q,3,0)</f>
        <v>130384.6</v>
      </c>
      <c r="J132" s="66" t="str">
        <f aca="false">LEFT(K132,5)</f>
        <v>11115</v>
      </c>
      <c r="K132" s="67" t="s">
        <v>392</v>
      </c>
      <c r="L132" s="71" t="s">
        <v>430</v>
      </c>
      <c r="M132" s="66" t="str">
        <f aca="false">VLOOKUP(L132,'AÇÕES ESTRATÉGICAS'!D:E,2,0)</f>
        <v>2127</v>
      </c>
      <c r="N132" s="66" t="str">
        <f aca="false">CONCATENATE(J132,O132)</f>
        <v>11115MANUTENÇÃO DO ÓRGÃO.</v>
      </c>
      <c r="O132" s="63" t="s">
        <v>431</v>
      </c>
      <c r="P132" s="63" t="s">
        <v>136</v>
      </c>
      <c r="Q132" s="69" t="n">
        <v>25</v>
      </c>
      <c r="R132" s="69" t="str">
        <f aca="false">VLOOKUP(O132,'PRODUTOS PPA'!G:G,1,0)</f>
        <v>MANUTENÇÃO DO ÓRGÃO.</v>
      </c>
      <c r="S132" s="69" t="s">
        <v>255</v>
      </c>
      <c r="T132" s="69" t="s">
        <v>260</v>
      </c>
      <c r="U132" s="69" t="n">
        <v>663367</v>
      </c>
      <c r="V132" s="70"/>
      <c r="W132" s="69"/>
      <c r="X132" s="69"/>
      <c r="Y132" s="69"/>
      <c r="Z132" s="69"/>
      <c r="AA132" s="69"/>
      <c r="AB132" s="69"/>
      <c r="AC132" s="69"/>
      <c r="AD132" s="69"/>
      <c r="AE132" s="69"/>
      <c r="AF132" s="69"/>
    </row>
    <row r="133" customFormat="false" ht="15" hidden="false" customHeight="true" outlineLevel="0" collapsed="false">
      <c r="A133" s="60" t="s">
        <v>94</v>
      </c>
      <c r="B133" s="61" t="str">
        <f aca="false">VLOOKUP(A133,PROGRAMAS!A:I,5,0)</f>
        <v>GESTÃO</v>
      </c>
      <c r="C133" s="62" t="str">
        <f aca="false">VLOOKUP(A133,PROGRAMAS!A:I,2,0)</f>
        <v>GESTÃO E MANUTENÇÃO DO PODER EXECUTIVO</v>
      </c>
      <c r="D133" s="62" t="str">
        <f aca="false">VLOOKUP(A133,PROGRAMAS!A:O,3,0)</f>
        <v>DIRETRIZ IV</v>
      </c>
      <c r="E133" s="62"/>
      <c r="F133" s="73" t="e">
        <f aca="false">#N/A</f>
        <v>#N/A</v>
      </c>
      <c r="G133" s="66" t="e">
        <f aca="false">VLOOKUP(F133,'AÇÕES ORÇAMENTÁRIAS'!D:E,2,0)</f>
        <v>#N/A</v>
      </c>
      <c r="H133" s="65" t="e">
        <f aca="false">VLOOKUP(CONCATENATE(G133,J133),'AÇÕES ORÇAMENTÁRIAS'!O:P,2,0)</f>
        <v>#N/A</v>
      </c>
      <c r="I133" s="65" t="e">
        <f aca="false">VLOOKUP(CONCATENATE(G133,J133),'AÇÕES ORÇAMENTÁRIAS'!O:Q,3,0)</f>
        <v>#N/A</v>
      </c>
      <c r="J133" s="66" t="str">
        <f aca="false">LEFT(K133,5)</f>
        <v>11115</v>
      </c>
      <c r="K133" s="67" t="s">
        <v>392</v>
      </c>
      <c r="L133" s="71" t="s">
        <v>430</v>
      </c>
      <c r="M133" s="66" t="str">
        <f aca="false">VLOOKUP(L133,'AÇÕES ESTRATÉGICAS'!D:E,2,0)</f>
        <v>2127</v>
      </c>
      <c r="N133" s="66" t="str">
        <f aca="false">CONCATENATE(J133,O133)</f>
        <v>11115GESTÃO MELHORADA</v>
      </c>
      <c r="O133" s="63" t="s">
        <v>141</v>
      </c>
      <c r="P133" s="63" t="s">
        <v>136</v>
      </c>
      <c r="Q133" s="69" t="n">
        <v>25</v>
      </c>
      <c r="R133" s="69" t="str">
        <f aca="false">VLOOKUP(O133,'PRODUTOS PPA'!G:G,1,0)</f>
        <v>GESTÃO MELHORADA</v>
      </c>
      <c r="S133" s="69" t="e">
        <f aca="false">#N/A</f>
        <v>#N/A</v>
      </c>
      <c r="T133" s="69" t="e">
        <f aca="false">#N/A</f>
        <v>#N/A</v>
      </c>
      <c r="U133" s="69" t="e">
        <f aca="false">#N/A</f>
        <v>#N/A</v>
      </c>
      <c r="V133" s="70"/>
      <c r="W133" s="69"/>
      <c r="X133" s="69"/>
      <c r="Y133" s="69"/>
      <c r="Z133" s="69"/>
      <c r="AA133" s="69"/>
      <c r="AB133" s="69"/>
      <c r="AC133" s="69"/>
      <c r="AD133" s="69"/>
      <c r="AE133" s="69"/>
      <c r="AF133" s="69"/>
    </row>
    <row r="134" customFormat="false" ht="15" hidden="false" customHeight="true" outlineLevel="0" collapsed="false">
      <c r="A134" s="60" t="s">
        <v>66</v>
      </c>
      <c r="B134" s="61" t="str">
        <f aca="false">VLOOKUP(A134,PROGRAMAS!A:I,5,0)</f>
        <v>TEMÁTICO</v>
      </c>
      <c r="C134" s="62" t="str">
        <f aca="false">VLOOKUP(A134,PROGRAMAS!A:I,2,0)</f>
        <v>DESENVOLVIMENTO DO ESPORTE EDUCACIONAL, DE LAZER E RENDIMENTO</v>
      </c>
      <c r="D134" s="62" t="str">
        <f aca="false">VLOOKUP(A134,PROGRAMAS!A:O,3,0)</f>
        <v>DIRETRIZ I</v>
      </c>
      <c r="E134" s="62" t="str">
        <f aca="false">VLOOKUP(A134,PROGRAMAS!A:O,6,0)</f>
        <v>EDUCAÇÃO, CULTURA, ESPORTE E LAZER</v>
      </c>
      <c r="F134" s="63" t="s">
        <v>432</v>
      </c>
      <c r="G134" s="66" t="str">
        <f aca="false">VLOOKUP(F134,'AÇÕES ORÇAMENTÁRIAS'!D:E,2,0)</f>
        <v>1213</v>
      </c>
      <c r="H134" s="65" t="n">
        <f aca="false">VLOOKUP(CONCATENATE(G134,J134),'AÇÕES ORÇAMENTÁRIAS'!O:P,2,0)</f>
        <v>1685585</v>
      </c>
      <c r="I134" s="65" t="n">
        <f aca="false">VLOOKUP(CONCATENATE(G134,J134),'AÇÕES ORÇAMENTÁRIAS'!O:Q,3,0)</f>
        <v>602262.01</v>
      </c>
      <c r="J134" s="66" t="str">
        <f aca="false">LEFT(K134,5)</f>
        <v>11116</v>
      </c>
      <c r="K134" s="67" t="s">
        <v>433</v>
      </c>
      <c r="L134" s="71" t="s">
        <v>434</v>
      </c>
      <c r="M134" s="66" t="str">
        <f aca="false">VLOOKUP(L134,'AÇÕES ESTRATÉGICAS'!D:E,2,0)</f>
        <v>2603</v>
      </c>
      <c r="N134" s="66" t="str">
        <f aca="false">CONCATENATE(J134,O134)</f>
        <v>11116IMPLANTAÇÃO DE UNIDADES DE ESPORTE, LAZER E CULTURA</v>
      </c>
      <c r="O134" s="63" t="s">
        <v>435</v>
      </c>
      <c r="P134" s="63" t="s">
        <v>147</v>
      </c>
      <c r="Q134" s="69" t="n">
        <v>6</v>
      </c>
      <c r="R134" s="69" t="str">
        <f aca="false">VLOOKUP(O134,'PRODUTOS PPA'!G:G,1,0)</f>
        <v>IMPLANTAÇÃO DE UNIDADES DE ESPORTE, LAZER E CULTURA</v>
      </c>
      <c r="S134" s="69" t="s">
        <v>432</v>
      </c>
      <c r="T134" s="69" t="s">
        <v>436</v>
      </c>
      <c r="U134" s="69" t="n">
        <v>1685585</v>
      </c>
      <c r="V134" s="70"/>
      <c r="W134" s="69"/>
      <c r="X134" s="69"/>
      <c r="Y134" s="69"/>
      <c r="Z134" s="69"/>
      <c r="AA134" s="69"/>
      <c r="AB134" s="69"/>
      <c r="AC134" s="69"/>
      <c r="AD134" s="69"/>
      <c r="AE134" s="69"/>
      <c r="AF134" s="69"/>
    </row>
    <row r="135" customFormat="false" ht="15" hidden="false" customHeight="true" outlineLevel="0" collapsed="false">
      <c r="A135" s="60" t="s">
        <v>66</v>
      </c>
      <c r="B135" s="61" t="str">
        <f aca="false">VLOOKUP(A135,PROGRAMAS!A:I,5,0)</f>
        <v>TEMÁTICO</v>
      </c>
      <c r="C135" s="62" t="str">
        <f aca="false">VLOOKUP(A135,PROGRAMAS!A:I,2,0)</f>
        <v>DESENVOLVIMENTO DO ESPORTE EDUCACIONAL, DE LAZER E RENDIMENTO</v>
      </c>
      <c r="D135" s="62" t="str">
        <f aca="false">VLOOKUP(A135,PROGRAMAS!A:O,3,0)</f>
        <v>DIRETRIZ I</v>
      </c>
      <c r="E135" s="62" t="str">
        <f aca="false">VLOOKUP(A135,PROGRAMAS!A:O,6,0)</f>
        <v>EDUCAÇÃO, CULTURA, ESPORTE E LAZER</v>
      </c>
      <c r="F135" s="63" t="s">
        <v>432</v>
      </c>
      <c r="G135" s="66" t="str">
        <f aca="false">VLOOKUP(F135,'AÇÕES ORÇAMENTÁRIAS'!D:E,2,0)</f>
        <v>1213</v>
      </c>
      <c r="H135" s="65" t="n">
        <f aca="false">VLOOKUP(CONCATENATE(G135,J135),'AÇÕES ORÇAMENTÁRIAS'!O:P,2,0)</f>
        <v>1685585</v>
      </c>
      <c r="I135" s="65" t="n">
        <f aca="false">VLOOKUP(CONCATENATE(G135,J135),'AÇÕES ORÇAMENTÁRIAS'!O:Q,3,0)</f>
        <v>602262.01</v>
      </c>
      <c r="J135" s="66" t="str">
        <f aca="false">LEFT(K135,5)</f>
        <v>11116</v>
      </c>
      <c r="K135" s="67" t="s">
        <v>433</v>
      </c>
      <c r="L135" s="71" t="s">
        <v>434</v>
      </c>
      <c r="M135" s="66" t="str">
        <f aca="false">VLOOKUP(L135,'AÇÕES ESTRATÉGICAS'!D:E,2,0)</f>
        <v>2603</v>
      </c>
      <c r="N135" s="66" t="str">
        <f aca="false">CONCATENATE(J135,O135)</f>
        <v>11116MELHORIA DE UNIDADES FÍSICAS DE LAZER</v>
      </c>
      <c r="O135" s="69" t="s">
        <v>437</v>
      </c>
      <c r="P135" s="69" t="s">
        <v>136</v>
      </c>
      <c r="Q135" s="69" t="n">
        <v>35</v>
      </c>
      <c r="R135" s="69" t="str">
        <f aca="false">VLOOKUP(O135,'PRODUTOS PPA'!G:G,1,0)</f>
        <v>MELHORIA DE UNIDADES FÍSICAS DE LAZER</v>
      </c>
      <c r="S135" s="69" t="s">
        <v>432</v>
      </c>
      <c r="T135" s="69" t="s">
        <v>436</v>
      </c>
      <c r="U135" s="69" t="n">
        <v>1685585</v>
      </c>
      <c r="V135" s="70"/>
      <c r="W135" s="69"/>
      <c r="X135" s="69"/>
      <c r="Y135" s="69"/>
      <c r="Z135" s="69"/>
      <c r="AA135" s="69"/>
      <c r="AB135" s="69"/>
      <c r="AC135" s="69"/>
      <c r="AD135" s="69"/>
      <c r="AE135" s="69"/>
      <c r="AF135" s="69"/>
    </row>
    <row r="136" customFormat="false" ht="15" hidden="false" customHeight="true" outlineLevel="0" collapsed="false">
      <c r="A136" s="60" t="s">
        <v>66</v>
      </c>
      <c r="B136" s="61" t="str">
        <f aca="false">VLOOKUP(A136,PROGRAMAS!A:I,5,0)</f>
        <v>TEMÁTICO</v>
      </c>
      <c r="C136" s="62" t="str">
        <f aca="false">VLOOKUP(A136,PROGRAMAS!A:I,2,0)</f>
        <v>DESENVOLVIMENTO DO ESPORTE EDUCACIONAL, DE LAZER E RENDIMENTO</v>
      </c>
      <c r="D136" s="62" t="str">
        <f aca="false">VLOOKUP(A136,PROGRAMAS!A:O,3,0)</f>
        <v>DIRETRIZ I</v>
      </c>
      <c r="E136" s="62" t="str">
        <f aca="false">VLOOKUP(A136,PROGRAMAS!A:O,6,0)</f>
        <v>EDUCAÇÃO, CULTURA, ESPORTE E LAZER</v>
      </c>
      <c r="F136" s="73" t="e">
        <f aca="false">#N/A</f>
        <v>#N/A</v>
      </c>
      <c r="G136" s="66" t="e">
        <f aca="false">VLOOKUP(F136,'AÇÕES ORÇAMENTÁRIAS'!D:E,2,0)</f>
        <v>#N/A</v>
      </c>
      <c r="H136" s="65" t="e">
        <f aca="false">VLOOKUP(CONCATENATE(G136,J136),'AÇÕES ORÇAMENTÁRIAS'!O:P,2,0)</f>
        <v>#N/A</v>
      </c>
      <c r="I136" s="65" t="e">
        <f aca="false">VLOOKUP(CONCATENATE(G136,J136),'AÇÕES ORÇAMENTÁRIAS'!O:Q,3,0)</f>
        <v>#N/A</v>
      </c>
      <c r="J136" s="66" t="str">
        <f aca="false">LEFT(K136,5)</f>
        <v>11116</v>
      </c>
      <c r="K136" s="67" t="s">
        <v>433</v>
      </c>
      <c r="L136" s="71" t="s">
        <v>434</v>
      </c>
      <c r="M136" s="66" t="str">
        <f aca="false">VLOOKUP(L136,'AÇÕES ESTRATÉGICAS'!D:E,2,0)</f>
        <v>2603</v>
      </c>
      <c r="N136" s="66" t="str">
        <f aca="false">CONCATENATE(J136,O136)</f>
        <v>11116BUSCAR PARCERIA COM A UNIÃO NO PROGRAMA ESPORTE E LAZER DA CIDADE</v>
      </c>
      <c r="O136" s="69" t="s">
        <v>438</v>
      </c>
      <c r="P136" s="69" t="s">
        <v>439</v>
      </c>
      <c r="Q136" s="69" t="n">
        <v>1</v>
      </c>
      <c r="R136" s="69" t="str">
        <f aca="false">VLOOKUP(O136,'PRODUTOS PPA'!G:G,1,0)</f>
        <v>BUSCAR PARCERIA COM A UNIÃO NO PROGRAMA ESPORTE E LAZER DA CIDADE</v>
      </c>
      <c r="S136" s="69" t="e">
        <f aca="false">#N/A</f>
        <v>#N/A</v>
      </c>
      <c r="T136" s="69" t="e">
        <f aca="false">#N/A</f>
        <v>#N/A</v>
      </c>
      <c r="U136" s="69" t="e">
        <f aca="false">#N/A</f>
        <v>#N/A</v>
      </c>
      <c r="V136" s="70"/>
      <c r="W136" s="69"/>
      <c r="X136" s="69"/>
      <c r="Y136" s="69"/>
      <c r="Z136" s="69"/>
      <c r="AA136" s="69"/>
      <c r="AB136" s="69"/>
      <c r="AC136" s="69"/>
      <c r="AD136" s="69"/>
      <c r="AE136" s="69"/>
      <c r="AF136" s="69"/>
    </row>
    <row r="137" customFormat="false" ht="15" hidden="false" customHeight="true" outlineLevel="0" collapsed="false">
      <c r="A137" s="60" t="s">
        <v>66</v>
      </c>
      <c r="B137" s="61" t="str">
        <f aca="false">VLOOKUP(A137,PROGRAMAS!A:I,5,0)</f>
        <v>TEMÁTICO</v>
      </c>
      <c r="C137" s="62" t="str">
        <f aca="false">VLOOKUP(A137,PROGRAMAS!A:I,2,0)</f>
        <v>DESENVOLVIMENTO DO ESPORTE EDUCACIONAL, DE LAZER E RENDIMENTO</v>
      </c>
      <c r="D137" s="62" t="str">
        <f aca="false">VLOOKUP(A137,PROGRAMAS!A:O,3,0)</f>
        <v>DIRETRIZ I</v>
      </c>
      <c r="E137" s="62" t="str">
        <f aca="false">VLOOKUP(A137,PROGRAMAS!A:O,6,0)</f>
        <v>EDUCAÇÃO, CULTURA, ESPORTE E LAZER</v>
      </c>
      <c r="F137" s="73" t="e">
        <f aca="false">#N/A</f>
        <v>#N/A</v>
      </c>
      <c r="G137" s="66" t="e">
        <f aca="false">VLOOKUP(F137,'AÇÕES ORÇAMENTÁRIAS'!D:E,2,0)</f>
        <v>#N/A</v>
      </c>
      <c r="H137" s="65" t="e">
        <f aca="false">VLOOKUP(CONCATENATE(G137,J137),'AÇÕES ORÇAMENTÁRIAS'!O:P,2,0)</f>
        <v>#N/A</v>
      </c>
      <c r="I137" s="65" t="e">
        <f aca="false">VLOOKUP(CONCATENATE(G137,J137),'AÇÕES ORÇAMENTÁRIAS'!O:Q,3,0)</f>
        <v>#N/A</v>
      </c>
      <c r="J137" s="66" t="str">
        <f aca="false">LEFT(K137,5)</f>
        <v>11116</v>
      </c>
      <c r="K137" s="67" t="s">
        <v>433</v>
      </c>
      <c r="L137" s="71" t="s">
        <v>434</v>
      </c>
      <c r="M137" s="66" t="str">
        <f aca="false">VLOOKUP(L137,'AÇÕES ESTRATÉGICAS'!D:E,2,0)</f>
        <v>2603</v>
      </c>
      <c r="N137" s="66" t="str">
        <f aca="false">CONCATENATE(J137,O137)</f>
        <v>11116FORTALECER PARCERIAS COM ÓRGÃOS DO ESTADO E A UNIÃO PARA MELHORIA DA INFRAESTRUTURA SOCIAL</v>
      </c>
      <c r="O137" s="69" t="s">
        <v>440</v>
      </c>
      <c r="P137" s="69" t="s">
        <v>441</v>
      </c>
      <c r="Q137" s="69" t="n">
        <v>6</v>
      </c>
      <c r="R137" s="69" t="str">
        <f aca="false">VLOOKUP(O137,'PRODUTOS PPA'!G:G,1,0)</f>
        <v>FORTALECER PARCERIAS COM ÓRGÃOS DO ESTADO E A UNIÃO PARA MELHORIA DA INFRAESTRUTURA SOCIAL</v>
      </c>
      <c r="S137" s="69" t="e">
        <f aca="false">#N/A</f>
        <v>#N/A</v>
      </c>
      <c r="T137" s="69" t="e">
        <f aca="false">#N/A</f>
        <v>#N/A</v>
      </c>
      <c r="U137" s="69" t="e">
        <f aca="false">#N/A</f>
        <v>#N/A</v>
      </c>
      <c r="V137" s="70"/>
      <c r="W137" s="69"/>
      <c r="X137" s="69"/>
      <c r="Y137" s="69"/>
      <c r="Z137" s="69"/>
      <c r="AA137" s="69"/>
      <c r="AB137" s="69"/>
      <c r="AC137" s="69"/>
      <c r="AD137" s="69"/>
      <c r="AE137" s="69"/>
      <c r="AF137" s="69"/>
    </row>
    <row r="138" customFormat="false" ht="15" hidden="false" customHeight="true" outlineLevel="0" collapsed="false">
      <c r="A138" s="60" t="s">
        <v>94</v>
      </c>
      <c r="B138" s="61" t="str">
        <f aca="false">VLOOKUP(A138,PROGRAMAS!A:I,5,0)</f>
        <v>GESTÃO</v>
      </c>
      <c r="C138" s="62" t="str">
        <f aca="false">VLOOKUP(A138,PROGRAMAS!A:I,2,0)</f>
        <v>GESTÃO E MANUTENÇÃO DO PODER EXECUTIVO</v>
      </c>
      <c r="D138" s="62" t="str">
        <f aca="false">VLOOKUP(A138,PROGRAMAS!A:O,3,0)</f>
        <v>DIRETRIZ IV</v>
      </c>
      <c r="E138" s="62"/>
      <c r="F138" s="72" t="s">
        <v>255</v>
      </c>
      <c r="G138" s="66" t="str">
        <f aca="false">VLOOKUP(F138,'AÇÕES ORÇAMENTÁRIAS'!D:E,2,0)</f>
        <v>2000</v>
      </c>
      <c r="H138" s="65" t="n">
        <f aca="false">VLOOKUP(CONCATENATE(G138,J138),'AÇÕES ORÇAMENTÁRIAS'!O:P,2,0)</f>
        <v>1860825</v>
      </c>
      <c r="I138" s="65" t="n">
        <f aca="false">VLOOKUP(CONCATENATE(G138,J138),'AÇÕES ORÇAMENTÁRIAS'!O:Q,3,0)</f>
        <v>1263958.76</v>
      </c>
      <c r="J138" s="66" t="str">
        <f aca="false">LEFT(K138,5)</f>
        <v>11116</v>
      </c>
      <c r="K138" s="67" t="s">
        <v>433</v>
      </c>
      <c r="L138" s="71" t="s">
        <v>442</v>
      </c>
      <c r="M138" s="66" t="str">
        <f aca="false">VLOOKUP(L138,'AÇÕES ESTRATÉGICAS'!D:E,2,0)</f>
        <v>2613</v>
      </c>
      <c r="N138" s="66" t="str">
        <f aca="false">CONCATENATE(J138,O138)</f>
        <v>11116GESTÃO MELHORADA</v>
      </c>
      <c r="O138" s="69" t="s">
        <v>141</v>
      </c>
      <c r="P138" s="69" t="s">
        <v>136</v>
      </c>
      <c r="Q138" s="69" t="n">
        <v>35</v>
      </c>
      <c r="R138" s="69" t="str">
        <f aca="false">VLOOKUP(O138,'PRODUTOS PPA'!G:G,1,0)</f>
        <v>GESTÃO MELHORADA</v>
      </c>
      <c r="S138" s="69" t="s">
        <v>255</v>
      </c>
      <c r="T138" s="69" t="s">
        <v>260</v>
      </c>
      <c r="U138" s="69" t="n">
        <v>1860825</v>
      </c>
      <c r="V138" s="70"/>
      <c r="W138" s="69"/>
      <c r="X138" s="69"/>
      <c r="Y138" s="69"/>
      <c r="Z138" s="69"/>
      <c r="AA138" s="69"/>
      <c r="AB138" s="69"/>
      <c r="AC138" s="69"/>
      <c r="AD138" s="69"/>
      <c r="AE138" s="69"/>
      <c r="AF138" s="69"/>
    </row>
    <row r="139" customFormat="false" ht="15" hidden="false" customHeight="true" outlineLevel="0" collapsed="false">
      <c r="A139" s="60" t="s">
        <v>74</v>
      </c>
      <c r="B139" s="61" t="str">
        <f aca="false">VLOOKUP(A139,PROGRAMAS!A:I,5,0)</f>
        <v>TEMÁTICO</v>
      </c>
      <c r="C139" s="62" t="str">
        <f aca="false">VLOOKUP(A139,PROGRAMAS!A:I,2,0)</f>
        <v>INFRAESTRUTURA E QUALIDADE DE VIDA</v>
      </c>
      <c r="D139" s="62" t="str">
        <f aca="false">VLOOKUP(A139,PROGRAMAS!A:O,3,0)</f>
        <v>DIRETRIZ III</v>
      </c>
      <c r="E139" s="62" t="str">
        <f aca="false">VLOOKUP(A139,PROGRAMAS!A:O,6,0)</f>
        <v>INFRAESTRUTURA</v>
      </c>
      <c r="F139" s="63" t="s">
        <v>443</v>
      </c>
      <c r="G139" s="66" t="str">
        <f aca="false">VLOOKUP(F139,'AÇÕES ORÇAMENTÁRIAS'!D:E,2,0)</f>
        <v>1378</v>
      </c>
      <c r="H139" s="65" t="n">
        <f aca="false">VLOOKUP(CONCATENATE(G139,J139),'AÇÕES ORÇAMENTÁRIAS'!O:P,2,0)</f>
        <v>195000</v>
      </c>
      <c r="I139" s="65" t="n">
        <f aca="false">VLOOKUP(CONCATENATE(G139,J139),'AÇÕES ORÇAMENTÁRIAS'!O:Q,3,0)</f>
        <v>0</v>
      </c>
      <c r="J139" s="66" t="str">
        <f aca="false">LEFT(K139,5)</f>
        <v>11117</v>
      </c>
      <c r="K139" s="67" t="s">
        <v>444</v>
      </c>
      <c r="L139" s="71" t="s">
        <v>445</v>
      </c>
      <c r="M139" s="66" t="str">
        <f aca="false">VLOOKUP(L139,'AÇÕES ESTRATÉGICAS'!D:E,2,0)</f>
        <v>2597</v>
      </c>
      <c r="N139" s="66" t="str">
        <f aca="false">CONCATENATE(J139,O139)</f>
        <v>11117ÁREAS COM POTENCIAL PARA A AGRICULTURA IRRIGADA MAPEADAS</v>
      </c>
      <c r="O139" s="69" t="s">
        <v>446</v>
      </c>
      <c r="P139" s="69" t="s">
        <v>147</v>
      </c>
      <c r="Q139" s="69" t="n">
        <v>11</v>
      </c>
      <c r="R139" s="69" t="str">
        <f aca="false">VLOOKUP(O139,'PRODUTOS PPA'!G:G,1,0)</f>
        <v>ÁREAS COM POTENCIAL PARA A AGRICULTURA IRRIGADA MAPEADAS</v>
      </c>
      <c r="S139" s="69" t="s">
        <v>443</v>
      </c>
      <c r="T139" s="69" t="s">
        <v>447</v>
      </c>
      <c r="U139" s="69" t="n">
        <v>195000</v>
      </c>
      <c r="V139" s="70"/>
      <c r="W139" s="69"/>
      <c r="X139" s="69"/>
      <c r="Y139" s="69"/>
      <c r="Z139" s="69"/>
      <c r="AA139" s="69"/>
      <c r="AB139" s="69"/>
      <c r="AC139" s="69"/>
      <c r="AD139" s="69"/>
      <c r="AE139" s="69"/>
      <c r="AF139" s="69"/>
    </row>
    <row r="140" customFormat="false" ht="15" hidden="false" customHeight="true" outlineLevel="0" collapsed="false">
      <c r="A140" s="60" t="s">
        <v>74</v>
      </c>
      <c r="B140" s="61" t="str">
        <f aca="false">VLOOKUP(A140,PROGRAMAS!A:I,5,0)</f>
        <v>TEMÁTICO</v>
      </c>
      <c r="C140" s="62" t="str">
        <f aca="false">VLOOKUP(A140,PROGRAMAS!A:I,2,0)</f>
        <v>INFRAESTRUTURA E QUALIDADE DE VIDA</v>
      </c>
      <c r="D140" s="62" t="str">
        <f aca="false">VLOOKUP(A140,PROGRAMAS!A:O,3,0)</f>
        <v>DIRETRIZ III</v>
      </c>
      <c r="E140" s="62" t="str">
        <f aca="false">VLOOKUP(A140,PROGRAMAS!A:O,6,0)</f>
        <v>INFRAESTRUTURA</v>
      </c>
      <c r="F140" s="63" t="s">
        <v>443</v>
      </c>
      <c r="G140" s="66" t="str">
        <f aca="false">VLOOKUP(F140,'AÇÕES ORÇAMENTÁRIAS'!D:E,2,0)</f>
        <v>1378</v>
      </c>
      <c r="H140" s="65" t="n">
        <f aca="false">VLOOKUP(CONCATENATE(G140,J140),'AÇÕES ORÇAMENTÁRIAS'!O:P,2,0)</f>
        <v>195000</v>
      </c>
      <c r="I140" s="65" t="n">
        <f aca="false">VLOOKUP(CONCATENATE(G140,J140),'AÇÕES ORÇAMENTÁRIAS'!O:Q,3,0)</f>
        <v>0</v>
      </c>
      <c r="J140" s="66" t="str">
        <f aca="false">LEFT(K140,5)</f>
        <v>11117</v>
      </c>
      <c r="K140" s="67" t="s">
        <v>444</v>
      </c>
      <c r="L140" s="71" t="s">
        <v>445</v>
      </c>
      <c r="M140" s="66" t="str">
        <f aca="false">VLOOKUP(L140,'AÇÕES ESTRATÉGICAS'!D:E,2,0)</f>
        <v>2597</v>
      </c>
      <c r="N140" s="66" t="str">
        <f aca="false">CONCATENATE(J140,O140)</f>
        <v>11117CONSTRUÇÃO DE POÇOS TUBULARES E ARTESIANOS VIABILIZADA</v>
      </c>
      <c r="O140" s="69" t="s">
        <v>448</v>
      </c>
      <c r="P140" s="69" t="s">
        <v>147</v>
      </c>
      <c r="Q140" s="69" t="n">
        <v>25</v>
      </c>
      <c r="R140" s="69" t="str">
        <f aca="false">VLOOKUP(O140,'PRODUTOS PPA'!G:G,1,0)</f>
        <v>CONSTRUÇÃO DE POÇOS TUBULARES E ARTESIANOS VIABILIZADA</v>
      </c>
      <c r="S140" s="69" t="s">
        <v>443</v>
      </c>
      <c r="T140" s="69" t="s">
        <v>447</v>
      </c>
      <c r="U140" s="69" t="n">
        <v>195000</v>
      </c>
      <c r="V140" s="70"/>
      <c r="W140" s="69"/>
      <c r="X140" s="69"/>
      <c r="Y140" s="69"/>
      <c r="Z140" s="69"/>
      <c r="AA140" s="69"/>
      <c r="AB140" s="69"/>
      <c r="AC140" s="69"/>
      <c r="AD140" s="69"/>
      <c r="AE140" s="69"/>
      <c r="AF140" s="69"/>
    </row>
    <row r="141" customFormat="false" ht="15" hidden="false" customHeight="true" outlineLevel="0" collapsed="false">
      <c r="A141" s="60" t="s">
        <v>74</v>
      </c>
      <c r="B141" s="61" t="str">
        <f aca="false">VLOOKUP(A141,PROGRAMAS!A:I,5,0)</f>
        <v>TEMÁTICO</v>
      </c>
      <c r="C141" s="62" t="str">
        <f aca="false">VLOOKUP(A141,PROGRAMAS!A:I,2,0)</f>
        <v>INFRAESTRUTURA E QUALIDADE DE VIDA</v>
      </c>
      <c r="D141" s="62" t="str">
        <f aca="false">VLOOKUP(A141,PROGRAMAS!A:O,3,0)</f>
        <v>DIRETRIZ III</v>
      </c>
      <c r="E141" s="62" t="str">
        <f aca="false">VLOOKUP(A141,PROGRAMAS!A:O,6,0)</f>
        <v>INFRAESTRUTURA</v>
      </c>
      <c r="F141" s="63" t="s">
        <v>443</v>
      </c>
      <c r="G141" s="66" t="str">
        <f aca="false">VLOOKUP(F141,'AÇÕES ORÇAMENTÁRIAS'!D:E,2,0)</f>
        <v>1378</v>
      </c>
      <c r="H141" s="65" t="n">
        <f aca="false">VLOOKUP(CONCATENATE(G141,J141),'AÇÕES ORÇAMENTÁRIAS'!O:P,2,0)</f>
        <v>195000</v>
      </c>
      <c r="I141" s="65" t="n">
        <f aca="false">VLOOKUP(CONCATENATE(G141,J141),'AÇÕES ORÇAMENTÁRIAS'!O:Q,3,0)</f>
        <v>0</v>
      </c>
      <c r="J141" s="66" t="str">
        <f aca="false">LEFT(K141,5)</f>
        <v>11117</v>
      </c>
      <c r="K141" s="67" t="s">
        <v>444</v>
      </c>
      <c r="L141" s="71" t="s">
        <v>445</v>
      </c>
      <c r="M141" s="66" t="str">
        <f aca="false">VLOOKUP(L141,'AÇÕES ESTRATÉGICAS'!D:E,2,0)</f>
        <v>2597</v>
      </c>
      <c r="N141" s="66" t="str">
        <f aca="false">CONCATENATE(J141,O141)</f>
        <v>11117CONSTRUÇÃO E AMPLIAÇÃO DE SISTEMAS DE ENERGIA ELÉTRICA E ESTRADAS VIABILIZADAS</v>
      </c>
      <c r="O141" s="69" t="s">
        <v>449</v>
      </c>
      <c r="P141" s="69" t="s">
        <v>441</v>
      </c>
      <c r="Q141" s="69" t="n">
        <v>1</v>
      </c>
      <c r="R141" s="69" t="str">
        <f aca="false">VLOOKUP(O141,'PRODUTOS PPA'!G:G,1,0)</f>
        <v>CONSTRUÇÃO E AMPLIAÇÃO DE SISTEMAS DE ENERGIA ELÉTRICA E ESTRADAS VIABILIZADAS</v>
      </c>
      <c r="S141" s="69" t="s">
        <v>443</v>
      </c>
      <c r="T141" s="69" t="s">
        <v>447</v>
      </c>
      <c r="U141" s="69" t="n">
        <v>195000</v>
      </c>
      <c r="V141" s="70"/>
      <c r="W141" s="69"/>
      <c r="X141" s="69"/>
      <c r="Y141" s="69"/>
      <c r="Z141" s="69"/>
      <c r="AA141" s="69"/>
      <c r="AB141" s="69"/>
      <c r="AC141" s="69"/>
      <c r="AD141" s="69"/>
      <c r="AE141" s="69"/>
      <c r="AF141" s="69"/>
    </row>
    <row r="142" customFormat="false" ht="15" hidden="false" customHeight="true" outlineLevel="0" collapsed="false">
      <c r="A142" s="60" t="s">
        <v>74</v>
      </c>
      <c r="B142" s="61" t="str">
        <f aca="false">VLOOKUP(A142,PROGRAMAS!A:I,5,0)</f>
        <v>TEMÁTICO</v>
      </c>
      <c r="C142" s="62" t="str">
        <f aca="false">VLOOKUP(A142,PROGRAMAS!A:I,2,0)</f>
        <v>INFRAESTRUTURA E QUALIDADE DE VIDA</v>
      </c>
      <c r="D142" s="62" t="str">
        <f aca="false">VLOOKUP(A142,PROGRAMAS!A:O,3,0)</f>
        <v>DIRETRIZ III</v>
      </c>
      <c r="E142" s="62" t="str">
        <f aca="false">VLOOKUP(A142,PROGRAMAS!A:O,6,0)</f>
        <v>INFRAESTRUTURA</v>
      </c>
      <c r="F142" s="63" t="s">
        <v>443</v>
      </c>
      <c r="G142" s="66" t="str">
        <f aca="false">VLOOKUP(F142,'AÇÕES ORÇAMENTÁRIAS'!D:E,2,0)</f>
        <v>1378</v>
      </c>
      <c r="H142" s="65" t="n">
        <f aca="false">VLOOKUP(CONCATENATE(G142,J142),'AÇÕES ORÇAMENTÁRIAS'!O:P,2,0)</f>
        <v>195000</v>
      </c>
      <c r="I142" s="65" t="n">
        <f aca="false">VLOOKUP(CONCATENATE(G142,J142),'AÇÕES ORÇAMENTÁRIAS'!O:Q,3,0)</f>
        <v>0</v>
      </c>
      <c r="J142" s="66" t="str">
        <f aca="false">LEFT(K142,5)</f>
        <v>11117</v>
      </c>
      <c r="K142" s="67" t="s">
        <v>444</v>
      </c>
      <c r="L142" s="71" t="s">
        <v>445</v>
      </c>
      <c r="M142" s="66" t="str">
        <f aca="false">VLOOKUP(L142,'AÇÕES ESTRATÉGICAS'!D:E,2,0)</f>
        <v>2597</v>
      </c>
      <c r="N142" s="66" t="str">
        <f aca="false">CONCATENATE(J142,O142)</f>
        <v>11117OBRAS DE IRRIGAÇÃO EXECUTADAS</v>
      </c>
      <c r="O142" s="69" t="s">
        <v>450</v>
      </c>
      <c r="P142" s="69" t="s">
        <v>136</v>
      </c>
      <c r="Q142" s="69" t="n">
        <v>50</v>
      </c>
      <c r="R142" s="69" t="str">
        <f aca="false">VLOOKUP(O142,'PRODUTOS PPA'!G:G,1,0)</f>
        <v>OBRAS DE IRRIGAÇÃO EXECUTADAS</v>
      </c>
      <c r="S142" s="69" t="s">
        <v>443</v>
      </c>
      <c r="T142" s="69" t="s">
        <v>447</v>
      </c>
      <c r="U142" s="69" t="n">
        <v>195000</v>
      </c>
      <c r="V142" s="70"/>
      <c r="W142" s="69"/>
      <c r="X142" s="69"/>
      <c r="Y142" s="69"/>
      <c r="Z142" s="69"/>
      <c r="AA142" s="69"/>
      <c r="AB142" s="69"/>
      <c r="AC142" s="69"/>
      <c r="AD142" s="69"/>
      <c r="AE142" s="69"/>
      <c r="AF142" s="69"/>
    </row>
    <row r="143" customFormat="false" ht="15" hidden="false" customHeight="true" outlineLevel="0" collapsed="false">
      <c r="A143" s="60" t="s">
        <v>74</v>
      </c>
      <c r="B143" s="61" t="str">
        <f aca="false">VLOOKUP(A143,PROGRAMAS!A:I,5,0)</f>
        <v>TEMÁTICO</v>
      </c>
      <c r="C143" s="62" t="str">
        <f aca="false">VLOOKUP(A143,PROGRAMAS!A:I,2,0)</f>
        <v>INFRAESTRUTURA E QUALIDADE DE VIDA</v>
      </c>
      <c r="D143" s="62" t="str">
        <f aca="false">VLOOKUP(A143,PROGRAMAS!A:O,3,0)</f>
        <v>DIRETRIZ III</v>
      </c>
      <c r="E143" s="62" t="str">
        <f aca="false">VLOOKUP(A143,PROGRAMAS!A:O,6,0)</f>
        <v>INFRAESTRUTURA</v>
      </c>
      <c r="F143" s="63" t="s">
        <v>443</v>
      </c>
      <c r="G143" s="66" t="str">
        <f aca="false">VLOOKUP(F143,'AÇÕES ORÇAMENTÁRIAS'!D:E,2,0)</f>
        <v>1378</v>
      </c>
      <c r="H143" s="65" t="n">
        <f aca="false">VLOOKUP(CONCATENATE(G143,J143),'AÇÕES ORÇAMENTÁRIAS'!O:P,2,0)</f>
        <v>195000</v>
      </c>
      <c r="I143" s="65" t="n">
        <f aca="false">VLOOKUP(CONCATENATE(G143,J143),'AÇÕES ORÇAMENTÁRIAS'!O:Q,3,0)</f>
        <v>0</v>
      </c>
      <c r="J143" s="66" t="str">
        <f aca="false">LEFT(K143,5)</f>
        <v>11117</v>
      </c>
      <c r="K143" s="67" t="s">
        <v>444</v>
      </c>
      <c r="L143" s="71" t="s">
        <v>445</v>
      </c>
      <c r="M143" s="66" t="str">
        <f aca="false">VLOOKUP(L143,'AÇÕES ESTRATÉGICAS'!D:E,2,0)</f>
        <v>2597</v>
      </c>
      <c r="N143" s="66" t="str">
        <f aca="false">CONCATENATE(J143,O143)</f>
        <v>11117PARCERIAS FIRMADAS COM ENTES PRIVADOS</v>
      </c>
      <c r="O143" s="69" t="s">
        <v>451</v>
      </c>
      <c r="P143" s="69" t="s">
        <v>441</v>
      </c>
      <c r="Q143" s="69" t="n">
        <v>1</v>
      </c>
      <c r="R143" s="69" t="str">
        <f aca="false">VLOOKUP(O143,'PRODUTOS PPA'!G:G,1,0)</f>
        <v>PARCERIAS FIRMADAS COM ENTES PRIVADOS</v>
      </c>
      <c r="S143" s="69" t="s">
        <v>443</v>
      </c>
      <c r="T143" s="69" t="s">
        <v>447</v>
      </c>
      <c r="U143" s="69" t="n">
        <v>195000</v>
      </c>
      <c r="V143" s="70"/>
      <c r="W143" s="69"/>
      <c r="X143" s="69"/>
      <c r="Y143" s="69"/>
      <c r="Z143" s="69"/>
      <c r="AA143" s="69"/>
      <c r="AB143" s="69"/>
      <c r="AC143" s="69"/>
      <c r="AD143" s="69"/>
      <c r="AE143" s="69"/>
      <c r="AF143" s="69"/>
    </row>
    <row r="144" customFormat="false" ht="15" hidden="false" customHeight="true" outlineLevel="0" collapsed="false">
      <c r="A144" s="60" t="s">
        <v>75</v>
      </c>
      <c r="B144" s="61" t="str">
        <f aca="false">VLOOKUP(A144,PROGRAMAS!A:I,5,0)</f>
        <v>TEMÁTICO</v>
      </c>
      <c r="C144" s="62" t="str">
        <f aca="false">VLOOKUP(A144,PROGRAMAS!A:I,2,0)</f>
        <v>PIAUÍ PRODUTIVO E SUSTENTÁVEL - AGRICULTURA FAMILIAR</v>
      </c>
      <c r="D144" s="62" t="str">
        <f aca="false">VLOOKUP(A144,PROGRAMAS!A:O,3,0)</f>
        <v>DIRETRIZ II</v>
      </c>
      <c r="E144" s="62" t="str">
        <f aca="false">VLOOKUP(A144,PROGRAMAS!A:O,6,0)</f>
        <v>DESENVOLVIMENTO RURAL</v>
      </c>
      <c r="F144" s="63" t="s">
        <v>452</v>
      </c>
      <c r="G144" s="66" t="str">
        <f aca="false">VLOOKUP(F144,'AÇÕES ORÇAMENTÁRIAS'!D:E,2,0)</f>
        <v>1380</v>
      </c>
      <c r="H144" s="65" t="n">
        <f aca="false">VLOOKUP(CONCATENATE(G144,J144),'AÇÕES ORÇAMENTÁRIAS'!O:P,2,0)</f>
        <v>532499</v>
      </c>
      <c r="I144" s="65" t="n">
        <f aca="false">VLOOKUP(CONCATENATE(G144,J144),'AÇÕES ORÇAMENTÁRIAS'!O:Q,3,0)</f>
        <v>0</v>
      </c>
      <c r="J144" s="66" t="str">
        <f aca="false">LEFT(K144,5)</f>
        <v>11117</v>
      </c>
      <c r="K144" s="67" t="s">
        <v>444</v>
      </c>
      <c r="L144" s="71" t="s">
        <v>453</v>
      </c>
      <c r="M144" s="66" t="str">
        <f aca="false">VLOOKUP(L144,'AÇÕES ESTRATÉGICAS'!D:E,2,0)</f>
        <v>1580</v>
      </c>
      <c r="N144" s="66" t="str">
        <f aca="false">CONCATENATE(J144,O144)</f>
        <v>11117ÁREAS COM POTENCIAL PARA A AGRICULTURA FAMILIAR IRRIGADA MAPEADAS</v>
      </c>
      <c r="O144" s="69" t="s">
        <v>454</v>
      </c>
      <c r="P144" s="69" t="s">
        <v>267</v>
      </c>
      <c r="Q144" s="69" t="n">
        <v>50</v>
      </c>
      <c r="R144" s="69" t="str">
        <f aca="false">VLOOKUP(O144,'PRODUTOS PPA'!G:G,1,0)</f>
        <v>ÁREAS COM POTENCIAL PARA A AGRICULTURA FAMILIAR IRRIGADA MAPEADAS</v>
      </c>
      <c r="S144" s="69" t="s">
        <v>452</v>
      </c>
      <c r="T144" s="69" t="s">
        <v>455</v>
      </c>
      <c r="U144" s="69" t="n">
        <v>532499</v>
      </c>
      <c r="V144" s="70"/>
      <c r="W144" s="69"/>
      <c r="X144" s="69"/>
      <c r="Y144" s="69"/>
      <c r="Z144" s="69"/>
      <c r="AA144" s="69"/>
      <c r="AB144" s="69"/>
      <c r="AC144" s="69"/>
      <c r="AD144" s="69"/>
      <c r="AE144" s="69"/>
      <c r="AF144" s="69"/>
    </row>
    <row r="145" customFormat="false" ht="15" hidden="false" customHeight="true" outlineLevel="0" collapsed="false">
      <c r="A145" s="60" t="s">
        <v>75</v>
      </c>
      <c r="B145" s="61" t="str">
        <f aca="false">VLOOKUP(A145,PROGRAMAS!A:I,5,0)</f>
        <v>TEMÁTICO</v>
      </c>
      <c r="C145" s="62" t="str">
        <f aca="false">VLOOKUP(A145,PROGRAMAS!A:I,2,0)</f>
        <v>PIAUÍ PRODUTIVO E SUSTENTÁVEL - AGRICULTURA FAMILIAR</v>
      </c>
      <c r="D145" s="62" t="str">
        <f aca="false">VLOOKUP(A145,PROGRAMAS!A:O,3,0)</f>
        <v>DIRETRIZ II</v>
      </c>
      <c r="E145" s="62" t="str">
        <f aca="false">VLOOKUP(A145,PROGRAMAS!A:O,6,0)</f>
        <v>DESENVOLVIMENTO RURAL</v>
      </c>
      <c r="F145" s="63" t="s">
        <v>452</v>
      </c>
      <c r="G145" s="66" t="str">
        <f aca="false">VLOOKUP(F145,'AÇÕES ORÇAMENTÁRIAS'!D:E,2,0)</f>
        <v>1380</v>
      </c>
      <c r="H145" s="65" t="n">
        <f aca="false">VLOOKUP(CONCATENATE(G145,J145),'AÇÕES ORÇAMENTÁRIAS'!O:P,2,0)</f>
        <v>532499</v>
      </c>
      <c r="I145" s="65" t="n">
        <f aca="false">VLOOKUP(CONCATENATE(G145,J145),'AÇÕES ORÇAMENTÁRIAS'!O:Q,3,0)</f>
        <v>0</v>
      </c>
      <c r="J145" s="66" t="str">
        <f aca="false">LEFT(K145,5)</f>
        <v>11117</v>
      </c>
      <c r="K145" s="67" t="s">
        <v>444</v>
      </c>
      <c r="L145" s="71" t="s">
        <v>453</v>
      </c>
      <c r="M145" s="66" t="str">
        <f aca="false">VLOOKUP(L145,'AÇÕES ESTRATÉGICAS'!D:E,2,0)</f>
        <v>1580</v>
      </c>
      <c r="N145" s="66" t="str">
        <f aca="false">CONCATENATE(J145,O145)</f>
        <v>11117INSERÇÃO DA AGRICULTURA FAMILIAR IRRIGADA NOS MERCADOS INSTITUCIONAIS AUMENTADA.</v>
      </c>
      <c r="O145" s="69" t="s">
        <v>456</v>
      </c>
      <c r="P145" s="69" t="s">
        <v>267</v>
      </c>
      <c r="Q145" s="69" t="n">
        <v>50</v>
      </c>
      <c r="R145" s="69" t="str">
        <f aca="false">VLOOKUP(O145,'PRODUTOS PPA'!G:G,1,0)</f>
        <v>INSERÇÃO DA AGRICULTURA FAMILIAR IRRIGADA NOS MERCADOS INSTITUCIONAIS AUMENTADA.</v>
      </c>
      <c r="S145" s="69" t="s">
        <v>452</v>
      </c>
      <c r="T145" s="69" t="s">
        <v>455</v>
      </c>
      <c r="U145" s="69" t="n">
        <v>532499</v>
      </c>
      <c r="V145" s="70"/>
      <c r="W145" s="69"/>
      <c r="X145" s="69"/>
      <c r="Y145" s="69"/>
      <c r="Z145" s="69"/>
      <c r="AA145" s="69"/>
      <c r="AB145" s="69"/>
      <c r="AC145" s="69"/>
      <c r="AD145" s="69"/>
      <c r="AE145" s="69"/>
      <c r="AF145" s="69"/>
    </row>
    <row r="146" customFormat="false" ht="15" hidden="false" customHeight="true" outlineLevel="0" collapsed="false">
      <c r="A146" s="60" t="s">
        <v>75</v>
      </c>
      <c r="B146" s="61" t="str">
        <f aca="false">VLOOKUP(A146,PROGRAMAS!A:I,5,0)</f>
        <v>TEMÁTICO</v>
      </c>
      <c r="C146" s="62" t="str">
        <f aca="false">VLOOKUP(A146,PROGRAMAS!A:I,2,0)</f>
        <v>PIAUÍ PRODUTIVO E SUSTENTÁVEL - AGRICULTURA FAMILIAR</v>
      </c>
      <c r="D146" s="62" t="str">
        <f aca="false">VLOOKUP(A146,PROGRAMAS!A:O,3,0)</f>
        <v>DIRETRIZ II</v>
      </c>
      <c r="E146" s="62" t="str">
        <f aca="false">VLOOKUP(A146,PROGRAMAS!A:O,6,0)</f>
        <v>DESENVOLVIMENTO RURAL</v>
      </c>
      <c r="F146" s="63" t="s">
        <v>452</v>
      </c>
      <c r="G146" s="66" t="str">
        <f aca="false">VLOOKUP(F146,'AÇÕES ORÇAMENTÁRIAS'!D:E,2,0)</f>
        <v>1380</v>
      </c>
      <c r="H146" s="65" t="n">
        <f aca="false">VLOOKUP(CONCATENATE(G146,J146),'AÇÕES ORÇAMENTÁRIAS'!O:P,2,0)</f>
        <v>532499</v>
      </c>
      <c r="I146" s="65" t="n">
        <f aca="false">VLOOKUP(CONCATENATE(G146,J146),'AÇÕES ORÇAMENTÁRIAS'!O:Q,3,0)</f>
        <v>0</v>
      </c>
      <c r="J146" s="66" t="str">
        <f aca="false">LEFT(K146,5)</f>
        <v>11117</v>
      </c>
      <c r="K146" s="67" t="s">
        <v>444</v>
      </c>
      <c r="L146" s="71" t="s">
        <v>453</v>
      </c>
      <c r="M146" s="66" t="str">
        <f aca="false">VLOOKUP(L146,'AÇÕES ESTRATÉGICAS'!D:E,2,0)</f>
        <v>1580</v>
      </c>
      <c r="N146" s="66" t="str">
        <f aca="false">CONCATENATE(J146,O146)</f>
        <v>11117PARCERIAS/CONVÊNIOS REALIZADOS</v>
      </c>
      <c r="O146" s="69" t="s">
        <v>457</v>
      </c>
      <c r="P146" s="69" t="s">
        <v>458</v>
      </c>
      <c r="Q146" s="69" t="n">
        <v>5</v>
      </c>
      <c r="R146" s="69" t="str">
        <f aca="false">VLOOKUP(O146,'PRODUTOS PPA'!G:G,1,0)</f>
        <v>PARCERIAS/CONVÊNIOS REALIZADOS</v>
      </c>
      <c r="S146" s="69" t="s">
        <v>452</v>
      </c>
      <c r="T146" s="69" t="s">
        <v>455</v>
      </c>
      <c r="U146" s="69" t="n">
        <v>532499</v>
      </c>
      <c r="V146" s="70"/>
      <c r="W146" s="69"/>
      <c r="X146" s="69"/>
      <c r="Y146" s="69"/>
      <c r="Z146" s="69"/>
      <c r="AA146" s="69"/>
      <c r="AB146" s="69"/>
      <c r="AC146" s="69"/>
      <c r="AD146" s="69"/>
      <c r="AE146" s="69"/>
      <c r="AF146" s="69"/>
    </row>
    <row r="147" customFormat="false" ht="15" hidden="false" customHeight="true" outlineLevel="0" collapsed="false">
      <c r="A147" s="60" t="s">
        <v>76</v>
      </c>
      <c r="B147" s="61" t="str">
        <f aca="false">VLOOKUP(A147,PROGRAMAS!A:I,5,0)</f>
        <v>TEMÁTICO</v>
      </c>
      <c r="C147" s="62" t="str">
        <f aca="false">VLOOKUP(A147,PROGRAMAS!A:I,2,0)</f>
        <v>PIAUÍ PRODUTIVO E SUSTENTÁVEL - AGRONEGÓCIO</v>
      </c>
      <c r="D147" s="62" t="str">
        <f aca="false">VLOOKUP(A147,PROGRAMAS!A:O,3,0)</f>
        <v>DIRETRIZ II</v>
      </c>
      <c r="E147" s="62" t="str">
        <f aca="false">VLOOKUP(A147,PROGRAMAS!A:O,6,0)</f>
        <v>DESENVOLVIMENTO RURAL</v>
      </c>
      <c r="F147" s="63" t="s">
        <v>452</v>
      </c>
      <c r="G147" s="66" t="str">
        <f aca="false">VLOOKUP(F147,'AÇÕES ORÇAMENTÁRIAS'!D:E,2,0)</f>
        <v>1380</v>
      </c>
      <c r="H147" s="65" t="n">
        <f aca="false">VLOOKUP(CONCATENATE(G147,J147),'AÇÕES ORÇAMENTÁRIAS'!O:P,2,0)</f>
        <v>532499</v>
      </c>
      <c r="I147" s="65" t="n">
        <f aca="false">VLOOKUP(CONCATENATE(G147,J147),'AÇÕES ORÇAMENTÁRIAS'!O:Q,3,0)</f>
        <v>0</v>
      </c>
      <c r="J147" s="66" t="str">
        <f aca="false">LEFT(K147,5)</f>
        <v>11117</v>
      </c>
      <c r="K147" s="67" t="s">
        <v>444</v>
      </c>
      <c r="L147" s="71" t="s">
        <v>453</v>
      </c>
      <c r="M147" s="66" t="str">
        <f aca="false">VLOOKUP(L147,'AÇÕES ESTRATÉGICAS'!D:E,2,0)</f>
        <v>1580</v>
      </c>
      <c r="N147" s="66" t="str">
        <f aca="false">CONCATENATE(J147,O147)</f>
        <v>11117AGRICULTURA FAMILIAR IRRIGADA ESTRUTURADA</v>
      </c>
      <c r="O147" s="69" t="s">
        <v>459</v>
      </c>
      <c r="P147" s="69" t="s">
        <v>267</v>
      </c>
      <c r="Q147" s="69" t="n">
        <v>50</v>
      </c>
      <c r="R147" s="69" t="str">
        <f aca="false">VLOOKUP(O147,'PRODUTOS PPA'!G:G,1,0)</f>
        <v>AGRICULTURA FAMILIAR IRRIGADA ESTRUTURADA</v>
      </c>
      <c r="S147" s="69" t="s">
        <v>452</v>
      </c>
      <c r="T147" s="69" t="s">
        <v>455</v>
      </c>
      <c r="U147" s="69" t="n">
        <v>532499</v>
      </c>
      <c r="V147" s="70"/>
      <c r="W147" s="69"/>
      <c r="X147" s="69"/>
      <c r="Y147" s="69"/>
      <c r="Z147" s="69"/>
      <c r="AA147" s="69"/>
      <c r="AB147" s="69"/>
      <c r="AC147" s="69"/>
      <c r="AD147" s="69"/>
      <c r="AE147" s="69"/>
      <c r="AF147" s="69"/>
    </row>
    <row r="148" customFormat="false" ht="15" hidden="false" customHeight="true" outlineLevel="0" collapsed="false">
      <c r="A148" s="60" t="s">
        <v>76</v>
      </c>
      <c r="B148" s="61" t="str">
        <f aca="false">VLOOKUP(A148,PROGRAMAS!A:I,5,0)</f>
        <v>TEMÁTICO</v>
      </c>
      <c r="C148" s="62" t="str">
        <f aca="false">VLOOKUP(A148,PROGRAMAS!A:I,2,0)</f>
        <v>PIAUÍ PRODUTIVO E SUSTENTÁVEL - AGRONEGÓCIO</v>
      </c>
      <c r="D148" s="62" t="str">
        <f aca="false">VLOOKUP(A148,PROGRAMAS!A:O,3,0)</f>
        <v>DIRETRIZ II</v>
      </c>
      <c r="E148" s="62" t="str">
        <f aca="false">VLOOKUP(A148,PROGRAMAS!A:O,6,0)</f>
        <v>DESENVOLVIMENTO RURAL</v>
      </c>
      <c r="F148" s="63" t="s">
        <v>460</v>
      </c>
      <c r="G148" s="66" t="str">
        <f aca="false">VLOOKUP(F148,'AÇÕES ORÇAMENTÁRIAS'!D:E,2,0)</f>
        <v>1382</v>
      </c>
      <c r="H148" s="65" t="n">
        <f aca="false">VLOOKUP(CONCATENATE(G148,J148),'AÇÕES ORÇAMENTÁRIAS'!O:P,2,0)</f>
        <v>4636286</v>
      </c>
      <c r="I148" s="65" t="n">
        <f aca="false">VLOOKUP(CONCATENATE(G148,J148),'AÇÕES ORÇAMENTÁRIAS'!O:Q,3,0)</f>
        <v>13096.03</v>
      </c>
      <c r="J148" s="66" t="str">
        <f aca="false">LEFT(K148,5)</f>
        <v>11117</v>
      </c>
      <c r="K148" s="67" t="s">
        <v>444</v>
      </c>
      <c r="L148" s="71" t="s">
        <v>461</v>
      </c>
      <c r="M148" s="66" t="str">
        <f aca="false">VLOOKUP(L148,'AÇÕES ESTRATÉGICAS'!D:E,2,0)</f>
        <v>1588</v>
      </c>
      <c r="N148" s="66" t="str">
        <f aca="false">CONCATENATE(J148,O148)</f>
        <v>11117ESTRUTURAÇÃO E MODERNIZAÇÃO DAS PRÁTICAS DE IRRIGAÇÃO INCENTIVADAS.</v>
      </c>
      <c r="O148" s="63" t="s">
        <v>462</v>
      </c>
      <c r="P148" s="63" t="s">
        <v>267</v>
      </c>
      <c r="Q148" s="69" t="n">
        <v>60</v>
      </c>
      <c r="R148" s="69" t="str">
        <f aca="false">VLOOKUP(O148,'PRODUTOS PPA'!G:G,1,0)</f>
        <v>ESTRUTURAÇÃO E MODERNIZAÇÃO DAS PRÁTICAS DE IRRIGAÇÃO INCENTIVADAS.</v>
      </c>
      <c r="S148" s="69" t="s">
        <v>460</v>
      </c>
      <c r="T148" s="69" t="s">
        <v>463</v>
      </c>
      <c r="U148" s="69" t="n">
        <v>4636286</v>
      </c>
      <c r="V148" s="70"/>
      <c r="W148" s="69"/>
      <c r="X148" s="69"/>
      <c r="Y148" s="69"/>
      <c r="Z148" s="69"/>
      <c r="AA148" s="69"/>
      <c r="AB148" s="69"/>
      <c r="AC148" s="69"/>
      <c r="AD148" s="69"/>
      <c r="AE148" s="69"/>
      <c r="AF148" s="69"/>
    </row>
    <row r="149" customFormat="false" ht="15" hidden="false" customHeight="true" outlineLevel="0" collapsed="false">
      <c r="A149" s="60" t="s">
        <v>76</v>
      </c>
      <c r="B149" s="61" t="str">
        <f aca="false">VLOOKUP(A149,PROGRAMAS!A:I,5,0)</f>
        <v>TEMÁTICO</v>
      </c>
      <c r="C149" s="62" t="str">
        <f aca="false">VLOOKUP(A149,PROGRAMAS!A:I,2,0)</f>
        <v>PIAUÍ PRODUTIVO E SUSTENTÁVEL - AGRONEGÓCIO</v>
      </c>
      <c r="D149" s="62" t="str">
        <f aca="false">VLOOKUP(A149,PROGRAMAS!A:O,3,0)</f>
        <v>DIRETRIZ II</v>
      </c>
      <c r="E149" s="62" t="str">
        <f aca="false">VLOOKUP(A149,PROGRAMAS!A:O,6,0)</f>
        <v>DESENVOLVIMENTO RURAL</v>
      </c>
      <c r="F149" s="63" t="s">
        <v>460</v>
      </c>
      <c r="G149" s="66" t="str">
        <f aca="false">VLOOKUP(F149,'AÇÕES ORÇAMENTÁRIAS'!D:E,2,0)</f>
        <v>1382</v>
      </c>
      <c r="H149" s="65" t="n">
        <f aca="false">VLOOKUP(CONCATENATE(G149,J149),'AÇÕES ORÇAMENTÁRIAS'!O:P,2,0)</f>
        <v>4636286</v>
      </c>
      <c r="I149" s="65" t="n">
        <f aca="false">VLOOKUP(CONCATENATE(G149,J149),'AÇÕES ORÇAMENTÁRIAS'!O:Q,3,0)</f>
        <v>13096.03</v>
      </c>
      <c r="J149" s="66" t="str">
        <f aca="false">LEFT(K149,5)</f>
        <v>11117</v>
      </c>
      <c r="K149" s="67" t="s">
        <v>444</v>
      </c>
      <c r="L149" s="71" t="s">
        <v>461</v>
      </c>
      <c r="M149" s="66" t="str">
        <f aca="false">VLOOKUP(L149,'AÇÕES ESTRATÉGICAS'!D:E,2,0)</f>
        <v>1588</v>
      </c>
      <c r="N149" s="66" t="str">
        <f aca="false">CONCATENATE(J149,O149)</f>
        <v>11117INFRAESTRUTURA E SERVIÇOS DE APOIO A PRODUÇÃO AGRÍCOLA IRRIGADA FOMENTADA</v>
      </c>
      <c r="O149" s="63" t="s">
        <v>464</v>
      </c>
      <c r="P149" s="63" t="s">
        <v>267</v>
      </c>
      <c r="Q149" s="69" t="n">
        <v>50</v>
      </c>
      <c r="R149" s="69" t="str">
        <f aca="false">VLOOKUP(O149,'PRODUTOS PPA'!G:G,1,0)</f>
        <v>INFRAESTRUTURA E SERVIÇOS DE APOIO A PRODUÇÃO AGRÍCOLA IRRIGADA FOMENTADA</v>
      </c>
      <c r="S149" s="69" t="s">
        <v>460</v>
      </c>
      <c r="T149" s="69" t="s">
        <v>463</v>
      </c>
      <c r="U149" s="69" t="n">
        <v>4636286</v>
      </c>
      <c r="V149" s="70"/>
      <c r="W149" s="69"/>
      <c r="X149" s="69"/>
      <c r="Y149" s="69"/>
      <c r="Z149" s="69"/>
      <c r="AA149" s="69"/>
      <c r="AB149" s="69"/>
      <c r="AC149" s="69"/>
      <c r="AD149" s="69"/>
      <c r="AE149" s="69"/>
      <c r="AF149" s="69"/>
    </row>
    <row r="150" customFormat="false" ht="15" hidden="false" customHeight="true" outlineLevel="0" collapsed="false">
      <c r="A150" s="60" t="s">
        <v>76</v>
      </c>
      <c r="B150" s="61" t="str">
        <f aca="false">VLOOKUP(A150,PROGRAMAS!A:I,5,0)</f>
        <v>TEMÁTICO</v>
      </c>
      <c r="C150" s="62" t="str">
        <f aca="false">VLOOKUP(A150,PROGRAMAS!A:I,2,0)</f>
        <v>PIAUÍ PRODUTIVO E SUSTENTÁVEL - AGRONEGÓCIO</v>
      </c>
      <c r="D150" s="62" t="str">
        <f aca="false">VLOOKUP(A150,PROGRAMAS!A:O,3,0)</f>
        <v>DIRETRIZ II</v>
      </c>
      <c r="E150" s="62" t="str">
        <f aca="false">VLOOKUP(A150,PROGRAMAS!A:O,6,0)</f>
        <v>DESENVOLVIMENTO RURAL</v>
      </c>
      <c r="F150" s="63" t="s">
        <v>460</v>
      </c>
      <c r="G150" s="66" t="str">
        <f aca="false">VLOOKUP(F150,'AÇÕES ORÇAMENTÁRIAS'!D:E,2,0)</f>
        <v>1382</v>
      </c>
      <c r="H150" s="65" t="n">
        <f aca="false">VLOOKUP(CONCATENATE(G150,J150),'AÇÕES ORÇAMENTÁRIAS'!O:P,2,0)</f>
        <v>4636286</v>
      </c>
      <c r="I150" s="65" t="n">
        <f aca="false">VLOOKUP(CONCATENATE(G150,J150),'AÇÕES ORÇAMENTÁRIAS'!O:Q,3,0)</f>
        <v>13096.03</v>
      </c>
      <c r="J150" s="66" t="str">
        <f aca="false">LEFT(K150,5)</f>
        <v>11117</v>
      </c>
      <c r="K150" s="67" t="s">
        <v>444</v>
      </c>
      <c r="L150" s="71" t="s">
        <v>461</v>
      </c>
      <c r="M150" s="66" t="str">
        <f aca="false">VLOOKUP(L150,'AÇÕES ESTRATÉGICAS'!D:E,2,0)</f>
        <v>1588</v>
      </c>
      <c r="N150" s="66" t="str">
        <f aca="false">CONCATENATE(J150,O150)</f>
        <v>11117INSERÇÃO DO AGRONEGÓCIO NOS CENTROS REGIONAIS, ESTADUAIS E INTERNACIONAIS FOMENTADA.</v>
      </c>
      <c r="O150" s="63" t="s">
        <v>465</v>
      </c>
      <c r="P150" s="63" t="s">
        <v>267</v>
      </c>
      <c r="Q150" s="69" t="n">
        <v>25</v>
      </c>
      <c r="R150" s="69" t="str">
        <f aca="false">VLOOKUP(O150,'PRODUTOS PPA'!G:G,1,0)</f>
        <v>INSERÇÃO DO AGRONEGÓCIO NOS CENTROS REGIONAIS, ESTADUAIS E INTERNACIONAIS FOMENTADA.</v>
      </c>
      <c r="S150" s="69" t="s">
        <v>460</v>
      </c>
      <c r="T150" s="69" t="s">
        <v>463</v>
      </c>
      <c r="U150" s="69" t="n">
        <v>4636286</v>
      </c>
      <c r="V150" s="70"/>
      <c r="W150" s="69"/>
      <c r="X150" s="69"/>
      <c r="Y150" s="69"/>
      <c r="Z150" s="69"/>
      <c r="AA150" s="69"/>
      <c r="AB150" s="69"/>
      <c r="AC150" s="69"/>
      <c r="AD150" s="69"/>
      <c r="AE150" s="69"/>
      <c r="AF150" s="69"/>
    </row>
    <row r="151" customFormat="false" ht="15" hidden="false" customHeight="true" outlineLevel="0" collapsed="false">
      <c r="A151" s="60" t="s">
        <v>76</v>
      </c>
      <c r="B151" s="61" t="str">
        <f aca="false">VLOOKUP(A151,PROGRAMAS!A:I,5,0)</f>
        <v>TEMÁTICO</v>
      </c>
      <c r="C151" s="62" t="str">
        <f aca="false">VLOOKUP(A151,PROGRAMAS!A:I,2,0)</f>
        <v>PIAUÍ PRODUTIVO E SUSTENTÁVEL - AGRONEGÓCIO</v>
      </c>
      <c r="D151" s="62" t="str">
        <f aca="false">VLOOKUP(A151,PROGRAMAS!A:O,3,0)</f>
        <v>DIRETRIZ II</v>
      </c>
      <c r="E151" s="62" t="str">
        <f aca="false">VLOOKUP(A151,PROGRAMAS!A:O,6,0)</f>
        <v>DESENVOLVIMENTO RURAL</v>
      </c>
      <c r="F151" s="63" t="s">
        <v>460</v>
      </c>
      <c r="G151" s="66" t="str">
        <f aca="false">VLOOKUP(F151,'AÇÕES ORÇAMENTÁRIAS'!D:E,2,0)</f>
        <v>1382</v>
      </c>
      <c r="H151" s="65" t="n">
        <f aca="false">VLOOKUP(CONCATENATE(G151,J151),'AÇÕES ORÇAMENTÁRIAS'!O:P,2,0)</f>
        <v>4636286</v>
      </c>
      <c r="I151" s="65" t="n">
        <f aca="false">VLOOKUP(CONCATENATE(G151,J151),'AÇÕES ORÇAMENTÁRIAS'!O:Q,3,0)</f>
        <v>13096.03</v>
      </c>
      <c r="J151" s="66" t="str">
        <f aca="false">LEFT(K151,5)</f>
        <v>11117</v>
      </c>
      <c r="K151" s="67" t="s">
        <v>444</v>
      </c>
      <c r="L151" s="71" t="s">
        <v>461</v>
      </c>
      <c r="M151" s="66" t="str">
        <f aca="false">VLOOKUP(L151,'AÇÕES ESTRATÉGICAS'!D:E,2,0)</f>
        <v>1588</v>
      </c>
      <c r="N151" s="66" t="str">
        <f aca="false">CONCATENATE(J151,O151)</f>
        <v>11117PARCERIAS FIRMADAS PARA VIABILIZAÇÃO DE INFRAESTRUTURA DE ESCOAMENTO DA PRODUÇÃO</v>
      </c>
      <c r="O151" s="63" t="s">
        <v>466</v>
      </c>
      <c r="P151" s="63" t="s">
        <v>441</v>
      </c>
      <c r="Q151" s="69" t="n">
        <v>5</v>
      </c>
      <c r="R151" s="69" t="str">
        <f aca="false">VLOOKUP(O151,'PRODUTOS PPA'!G:G,1,0)</f>
        <v>PARCERIAS FIRMADAS PARA VIABILIZAÇÃO DE INFRAESTRUTURA DE ESCOAMENTO DA PRODUÇÃO</v>
      </c>
      <c r="S151" s="69" t="s">
        <v>460</v>
      </c>
      <c r="T151" s="69" t="s">
        <v>463</v>
      </c>
      <c r="U151" s="69" t="n">
        <v>4636286</v>
      </c>
      <c r="V151" s="70"/>
      <c r="W151" s="69"/>
      <c r="X151" s="69"/>
      <c r="Y151" s="69"/>
      <c r="Z151" s="69"/>
      <c r="AA151" s="69"/>
      <c r="AB151" s="69"/>
      <c r="AC151" s="69"/>
      <c r="AD151" s="69"/>
      <c r="AE151" s="69"/>
      <c r="AF151" s="69"/>
    </row>
    <row r="152" customFormat="false" ht="15" hidden="false" customHeight="true" outlineLevel="0" collapsed="false">
      <c r="A152" s="60" t="s">
        <v>78</v>
      </c>
      <c r="B152" s="61" t="str">
        <f aca="false">VLOOKUP(A152,PROGRAMAS!A:I,5,0)</f>
        <v>TEMÁTICO</v>
      </c>
      <c r="C152" s="62" t="str">
        <f aca="false">VLOOKUP(A152,PROGRAMAS!A:I,2,0)</f>
        <v>VIVER BEM NO SEMIÁRIDO</v>
      </c>
      <c r="D152" s="62" t="str">
        <f aca="false">VLOOKUP(A152,PROGRAMAS!A:O,3,0)</f>
        <v>DIRETRIZ II</v>
      </c>
      <c r="E152" s="62" t="str">
        <f aca="false">VLOOKUP(A152,PROGRAMAS!A:O,6,0)</f>
        <v>DESENVOLVIMENTO RURAL</v>
      </c>
      <c r="F152" s="63" t="s">
        <v>467</v>
      </c>
      <c r="G152" s="66" t="str">
        <f aca="false">VLOOKUP(F152,'AÇÕES ORÇAMENTÁRIAS'!D:E,2,0)</f>
        <v>1384</v>
      </c>
      <c r="H152" s="65" t="n">
        <f aca="false">VLOOKUP(CONCATENATE(G152,J152),'AÇÕES ORÇAMENTÁRIAS'!O:P,2,0)</f>
        <v>2130133</v>
      </c>
      <c r="I152" s="65" t="n">
        <f aca="false">VLOOKUP(CONCATENATE(G152,J152),'AÇÕES ORÇAMENTÁRIAS'!O:Q,3,0)</f>
        <v>0</v>
      </c>
      <c r="J152" s="66" t="str">
        <f aca="false">LEFT(K152,5)</f>
        <v>11117</v>
      </c>
      <c r="K152" s="67" t="s">
        <v>444</v>
      </c>
      <c r="L152" s="71" t="s">
        <v>468</v>
      </c>
      <c r="M152" s="66" t="str">
        <f aca="false">VLOOKUP(L152,'AÇÕES ESTRATÉGICAS'!D:E,2,0)</f>
        <v>1581</v>
      </c>
      <c r="N152" s="66" t="str">
        <f aca="false">CONCATENATE(J152,O152)</f>
        <v>11117ADOÇÃO DE TECNOLOGIAS DE IRRIGAÇÃO ADEQUADAS AO SEMIÁRIDO AMPLIADA.</v>
      </c>
      <c r="O152" s="69" t="s">
        <v>469</v>
      </c>
      <c r="P152" s="69" t="s">
        <v>267</v>
      </c>
      <c r="Q152" s="69" t="n">
        <v>50</v>
      </c>
      <c r="R152" s="69" t="str">
        <f aca="false">VLOOKUP(O152,'PRODUTOS PPA'!G:G,1,0)</f>
        <v>ADOÇÃO DE TECNOLOGIAS DE IRRIGAÇÃO ADEQUADAS AO SEMIÁRIDO AMPLIADA.</v>
      </c>
      <c r="S152" s="69" t="s">
        <v>467</v>
      </c>
      <c r="T152" s="69" t="s">
        <v>470</v>
      </c>
      <c r="U152" s="69" t="n">
        <v>2130133</v>
      </c>
      <c r="V152" s="70"/>
      <c r="W152" s="69"/>
      <c r="X152" s="69"/>
      <c r="Y152" s="69"/>
      <c r="Z152" s="69"/>
      <c r="AA152" s="69"/>
      <c r="AB152" s="69"/>
      <c r="AC152" s="69"/>
      <c r="AD152" s="69"/>
      <c r="AE152" s="69"/>
      <c r="AF152" s="69"/>
    </row>
    <row r="153" customFormat="false" ht="15" hidden="false" customHeight="true" outlineLevel="0" collapsed="false">
      <c r="A153" s="60" t="s">
        <v>78</v>
      </c>
      <c r="B153" s="61" t="str">
        <f aca="false">VLOOKUP(A153,PROGRAMAS!A:I,5,0)</f>
        <v>TEMÁTICO</v>
      </c>
      <c r="C153" s="62" t="str">
        <f aca="false">VLOOKUP(A153,PROGRAMAS!A:I,2,0)</f>
        <v>VIVER BEM NO SEMIÁRIDO</v>
      </c>
      <c r="D153" s="62" t="str">
        <f aca="false">VLOOKUP(A153,PROGRAMAS!A:O,3,0)</f>
        <v>DIRETRIZ II</v>
      </c>
      <c r="E153" s="62" t="str">
        <f aca="false">VLOOKUP(A153,PROGRAMAS!A:O,6,0)</f>
        <v>DESENVOLVIMENTO RURAL</v>
      </c>
      <c r="F153" s="63" t="s">
        <v>467</v>
      </c>
      <c r="G153" s="66" t="str">
        <f aca="false">VLOOKUP(F153,'AÇÕES ORÇAMENTÁRIAS'!D:E,2,0)</f>
        <v>1384</v>
      </c>
      <c r="H153" s="65" t="n">
        <f aca="false">VLOOKUP(CONCATENATE(G153,J153),'AÇÕES ORÇAMENTÁRIAS'!O:P,2,0)</f>
        <v>2130133</v>
      </c>
      <c r="I153" s="65" t="n">
        <f aca="false">VLOOKUP(CONCATENATE(G153,J153),'AÇÕES ORÇAMENTÁRIAS'!O:Q,3,0)</f>
        <v>0</v>
      </c>
      <c r="J153" s="66" t="str">
        <f aca="false">LEFT(K153,5)</f>
        <v>11117</v>
      </c>
      <c r="K153" s="67" t="s">
        <v>444</v>
      </c>
      <c r="L153" s="71" t="s">
        <v>468</v>
      </c>
      <c r="M153" s="66" t="str">
        <f aca="false">VLOOKUP(L153,'AÇÕES ESTRATÉGICAS'!D:E,2,0)</f>
        <v>1581</v>
      </c>
      <c r="N153" s="66" t="str">
        <f aca="false">CONCATENATE(J153,O153)</f>
        <v>11117INSERÇÃO DA AGRICULTURA FAMILIAR IRRIGADA NOS MERCADOS INSTITUCIONAIS AUMENTADA.</v>
      </c>
      <c r="O153" s="0" t="s">
        <v>456</v>
      </c>
      <c r="P153" s="69" t="s">
        <v>267</v>
      </c>
      <c r="Q153" s="69" t="n">
        <v>50</v>
      </c>
      <c r="R153" s="69" t="str">
        <f aca="false">VLOOKUP(O153,'PRODUTOS PPA'!G:G,1,0)</f>
        <v>INSERÇÃO DA AGRICULTURA FAMILIAR IRRIGADA NOS MERCADOS INSTITUCIONAIS AUMENTADA.</v>
      </c>
      <c r="S153" s="69" t="s">
        <v>467</v>
      </c>
      <c r="T153" s="69" t="s">
        <v>470</v>
      </c>
      <c r="U153" s="69" t="n">
        <v>2130133</v>
      </c>
      <c r="V153" s="70"/>
      <c r="W153" s="69"/>
      <c r="X153" s="69"/>
      <c r="Y153" s="69"/>
      <c r="Z153" s="69"/>
      <c r="AA153" s="69"/>
      <c r="AB153" s="69"/>
      <c r="AC153" s="69"/>
      <c r="AD153" s="69"/>
      <c r="AE153" s="69"/>
      <c r="AF153" s="69"/>
    </row>
    <row r="154" customFormat="false" ht="15" hidden="false" customHeight="true" outlineLevel="0" collapsed="false">
      <c r="A154" s="60" t="s">
        <v>94</v>
      </c>
      <c r="B154" s="61" t="str">
        <f aca="false">VLOOKUP(A154,PROGRAMAS!A:I,5,0)</f>
        <v>GESTÃO</v>
      </c>
      <c r="C154" s="62" t="str">
        <f aca="false">VLOOKUP(A154,PROGRAMAS!A:I,2,0)</f>
        <v>GESTÃO E MANUTENÇÃO DO PODER EXECUTIVO</v>
      </c>
      <c r="D154" s="62" t="str">
        <f aca="false">VLOOKUP(A154,PROGRAMAS!A:O,3,0)</f>
        <v>DIRETRIZ IV</v>
      </c>
      <c r="E154" s="62"/>
      <c r="F154" s="72" t="s">
        <v>255</v>
      </c>
      <c r="G154" s="66" t="str">
        <f aca="false">VLOOKUP(F154,'AÇÕES ORÇAMENTÁRIAS'!D:E,2,0)</f>
        <v>2000</v>
      </c>
      <c r="H154" s="65" t="n">
        <f aca="false">VLOOKUP(CONCATENATE(G154,J154),'AÇÕES ORÇAMENTÁRIAS'!O:P,2,0)</f>
        <v>1448350</v>
      </c>
      <c r="I154" s="65" t="n">
        <f aca="false">VLOOKUP(CONCATENATE(G154,J154),'AÇÕES ORÇAMENTÁRIAS'!O:Q,3,0)</f>
        <v>537225.26</v>
      </c>
      <c r="J154" s="66" t="str">
        <f aca="false">LEFT(K154,5)</f>
        <v>11117</v>
      </c>
      <c r="K154" s="67" t="s">
        <v>444</v>
      </c>
      <c r="L154" s="71" t="s">
        <v>471</v>
      </c>
      <c r="M154" s="66" t="str">
        <f aca="false">VLOOKUP(L154,'AÇÕES ESTRATÉGICAS'!D:E,2,0)</f>
        <v>2614</v>
      </c>
      <c r="N154" s="66" t="str">
        <f aca="false">CONCATENATE(J154,O154)</f>
        <v>11117AMPLIAÇÃO E REFORMA DE PRÉDIO/SEDE</v>
      </c>
      <c r="O154" s="69" t="s">
        <v>472</v>
      </c>
      <c r="P154" s="69" t="s">
        <v>473</v>
      </c>
      <c r="Q154" s="69" t="n">
        <v>1</v>
      </c>
      <c r="R154" s="69" t="str">
        <f aca="false">VLOOKUP(O154,'PRODUTOS PPA'!G:G,1,0)</f>
        <v>AMPLIAÇÃO E REFORMA DE PRÉDIO/SEDE</v>
      </c>
      <c r="S154" s="69" t="s">
        <v>255</v>
      </c>
      <c r="T154" s="69" t="s">
        <v>260</v>
      </c>
      <c r="U154" s="69" t="n">
        <v>1448350</v>
      </c>
      <c r="V154" s="70"/>
      <c r="W154" s="69"/>
      <c r="X154" s="69"/>
      <c r="Y154" s="69"/>
      <c r="Z154" s="69"/>
      <c r="AA154" s="69"/>
      <c r="AB154" s="69"/>
      <c r="AC154" s="69"/>
      <c r="AD154" s="69"/>
      <c r="AE154" s="69"/>
      <c r="AF154" s="69"/>
    </row>
    <row r="155" customFormat="false" ht="15" hidden="false" customHeight="true" outlineLevel="0" collapsed="false">
      <c r="A155" s="60" t="s">
        <v>94</v>
      </c>
      <c r="B155" s="61" t="str">
        <f aca="false">VLOOKUP(A155,PROGRAMAS!A:I,5,0)</f>
        <v>GESTÃO</v>
      </c>
      <c r="C155" s="62" t="str">
        <f aca="false">VLOOKUP(A155,PROGRAMAS!A:I,2,0)</f>
        <v>GESTÃO E MANUTENÇÃO DO PODER EXECUTIVO</v>
      </c>
      <c r="D155" s="62" t="str">
        <f aca="false">VLOOKUP(A155,PROGRAMAS!A:O,3,0)</f>
        <v>DIRETRIZ IV</v>
      </c>
      <c r="E155" s="62"/>
      <c r="F155" s="72" t="s">
        <v>255</v>
      </c>
      <c r="G155" s="66" t="str">
        <f aca="false">VLOOKUP(F155,'AÇÕES ORÇAMENTÁRIAS'!D:E,2,0)</f>
        <v>2000</v>
      </c>
      <c r="H155" s="65" t="n">
        <f aca="false">VLOOKUP(CONCATENATE(G155,J155),'AÇÕES ORÇAMENTÁRIAS'!O:P,2,0)</f>
        <v>1448350</v>
      </c>
      <c r="I155" s="65" t="n">
        <f aca="false">VLOOKUP(CONCATENATE(G155,J155),'AÇÕES ORÇAMENTÁRIAS'!O:Q,3,0)</f>
        <v>537225.26</v>
      </c>
      <c r="J155" s="66" t="str">
        <f aca="false">LEFT(K155,5)</f>
        <v>11117</v>
      </c>
      <c r="K155" s="67" t="s">
        <v>444</v>
      </c>
      <c r="L155" s="71" t="s">
        <v>471</v>
      </c>
      <c r="M155" s="66" t="str">
        <f aca="false">VLOOKUP(L155,'AÇÕES ESTRATÉGICAS'!D:E,2,0)</f>
        <v>2614</v>
      </c>
      <c r="N155" s="66" t="str">
        <f aca="false">CONCATENATE(J155,O155)</f>
        <v>11117DOTAR O ÓRGÃO DE EFICIÊNCIA OPERACIONAL</v>
      </c>
      <c r="O155" s="69" t="s">
        <v>474</v>
      </c>
      <c r="P155" s="69" t="s">
        <v>136</v>
      </c>
      <c r="Q155" s="69" t="n">
        <v>100</v>
      </c>
      <c r="R155" s="69" t="str">
        <f aca="false">VLOOKUP(O155,'PRODUTOS PPA'!G:G,1,0)</f>
        <v>DOTAR O ÓRGÃO DE EFICIÊNCIA OPERACIONAL</v>
      </c>
      <c r="S155" s="69" t="s">
        <v>255</v>
      </c>
      <c r="T155" s="69" t="s">
        <v>260</v>
      </c>
      <c r="U155" s="69" t="n">
        <v>1448350</v>
      </c>
      <c r="V155" s="70"/>
      <c r="W155" s="69"/>
      <c r="X155" s="69"/>
      <c r="Y155" s="69"/>
      <c r="Z155" s="69"/>
      <c r="AA155" s="69"/>
      <c r="AB155" s="69"/>
      <c r="AC155" s="69"/>
      <c r="AD155" s="69"/>
      <c r="AE155" s="69"/>
      <c r="AF155" s="69"/>
    </row>
    <row r="156" customFormat="false" ht="15" hidden="false" customHeight="true" outlineLevel="0" collapsed="false">
      <c r="A156" s="60" t="s">
        <v>72</v>
      </c>
      <c r="B156" s="61" t="str">
        <f aca="false">VLOOKUP(A156,PROGRAMAS!A:I,5,0)</f>
        <v>TEMÁTICO</v>
      </c>
      <c r="C156" s="62" t="str">
        <f aca="false">VLOOKUP(A156,PROGRAMAS!A:I,2,0)</f>
        <v>SANEAMENTO, DIREITO DE TODOS</v>
      </c>
      <c r="D156" s="62" t="str">
        <f aca="false">VLOOKUP(A156,PROGRAMAS!A:O,3,0)</f>
        <v>DIRETRIZ III</v>
      </c>
      <c r="E156" s="62" t="str">
        <f aca="false">VLOOKUP(A156,PROGRAMAS!A:O,6,0)</f>
        <v>INFRAESTRUTURA</v>
      </c>
      <c r="F156" s="63" t="s">
        <v>475</v>
      </c>
      <c r="G156" s="66" t="str">
        <f aca="false">VLOOKUP(F156,'AÇÕES ORÇAMENTÁRIAS'!D:E,2,0)</f>
        <v>1005</v>
      </c>
      <c r="H156" s="65" t="n">
        <f aca="false">VLOOKUP(CONCATENATE(G156,J156),'AÇÕES ORÇAMENTÁRIAS'!O:P,2,0)</f>
        <v>1059438</v>
      </c>
      <c r="I156" s="65" t="n">
        <f aca="false">VLOOKUP(CONCATENATE(G156,J156),'AÇÕES ORÇAMENTÁRIAS'!O:Q,3,0)</f>
        <v>0</v>
      </c>
      <c r="J156" s="66" t="str">
        <f aca="false">LEFT(K156,5)</f>
        <v>11118</v>
      </c>
      <c r="K156" s="67" t="s">
        <v>476</v>
      </c>
      <c r="L156" s="71" t="s">
        <v>477</v>
      </c>
      <c r="M156" s="66" t="str">
        <f aca="false">VLOOKUP(L156,'AÇÕES ESTRATÉGICAS'!D:E,2,0)</f>
        <v>2631</v>
      </c>
      <c r="N156" s="66" t="str">
        <f aca="false">CONCATENATE(J156,O156)</f>
        <v>11118CONSTRUÇÃO DE MÓDULOS SANITÁRIOS DOMICILIARES (MSD) EM COMUNIDADES RURAIS</v>
      </c>
      <c r="O156" s="69" t="s">
        <v>478</v>
      </c>
      <c r="P156" s="69" t="s">
        <v>147</v>
      </c>
      <c r="Q156" s="69" t="n">
        <v>1500</v>
      </c>
      <c r="R156" s="69" t="str">
        <f aca="false">VLOOKUP(O156,'PRODUTOS PPA'!G:G,1,0)</f>
        <v>CONSTRUÇÃO DE MÓDULOS SANITÁRIOS DOMICILIARES (MSD) EM COMUNIDADES RURAIS</v>
      </c>
      <c r="S156" s="69" t="s">
        <v>475</v>
      </c>
      <c r="T156" s="69" t="s">
        <v>479</v>
      </c>
      <c r="U156" s="69" t="n">
        <v>1059438</v>
      </c>
      <c r="V156" s="70"/>
      <c r="W156" s="69"/>
      <c r="X156" s="69"/>
      <c r="Y156" s="69"/>
      <c r="Z156" s="69"/>
      <c r="AA156" s="69"/>
      <c r="AB156" s="69"/>
      <c r="AC156" s="69"/>
      <c r="AD156" s="69"/>
      <c r="AE156" s="69"/>
      <c r="AF156" s="69"/>
    </row>
    <row r="157" customFormat="false" ht="15" hidden="false" customHeight="true" outlineLevel="0" collapsed="false">
      <c r="A157" s="60" t="s">
        <v>72</v>
      </c>
      <c r="B157" s="61" t="str">
        <f aca="false">VLOOKUP(A157,PROGRAMAS!A:I,5,0)</f>
        <v>TEMÁTICO</v>
      </c>
      <c r="C157" s="62" t="str">
        <f aca="false">VLOOKUP(A157,PROGRAMAS!A:I,2,0)</f>
        <v>SANEAMENTO, DIREITO DE TODOS</v>
      </c>
      <c r="D157" s="62" t="str">
        <f aca="false">VLOOKUP(A157,PROGRAMAS!A:O,3,0)</f>
        <v>DIRETRIZ III</v>
      </c>
      <c r="E157" s="62" t="str">
        <f aca="false">VLOOKUP(A157,PROGRAMAS!A:O,6,0)</f>
        <v>INFRAESTRUTURA</v>
      </c>
      <c r="F157" s="63" t="s">
        <v>480</v>
      </c>
      <c r="G157" s="66" t="n">
        <v>1214</v>
      </c>
      <c r="H157" s="65" t="n">
        <f aca="false">VLOOKUP(CONCATENATE(G157,J157),'AÇÕES ORÇAMENTÁRIAS'!O:P,2,0)</f>
        <v>0</v>
      </c>
      <c r="I157" s="65" t="n">
        <f aca="false">VLOOKUP(CONCATENATE(G157,J157),'AÇÕES ORÇAMENTÁRIAS'!O:Q,3,0)</f>
        <v>0</v>
      </c>
      <c r="J157" s="66" t="str">
        <f aca="false">LEFT(K157,5)</f>
        <v>11118</v>
      </c>
      <c r="K157" s="67" t="s">
        <v>476</v>
      </c>
      <c r="L157" s="71" t="s">
        <v>481</v>
      </c>
      <c r="M157" s="66" t="str">
        <f aca="false">VLOOKUP(L157,'AÇÕES ESTRATÉGICAS'!D:E,2,0)</f>
        <v>2638</v>
      </c>
      <c r="N157" s="66" t="str">
        <f aca="false">CONCATENATE(J157,O157)</f>
        <v>11118COMUNIDADES RURAIS CAPACITADAS</v>
      </c>
      <c r="O157" s="69" t="s">
        <v>482</v>
      </c>
      <c r="P157" s="69" t="s">
        <v>147</v>
      </c>
      <c r="Q157" s="69" t="n">
        <v>80</v>
      </c>
      <c r="R157" s="69" t="str">
        <f aca="false">VLOOKUP(O157,'PRODUTOS PPA'!G:G,1,0)</f>
        <v>COMUNIDADES RURAIS CAPACITADAS</v>
      </c>
      <c r="S157" s="69" t="s">
        <v>480</v>
      </c>
      <c r="T157" s="69" t="n">
        <v>1214</v>
      </c>
      <c r="U157" s="69" t="n">
        <v>0</v>
      </c>
      <c r="V157" s="70"/>
      <c r="W157" s="69"/>
      <c r="X157" s="69"/>
      <c r="Y157" s="69"/>
      <c r="Z157" s="69"/>
      <c r="AA157" s="69"/>
      <c r="AB157" s="69"/>
      <c r="AC157" s="69"/>
      <c r="AD157" s="69"/>
      <c r="AE157" s="69"/>
      <c r="AF157" s="69"/>
    </row>
    <row r="158" customFormat="false" ht="15" hidden="false" customHeight="true" outlineLevel="0" collapsed="false">
      <c r="A158" s="60" t="s">
        <v>72</v>
      </c>
      <c r="B158" s="61" t="str">
        <f aca="false">VLOOKUP(A158,PROGRAMAS!A:I,5,0)</f>
        <v>TEMÁTICO</v>
      </c>
      <c r="C158" s="62" t="str">
        <f aca="false">VLOOKUP(A158,PROGRAMAS!A:I,2,0)</f>
        <v>SANEAMENTO, DIREITO DE TODOS</v>
      </c>
      <c r="D158" s="62" t="str">
        <f aca="false">VLOOKUP(A158,PROGRAMAS!A:O,3,0)</f>
        <v>DIRETRIZ III</v>
      </c>
      <c r="E158" s="62" t="str">
        <f aca="false">VLOOKUP(A158,PROGRAMAS!A:O,6,0)</f>
        <v>INFRAESTRUTURA</v>
      </c>
      <c r="F158" s="63" t="s">
        <v>480</v>
      </c>
      <c r="G158" s="66" t="n">
        <v>1214</v>
      </c>
      <c r="H158" s="65" t="n">
        <f aca="false">VLOOKUP(CONCATENATE(G158,J158),'AÇÕES ORÇAMENTÁRIAS'!O:P,2,0)</f>
        <v>0</v>
      </c>
      <c r="I158" s="65" t="n">
        <f aca="false">VLOOKUP(CONCATENATE(G158,J158),'AÇÕES ORÇAMENTÁRIAS'!O:Q,3,0)</f>
        <v>0</v>
      </c>
      <c r="J158" s="66" t="str">
        <f aca="false">LEFT(K158,5)</f>
        <v>11118</v>
      </c>
      <c r="K158" s="67" t="s">
        <v>476</v>
      </c>
      <c r="L158" s="71" t="s">
        <v>481</v>
      </c>
      <c r="M158" s="66" t="str">
        <f aca="false">VLOOKUP(L158,'AÇÕES ESTRATÉGICAS'!D:E,2,0)</f>
        <v>2638</v>
      </c>
      <c r="N158" s="66" t="str">
        <f aca="false">CONCATENATE(J158,O158)</f>
        <v>11118CONTRATAÇÃO DE CONSULTORIA</v>
      </c>
      <c r="O158" s="69" t="s">
        <v>483</v>
      </c>
      <c r="P158" s="69" t="s">
        <v>136</v>
      </c>
      <c r="Q158" s="69" t="n">
        <v>25</v>
      </c>
      <c r="R158" s="69" t="str">
        <f aca="false">VLOOKUP(O158,'PRODUTOS PPA'!G:G,1,0)</f>
        <v>CONTRATAÇÃO DE CONSULTORIA</v>
      </c>
      <c r="S158" s="69" t="s">
        <v>480</v>
      </c>
      <c r="T158" s="69" t="n">
        <v>1214</v>
      </c>
      <c r="U158" s="69" t="n">
        <v>0</v>
      </c>
      <c r="V158" s="70"/>
      <c r="W158" s="69"/>
      <c r="X158" s="69"/>
      <c r="Y158" s="69"/>
      <c r="Z158" s="69"/>
      <c r="AA158" s="69"/>
      <c r="AB158" s="69"/>
      <c r="AC158" s="69"/>
      <c r="AD158" s="69"/>
      <c r="AE158" s="69"/>
      <c r="AF158" s="69"/>
    </row>
    <row r="159" customFormat="false" ht="15" hidden="false" customHeight="true" outlineLevel="0" collapsed="false">
      <c r="A159" s="60" t="s">
        <v>72</v>
      </c>
      <c r="B159" s="61" t="str">
        <f aca="false">VLOOKUP(A159,PROGRAMAS!A:I,5,0)</f>
        <v>TEMÁTICO</v>
      </c>
      <c r="C159" s="62" t="str">
        <f aca="false">VLOOKUP(A159,PROGRAMAS!A:I,2,0)</f>
        <v>SANEAMENTO, DIREITO DE TODOS</v>
      </c>
      <c r="D159" s="62" t="str">
        <f aca="false">VLOOKUP(A159,PROGRAMAS!A:O,3,0)</f>
        <v>DIRETRIZ III</v>
      </c>
      <c r="E159" s="62" t="str">
        <f aca="false">VLOOKUP(A159,PROGRAMAS!A:O,6,0)</f>
        <v>INFRAESTRUTURA</v>
      </c>
      <c r="F159" s="63" t="s">
        <v>480</v>
      </c>
      <c r="G159" s="66" t="n">
        <v>1214</v>
      </c>
      <c r="H159" s="65" t="n">
        <f aca="false">VLOOKUP(CONCATENATE(G159,J159),'AÇÕES ORÇAMENTÁRIAS'!O:P,2,0)</f>
        <v>0</v>
      </c>
      <c r="I159" s="65" t="n">
        <f aca="false">VLOOKUP(CONCATENATE(G159,J159),'AÇÕES ORÇAMENTÁRIAS'!O:Q,3,0)</f>
        <v>0</v>
      </c>
      <c r="J159" s="66" t="str">
        <f aca="false">LEFT(K159,5)</f>
        <v>11118</v>
      </c>
      <c r="K159" s="67" t="s">
        <v>476</v>
      </c>
      <c r="L159" s="71" t="s">
        <v>481</v>
      </c>
      <c r="M159" s="66" t="str">
        <f aca="false">VLOOKUP(L159,'AÇÕES ESTRATÉGICAS'!D:E,2,0)</f>
        <v>2638</v>
      </c>
      <c r="N159" s="66" t="str">
        <f aca="false">CONCATENATE(J159,O159)</f>
        <v>11118ELABORAÇÃO DE PROJETOS</v>
      </c>
      <c r="O159" s="69" t="s">
        <v>484</v>
      </c>
      <c r="P159" s="69" t="s">
        <v>147</v>
      </c>
      <c r="Q159" s="69" t="n">
        <v>80</v>
      </c>
      <c r="R159" s="69" t="str">
        <f aca="false">VLOOKUP(O159,'PRODUTOS PPA'!G:G,1,0)</f>
        <v>ELABORAÇÃO DE PROJETOS</v>
      </c>
      <c r="S159" s="69" t="s">
        <v>480</v>
      </c>
      <c r="T159" s="69" t="n">
        <v>1214</v>
      </c>
      <c r="U159" s="69" t="n">
        <v>0</v>
      </c>
      <c r="V159" s="70"/>
      <c r="W159" s="69"/>
      <c r="X159" s="69"/>
      <c r="Y159" s="69"/>
      <c r="Z159" s="69"/>
      <c r="AA159" s="69"/>
      <c r="AB159" s="69"/>
      <c r="AC159" s="69"/>
      <c r="AD159" s="69"/>
      <c r="AE159" s="69"/>
      <c r="AF159" s="69"/>
    </row>
    <row r="160" customFormat="false" ht="15" hidden="false" customHeight="true" outlineLevel="0" collapsed="false">
      <c r="A160" s="60" t="s">
        <v>72</v>
      </c>
      <c r="B160" s="61" t="str">
        <f aca="false">VLOOKUP(A160,PROGRAMAS!A:I,5,0)</f>
        <v>TEMÁTICO</v>
      </c>
      <c r="C160" s="62" t="str">
        <f aca="false">VLOOKUP(A160,PROGRAMAS!A:I,2,0)</f>
        <v>SANEAMENTO, DIREITO DE TODOS</v>
      </c>
      <c r="D160" s="62" t="str">
        <f aca="false">VLOOKUP(A160,PROGRAMAS!A:O,3,0)</f>
        <v>DIRETRIZ III</v>
      </c>
      <c r="E160" s="62" t="str">
        <f aca="false">VLOOKUP(A160,PROGRAMAS!A:O,6,0)</f>
        <v>INFRAESTRUTURA</v>
      </c>
      <c r="F160" s="63" t="s">
        <v>480</v>
      </c>
      <c r="G160" s="66" t="n">
        <v>1214</v>
      </c>
      <c r="H160" s="65" t="n">
        <f aca="false">VLOOKUP(CONCATENATE(G160,J160),'AÇÕES ORÇAMENTÁRIAS'!O:P,2,0)</f>
        <v>0</v>
      </c>
      <c r="I160" s="65" t="n">
        <f aca="false">VLOOKUP(CONCATENATE(G160,J160),'AÇÕES ORÇAMENTÁRIAS'!O:Q,3,0)</f>
        <v>0</v>
      </c>
      <c r="J160" s="66" t="str">
        <f aca="false">LEFT(K160,5)</f>
        <v>11118</v>
      </c>
      <c r="K160" s="67" t="s">
        <v>476</v>
      </c>
      <c r="L160" s="71" t="s">
        <v>481</v>
      </c>
      <c r="M160" s="66" t="str">
        <f aca="false">VLOOKUP(L160,'AÇÕES ESTRATÉGICAS'!D:E,2,0)</f>
        <v>2638</v>
      </c>
      <c r="N160" s="66" t="str">
        <f aca="false">CONCATENATE(J160,O160)</f>
        <v>11118MODELO SISAR REPLICADO E APOIO A SUA GESTÃO</v>
      </c>
      <c r="O160" s="69" t="s">
        <v>485</v>
      </c>
      <c r="P160" s="69" t="s">
        <v>147</v>
      </c>
      <c r="Q160" s="69" t="n">
        <v>3</v>
      </c>
      <c r="R160" s="69" t="str">
        <f aca="false">VLOOKUP(O160,'PRODUTOS PPA'!G:G,1,0)</f>
        <v>MODELO SISAR REPLICADO E APOIO A SUA GESTÃO</v>
      </c>
      <c r="S160" s="69" t="s">
        <v>480</v>
      </c>
      <c r="T160" s="69" t="n">
        <v>1214</v>
      </c>
      <c r="U160" s="69" t="n">
        <v>0</v>
      </c>
      <c r="V160" s="70"/>
      <c r="W160" s="69"/>
      <c r="X160" s="69"/>
      <c r="Y160" s="69"/>
      <c r="Z160" s="69"/>
      <c r="AA160" s="69"/>
      <c r="AB160" s="69"/>
      <c r="AC160" s="69"/>
      <c r="AD160" s="69"/>
      <c r="AE160" s="69"/>
      <c r="AF160" s="69"/>
    </row>
    <row r="161" customFormat="false" ht="15" hidden="false" customHeight="true" outlineLevel="0" collapsed="false">
      <c r="A161" s="60" t="s">
        <v>72</v>
      </c>
      <c r="B161" s="61" t="str">
        <f aca="false">VLOOKUP(A161,PROGRAMAS!A:I,5,0)</f>
        <v>TEMÁTICO</v>
      </c>
      <c r="C161" s="62" t="str">
        <f aca="false">VLOOKUP(A161,PROGRAMAS!A:I,2,0)</f>
        <v>SANEAMENTO, DIREITO DE TODOS</v>
      </c>
      <c r="D161" s="62" t="str">
        <f aca="false">VLOOKUP(A161,PROGRAMAS!A:O,3,0)</f>
        <v>DIRETRIZ III</v>
      </c>
      <c r="E161" s="62" t="str">
        <f aca="false">VLOOKUP(A161,PROGRAMAS!A:O,6,0)</f>
        <v>INFRAESTRUTURA</v>
      </c>
      <c r="F161" s="63" t="s">
        <v>480</v>
      </c>
      <c r="G161" s="66" t="n">
        <v>1214</v>
      </c>
      <c r="H161" s="65" t="n">
        <f aca="false">VLOOKUP(CONCATENATE(G161,J161),'AÇÕES ORÇAMENTÁRIAS'!O:P,2,0)</f>
        <v>0</v>
      </c>
      <c r="I161" s="65" t="n">
        <f aca="false">VLOOKUP(CONCATENATE(G161,J161),'AÇÕES ORÇAMENTÁRIAS'!O:Q,3,0)</f>
        <v>0</v>
      </c>
      <c r="J161" s="66" t="str">
        <f aca="false">LEFT(K161,5)</f>
        <v>11118</v>
      </c>
      <c r="K161" s="67" t="s">
        <v>476</v>
      </c>
      <c r="L161" s="71" t="s">
        <v>481</v>
      </c>
      <c r="M161" s="66" t="str">
        <f aca="false">VLOOKUP(L161,'AÇÕES ESTRATÉGICAS'!D:E,2,0)</f>
        <v>2638</v>
      </c>
      <c r="N161" s="66" t="str">
        <f aca="false">CONCATENATE(J161,O161)</f>
        <v>11118POÇOS RECUPERADOS</v>
      </c>
      <c r="O161" s="69" t="s">
        <v>486</v>
      </c>
      <c r="P161" s="69" t="s">
        <v>473</v>
      </c>
      <c r="Q161" s="69" t="n">
        <v>13</v>
      </c>
      <c r="R161" s="69" t="str">
        <f aca="false">VLOOKUP(O161,'PRODUTOS PPA'!G:G,1,0)</f>
        <v>POÇOS RECUPERADOS</v>
      </c>
      <c r="S161" s="69" t="s">
        <v>480</v>
      </c>
      <c r="T161" s="69" t="n">
        <v>1214</v>
      </c>
      <c r="U161" s="69" t="n">
        <v>0</v>
      </c>
      <c r="V161" s="70"/>
      <c r="W161" s="69"/>
      <c r="X161" s="69"/>
      <c r="Y161" s="69"/>
      <c r="Z161" s="69"/>
      <c r="AA161" s="69"/>
      <c r="AB161" s="69"/>
      <c r="AC161" s="69"/>
      <c r="AD161" s="69"/>
      <c r="AE161" s="69"/>
      <c r="AF161" s="69"/>
    </row>
    <row r="162" customFormat="false" ht="15" hidden="false" customHeight="true" outlineLevel="0" collapsed="false">
      <c r="A162" s="60" t="s">
        <v>72</v>
      </c>
      <c r="B162" s="61" t="str">
        <f aca="false">VLOOKUP(A162,PROGRAMAS!A:I,5,0)</f>
        <v>TEMÁTICO</v>
      </c>
      <c r="C162" s="62" t="str">
        <f aca="false">VLOOKUP(A162,PROGRAMAS!A:I,2,0)</f>
        <v>SANEAMENTO, DIREITO DE TODOS</v>
      </c>
      <c r="D162" s="62" t="str">
        <f aca="false">VLOOKUP(A162,PROGRAMAS!A:O,3,0)</f>
        <v>DIRETRIZ III</v>
      </c>
      <c r="E162" s="62" t="str">
        <f aca="false">VLOOKUP(A162,PROGRAMAS!A:O,6,0)</f>
        <v>INFRAESTRUTURA</v>
      </c>
      <c r="F162" s="63" t="s">
        <v>480</v>
      </c>
      <c r="G162" s="66" t="n">
        <v>1214</v>
      </c>
      <c r="H162" s="65" t="n">
        <f aca="false">VLOOKUP(CONCATENATE(G162,J162),'AÇÕES ORÇAMENTÁRIAS'!O:P,2,0)</f>
        <v>0</v>
      </c>
      <c r="I162" s="65" t="n">
        <f aca="false">VLOOKUP(CONCATENATE(G162,J162),'AÇÕES ORÇAMENTÁRIAS'!O:Q,3,0)</f>
        <v>0</v>
      </c>
      <c r="J162" s="66" t="str">
        <f aca="false">LEFT(K162,5)</f>
        <v>11118</v>
      </c>
      <c r="K162" s="67" t="s">
        <v>476</v>
      </c>
      <c r="L162" s="71" t="s">
        <v>481</v>
      </c>
      <c r="M162" s="66" t="str">
        <f aca="false">VLOOKUP(L162,'AÇÕES ESTRATÉGICAS'!D:E,2,0)</f>
        <v>2638</v>
      </c>
      <c r="N162" s="66" t="str">
        <f aca="false">CONCATENATE(J162,O162)</f>
        <v>11118POÇOS TUBULARES CONSTRUÍDOS</v>
      </c>
      <c r="O162" s="69" t="s">
        <v>487</v>
      </c>
      <c r="P162" s="69" t="s">
        <v>473</v>
      </c>
      <c r="Q162" s="69" t="n">
        <v>25</v>
      </c>
      <c r="R162" s="69" t="str">
        <f aca="false">VLOOKUP(O162,'PRODUTOS PPA'!G:G,1,0)</f>
        <v>POÇOS TUBULARES CONSTRUÍDOS</v>
      </c>
      <c r="S162" s="69" t="s">
        <v>480</v>
      </c>
      <c r="T162" s="69" t="n">
        <v>1214</v>
      </c>
      <c r="U162" s="69" t="n">
        <v>0</v>
      </c>
      <c r="V162" s="70"/>
      <c r="W162" s="69"/>
      <c r="X162" s="69"/>
      <c r="Y162" s="69"/>
      <c r="Z162" s="69"/>
      <c r="AA162" s="69"/>
      <c r="AB162" s="69"/>
      <c r="AC162" s="69"/>
      <c r="AD162" s="69"/>
      <c r="AE162" s="69"/>
      <c r="AF162" s="69"/>
    </row>
    <row r="163" customFormat="false" ht="15" hidden="false" customHeight="true" outlineLevel="0" collapsed="false">
      <c r="A163" s="60" t="s">
        <v>72</v>
      </c>
      <c r="B163" s="61" t="str">
        <f aca="false">VLOOKUP(A163,PROGRAMAS!A:I,5,0)</f>
        <v>TEMÁTICO</v>
      </c>
      <c r="C163" s="62" t="str">
        <f aca="false">VLOOKUP(A163,PROGRAMAS!A:I,2,0)</f>
        <v>SANEAMENTO, DIREITO DE TODOS</v>
      </c>
      <c r="D163" s="62" t="str">
        <f aca="false">VLOOKUP(A163,PROGRAMAS!A:O,3,0)</f>
        <v>DIRETRIZ III</v>
      </c>
      <c r="E163" s="62" t="str">
        <f aca="false">VLOOKUP(A163,PROGRAMAS!A:O,6,0)</f>
        <v>INFRAESTRUTURA</v>
      </c>
      <c r="F163" s="63" t="s">
        <v>480</v>
      </c>
      <c r="G163" s="66" t="n">
        <v>1214</v>
      </c>
      <c r="H163" s="65" t="n">
        <f aca="false">VLOOKUP(CONCATENATE(G163,J163),'AÇÕES ORÇAMENTÁRIAS'!O:P,2,0)</f>
        <v>0</v>
      </c>
      <c r="I163" s="65" t="n">
        <f aca="false">VLOOKUP(CONCATENATE(G163,J163),'AÇÕES ORÇAMENTÁRIAS'!O:Q,3,0)</f>
        <v>0</v>
      </c>
      <c r="J163" s="66" t="str">
        <f aca="false">LEFT(K163,5)</f>
        <v>11118</v>
      </c>
      <c r="K163" s="67" t="s">
        <v>476</v>
      </c>
      <c r="L163" s="71" t="s">
        <v>481</v>
      </c>
      <c r="M163" s="66" t="str">
        <f aca="false">VLOOKUP(L163,'AÇÕES ESTRATÉGICAS'!D:E,2,0)</f>
        <v>2638</v>
      </c>
      <c r="N163" s="66" t="str">
        <f aca="false">CONCATENATE(J163,O163)</f>
        <v>11118SISTEMAS DE ABASTECIMENTO DE ÁGUA NO PADRÃO SISAR ADAPTADOS / AMPLIADOS .</v>
      </c>
      <c r="O163" s="69" t="s">
        <v>488</v>
      </c>
      <c r="P163" s="69" t="s">
        <v>473</v>
      </c>
      <c r="Q163" s="69" t="n">
        <v>50</v>
      </c>
      <c r="R163" s="69" t="str">
        <f aca="false">VLOOKUP(O163,'PRODUTOS PPA'!G:G,1,0)</f>
        <v>SISTEMAS DE ABASTECIMENTO DE ÁGUA NO PADRÃO SISAR ADAPTADOS / AMPLIADOS .</v>
      </c>
      <c r="S163" s="69" t="s">
        <v>480</v>
      </c>
      <c r="T163" s="69" t="n">
        <v>1214</v>
      </c>
      <c r="U163" s="69" t="n">
        <v>0</v>
      </c>
      <c r="V163" s="70"/>
      <c r="W163" s="69"/>
      <c r="X163" s="69"/>
      <c r="Y163" s="69"/>
      <c r="Z163" s="69"/>
      <c r="AA163" s="69"/>
      <c r="AB163" s="69"/>
      <c r="AC163" s="69"/>
      <c r="AD163" s="69"/>
      <c r="AE163" s="69"/>
      <c r="AF163" s="69"/>
    </row>
    <row r="164" customFormat="false" ht="15" hidden="false" customHeight="true" outlineLevel="0" collapsed="false">
      <c r="A164" s="60" t="s">
        <v>72</v>
      </c>
      <c r="B164" s="61" t="str">
        <f aca="false">VLOOKUP(A164,PROGRAMAS!A:I,5,0)</f>
        <v>TEMÁTICO</v>
      </c>
      <c r="C164" s="62" t="str">
        <f aca="false">VLOOKUP(A164,PROGRAMAS!A:I,2,0)</f>
        <v>SANEAMENTO, DIREITO DE TODOS</v>
      </c>
      <c r="D164" s="62" t="str">
        <f aca="false">VLOOKUP(A164,PROGRAMAS!A:O,3,0)</f>
        <v>DIRETRIZ III</v>
      </c>
      <c r="E164" s="62" t="str">
        <f aca="false">VLOOKUP(A164,PROGRAMAS!A:O,6,0)</f>
        <v>INFRAESTRUTURA</v>
      </c>
      <c r="F164" s="63" t="s">
        <v>480</v>
      </c>
      <c r="G164" s="66" t="n">
        <v>1214</v>
      </c>
      <c r="H164" s="65" t="n">
        <f aca="false">VLOOKUP(CONCATENATE(G164,J164),'AÇÕES ORÇAMENTÁRIAS'!O:P,2,0)</f>
        <v>0</v>
      </c>
      <c r="I164" s="65" t="n">
        <f aca="false">VLOOKUP(CONCATENATE(G164,J164),'AÇÕES ORÇAMENTÁRIAS'!O:Q,3,0)</f>
        <v>0</v>
      </c>
      <c r="J164" s="66" t="str">
        <f aca="false">LEFT(K164,5)</f>
        <v>11118</v>
      </c>
      <c r="K164" s="67" t="s">
        <v>476</v>
      </c>
      <c r="L164" s="71" t="s">
        <v>481</v>
      </c>
      <c r="M164" s="66" t="str">
        <f aca="false">VLOOKUP(L164,'AÇÕES ESTRATÉGICAS'!D:E,2,0)</f>
        <v>2638</v>
      </c>
      <c r="N164" s="66" t="str">
        <f aca="false">CONCATENATE(J164,O164)</f>
        <v>11118SISTEMAS DE ABASTECIMENTO DE ÁGUA (SAA) IMPLANTADOS</v>
      </c>
      <c r="O164" s="69" t="s">
        <v>489</v>
      </c>
      <c r="P164" s="69" t="s">
        <v>473</v>
      </c>
      <c r="Q164" s="69" t="n">
        <v>30</v>
      </c>
      <c r="R164" s="69" t="str">
        <f aca="false">VLOOKUP(O164,'PRODUTOS PPA'!G:G,1,0)</f>
        <v>SISTEMAS DE ABASTECIMENTO DE ÁGUA (SAA) IMPLANTADOS</v>
      </c>
      <c r="S164" s="69" t="s">
        <v>480</v>
      </c>
      <c r="T164" s="69" t="n">
        <v>1214</v>
      </c>
      <c r="U164" s="69" t="n">
        <v>0</v>
      </c>
      <c r="V164" s="70"/>
      <c r="W164" s="69"/>
      <c r="X164" s="69"/>
      <c r="Y164" s="69"/>
      <c r="Z164" s="69"/>
      <c r="AA164" s="69"/>
      <c r="AB164" s="69"/>
      <c r="AC164" s="69"/>
      <c r="AD164" s="69"/>
      <c r="AE164" s="69"/>
      <c r="AF164" s="69"/>
    </row>
    <row r="165" customFormat="false" ht="15" hidden="false" customHeight="true" outlineLevel="0" collapsed="false">
      <c r="A165" s="60" t="s">
        <v>72</v>
      </c>
      <c r="B165" s="61" t="str">
        <f aca="false">VLOOKUP(A165,PROGRAMAS!A:I,5,0)</f>
        <v>TEMÁTICO</v>
      </c>
      <c r="C165" s="62" t="str">
        <f aca="false">VLOOKUP(A165,PROGRAMAS!A:I,2,0)</f>
        <v>SANEAMENTO, DIREITO DE TODOS</v>
      </c>
      <c r="D165" s="62" t="str">
        <f aca="false">VLOOKUP(A165,PROGRAMAS!A:O,3,0)</f>
        <v>DIRETRIZ III</v>
      </c>
      <c r="E165" s="62" t="str">
        <f aca="false">VLOOKUP(A165,PROGRAMAS!A:O,6,0)</f>
        <v>INFRAESTRUTURA</v>
      </c>
      <c r="F165" s="63" t="s">
        <v>480</v>
      </c>
      <c r="G165" s="66" t="n">
        <v>1214</v>
      </c>
      <c r="H165" s="65" t="n">
        <f aca="false">VLOOKUP(CONCATENATE(G165,J165),'AÇÕES ORÇAMENTÁRIAS'!O:P,2,0)</f>
        <v>0</v>
      </c>
      <c r="I165" s="65" t="n">
        <f aca="false">VLOOKUP(CONCATENATE(G165,J165),'AÇÕES ORÇAMENTÁRIAS'!O:Q,3,0)</f>
        <v>0</v>
      </c>
      <c r="J165" s="66" t="str">
        <f aca="false">LEFT(K165,5)</f>
        <v>11118</v>
      </c>
      <c r="K165" s="67" t="s">
        <v>476</v>
      </c>
      <c r="L165" s="71" t="s">
        <v>481</v>
      </c>
      <c r="M165" s="66" t="str">
        <f aca="false">VLOOKUP(L165,'AÇÕES ESTRATÉGICAS'!D:E,2,0)</f>
        <v>2638</v>
      </c>
      <c r="N165" s="66" t="str">
        <f aca="false">CONCATENATE(J165,O165)</f>
        <v>11118SISTEMAS DE ESGOTAMENTO SANITÁRIO CONSTRUÍDOS</v>
      </c>
      <c r="O165" s="69" t="s">
        <v>490</v>
      </c>
      <c r="P165" s="69" t="s">
        <v>473</v>
      </c>
      <c r="Q165" s="69" t="n">
        <v>15</v>
      </c>
      <c r="R165" s="69" t="str">
        <f aca="false">VLOOKUP(O165,'PRODUTOS PPA'!G:G,1,0)</f>
        <v>SISTEMAS DE ESGOTAMENTO SANITÁRIO CONSTRUÍDOS</v>
      </c>
      <c r="S165" s="69" t="s">
        <v>480</v>
      </c>
      <c r="T165" s="69" t="n">
        <v>1214</v>
      </c>
      <c r="U165" s="69" t="n">
        <v>0</v>
      </c>
      <c r="V165" s="70"/>
      <c r="W165" s="69"/>
      <c r="X165" s="69"/>
      <c r="Y165" s="69"/>
      <c r="Z165" s="69"/>
      <c r="AA165" s="69"/>
      <c r="AB165" s="69"/>
      <c r="AC165" s="69"/>
      <c r="AD165" s="69"/>
      <c r="AE165" s="69"/>
      <c r="AF165" s="69"/>
    </row>
    <row r="166" customFormat="false" ht="15" hidden="false" customHeight="true" outlineLevel="0" collapsed="false">
      <c r="A166" s="60" t="s">
        <v>94</v>
      </c>
      <c r="B166" s="61" t="str">
        <f aca="false">VLOOKUP(A166,PROGRAMAS!A:I,5,0)</f>
        <v>GESTÃO</v>
      </c>
      <c r="C166" s="62" t="str">
        <f aca="false">VLOOKUP(A166,PROGRAMAS!A:I,2,0)</f>
        <v>GESTÃO E MANUTENÇÃO DO PODER EXECUTIVO</v>
      </c>
      <c r="D166" s="62" t="str">
        <f aca="false">VLOOKUP(A166,PROGRAMAS!A:O,3,0)</f>
        <v>DIRETRIZ IV</v>
      </c>
      <c r="E166" s="62"/>
      <c r="F166" s="72" t="s">
        <v>255</v>
      </c>
      <c r="G166" s="66" t="str">
        <f aca="false">VLOOKUP(F166,'AÇÕES ORÇAMENTÁRIAS'!D:E,2,0)</f>
        <v>2000</v>
      </c>
      <c r="H166" s="65" t="n">
        <f aca="false">VLOOKUP(CONCATENATE(G166,J166),'AÇÕES ORÇAMENTÁRIAS'!O:P,2,0)</f>
        <v>347000</v>
      </c>
      <c r="I166" s="65" t="n">
        <f aca="false">VLOOKUP(CONCATENATE(G166,J166),'AÇÕES ORÇAMENTÁRIAS'!O:Q,3,0)</f>
        <v>896776.34</v>
      </c>
      <c r="J166" s="66" t="str">
        <f aca="false">LEFT(K166,5)</f>
        <v>11118</v>
      </c>
      <c r="K166" s="67" t="s">
        <v>476</v>
      </c>
      <c r="L166" s="71" t="s">
        <v>491</v>
      </c>
      <c r="M166" s="66" t="str">
        <f aca="false">VLOOKUP(L166,'AÇÕES ESTRATÉGICAS'!D:E,2,0)</f>
        <v>2615</v>
      </c>
      <c r="N166" s="66" t="str">
        <f aca="false">CONCATENATE(J166,O166)</f>
        <v>11118GESTÃO ADMINISTRATIVA MELHORADA</v>
      </c>
      <c r="O166" s="69" t="s">
        <v>259</v>
      </c>
      <c r="P166" s="69" t="s">
        <v>136</v>
      </c>
      <c r="Q166" s="69" t="n">
        <v>25</v>
      </c>
      <c r="R166" s="69" t="str">
        <f aca="false">VLOOKUP(O166,'PRODUTOS PPA'!G:G,1,0)</f>
        <v>GESTÃO ADMINISTRATIVA MELHORADA</v>
      </c>
      <c r="S166" s="69" t="s">
        <v>255</v>
      </c>
      <c r="T166" s="69" t="s">
        <v>260</v>
      </c>
      <c r="U166" s="69" t="n">
        <v>347000</v>
      </c>
      <c r="V166" s="70"/>
      <c r="W166" s="69"/>
      <c r="X166" s="69"/>
      <c r="Y166" s="69"/>
      <c r="Z166" s="69"/>
      <c r="AA166" s="69"/>
      <c r="AB166" s="69"/>
      <c r="AC166" s="69"/>
      <c r="AD166" s="69"/>
      <c r="AE166" s="69"/>
      <c r="AF166" s="69"/>
    </row>
    <row r="167" customFormat="false" ht="15" hidden="false" customHeight="true" outlineLevel="0" collapsed="false">
      <c r="A167" s="60" t="s">
        <v>51</v>
      </c>
      <c r="B167" s="61" t="str">
        <f aca="false">VLOOKUP(A167,PROGRAMAS!A:I,5,0)</f>
        <v>TEMÁTICO</v>
      </c>
      <c r="C167" s="62" t="str">
        <f aca="false">VLOOKUP(A167,PROGRAMAS!A:I,2,0)</f>
        <v>GESTÃO MODERNA ORIENTADA PARA RESULTADOS</v>
      </c>
      <c r="D167" s="62" t="str">
        <f aca="false">VLOOKUP(A167,PROGRAMAS!A:O,3,0)</f>
        <v>DIRETRIZ IV</v>
      </c>
      <c r="E167" s="62" t="str">
        <f aca="false">VLOOKUP(A167,PROGRAMAS!A:O,6,0)</f>
        <v>INSTITUCIONAL</v>
      </c>
      <c r="F167" s="73" t="e">
        <f aca="false">#N/A</f>
        <v>#N/A</v>
      </c>
      <c r="G167" s="66" t="e">
        <f aca="false">VLOOKUP(F167,'AÇÕES ORÇAMENTÁRIAS'!D:E,2,0)</f>
        <v>#N/A</v>
      </c>
      <c r="H167" s="65" t="e">
        <f aca="false">VLOOKUP(CONCATENATE(G167,J167),'AÇÕES ORÇAMENTÁRIAS'!O:P,2,0)</f>
        <v>#N/A</v>
      </c>
      <c r="I167" s="65" t="e">
        <f aca="false">VLOOKUP(CONCATENATE(G167,J167),'AÇÕES ORÇAMENTÁRIAS'!O:Q,3,0)</f>
        <v>#N/A</v>
      </c>
      <c r="J167" s="66" t="str">
        <f aca="false">LEFT(K167,5)</f>
        <v>12101</v>
      </c>
      <c r="K167" s="67" t="s">
        <v>492</v>
      </c>
      <c r="L167" s="71" t="s">
        <v>493</v>
      </c>
      <c r="M167" s="66" t="str">
        <f aca="false">VLOOKUP(L167,'AÇÕES ESTRATÉGICAS'!D:E,2,0)</f>
        <v>2685</v>
      </c>
      <c r="N167" s="66" t="str">
        <f aca="false">CONCATENATE(J167,O167)</f>
        <v>12101ACERVO DE IDENTIFICAÇÃO CIVIL DIGITALIZADO</v>
      </c>
      <c r="O167" s="69" t="s">
        <v>494</v>
      </c>
      <c r="P167" s="69" t="s">
        <v>136</v>
      </c>
      <c r="Q167" s="69" t="n">
        <v>50</v>
      </c>
      <c r="R167" s="69" t="str">
        <f aca="false">VLOOKUP(O167,'PRODUTOS PPA'!G:G,1,0)</f>
        <v>ACERVO DE IDENTIFICAÇÃO CIVIL DIGITALIZADO</v>
      </c>
      <c r="S167" s="69" t="e">
        <f aca="false">#N/A</f>
        <v>#N/A</v>
      </c>
      <c r="T167" s="69" t="e">
        <f aca="false">#N/A</f>
        <v>#N/A</v>
      </c>
      <c r="U167" s="69" t="e">
        <f aca="false">#N/A</f>
        <v>#N/A</v>
      </c>
      <c r="V167" s="70"/>
      <c r="W167" s="69"/>
      <c r="X167" s="69"/>
      <c r="Y167" s="69"/>
      <c r="Z167" s="69"/>
      <c r="AA167" s="69"/>
      <c r="AB167" s="69"/>
      <c r="AC167" s="69"/>
      <c r="AD167" s="69"/>
      <c r="AE167" s="69"/>
      <c r="AF167" s="69"/>
    </row>
    <row r="168" customFormat="false" ht="15" hidden="false" customHeight="true" outlineLevel="0" collapsed="false">
      <c r="A168" s="60" t="s">
        <v>51</v>
      </c>
      <c r="B168" s="61" t="str">
        <f aca="false">VLOOKUP(A168,PROGRAMAS!A:I,5,0)</f>
        <v>TEMÁTICO</v>
      </c>
      <c r="C168" s="62" t="str">
        <f aca="false">VLOOKUP(A168,PROGRAMAS!A:I,2,0)</f>
        <v>GESTÃO MODERNA ORIENTADA PARA RESULTADOS</v>
      </c>
      <c r="D168" s="62" t="str">
        <f aca="false">VLOOKUP(A168,PROGRAMAS!A:O,3,0)</f>
        <v>DIRETRIZ IV</v>
      </c>
      <c r="E168" s="62" t="str">
        <f aca="false">VLOOKUP(A168,PROGRAMAS!A:O,6,0)</f>
        <v>INSTITUCIONAL</v>
      </c>
      <c r="F168" s="73" t="e">
        <f aca="false">#N/A</f>
        <v>#N/A</v>
      </c>
      <c r="G168" s="66" t="e">
        <f aca="false">VLOOKUP(F168,'AÇÕES ORÇAMENTÁRIAS'!D:E,2,0)</f>
        <v>#N/A</v>
      </c>
      <c r="H168" s="65" t="e">
        <f aca="false">VLOOKUP(CONCATENATE(G168,J168),'AÇÕES ORÇAMENTÁRIAS'!O:P,2,0)</f>
        <v>#N/A</v>
      </c>
      <c r="I168" s="65" t="e">
        <f aca="false">VLOOKUP(CONCATENATE(G168,J168),'AÇÕES ORÇAMENTÁRIAS'!O:Q,3,0)</f>
        <v>#N/A</v>
      </c>
      <c r="J168" s="66" t="str">
        <f aca="false">LEFT(K168,5)</f>
        <v>12101</v>
      </c>
      <c r="K168" s="67" t="s">
        <v>492</v>
      </c>
      <c r="L168" s="71" t="s">
        <v>493</v>
      </c>
      <c r="M168" s="66" t="str">
        <f aca="false">VLOOKUP(L168,'AÇÕES ESTRATÉGICAS'!D:E,2,0)</f>
        <v>2685</v>
      </c>
      <c r="N168" s="66" t="str">
        <f aca="false">CONCATENATE(J168,O168)</f>
        <v>12101AQUISIÇÃO E IMPLANTAÇÃO DO AFIS CRIMINAL E CIVIL REALIZADO</v>
      </c>
      <c r="O168" s="69" t="s">
        <v>495</v>
      </c>
      <c r="P168" s="69" t="s">
        <v>147</v>
      </c>
      <c r="Q168" s="69" t="n">
        <v>1</v>
      </c>
      <c r="R168" s="69" t="str">
        <f aca="false">VLOOKUP(O168,'PRODUTOS PPA'!G:G,1,0)</f>
        <v>AQUISIÇÃO E IMPLANTAÇÃO DO AFIS CRIMINAL E CIVIL REALIZADO</v>
      </c>
      <c r="S168" s="69" t="e">
        <f aca="false">#N/A</f>
        <v>#N/A</v>
      </c>
      <c r="T168" s="69" t="e">
        <f aca="false">#N/A</f>
        <v>#N/A</v>
      </c>
      <c r="U168" s="69" t="e">
        <f aca="false">#N/A</f>
        <v>#N/A</v>
      </c>
      <c r="V168" s="70"/>
      <c r="W168" s="69"/>
      <c r="X168" s="69"/>
      <c r="Y168" s="69"/>
      <c r="Z168" s="69"/>
      <c r="AA168" s="69"/>
      <c r="AB168" s="69"/>
      <c r="AC168" s="69"/>
      <c r="AD168" s="69"/>
      <c r="AE168" s="69"/>
      <c r="AF168" s="69"/>
    </row>
    <row r="169" customFormat="false" ht="15" hidden="false" customHeight="true" outlineLevel="0" collapsed="false">
      <c r="A169" s="60" t="s">
        <v>51</v>
      </c>
      <c r="B169" s="61" t="str">
        <f aca="false">VLOOKUP(A169,PROGRAMAS!A:I,5,0)</f>
        <v>TEMÁTICO</v>
      </c>
      <c r="C169" s="62" t="str">
        <f aca="false">VLOOKUP(A169,PROGRAMAS!A:I,2,0)</f>
        <v>GESTÃO MODERNA ORIENTADA PARA RESULTADOS</v>
      </c>
      <c r="D169" s="62" t="str">
        <f aca="false">VLOOKUP(A169,PROGRAMAS!A:O,3,0)</f>
        <v>DIRETRIZ IV</v>
      </c>
      <c r="E169" s="62" t="str">
        <f aca="false">VLOOKUP(A169,PROGRAMAS!A:O,6,0)</f>
        <v>INSTITUCIONAL</v>
      </c>
      <c r="F169" s="73" t="e">
        <f aca="false">#N/A</f>
        <v>#N/A</v>
      </c>
      <c r="G169" s="66" t="e">
        <f aca="false">VLOOKUP(F169,'AÇÕES ORÇAMENTÁRIAS'!D:E,2,0)</f>
        <v>#N/A</v>
      </c>
      <c r="H169" s="65" t="e">
        <f aca="false">VLOOKUP(CONCATENATE(G169,J169),'AÇÕES ORÇAMENTÁRIAS'!O:P,2,0)</f>
        <v>#N/A</v>
      </c>
      <c r="I169" s="65" t="e">
        <f aca="false">VLOOKUP(CONCATENATE(G169,J169),'AÇÕES ORÇAMENTÁRIAS'!O:Q,3,0)</f>
        <v>#N/A</v>
      </c>
      <c r="J169" s="66" t="str">
        <f aca="false">LEFT(K169,5)</f>
        <v>12101</v>
      </c>
      <c r="K169" s="67" t="s">
        <v>492</v>
      </c>
      <c r="L169" s="71" t="s">
        <v>493</v>
      </c>
      <c r="M169" s="66" t="str">
        <f aca="false">VLOOKUP(L169,'AÇÕES ESTRATÉGICAS'!D:E,2,0)</f>
        <v>2685</v>
      </c>
      <c r="N169" s="66" t="str">
        <f aca="false">CONCATENATE(J169,O169)</f>
        <v>12101CAMPANHA EDUCATIVAS REALIZADAS</v>
      </c>
      <c r="O169" s="69" t="s">
        <v>496</v>
      </c>
      <c r="P169" s="69" t="s">
        <v>232</v>
      </c>
      <c r="Q169" s="69" t="n">
        <v>1</v>
      </c>
      <c r="R169" s="69" t="str">
        <f aca="false">VLOOKUP(O169,'PRODUTOS PPA'!G:G,1,0)</f>
        <v>CAMPANHA EDUCATIVAS REALIZADAS</v>
      </c>
      <c r="S169" s="69" t="e">
        <f aca="false">#N/A</f>
        <v>#N/A</v>
      </c>
      <c r="T169" s="69" t="e">
        <f aca="false">#N/A</f>
        <v>#N/A</v>
      </c>
      <c r="U169" s="69" t="e">
        <f aca="false">#N/A</f>
        <v>#N/A</v>
      </c>
      <c r="V169" s="70"/>
      <c r="W169" s="69"/>
      <c r="X169" s="69"/>
      <c r="Y169" s="69"/>
      <c r="Z169" s="69"/>
      <c r="AA169" s="69"/>
      <c r="AB169" s="69"/>
      <c r="AC169" s="69"/>
      <c r="AD169" s="69"/>
      <c r="AE169" s="69"/>
      <c r="AF169" s="69"/>
    </row>
    <row r="170" customFormat="false" ht="15" hidden="false" customHeight="true" outlineLevel="0" collapsed="false">
      <c r="A170" s="60" t="s">
        <v>51</v>
      </c>
      <c r="B170" s="61" t="str">
        <f aca="false">VLOOKUP(A170,PROGRAMAS!A:I,5,0)</f>
        <v>TEMÁTICO</v>
      </c>
      <c r="C170" s="62" t="str">
        <f aca="false">VLOOKUP(A170,PROGRAMAS!A:I,2,0)</f>
        <v>GESTÃO MODERNA ORIENTADA PARA RESULTADOS</v>
      </c>
      <c r="D170" s="62" t="str">
        <f aca="false">VLOOKUP(A170,PROGRAMAS!A:O,3,0)</f>
        <v>DIRETRIZ IV</v>
      </c>
      <c r="E170" s="62" t="str">
        <f aca="false">VLOOKUP(A170,PROGRAMAS!A:O,6,0)</f>
        <v>INSTITUCIONAL</v>
      </c>
      <c r="F170" s="73" t="e">
        <f aca="false">#N/A</f>
        <v>#N/A</v>
      </c>
      <c r="G170" s="66" t="e">
        <f aca="false">VLOOKUP(F170,'AÇÕES ORÇAMENTÁRIAS'!D:E,2,0)</f>
        <v>#N/A</v>
      </c>
      <c r="H170" s="65" t="e">
        <f aca="false">VLOOKUP(CONCATENATE(G170,J170),'AÇÕES ORÇAMENTÁRIAS'!O:P,2,0)</f>
        <v>#N/A</v>
      </c>
      <c r="I170" s="65" t="e">
        <f aca="false">VLOOKUP(CONCATENATE(G170,J170),'AÇÕES ORÇAMENTÁRIAS'!O:Q,3,0)</f>
        <v>#N/A</v>
      </c>
      <c r="J170" s="66" t="str">
        <f aca="false">LEFT(K170,5)</f>
        <v>12101</v>
      </c>
      <c r="K170" s="67" t="s">
        <v>492</v>
      </c>
      <c r="L170" s="71" t="s">
        <v>493</v>
      </c>
      <c r="M170" s="66" t="str">
        <f aca="false">VLOOKUP(L170,'AÇÕES ESTRATÉGICAS'!D:E,2,0)</f>
        <v>2685</v>
      </c>
      <c r="N170" s="66" t="str">
        <f aca="false">CONCATENATE(J170,O170)</f>
        <v>12101IMPLANTAÇÃO DE ACESSO AO BANCO DE DADOS CIVIL E CRIMINAL NA CENTRAL DE FLAGRANTES E DISTRITOS POLICIAIS</v>
      </c>
      <c r="O170" s="69" t="s">
        <v>497</v>
      </c>
      <c r="P170" s="69" t="s">
        <v>136</v>
      </c>
      <c r="Q170" s="69" t="n">
        <v>25</v>
      </c>
      <c r="R170" s="69" t="str">
        <f aca="false">VLOOKUP(O170,'PRODUTOS PPA'!G:G,1,0)</f>
        <v>IMPLANTAÇÃO DE ACESSO AO BANCO DE DADOS CIVIL E CRIMINAL NA CENTRAL DE FLAGRANTES E DISTRITOS POLICIAIS</v>
      </c>
      <c r="S170" s="69" t="e">
        <f aca="false">#N/A</f>
        <v>#N/A</v>
      </c>
      <c r="T170" s="69" t="e">
        <f aca="false">#N/A</f>
        <v>#N/A</v>
      </c>
      <c r="U170" s="69" t="e">
        <f aca="false">#N/A</f>
        <v>#N/A</v>
      </c>
      <c r="V170" s="70"/>
      <c r="W170" s="69"/>
      <c r="X170" s="69"/>
      <c r="Y170" s="69"/>
      <c r="Z170" s="69"/>
      <c r="AA170" s="69"/>
      <c r="AB170" s="69"/>
      <c r="AC170" s="69"/>
      <c r="AD170" s="69"/>
      <c r="AE170" s="69"/>
      <c r="AF170" s="69"/>
    </row>
    <row r="171" customFormat="false" ht="15" hidden="false" customHeight="true" outlineLevel="0" collapsed="false">
      <c r="A171" s="60" t="s">
        <v>51</v>
      </c>
      <c r="B171" s="61" t="str">
        <f aca="false">VLOOKUP(A171,PROGRAMAS!A:I,5,0)</f>
        <v>TEMÁTICO</v>
      </c>
      <c r="C171" s="62" t="str">
        <f aca="false">VLOOKUP(A171,PROGRAMAS!A:I,2,0)</f>
        <v>GESTÃO MODERNA ORIENTADA PARA RESULTADOS</v>
      </c>
      <c r="D171" s="62" t="str">
        <f aca="false">VLOOKUP(A171,PROGRAMAS!A:O,3,0)</f>
        <v>DIRETRIZ IV</v>
      </c>
      <c r="E171" s="62" t="str">
        <f aca="false">VLOOKUP(A171,PROGRAMAS!A:O,6,0)</f>
        <v>INSTITUCIONAL</v>
      </c>
      <c r="F171" s="73" t="e">
        <f aca="false">#N/A</f>
        <v>#N/A</v>
      </c>
      <c r="G171" s="66" t="e">
        <f aca="false">VLOOKUP(F171,'AÇÕES ORÇAMENTÁRIAS'!D:E,2,0)</f>
        <v>#N/A</v>
      </c>
      <c r="H171" s="65" t="e">
        <f aca="false">VLOOKUP(CONCATENATE(G171,J171),'AÇÕES ORÇAMENTÁRIAS'!O:P,2,0)</f>
        <v>#N/A</v>
      </c>
      <c r="I171" s="65" t="e">
        <f aca="false">VLOOKUP(CONCATENATE(G171,J171),'AÇÕES ORÇAMENTÁRIAS'!O:Q,3,0)</f>
        <v>#N/A</v>
      </c>
      <c r="J171" s="66" t="str">
        <f aca="false">LEFT(K171,5)</f>
        <v>12101</v>
      </c>
      <c r="K171" s="67" t="s">
        <v>492</v>
      </c>
      <c r="L171" s="71" t="s">
        <v>493</v>
      </c>
      <c r="M171" s="66" t="str">
        <f aca="false">VLOOKUP(L171,'AÇÕES ESTRATÉGICAS'!D:E,2,0)</f>
        <v>2685</v>
      </c>
      <c r="N171" s="66" t="str">
        <f aca="false">CONCATENATE(J171,O171)</f>
        <v>12101LABORATÓRIO DE PAPILOSCOPIA DO IIJDM IMPLANTADO</v>
      </c>
      <c r="O171" s="69" t="s">
        <v>498</v>
      </c>
      <c r="P171" s="69" t="s">
        <v>136</v>
      </c>
      <c r="Q171" s="69" t="n">
        <v>50</v>
      </c>
      <c r="R171" s="69" t="str">
        <f aca="false">VLOOKUP(O171,'PRODUTOS PPA'!G:G,1,0)</f>
        <v>LABORATÓRIO DE PAPILOSCOPIA DO IIJDM IMPLANTADO</v>
      </c>
      <c r="S171" s="69" t="e">
        <f aca="false">#N/A</f>
        <v>#N/A</v>
      </c>
      <c r="T171" s="69" t="e">
        <f aca="false">#N/A</f>
        <v>#N/A</v>
      </c>
      <c r="U171" s="69" t="e">
        <f aca="false">#N/A</f>
        <v>#N/A</v>
      </c>
      <c r="V171" s="70"/>
      <c r="W171" s="69"/>
      <c r="X171" s="69"/>
      <c r="Y171" s="69"/>
      <c r="Z171" s="69"/>
      <c r="AA171" s="69"/>
      <c r="AB171" s="69"/>
      <c r="AC171" s="69"/>
      <c r="AD171" s="69"/>
      <c r="AE171" s="69"/>
      <c r="AF171" s="69"/>
    </row>
    <row r="172" customFormat="false" ht="15" hidden="false" customHeight="true" outlineLevel="0" collapsed="false">
      <c r="A172" s="60" t="s">
        <v>51</v>
      </c>
      <c r="B172" s="61" t="str">
        <f aca="false">VLOOKUP(A172,PROGRAMAS!A:I,5,0)</f>
        <v>TEMÁTICO</v>
      </c>
      <c r="C172" s="62" t="str">
        <f aca="false">VLOOKUP(A172,PROGRAMAS!A:I,2,0)</f>
        <v>GESTÃO MODERNA ORIENTADA PARA RESULTADOS</v>
      </c>
      <c r="D172" s="62" t="str">
        <f aca="false">VLOOKUP(A172,PROGRAMAS!A:O,3,0)</f>
        <v>DIRETRIZ IV</v>
      </c>
      <c r="E172" s="62" t="str">
        <f aca="false">VLOOKUP(A172,PROGRAMAS!A:O,6,0)</f>
        <v>INSTITUCIONAL</v>
      </c>
      <c r="F172" s="73" t="e">
        <f aca="false">#N/A</f>
        <v>#N/A</v>
      </c>
      <c r="G172" s="66" t="e">
        <f aca="false">VLOOKUP(F172,'AÇÕES ORÇAMENTÁRIAS'!D:E,2,0)</f>
        <v>#N/A</v>
      </c>
      <c r="H172" s="65" t="e">
        <f aca="false">VLOOKUP(CONCATENATE(G172,J172),'AÇÕES ORÇAMENTÁRIAS'!O:P,2,0)</f>
        <v>#N/A</v>
      </c>
      <c r="I172" s="65" t="e">
        <f aca="false">VLOOKUP(CONCATENATE(G172,J172),'AÇÕES ORÇAMENTÁRIAS'!O:Q,3,0)</f>
        <v>#N/A</v>
      </c>
      <c r="J172" s="66" t="str">
        <f aca="false">LEFT(K172,5)</f>
        <v>12101</v>
      </c>
      <c r="K172" s="67" t="s">
        <v>492</v>
      </c>
      <c r="L172" s="71" t="s">
        <v>493</v>
      </c>
      <c r="M172" s="66" t="str">
        <f aca="false">VLOOKUP(L172,'AÇÕES ESTRATÉGICAS'!D:E,2,0)</f>
        <v>2685</v>
      </c>
      <c r="N172" s="66" t="str">
        <f aca="false">CONCATENATE(J172,O172)</f>
        <v>12101MALETAS PARA PERÍCIA PAPILOSCÓPICA ADQUIRIDAS</v>
      </c>
      <c r="O172" s="69" t="s">
        <v>499</v>
      </c>
      <c r="P172" s="69" t="s">
        <v>147</v>
      </c>
      <c r="Q172" s="69" t="n">
        <v>5</v>
      </c>
      <c r="R172" s="69" t="str">
        <f aca="false">VLOOKUP(O172,'PRODUTOS PPA'!G:G,1,0)</f>
        <v>MALETAS PARA PERÍCIA PAPILOSCÓPICA ADQUIRIDAS</v>
      </c>
      <c r="S172" s="69" t="e">
        <f aca="false">#N/A</f>
        <v>#N/A</v>
      </c>
      <c r="T172" s="69" t="e">
        <f aca="false">#N/A</f>
        <v>#N/A</v>
      </c>
      <c r="U172" s="69" t="e">
        <f aca="false">#N/A</f>
        <v>#N/A</v>
      </c>
      <c r="V172" s="70"/>
      <c r="W172" s="69"/>
      <c r="X172" s="69"/>
      <c r="Y172" s="69"/>
      <c r="Z172" s="69"/>
      <c r="AA172" s="69"/>
      <c r="AB172" s="69"/>
      <c r="AC172" s="69"/>
      <c r="AD172" s="69"/>
      <c r="AE172" s="69"/>
      <c r="AF172" s="69"/>
    </row>
    <row r="173" customFormat="false" ht="15" hidden="false" customHeight="true" outlineLevel="0" collapsed="false">
      <c r="A173" s="60" t="s">
        <v>51</v>
      </c>
      <c r="B173" s="61" t="str">
        <f aca="false">VLOOKUP(A173,PROGRAMAS!A:I,5,0)</f>
        <v>TEMÁTICO</v>
      </c>
      <c r="C173" s="62" t="str">
        <f aca="false">VLOOKUP(A173,PROGRAMAS!A:I,2,0)</f>
        <v>GESTÃO MODERNA ORIENTADA PARA RESULTADOS</v>
      </c>
      <c r="D173" s="62" t="str">
        <f aca="false">VLOOKUP(A173,PROGRAMAS!A:O,3,0)</f>
        <v>DIRETRIZ IV</v>
      </c>
      <c r="E173" s="62" t="str">
        <f aca="false">VLOOKUP(A173,PROGRAMAS!A:O,6,0)</f>
        <v>INSTITUCIONAL</v>
      </c>
      <c r="F173" s="73" t="e">
        <f aca="false">#N/A</f>
        <v>#N/A</v>
      </c>
      <c r="G173" s="66" t="e">
        <f aca="false">VLOOKUP(F173,'AÇÕES ORÇAMENTÁRIAS'!D:E,2,0)</f>
        <v>#N/A</v>
      </c>
      <c r="H173" s="65" t="e">
        <f aca="false">VLOOKUP(CONCATENATE(G173,J173),'AÇÕES ORÇAMENTÁRIAS'!O:P,2,0)</f>
        <v>#N/A</v>
      </c>
      <c r="I173" s="65" t="e">
        <f aca="false">VLOOKUP(CONCATENATE(G173,J173),'AÇÕES ORÇAMENTÁRIAS'!O:Q,3,0)</f>
        <v>#N/A</v>
      </c>
      <c r="J173" s="66" t="str">
        <f aca="false">LEFT(K173,5)</f>
        <v>12101</v>
      </c>
      <c r="K173" s="67" t="s">
        <v>492</v>
      </c>
      <c r="L173" s="71" t="s">
        <v>493</v>
      </c>
      <c r="M173" s="66" t="str">
        <f aca="false">VLOOKUP(L173,'AÇÕES ESTRATÉGICAS'!D:E,2,0)</f>
        <v>2685</v>
      </c>
      <c r="N173" s="66" t="str">
        <f aca="false">CONCATENATE(J173,O173)</f>
        <v>12101MATERIAL DE REPOSIÇÃO E SUPRIMENTOS PARA AS EQUIPES DE PLANTÃO DE PERÍCIA PAPILOSCÓPICA E LABORATÓRIOS ADQUIRIDOS</v>
      </c>
      <c r="O173" s="69" t="s">
        <v>500</v>
      </c>
      <c r="P173" s="69" t="s">
        <v>147</v>
      </c>
      <c r="Q173" s="69" t="n">
        <v>5</v>
      </c>
      <c r="R173" s="69" t="str">
        <f aca="false">VLOOKUP(O173,'PRODUTOS PPA'!G:G,1,0)</f>
        <v>MATERIAL DE REPOSIÇÃO E SUPRIMENTOS PARA AS EQUIPES DE PLANTÃO DE PERÍCIA PAPILOSCÓPICA E LABORATÓRIOS ADQUIRIDOS</v>
      </c>
      <c r="S173" s="69" t="e">
        <f aca="false">#N/A</f>
        <v>#N/A</v>
      </c>
      <c r="T173" s="69" t="e">
        <f aca="false">#N/A</f>
        <v>#N/A</v>
      </c>
      <c r="U173" s="69" t="e">
        <f aca="false">#N/A</f>
        <v>#N/A</v>
      </c>
      <c r="V173" s="70"/>
      <c r="W173" s="69"/>
      <c r="X173" s="69"/>
      <c r="Y173" s="69"/>
      <c r="Z173" s="69"/>
      <c r="AA173" s="69"/>
      <c r="AB173" s="69"/>
      <c r="AC173" s="69"/>
      <c r="AD173" s="69"/>
      <c r="AE173" s="69"/>
      <c r="AF173" s="69"/>
    </row>
    <row r="174" customFormat="false" ht="15" hidden="false" customHeight="true" outlineLevel="0" collapsed="false">
      <c r="A174" s="60" t="s">
        <v>51</v>
      </c>
      <c r="B174" s="61" t="str">
        <f aca="false">VLOOKUP(A174,PROGRAMAS!A:I,5,0)</f>
        <v>TEMÁTICO</v>
      </c>
      <c r="C174" s="62" t="str">
        <f aca="false">VLOOKUP(A174,PROGRAMAS!A:I,2,0)</f>
        <v>GESTÃO MODERNA ORIENTADA PARA RESULTADOS</v>
      </c>
      <c r="D174" s="62" t="str">
        <f aca="false">VLOOKUP(A174,PROGRAMAS!A:O,3,0)</f>
        <v>DIRETRIZ IV</v>
      </c>
      <c r="E174" s="62" t="str">
        <f aca="false">VLOOKUP(A174,PROGRAMAS!A:O,6,0)</f>
        <v>INSTITUCIONAL</v>
      </c>
      <c r="F174" s="73" t="e">
        <f aca="false">#N/A</f>
        <v>#N/A</v>
      </c>
      <c r="G174" s="66" t="e">
        <f aca="false">VLOOKUP(F174,'AÇÕES ORÇAMENTÁRIAS'!D:E,2,0)</f>
        <v>#N/A</v>
      </c>
      <c r="H174" s="65" t="e">
        <f aca="false">VLOOKUP(CONCATENATE(G174,J174),'AÇÕES ORÇAMENTÁRIAS'!O:P,2,0)</f>
        <v>#N/A</v>
      </c>
      <c r="I174" s="65" t="e">
        <f aca="false">VLOOKUP(CONCATENATE(G174,J174),'AÇÕES ORÇAMENTÁRIAS'!O:Q,3,0)</f>
        <v>#N/A</v>
      </c>
      <c r="J174" s="66" t="str">
        <f aca="false">LEFT(K174,5)</f>
        <v>12101</v>
      </c>
      <c r="K174" s="67" t="s">
        <v>492</v>
      </c>
      <c r="L174" s="71" t="s">
        <v>493</v>
      </c>
      <c r="M174" s="66" t="str">
        <f aca="false">VLOOKUP(L174,'AÇÕES ESTRATÉGICAS'!D:E,2,0)</f>
        <v>2685</v>
      </c>
      <c r="N174" s="66" t="str">
        <f aca="false">CONCATENATE(J174,O174)</f>
        <v>12101NÚCLEO DE NECROPAPILOSCOPIA NO IML DE TERESINA IMPLANTADO</v>
      </c>
      <c r="O174" s="69" t="s">
        <v>501</v>
      </c>
      <c r="P174" s="69" t="s">
        <v>136</v>
      </c>
      <c r="Q174" s="69" t="n">
        <v>25</v>
      </c>
      <c r="R174" s="69" t="str">
        <f aca="false">VLOOKUP(O174,'PRODUTOS PPA'!G:G,1,0)</f>
        <v>NÚCLEO DE NECROPAPILOSCOPIA NO IML DE TERESINA IMPLANTADO</v>
      </c>
      <c r="S174" s="69" t="e">
        <f aca="false">#N/A</f>
        <v>#N/A</v>
      </c>
      <c r="T174" s="69" t="e">
        <f aca="false">#N/A</f>
        <v>#N/A</v>
      </c>
      <c r="U174" s="69" t="e">
        <f aca="false">#N/A</f>
        <v>#N/A</v>
      </c>
      <c r="V174" s="70"/>
      <c r="W174" s="69"/>
      <c r="X174" s="69"/>
      <c r="Y174" s="69"/>
      <c r="Z174" s="69"/>
      <c r="AA174" s="69"/>
      <c r="AB174" s="69"/>
      <c r="AC174" s="69"/>
      <c r="AD174" s="69"/>
      <c r="AE174" s="69"/>
      <c r="AF174" s="69"/>
    </row>
    <row r="175" customFormat="false" ht="15" hidden="false" customHeight="true" outlineLevel="0" collapsed="false">
      <c r="A175" s="60" t="s">
        <v>51</v>
      </c>
      <c r="B175" s="61" t="str">
        <f aca="false">VLOOKUP(A175,PROGRAMAS!A:I,5,0)</f>
        <v>TEMÁTICO</v>
      </c>
      <c r="C175" s="62" t="str">
        <f aca="false">VLOOKUP(A175,PROGRAMAS!A:I,2,0)</f>
        <v>GESTÃO MODERNA ORIENTADA PARA RESULTADOS</v>
      </c>
      <c r="D175" s="62" t="str">
        <f aca="false">VLOOKUP(A175,PROGRAMAS!A:O,3,0)</f>
        <v>DIRETRIZ IV</v>
      </c>
      <c r="E175" s="62" t="str">
        <f aca="false">VLOOKUP(A175,PROGRAMAS!A:O,6,0)</f>
        <v>INSTITUCIONAL</v>
      </c>
      <c r="F175" s="73" t="e">
        <f aca="false">#N/A</f>
        <v>#N/A</v>
      </c>
      <c r="G175" s="66" t="e">
        <f aca="false">VLOOKUP(F175,'AÇÕES ORÇAMENTÁRIAS'!D:E,2,0)</f>
        <v>#N/A</v>
      </c>
      <c r="H175" s="65" t="e">
        <f aca="false">VLOOKUP(CONCATENATE(G175,J175),'AÇÕES ORÇAMENTÁRIAS'!O:P,2,0)</f>
        <v>#N/A</v>
      </c>
      <c r="I175" s="65" t="e">
        <f aca="false">VLOOKUP(CONCATENATE(G175,J175),'AÇÕES ORÇAMENTÁRIAS'!O:Q,3,0)</f>
        <v>#N/A</v>
      </c>
      <c r="J175" s="66" t="str">
        <f aca="false">LEFT(K175,5)</f>
        <v>12101</v>
      </c>
      <c r="K175" s="67" t="s">
        <v>492</v>
      </c>
      <c r="L175" s="71" t="s">
        <v>493</v>
      </c>
      <c r="M175" s="66" t="str">
        <f aca="false">VLOOKUP(L175,'AÇÕES ESTRATÉGICAS'!D:E,2,0)</f>
        <v>2685</v>
      </c>
      <c r="N175" s="66" t="str">
        <f aca="false">CONCATENATE(J175,O175)</f>
        <v>12101REALIZAR CAPACITAÇÕES INTEGRADAS PARA OS PROFISSIONAIS DE SEGURANÇA PÚBLICA EM PARCERIAS COM IES LOCAIS COM VISTAS AO DESENVOLVIMENTO DAS HABILIDADES COGNITIVAS E ATITUDINAIS, USO CORRETO DE EQUIPAMENTOS, TÉCNICAS E TECNOLOGIAS ATINENTES À ÁREA DA SEGURANÇA PÚBLICA</v>
      </c>
      <c r="O175" s="69" t="s">
        <v>502</v>
      </c>
      <c r="P175" s="69" t="s">
        <v>232</v>
      </c>
      <c r="Q175" s="69" t="n">
        <v>1</v>
      </c>
      <c r="R175" s="69" t="str">
        <f aca="false">VLOOKUP(O175,'PRODUTOS PPA'!G:G,1,0)</f>
        <v>REALIZAR CAPACITAÇÕES INTEGRADAS PARA OS PROFISSIONAIS DE SEGURANÇA PÚBLICA EM PARCERIAS COM IES LOCAIS COM VISTAS AO DESENVOLVIMENTO DAS HABILIDADES COGNITIVAS E ATITUDINAIS, USO CORRETO DE EQUIPAMENTOS, TÉCNICAS E TECNOLOGIAS ATINENTES À ÁREA DA SEGURANÇA PÚBLICA</v>
      </c>
      <c r="S175" s="69" t="e">
        <f aca="false">#N/A</f>
        <v>#N/A</v>
      </c>
      <c r="T175" s="69" t="e">
        <f aca="false">#N/A</f>
        <v>#N/A</v>
      </c>
      <c r="U175" s="69" t="e">
        <f aca="false">#N/A</f>
        <v>#N/A</v>
      </c>
      <c r="V175" s="70"/>
      <c r="W175" s="69"/>
      <c r="X175" s="69"/>
      <c r="Y175" s="69"/>
      <c r="Z175" s="69"/>
      <c r="AA175" s="69"/>
      <c r="AB175" s="69"/>
      <c r="AC175" s="69"/>
      <c r="AD175" s="69"/>
      <c r="AE175" s="69"/>
      <c r="AF175" s="69"/>
    </row>
    <row r="176" customFormat="false" ht="15" hidden="false" customHeight="true" outlineLevel="0" collapsed="false">
      <c r="A176" s="60" t="s">
        <v>51</v>
      </c>
      <c r="B176" s="61" t="str">
        <f aca="false">VLOOKUP(A176,PROGRAMAS!A:I,5,0)</f>
        <v>TEMÁTICO</v>
      </c>
      <c r="C176" s="62" t="str">
        <f aca="false">VLOOKUP(A176,PROGRAMAS!A:I,2,0)</f>
        <v>GESTÃO MODERNA ORIENTADA PARA RESULTADOS</v>
      </c>
      <c r="D176" s="62" t="str">
        <f aca="false">VLOOKUP(A176,PROGRAMAS!A:O,3,0)</f>
        <v>DIRETRIZ IV</v>
      </c>
      <c r="E176" s="62" t="str">
        <f aca="false">VLOOKUP(A176,PROGRAMAS!A:O,6,0)</f>
        <v>INSTITUCIONAL</v>
      </c>
      <c r="F176" s="73" t="e">
        <f aca="false">#N/A</f>
        <v>#N/A</v>
      </c>
      <c r="G176" s="66" t="e">
        <f aca="false">VLOOKUP(F176,'AÇÕES ORÇAMENTÁRIAS'!D:E,2,0)</f>
        <v>#N/A</v>
      </c>
      <c r="H176" s="65" t="e">
        <f aca="false">VLOOKUP(CONCATENATE(G176,J176),'AÇÕES ORÇAMENTÁRIAS'!O:P,2,0)</f>
        <v>#N/A</v>
      </c>
      <c r="I176" s="65" t="e">
        <f aca="false">VLOOKUP(CONCATENATE(G176,J176),'AÇÕES ORÇAMENTÁRIAS'!O:Q,3,0)</f>
        <v>#N/A</v>
      </c>
      <c r="J176" s="66" t="str">
        <f aca="false">LEFT(K176,5)</f>
        <v>12101</v>
      </c>
      <c r="K176" s="67" t="s">
        <v>492</v>
      </c>
      <c r="L176" s="71" t="s">
        <v>493</v>
      </c>
      <c r="M176" s="66" t="str">
        <f aca="false">VLOOKUP(L176,'AÇÕES ESTRATÉGICAS'!D:E,2,0)</f>
        <v>2685</v>
      </c>
      <c r="N176" s="66" t="str">
        <f aca="false">CONCATENATE(J176,O176)</f>
        <v>12101REALIZAR CICLOS DE CAPACITAÇÃO E TREINAMENTO EM CADA UNIDADE DE SEGURANÇA DE ALTA COMPLEXIDADE</v>
      </c>
      <c r="O176" s="69" t="s">
        <v>503</v>
      </c>
      <c r="P176" s="69" t="s">
        <v>147</v>
      </c>
      <c r="Q176" s="69" t="n">
        <v>1</v>
      </c>
      <c r="R176" s="69" t="str">
        <f aca="false">VLOOKUP(O176,'PRODUTOS PPA'!G:G,1,0)</f>
        <v>REALIZAR CICLOS DE CAPACITAÇÃO E TREINAMENTO EM CADA UNIDADE DE SEGURANÇA DE ALTA COMPLEXIDADE</v>
      </c>
      <c r="S176" s="69" t="e">
        <f aca="false">#N/A</f>
        <v>#N/A</v>
      </c>
      <c r="T176" s="69" t="e">
        <f aca="false">#N/A</f>
        <v>#N/A</v>
      </c>
      <c r="U176" s="69" t="e">
        <f aca="false">#N/A</f>
        <v>#N/A</v>
      </c>
      <c r="V176" s="70"/>
      <c r="W176" s="69"/>
      <c r="X176" s="69"/>
      <c r="Y176" s="69"/>
      <c r="Z176" s="69"/>
      <c r="AA176" s="69"/>
      <c r="AB176" s="69"/>
      <c r="AC176" s="69"/>
      <c r="AD176" s="69"/>
      <c r="AE176" s="69"/>
      <c r="AF176" s="69"/>
    </row>
    <row r="177" customFormat="false" ht="15" hidden="false" customHeight="true" outlineLevel="0" collapsed="false">
      <c r="A177" s="60" t="s">
        <v>51</v>
      </c>
      <c r="B177" s="61" t="str">
        <f aca="false">VLOOKUP(A177,PROGRAMAS!A:I,5,0)</f>
        <v>TEMÁTICO</v>
      </c>
      <c r="C177" s="62" t="str">
        <f aca="false">VLOOKUP(A177,PROGRAMAS!A:I,2,0)</f>
        <v>GESTÃO MODERNA ORIENTADA PARA RESULTADOS</v>
      </c>
      <c r="D177" s="62" t="str">
        <f aca="false">VLOOKUP(A177,PROGRAMAS!A:O,3,0)</f>
        <v>DIRETRIZ IV</v>
      </c>
      <c r="E177" s="62" t="str">
        <f aca="false">VLOOKUP(A177,PROGRAMAS!A:O,6,0)</f>
        <v>INSTITUCIONAL</v>
      </c>
      <c r="F177" s="73" t="e">
        <f aca="false">#N/A</f>
        <v>#N/A</v>
      </c>
      <c r="G177" s="66" t="e">
        <f aca="false">VLOOKUP(F177,'AÇÕES ORÇAMENTÁRIAS'!D:E,2,0)</f>
        <v>#N/A</v>
      </c>
      <c r="H177" s="65" t="e">
        <f aca="false">VLOOKUP(CONCATENATE(G177,J177),'AÇÕES ORÇAMENTÁRIAS'!O:P,2,0)</f>
        <v>#N/A</v>
      </c>
      <c r="I177" s="65" t="e">
        <f aca="false">VLOOKUP(CONCATENATE(G177,J177),'AÇÕES ORÇAMENTÁRIAS'!O:Q,3,0)</f>
        <v>#N/A</v>
      </c>
      <c r="J177" s="66" t="str">
        <f aca="false">LEFT(K177,5)</f>
        <v>12101</v>
      </c>
      <c r="K177" s="67" t="s">
        <v>492</v>
      </c>
      <c r="L177" s="71" t="s">
        <v>493</v>
      </c>
      <c r="M177" s="66" t="str">
        <f aca="false">VLOOKUP(L177,'AÇÕES ESTRATÉGICAS'!D:E,2,0)</f>
        <v>2685</v>
      </c>
      <c r="N177" s="66" t="str">
        <f aca="false">CONCATENATE(J177,O177)</f>
        <v>12101REGIONALIZAÇÃO DA PERÍCIA PAPILOSCÓPICA</v>
      </c>
      <c r="O177" s="69" t="s">
        <v>504</v>
      </c>
      <c r="P177" s="69" t="s">
        <v>147</v>
      </c>
      <c r="Q177" s="69" t="n">
        <v>1</v>
      </c>
      <c r="R177" s="69" t="str">
        <f aca="false">VLOOKUP(O177,'PRODUTOS PPA'!G:G,1,0)</f>
        <v>REGIONALIZAÇÃO DA PERÍCIA PAPILOSCÓPICA</v>
      </c>
      <c r="S177" s="69" t="e">
        <f aca="false">#N/A</f>
        <v>#N/A</v>
      </c>
      <c r="T177" s="69" t="e">
        <f aca="false">#N/A</f>
        <v>#N/A</v>
      </c>
      <c r="U177" s="69" t="e">
        <f aca="false">#N/A</f>
        <v>#N/A</v>
      </c>
      <c r="V177" s="70"/>
      <c r="W177" s="69"/>
      <c r="X177" s="69"/>
      <c r="Y177" s="69"/>
      <c r="Z177" s="69"/>
      <c r="AA177" s="69"/>
      <c r="AB177" s="69"/>
      <c r="AC177" s="69"/>
      <c r="AD177" s="69"/>
      <c r="AE177" s="69"/>
      <c r="AF177" s="69"/>
    </row>
    <row r="178" customFormat="false" ht="15" hidden="false" customHeight="true" outlineLevel="0" collapsed="false">
      <c r="A178" s="60" t="s">
        <v>51</v>
      </c>
      <c r="B178" s="61" t="str">
        <f aca="false">VLOOKUP(A178,PROGRAMAS!A:I,5,0)</f>
        <v>TEMÁTICO</v>
      </c>
      <c r="C178" s="62" t="str">
        <f aca="false">VLOOKUP(A178,PROGRAMAS!A:I,2,0)</f>
        <v>GESTÃO MODERNA ORIENTADA PARA RESULTADOS</v>
      </c>
      <c r="D178" s="62" t="str">
        <f aca="false">VLOOKUP(A178,PROGRAMAS!A:O,3,0)</f>
        <v>DIRETRIZ IV</v>
      </c>
      <c r="E178" s="62" t="str">
        <f aca="false">VLOOKUP(A178,PROGRAMAS!A:O,6,0)</f>
        <v>INSTITUCIONAL</v>
      </c>
      <c r="F178" s="73" t="e">
        <f aca="false">#N/A</f>
        <v>#N/A</v>
      </c>
      <c r="G178" s="66" t="e">
        <f aca="false">VLOOKUP(F178,'AÇÕES ORÇAMENTÁRIAS'!D:E,2,0)</f>
        <v>#N/A</v>
      </c>
      <c r="H178" s="65" t="e">
        <f aca="false">VLOOKUP(CONCATENATE(G178,J178),'AÇÕES ORÇAMENTÁRIAS'!O:P,2,0)</f>
        <v>#N/A</v>
      </c>
      <c r="I178" s="65" t="e">
        <f aca="false">VLOOKUP(CONCATENATE(G178,J178),'AÇÕES ORÇAMENTÁRIAS'!O:Q,3,0)</f>
        <v>#N/A</v>
      </c>
      <c r="J178" s="66" t="str">
        <f aca="false">LEFT(K178,5)</f>
        <v>12101</v>
      </c>
      <c r="K178" s="67" t="s">
        <v>492</v>
      </c>
      <c r="L178" s="71" t="s">
        <v>493</v>
      </c>
      <c r="M178" s="66" t="str">
        <f aca="false">VLOOKUP(L178,'AÇÕES ESTRATÉGICAS'!D:E,2,0)</f>
        <v>2685</v>
      </c>
      <c r="N178" s="66" t="str">
        <f aca="false">CONCATENATE(J178,O178)</f>
        <v>12101RESTABELECIMENTO DO SISTEMA AFIS CONVENIADO COM O DPF E INSTALAÇÃO DE MAIS DUAS ESTAÇÕES DE TRABALHO</v>
      </c>
      <c r="O178" s="69" t="s">
        <v>505</v>
      </c>
      <c r="P178" s="69" t="s">
        <v>267</v>
      </c>
      <c r="Q178" s="69" t="n">
        <v>70</v>
      </c>
      <c r="R178" s="69" t="str">
        <f aca="false">VLOOKUP(O178,'PRODUTOS PPA'!G:G,1,0)</f>
        <v>RESTABELECIMENTO DO SISTEMA AFIS CONVENIADO COM O DPF E INSTALAÇÃO DE MAIS DUAS ESTAÇÕES DE TRABALHO</v>
      </c>
      <c r="S178" s="69" t="e">
        <f aca="false">#N/A</f>
        <v>#N/A</v>
      </c>
      <c r="T178" s="69" t="e">
        <f aca="false">#N/A</f>
        <v>#N/A</v>
      </c>
      <c r="U178" s="69" t="e">
        <f aca="false">#N/A</f>
        <v>#N/A</v>
      </c>
      <c r="V178" s="70"/>
      <c r="W178" s="69"/>
      <c r="X178" s="69"/>
      <c r="Y178" s="69"/>
      <c r="Z178" s="69"/>
      <c r="AA178" s="69"/>
      <c r="AB178" s="69"/>
      <c r="AC178" s="69"/>
      <c r="AD178" s="69"/>
      <c r="AE178" s="69"/>
      <c r="AF178" s="69"/>
    </row>
    <row r="179" customFormat="false" ht="15" hidden="false" customHeight="true" outlineLevel="0" collapsed="false">
      <c r="A179" s="60" t="s">
        <v>51</v>
      </c>
      <c r="B179" s="61" t="str">
        <f aca="false">VLOOKUP(A179,PROGRAMAS!A:I,5,0)</f>
        <v>TEMÁTICO</v>
      </c>
      <c r="C179" s="62" t="str">
        <f aca="false">VLOOKUP(A179,PROGRAMAS!A:I,2,0)</f>
        <v>GESTÃO MODERNA ORIENTADA PARA RESULTADOS</v>
      </c>
      <c r="D179" s="62" t="str">
        <f aca="false">VLOOKUP(A179,PROGRAMAS!A:O,3,0)</f>
        <v>DIRETRIZ IV</v>
      </c>
      <c r="E179" s="62" t="str">
        <f aca="false">VLOOKUP(A179,PROGRAMAS!A:O,6,0)</f>
        <v>INSTITUCIONAL</v>
      </c>
      <c r="F179" s="73" t="e">
        <f aca="false">#N/A</f>
        <v>#N/A</v>
      </c>
      <c r="G179" s="66" t="e">
        <f aca="false">VLOOKUP(F179,'AÇÕES ORÇAMENTÁRIAS'!D:E,2,0)</f>
        <v>#N/A</v>
      </c>
      <c r="H179" s="65" t="e">
        <f aca="false">VLOOKUP(CONCATENATE(G179,J179),'AÇÕES ORÇAMENTÁRIAS'!O:P,2,0)</f>
        <v>#N/A</v>
      </c>
      <c r="I179" s="65" t="e">
        <f aca="false">VLOOKUP(CONCATENATE(G179,J179),'AÇÕES ORÇAMENTÁRIAS'!O:Q,3,0)</f>
        <v>#N/A</v>
      </c>
      <c r="J179" s="66" t="str">
        <f aca="false">LEFT(K179,5)</f>
        <v>12101</v>
      </c>
      <c r="K179" s="67" t="s">
        <v>492</v>
      </c>
      <c r="L179" s="71" t="s">
        <v>493</v>
      </c>
      <c r="M179" s="66" t="str">
        <f aca="false">VLOOKUP(L179,'AÇÕES ESTRATÉGICAS'!D:E,2,0)</f>
        <v>2685</v>
      </c>
      <c r="N179" s="66" t="str">
        <f aca="false">CONCATENATE(J179,O179)</f>
        <v>12101SIC (SISTEMA DE IDENTIFICAÇÃO CIVIL) DESENVOLVIDO PELA ATI IMPLANTADO</v>
      </c>
      <c r="O179" s="69" t="s">
        <v>506</v>
      </c>
      <c r="P179" s="69" t="s">
        <v>136</v>
      </c>
      <c r="Q179" s="69" t="n">
        <v>70</v>
      </c>
      <c r="R179" s="69" t="str">
        <f aca="false">VLOOKUP(O179,'PRODUTOS PPA'!G:G,1,0)</f>
        <v>SIC (SISTEMA DE IDENTIFICAÇÃO CIVIL) DESENVOLVIDO PELA ATI IMPLANTADO</v>
      </c>
      <c r="S179" s="69" t="e">
        <f aca="false">#N/A</f>
        <v>#N/A</v>
      </c>
      <c r="T179" s="69" t="e">
        <f aca="false">#N/A</f>
        <v>#N/A</v>
      </c>
      <c r="U179" s="69" t="e">
        <f aca="false">#N/A</f>
        <v>#N/A</v>
      </c>
      <c r="V179" s="70"/>
      <c r="W179" s="69"/>
      <c r="X179" s="69"/>
      <c r="Y179" s="69"/>
      <c r="Z179" s="69"/>
      <c r="AA179" s="69"/>
      <c r="AB179" s="69"/>
      <c r="AC179" s="69"/>
      <c r="AD179" s="69"/>
      <c r="AE179" s="69"/>
      <c r="AF179" s="69"/>
    </row>
    <row r="180" customFormat="false" ht="15" hidden="false" customHeight="true" outlineLevel="0" collapsed="false">
      <c r="A180" s="60" t="s">
        <v>59</v>
      </c>
      <c r="B180" s="61" t="str">
        <f aca="false">VLOOKUP(A180,PROGRAMAS!A:I,5,0)</f>
        <v>TEMÁTICO</v>
      </c>
      <c r="C180" s="62" t="str">
        <f aca="false">VLOOKUP(A180,PROGRAMAS!A:I,2,0)</f>
        <v>PIAUÍ, SEGURANÇA E CIDADANIA</v>
      </c>
      <c r="D180" s="62" t="str">
        <f aca="false">VLOOKUP(A180,PROGRAMAS!A:O,3,0)</f>
        <v>DIRETRIZ I</v>
      </c>
      <c r="E180" s="62" t="str">
        <f aca="false">VLOOKUP(A180,PROGRAMAS!A:O,6,0)</f>
        <v>SEGURANÇA E JUSTIÇA</v>
      </c>
      <c r="F180" s="63" t="s">
        <v>507</v>
      </c>
      <c r="G180" s="66" t="n">
        <v>1307</v>
      </c>
      <c r="H180" s="65" t="n">
        <f aca="false">VLOOKUP(CONCATENATE(G180,J180),'AÇÕES ORÇAMENTÁRIAS'!O:P,2,0)</f>
        <v>1039000</v>
      </c>
      <c r="I180" s="65" t="n">
        <f aca="false">VLOOKUP(CONCATENATE(G180,J180),'AÇÕES ORÇAMENTÁRIAS'!O:Q,3,0)</f>
        <v>0</v>
      </c>
      <c r="J180" s="66" t="str">
        <f aca="false">LEFT(K180,5)</f>
        <v>12101</v>
      </c>
      <c r="K180" s="67" t="s">
        <v>492</v>
      </c>
      <c r="L180" s="71" t="s">
        <v>507</v>
      </c>
      <c r="M180" s="66" t="str">
        <f aca="false">VLOOKUP(L180,'AÇÕES ESTRATÉGICAS'!D:E,2,0)</f>
        <v>2549</v>
      </c>
      <c r="N180" s="66" t="str">
        <f aca="false">CONCATENATE(J180,O180)</f>
        <v>12101UNIDADE REGIONAL INTEGRADA DE ALTA COMPLEXIDADE (URIAC)</v>
      </c>
      <c r="O180" s="69" t="s">
        <v>508</v>
      </c>
      <c r="P180" s="69" t="s">
        <v>147</v>
      </c>
      <c r="Q180" s="69" t="n">
        <v>1</v>
      </c>
      <c r="R180" s="69" t="str">
        <f aca="false">VLOOKUP(O180,'PRODUTOS PPA'!G:G,1,0)</f>
        <v>UNIDADE REGIONAL INTEGRADA DE ALTA COMPLEXIDADE (URIAC)</v>
      </c>
      <c r="S180" s="69" t="s">
        <v>507</v>
      </c>
      <c r="T180" s="69" t="n">
        <v>1307</v>
      </c>
      <c r="U180" s="69" t="n">
        <v>1039000</v>
      </c>
      <c r="V180" s="70"/>
      <c r="W180" s="69"/>
      <c r="X180" s="69"/>
      <c r="Y180" s="69"/>
      <c r="Z180" s="69"/>
      <c r="AA180" s="69"/>
      <c r="AB180" s="69"/>
      <c r="AC180" s="69"/>
      <c r="AD180" s="69"/>
      <c r="AE180" s="69"/>
      <c r="AF180" s="69"/>
    </row>
    <row r="181" customFormat="false" ht="15" hidden="false" customHeight="true" outlineLevel="0" collapsed="false">
      <c r="A181" s="60" t="s">
        <v>59</v>
      </c>
      <c r="B181" s="61" t="str">
        <f aca="false">VLOOKUP(A181,PROGRAMAS!A:I,5,0)</f>
        <v>TEMÁTICO</v>
      </c>
      <c r="C181" s="62" t="str">
        <f aca="false">VLOOKUP(A181,PROGRAMAS!A:I,2,0)</f>
        <v>PIAUÍ, SEGURANÇA E CIDADANIA</v>
      </c>
      <c r="D181" s="62" t="str">
        <f aca="false">VLOOKUP(A181,PROGRAMAS!A:O,3,0)</f>
        <v>DIRETRIZ I</v>
      </c>
      <c r="E181" s="62" t="str">
        <f aca="false">VLOOKUP(A181,PROGRAMAS!A:O,6,0)</f>
        <v>SEGURANÇA E JUSTIÇA</v>
      </c>
      <c r="F181" s="63" t="s">
        <v>507</v>
      </c>
      <c r="G181" s="66" t="n">
        <v>1307</v>
      </c>
      <c r="H181" s="65" t="n">
        <f aca="false">VLOOKUP(CONCATENATE(G181,J181),'AÇÕES ORÇAMENTÁRIAS'!O:P,2,0)</f>
        <v>1039000</v>
      </c>
      <c r="I181" s="65" t="n">
        <f aca="false">VLOOKUP(CONCATENATE(G181,J181),'AÇÕES ORÇAMENTÁRIAS'!O:Q,3,0)</f>
        <v>0</v>
      </c>
      <c r="J181" s="66" t="str">
        <f aca="false">LEFT(K181,5)</f>
        <v>12101</v>
      </c>
      <c r="K181" s="67" t="s">
        <v>492</v>
      </c>
      <c r="L181" s="71" t="s">
        <v>507</v>
      </c>
      <c r="M181" s="66" t="str">
        <f aca="false">VLOOKUP(L181,'AÇÕES ESTRATÉGICAS'!D:E,2,0)</f>
        <v>2549</v>
      </c>
      <c r="N181" s="66" t="str">
        <f aca="false">CONCATENATE(J181,O181)</f>
        <v>12101UNIDADE REGIONAL INTEGRADA DE BAIXACOMPLEXIDADE (URIBC)</v>
      </c>
      <c r="O181" s="69" t="s">
        <v>509</v>
      </c>
      <c r="P181" s="69" t="s">
        <v>147</v>
      </c>
      <c r="Q181" s="69" t="n">
        <v>1</v>
      </c>
      <c r="R181" s="69" t="str">
        <f aca="false">VLOOKUP(O181,'PRODUTOS PPA'!G:G,1,0)</f>
        <v>UNIDADE REGIONAL INTEGRADA DE BAIXACOMPLEXIDADE (URIBC)</v>
      </c>
      <c r="S181" s="69" t="s">
        <v>507</v>
      </c>
      <c r="T181" s="69" t="n">
        <v>1307</v>
      </c>
      <c r="U181" s="69" t="n">
        <v>1039000</v>
      </c>
      <c r="V181" s="70"/>
      <c r="W181" s="69"/>
      <c r="X181" s="69"/>
      <c r="Y181" s="69"/>
      <c r="Z181" s="69"/>
      <c r="AA181" s="69"/>
      <c r="AB181" s="69"/>
      <c r="AC181" s="69"/>
      <c r="AD181" s="69"/>
      <c r="AE181" s="69"/>
      <c r="AF181" s="69"/>
    </row>
    <row r="182" customFormat="false" ht="15" hidden="false" customHeight="false" outlineLevel="0" collapsed="false">
      <c r="A182" s="60" t="s">
        <v>59</v>
      </c>
      <c r="B182" s="61" t="str">
        <f aca="false">VLOOKUP(A182,PROGRAMAS!A:I,5,0)</f>
        <v>TEMÁTICO</v>
      </c>
      <c r="C182" s="62" t="str">
        <f aca="false">VLOOKUP(A182,PROGRAMAS!A:I,2,0)</f>
        <v>PIAUÍ, SEGURANÇA E CIDADANIA</v>
      </c>
      <c r="D182" s="62" t="str">
        <f aca="false">VLOOKUP(A182,PROGRAMAS!A:O,3,0)</f>
        <v>DIRETRIZ I</v>
      </c>
      <c r="E182" s="62" t="str">
        <f aca="false">VLOOKUP(A182,PROGRAMAS!A:O,6,0)</f>
        <v>SEGURANÇA E JUSTIÇA</v>
      </c>
      <c r="F182" s="63" t="s">
        <v>507</v>
      </c>
      <c r="G182" s="66" t="n">
        <v>1307</v>
      </c>
      <c r="H182" s="65" t="n">
        <f aca="false">VLOOKUP(CONCATENATE(G182,J182),'AÇÕES ORÇAMENTÁRIAS'!O:P,2,0)</f>
        <v>1039000</v>
      </c>
      <c r="I182" s="65" t="n">
        <f aca="false">VLOOKUP(CONCATENATE(G182,J182),'AÇÕES ORÇAMENTÁRIAS'!O:Q,3,0)</f>
        <v>0</v>
      </c>
      <c r="J182" s="66" t="str">
        <f aca="false">LEFT(K182,5)</f>
        <v>12101</v>
      </c>
      <c r="K182" s="67" t="s">
        <v>492</v>
      </c>
      <c r="L182" s="71" t="s">
        <v>507</v>
      </c>
      <c r="M182" s="66" t="str">
        <f aca="false">VLOOKUP(L182,'AÇÕES ESTRATÉGICAS'!D:E,2,0)</f>
        <v>2549</v>
      </c>
      <c r="N182" s="66" t="str">
        <f aca="false">CONCATENATE(J182,O182)</f>
        <v>12101UNIDADE REGIONAL INTEGRADA DE DIVISA (URID)</v>
      </c>
      <c r="O182" s="69" t="s">
        <v>510</v>
      </c>
      <c r="P182" s="69" t="s">
        <v>147</v>
      </c>
      <c r="Q182" s="69" t="n">
        <v>3</v>
      </c>
      <c r="R182" s="69" t="str">
        <f aca="false">VLOOKUP(O182,'PRODUTOS PPA'!G:G,1,0)</f>
        <v>UNIDADE REGIONAL INTEGRADA DE DIVISA (URID)</v>
      </c>
      <c r="S182" s="69" t="s">
        <v>507</v>
      </c>
      <c r="T182" s="69" t="n">
        <v>1307</v>
      </c>
      <c r="U182" s="69" t="n">
        <v>1039000</v>
      </c>
      <c r="V182" s="70"/>
      <c r="W182" s="69"/>
      <c r="X182" s="69"/>
      <c r="Y182" s="69"/>
      <c r="Z182" s="69"/>
      <c r="AA182" s="69"/>
      <c r="AB182" s="69"/>
      <c r="AC182" s="69"/>
      <c r="AD182" s="69"/>
      <c r="AE182" s="69"/>
      <c r="AF182" s="69"/>
    </row>
    <row r="183" customFormat="false" ht="15" hidden="false" customHeight="true" outlineLevel="0" collapsed="false">
      <c r="A183" s="60" t="s">
        <v>59</v>
      </c>
      <c r="B183" s="61" t="str">
        <f aca="false">VLOOKUP(A183,PROGRAMAS!A:I,5,0)</f>
        <v>TEMÁTICO</v>
      </c>
      <c r="C183" s="62" t="str">
        <f aca="false">VLOOKUP(A183,PROGRAMAS!A:I,2,0)</f>
        <v>PIAUÍ, SEGURANÇA E CIDADANIA</v>
      </c>
      <c r="D183" s="62" t="str">
        <f aca="false">VLOOKUP(A183,PROGRAMAS!A:O,3,0)</f>
        <v>DIRETRIZ I</v>
      </c>
      <c r="E183" s="62" t="str">
        <f aca="false">VLOOKUP(A183,PROGRAMAS!A:O,6,0)</f>
        <v>SEGURANÇA E JUSTIÇA</v>
      </c>
      <c r="F183" s="63" t="s">
        <v>507</v>
      </c>
      <c r="G183" s="66" t="n">
        <v>1307</v>
      </c>
      <c r="H183" s="65" t="n">
        <f aca="false">VLOOKUP(CONCATENATE(G183,J183),'AÇÕES ORÇAMENTÁRIAS'!O:P,2,0)</f>
        <v>1039000</v>
      </c>
      <c r="I183" s="65" t="n">
        <f aca="false">VLOOKUP(CONCATENATE(G183,J183),'AÇÕES ORÇAMENTÁRIAS'!O:Q,3,0)</f>
        <v>0</v>
      </c>
      <c r="J183" s="66" t="str">
        <f aca="false">LEFT(K183,5)</f>
        <v>12101</v>
      </c>
      <c r="K183" s="67" t="s">
        <v>492</v>
      </c>
      <c r="L183" s="71" t="s">
        <v>507</v>
      </c>
      <c r="M183" s="66" t="str">
        <f aca="false">VLOOKUP(L183,'AÇÕES ESTRATÉGICAS'!D:E,2,0)</f>
        <v>2549</v>
      </c>
      <c r="N183" s="66" t="str">
        <f aca="false">CONCATENATE(J183,O183)</f>
        <v>12101UNIDADE REGIONAL INTEGRADA DE MÉDIA COMPLEXIDADE (URIMC)</v>
      </c>
      <c r="O183" s="69" t="s">
        <v>511</v>
      </c>
      <c r="P183" s="69" t="s">
        <v>147</v>
      </c>
      <c r="Q183" s="69" t="n">
        <v>7</v>
      </c>
      <c r="R183" s="69" t="str">
        <f aca="false">VLOOKUP(O183,'PRODUTOS PPA'!G:G,1,0)</f>
        <v>UNIDADE REGIONAL INTEGRADA DE MÉDIA COMPLEXIDADE (URIMC)</v>
      </c>
      <c r="S183" s="69" t="s">
        <v>507</v>
      </c>
      <c r="T183" s="69" t="n">
        <v>1307</v>
      </c>
      <c r="U183" s="69" t="n">
        <v>1039000</v>
      </c>
      <c r="V183" s="70"/>
      <c r="W183" s="69"/>
      <c r="X183" s="69"/>
      <c r="Y183" s="69"/>
      <c r="Z183" s="69"/>
      <c r="AA183" s="69"/>
      <c r="AB183" s="69"/>
      <c r="AC183" s="69"/>
      <c r="AD183" s="69"/>
      <c r="AE183" s="69"/>
      <c r="AF183" s="69"/>
    </row>
    <row r="184" customFormat="false" ht="15" hidden="false" customHeight="true" outlineLevel="0" collapsed="false">
      <c r="A184" s="60" t="s">
        <v>59</v>
      </c>
      <c r="B184" s="61" t="str">
        <f aca="false">VLOOKUP(A184,PROGRAMAS!A:I,5,0)</f>
        <v>TEMÁTICO</v>
      </c>
      <c r="C184" s="62" t="str">
        <f aca="false">VLOOKUP(A184,PROGRAMAS!A:I,2,0)</f>
        <v>PIAUÍ, SEGURANÇA E CIDADANIA</v>
      </c>
      <c r="D184" s="62" t="str">
        <f aca="false">VLOOKUP(A184,PROGRAMAS!A:O,3,0)</f>
        <v>DIRETRIZ I</v>
      </c>
      <c r="E184" s="62" t="str">
        <f aca="false">VLOOKUP(A184,PROGRAMAS!A:O,6,0)</f>
        <v>SEGURANÇA E JUSTIÇA</v>
      </c>
      <c r="F184" s="74" t="s">
        <v>512</v>
      </c>
      <c r="G184" s="66" t="str">
        <f aca="false">VLOOKUP(F184,'AÇÕES ORÇAMENTÁRIAS'!D:E,2,0)</f>
        <v>1309</v>
      </c>
      <c r="H184" s="65" t="n">
        <f aca="false">VLOOKUP(CONCATENATE(G184,J184),'AÇÕES ORÇAMENTÁRIAS'!O:P,2,0)</f>
        <v>153000</v>
      </c>
      <c r="I184" s="65" t="n">
        <f aca="false">VLOOKUP(CONCATENATE(G184,J184),'AÇÕES ORÇAMENTÁRIAS'!O:Q,3,0)</f>
        <v>600</v>
      </c>
      <c r="J184" s="66" t="str">
        <f aca="false">LEFT(K184,5)</f>
        <v>12101</v>
      </c>
      <c r="K184" s="67" t="s">
        <v>492</v>
      </c>
      <c r="L184" s="71" t="s">
        <v>513</v>
      </c>
      <c r="M184" s="66" t="str">
        <f aca="false">VLOOKUP(L184,'AÇÕES ESTRATÉGICAS'!D:E,2,0)</f>
        <v>2561</v>
      </c>
      <c r="N184" s="66" t="str">
        <f aca="false">CONCATENATE(J184,O184)</f>
        <v>12101ELABORAÇÃO DO PLANO TÁTICO INTEGRADO DE CONTROLE DAS DIVISAS DO ESTADO DO PIAUÍ.</v>
      </c>
      <c r="O184" s="63" t="s">
        <v>514</v>
      </c>
      <c r="P184" s="63" t="s">
        <v>147</v>
      </c>
      <c r="Q184" s="69" t="n">
        <v>1</v>
      </c>
      <c r="R184" s="69" t="str">
        <f aca="false">VLOOKUP(O184,'PRODUTOS PPA'!G:G,1,0)</f>
        <v>ELABORAÇÃO DO PLANO TÁTICO INTEGRADO DE CONTROLE DAS DIVISAS DO ESTADO DO PIAUÍ.</v>
      </c>
      <c r="S184" s="69" t="s">
        <v>512</v>
      </c>
      <c r="T184" s="69" t="s">
        <v>515</v>
      </c>
      <c r="U184" s="69" t="n">
        <v>153000</v>
      </c>
      <c r="V184" s="70"/>
      <c r="W184" s="69"/>
      <c r="X184" s="69"/>
      <c r="Y184" s="69"/>
      <c r="Z184" s="69"/>
      <c r="AA184" s="69"/>
      <c r="AB184" s="69"/>
      <c r="AC184" s="69"/>
      <c r="AD184" s="69"/>
      <c r="AE184" s="69"/>
      <c r="AF184" s="69"/>
    </row>
    <row r="185" customFormat="false" ht="15" hidden="false" customHeight="false" outlineLevel="0" collapsed="false">
      <c r="A185" s="60" t="s">
        <v>59</v>
      </c>
      <c r="B185" s="61" t="str">
        <f aca="false">VLOOKUP(A185,PROGRAMAS!A:I,5,0)</f>
        <v>TEMÁTICO</v>
      </c>
      <c r="C185" s="62" t="str">
        <f aca="false">VLOOKUP(A185,PROGRAMAS!A:I,2,0)</f>
        <v>PIAUÍ, SEGURANÇA E CIDADANIA</v>
      </c>
      <c r="D185" s="62" t="str">
        <f aca="false">VLOOKUP(A185,PROGRAMAS!A:O,3,0)</f>
        <v>DIRETRIZ I</v>
      </c>
      <c r="E185" s="62" t="str">
        <f aca="false">VLOOKUP(A185,PROGRAMAS!A:O,6,0)</f>
        <v>SEGURANÇA E JUSTIÇA</v>
      </c>
      <c r="F185" s="74" t="s">
        <v>512</v>
      </c>
      <c r="G185" s="66" t="str">
        <f aca="false">VLOOKUP(F185,'AÇÕES ORÇAMENTÁRIAS'!D:E,2,0)</f>
        <v>1309</v>
      </c>
      <c r="H185" s="65" t="n">
        <f aca="false">VLOOKUP(CONCATENATE(G185,J185),'AÇÕES ORÇAMENTÁRIAS'!O:P,2,0)</f>
        <v>153000</v>
      </c>
      <c r="I185" s="65" t="n">
        <f aca="false">VLOOKUP(CONCATENATE(G185,J185),'AÇÕES ORÇAMENTÁRIAS'!O:Q,3,0)</f>
        <v>600</v>
      </c>
      <c r="J185" s="66" t="str">
        <f aca="false">LEFT(K185,5)</f>
        <v>12101</v>
      </c>
      <c r="K185" s="67" t="s">
        <v>492</v>
      </c>
      <c r="L185" s="71" t="s">
        <v>513</v>
      </c>
      <c r="M185" s="66" t="str">
        <f aca="false">VLOOKUP(L185,'AÇÕES ESTRATÉGICAS'!D:E,2,0)</f>
        <v>2561</v>
      </c>
      <c r="N185" s="66" t="str">
        <f aca="false">CONCATENATE(J185,O185)</f>
        <v>12101REALIZAÇÃO DAS AÇÕES PREVISTAS NO PLANO TÁTICO DE CONTROLE DE DIVISAS DO ESTADO DO PIAUÍ.</v>
      </c>
      <c r="O185" s="63" t="s">
        <v>516</v>
      </c>
      <c r="P185" s="63" t="s">
        <v>136</v>
      </c>
      <c r="Q185" s="69" t="n">
        <v>22.5</v>
      </c>
      <c r="R185" s="69" t="str">
        <f aca="false">VLOOKUP(O185,'PRODUTOS PPA'!G:G,1,0)</f>
        <v>REALIZAÇÃO DAS AÇÕES PREVISTAS NO PLANO TÁTICO DE CONTROLE DE DIVISAS DO ESTADO DO PIAUÍ.</v>
      </c>
      <c r="S185" s="69" t="s">
        <v>512</v>
      </c>
      <c r="T185" s="69" t="s">
        <v>515</v>
      </c>
      <c r="U185" s="69" t="n">
        <v>153000</v>
      </c>
      <c r="V185" s="70"/>
      <c r="W185" s="69"/>
      <c r="X185" s="69"/>
      <c r="Y185" s="69"/>
      <c r="Z185" s="69"/>
      <c r="AA185" s="69"/>
      <c r="AB185" s="69"/>
      <c r="AC185" s="69"/>
      <c r="AD185" s="69"/>
      <c r="AE185" s="69"/>
      <c r="AF185" s="69"/>
    </row>
    <row r="186" customFormat="false" ht="15" hidden="false" customHeight="true" outlineLevel="0" collapsed="false">
      <c r="A186" s="60" t="s">
        <v>59</v>
      </c>
      <c r="B186" s="61" t="str">
        <f aca="false">VLOOKUP(A186,PROGRAMAS!A:I,5,0)</f>
        <v>TEMÁTICO</v>
      </c>
      <c r="C186" s="62" t="str">
        <f aca="false">VLOOKUP(A186,PROGRAMAS!A:I,2,0)</f>
        <v>PIAUÍ, SEGURANÇA E CIDADANIA</v>
      </c>
      <c r="D186" s="62" t="str">
        <f aca="false">VLOOKUP(A186,PROGRAMAS!A:O,3,0)</f>
        <v>DIRETRIZ I</v>
      </c>
      <c r="E186" s="62" t="str">
        <f aca="false">VLOOKUP(A186,PROGRAMAS!A:O,6,0)</f>
        <v>SEGURANÇA E JUSTIÇA</v>
      </c>
      <c r="F186" s="74" t="s">
        <v>512</v>
      </c>
      <c r="G186" s="66" t="str">
        <f aca="false">VLOOKUP(F186,'AÇÕES ORÇAMENTÁRIAS'!D:E,2,0)</f>
        <v>1309</v>
      </c>
      <c r="H186" s="65" t="n">
        <f aca="false">VLOOKUP(CONCATENATE(G186,J186),'AÇÕES ORÇAMENTÁRIAS'!O:P,2,0)</f>
        <v>153000</v>
      </c>
      <c r="I186" s="65" t="n">
        <f aca="false">VLOOKUP(CONCATENATE(G186,J186),'AÇÕES ORÇAMENTÁRIAS'!O:Q,3,0)</f>
        <v>600</v>
      </c>
      <c r="J186" s="66" t="str">
        <f aca="false">LEFT(K186,5)</f>
        <v>12101</v>
      </c>
      <c r="K186" s="67" t="s">
        <v>492</v>
      </c>
      <c r="L186" s="71" t="s">
        <v>513</v>
      </c>
      <c r="M186" s="66" t="str">
        <f aca="false">VLOOKUP(L186,'AÇÕES ESTRATÉGICAS'!D:E,2,0)</f>
        <v>2561</v>
      </c>
      <c r="N186" s="66" t="str">
        <f aca="false">CONCATENATE(J186,O186)</f>
        <v>12101REALIZAR DIAGNÓSTICOS ESTRATÉGICOS, NA CAPITAL E NAS QUATRO MACRORREGIÕES, A FIM DE ELABORAR O PLANO INTEGRADO DE COMUNICAÇÃO ENTRE OS ÓRGÃOS DE SEGURANÇA PÚBLICA.</v>
      </c>
      <c r="O186" s="63" t="s">
        <v>517</v>
      </c>
      <c r="P186" s="63" t="s">
        <v>147</v>
      </c>
      <c r="Q186" s="69" t="n">
        <v>5</v>
      </c>
      <c r="R186" s="69" t="str">
        <f aca="false">VLOOKUP(O186,'PRODUTOS PPA'!G:G,1,0)</f>
        <v>REALIZAR DIAGNÓSTICOS ESTRATÉGICOS, NA CAPITAL E NAS QUATRO MACRORREGIÕES, A FIM DE ELABORAR O PLANO INTEGRADO DE COMUNICAÇÃO ENTRE OS ÓRGÃOS DE SEGURANÇA PÚBLICA.</v>
      </c>
      <c r="S186" s="69" t="s">
        <v>512</v>
      </c>
      <c r="T186" s="69" t="s">
        <v>515</v>
      </c>
      <c r="U186" s="69" t="n">
        <v>153000</v>
      </c>
      <c r="V186" s="70"/>
      <c r="W186" s="69"/>
      <c r="X186" s="69"/>
      <c r="Y186" s="69"/>
      <c r="Z186" s="69"/>
      <c r="AA186" s="69"/>
      <c r="AB186" s="69"/>
      <c r="AC186" s="69"/>
      <c r="AD186" s="69"/>
      <c r="AE186" s="69"/>
      <c r="AF186" s="69"/>
    </row>
    <row r="187" customFormat="false" ht="15" hidden="false" customHeight="true" outlineLevel="0" collapsed="false">
      <c r="A187" s="60" t="s">
        <v>59</v>
      </c>
      <c r="B187" s="61" t="str">
        <f aca="false">VLOOKUP(A187,PROGRAMAS!A:I,5,0)</f>
        <v>TEMÁTICO</v>
      </c>
      <c r="C187" s="62" t="str">
        <f aca="false">VLOOKUP(A187,PROGRAMAS!A:I,2,0)</f>
        <v>PIAUÍ, SEGURANÇA E CIDADANIA</v>
      </c>
      <c r="D187" s="62" t="str">
        <f aca="false">VLOOKUP(A187,PROGRAMAS!A:O,3,0)</f>
        <v>DIRETRIZ I</v>
      </c>
      <c r="E187" s="62" t="str">
        <f aca="false">VLOOKUP(A187,PROGRAMAS!A:O,6,0)</f>
        <v>SEGURANÇA E JUSTIÇA</v>
      </c>
      <c r="F187" s="63" t="s">
        <v>518</v>
      </c>
      <c r="G187" s="66" t="n">
        <v>1305</v>
      </c>
      <c r="H187" s="65" t="n">
        <f aca="false">VLOOKUP(CONCATENATE(G187,J187),'AÇÕES ORÇAMENTÁRIAS'!O:P,2,0)</f>
        <v>183352</v>
      </c>
      <c r="I187" s="65" t="n">
        <f aca="false">VLOOKUP(CONCATENATE(G187,J187),'AÇÕES ORÇAMENTÁRIAS'!O:Q,3,0)</f>
        <v>0</v>
      </c>
      <c r="J187" s="66" t="str">
        <f aca="false">LEFT(K187,5)</f>
        <v>12101</v>
      </c>
      <c r="K187" s="67" t="s">
        <v>492</v>
      </c>
      <c r="L187" s="71" t="s">
        <v>519</v>
      </c>
      <c r="M187" s="66" t="str">
        <f aca="false">VLOOKUP(L187,'AÇÕES ESTRATÉGICAS'!D:E,2,0)</f>
        <v>2630</v>
      </c>
      <c r="N187" s="66" t="str">
        <f aca="false">CONCATENATE(J187,O187)</f>
        <v>12101BASES COMUNITÁRIAS DE SEGURANÇA FIXAS IMPLANTADAS</v>
      </c>
      <c r="O187" s="63" t="s">
        <v>520</v>
      </c>
      <c r="P187" s="63" t="s">
        <v>147</v>
      </c>
      <c r="Q187" s="69" t="n">
        <v>2</v>
      </c>
      <c r="R187" s="69" t="str">
        <f aca="false">VLOOKUP(O187,'PRODUTOS PPA'!G:G,1,0)</f>
        <v>BASES COMUNITÁRIAS DE SEGURANÇA FIXAS IMPLANTADAS</v>
      </c>
      <c r="S187" s="69" t="s">
        <v>518</v>
      </c>
      <c r="T187" s="69" t="n">
        <v>1305</v>
      </c>
      <c r="U187" s="69" t="n">
        <v>183352</v>
      </c>
      <c r="V187" s="70"/>
      <c r="W187" s="69"/>
      <c r="X187" s="69"/>
      <c r="Y187" s="69"/>
      <c r="Z187" s="69"/>
      <c r="AA187" s="69"/>
      <c r="AB187" s="69"/>
      <c r="AC187" s="69"/>
      <c r="AD187" s="69"/>
      <c r="AE187" s="69"/>
      <c r="AF187" s="69"/>
    </row>
    <row r="188" customFormat="false" ht="15" hidden="false" customHeight="false" outlineLevel="0" collapsed="false">
      <c r="A188" s="60" t="s">
        <v>59</v>
      </c>
      <c r="B188" s="61" t="str">
        <f aca="false">VLOOKUP(A188,PROGRAMAS!A:I,5,0)</f>
        <v>TEMÁTICO</v>
      </c>
      <c r="C188" s="62" t="str">
        <f aca="false">VLOOKUP(A188,PROGRAMAS!A:I,2,0)</f>
        <v>PIAUÍ, SEGURANÇA E CIDADANIA</v>
      </c>
      <c r="D188" s="62" t="str">
        <f aca="false">VLOOKUP(A188,PROGRAMAS!A:O,3,0)</f>
        <v>DIRETRIZ I</v>
      </c>
      <c r="E188" s="62" t="str">
        <f aca="false">VLOOKUP(A188,PROGRAMAS!A:O,6,0)</f>
        <v>SEGURANÇA E JUSTIÇA</v>
      </c>
      <c r="F188" s="63" t="s">
        <v>518</v>
      </c>
      <c r="G188" s="66" t="n">
        <v>1305</v>
      </c>
      <c r="H188" s="65" t="n">
        <f aca="false">VLOOKUP(CONCATENATE(G188,J188),'AÇÕES ORÇAMENTÁRIAS'!O:P,2,0)</f>
        <v>183352</v>
      </c>
      <c r="I188" s="65" t="n">
        <f aca="false">VLOOKUP(CONCATENATE(G188,J188),'AÇÕES ORÇAMENTÁRIAS'!O:Q,3,0)</f>
        <v>0</v>
      </c>
      <c r="J188" s="66" t="str">
        <f aca="false">LEFT(K188,5)</f>
        <v>12101</v>
      </c>
      <c r="K188" s="67" t="s">
        <v>492</v>
      </c>
      <c r="L188" s="71" t="s">
        <v>519</v>
      </c>
      <c r="M188" s="66" t="str">
        <f aca="false">VLOOKUP(L188,'AÇÕES ESTRATÉGICAS'!D:E,2,0)</f>
        <v>2630</v>
      </c>
      <c r="N188" s="66" t="str">
        <f aca="false">CONCATENATE(J188,O188)</f>
        <v>12101BASES COMUNITÁRIAS DE SEGURANÇA MÓVEIS IMPLANTADAS</v>
      </c>
      <c r="O188" s="63" t="s">
        <v>521</v>
      </c>
      <c r="P188" s="63" t="s">
        <v>147</v>
      </c>
      <c r="Q188" s="69" t="n">
        <v>3</v>
      </c>
      <c r="R188" s="69" t="str">
        <f aca="false">VLOOKUP(O188,'PRODUTOS PPA'!G:G,1,0)</f>
        <v>BASES COMUNITÁRIAS DE SEGURANÇA MÓVEIS IMPLANTADAS</v>
      </c>
      <c r="S188" s="69" t="s">
        <v>518</v>
      </c>
      <c r="T188" s="69" t="n">
        <v>1305</v>
      </c>
      <c r="U188" s="69" t="n">
        <v>183352</v>
      </c>
      <c r="V188" s="70"/>
      <c r="W188" s="69"/>
      <c r="X188" s="69"/>
      <c r="Y188" s="69"/>
      <c r="Z188" s="69"/>
      <c r="AA188" s="69"/>
      <c r="AB188" s="69"/>
      <c r="AC188" s="69"/>
      <c r="AD188" s="69"/>
      <c r="AE188" s="69"/>
      <c r="AF188" s="69"/>
    </row>
    <row r="189" customFormat="false" ht="15" hidden="false" customHeight="true" outlineLevel="0" collapsed="false">
      <c r="A189" s="60" t="s">
        <v>59</v>
      </c>
      <c r="B189" s="61" t="str">
        <f aca="false">VLOOKUP(A189,PROGRAMAS!A:I,5,0)</f>
        <v>TEMÁTICO</v>
      </c>
      <c r="C189" s="62" t="str">
        <f aca="false">VLOOKUP(A189,PROGRAMAS!A:I,2,0)</f>
        <v>PIAUÍ, SEGURANÇA E CIDADANIA</v>
      </c>
      <c r="D189" s="62" t="str">
        <f aca="false">VLOOKUP(A189,PROGRAMAS!A:O,3,0)</f>
        <v>DIRETRIZ I</v>
      </c>
      <c r="E189" s="62" t="str">
        <f aca="false">VLOOKUP(A189,PROGRAMAS!A:O,6,0)</f>
        <v>SEGURANÇA E JUSTIÇA</v>
      </c>
      <c r="F189" s="63" t="s">
        <v>518</v>
      </c>
      <c r="G189" s="66" t="n">
        <v>1305</v>
      </c>
      <c r="H189" s="65" t="n">
        <f aca="false">VLOOKUP(CONCATENATE(G189,J189),'AÇÕES ORÇAMENTÁRIAS'!O:P,2,0)</f>
        <v>183352</v>
      </c>
      <c r="I189" s="65" t="n">
        <f aca="false">VLOOKUP(CONCATENATE(G189,J189),'AÇÕES ORÇAMENTÁRIAS'!O:Q,3,0)</f>
        <v>0</v>
      </c>
      <c r="J189" s="66" t="str">
        <f aca="false">LEFT(K189,5)</f>
        <v>12101</v>
      </c>
      <c r="K189" s="67" t="s">
        <v>492</v>
      </c>
      <c r="L189" s="71" t="s">
        <v>519</v>
      </c>
      <c r="M189" s="66" t="str">
        <f aca="false">VLOOKUP(L189,'AÇÕES ESTRATÉGICAS'!D:E,2,0)</f>
        <v>2630</v>
      </c>
      <c r="N189" s="66" t="str">
        <f aca="false">CONCATENATE(J189,O189)</f>
        <v>12101CURSOS DE OPERADOR E GESTOR DE BASES COMUNITÁRIAS DE SEGURANÇA MÓVEL E FIXA EM PARCERIA REALIZADA</v>
      </c>
      <c r="O189" s="63" t="s">
        <v>522</v>
      </c>
      <c r="P189" s="63" t="s">
        <v>232</v>
      </c>
      <c r="Q189" s="69" t="n">
        <v>8</v>
      </c>
      <c r="R189" s="69" t="str">
        <f aca="false">VLOOKUP(O189,'PRODUTOS PPA'!G:G,1,0)</f>
        <v>CURSOS DE OPERADOR E GESTOR DE BASES COMUNITÁRIAS DE SEGURANÇA MÓVEL E FIXA EM PARCERIA REALIZADA</v>
      </c>
      <c r="S189" s="69" t="s">
        <v>518</v>
      </c>
      <c r="T189" s="69" t="n">
        <v>1305</v>
      </c>
      <c r="U189" s="69" t="n">
        <v>183352</v>
      </c>
      <c r="V189" s="70"/>
      <c r="W189" s="69"/>
      <c r="X189" s="69"/>
      <c r="Y189" s="69"/>
      <c r="Z189" s="69"/>
      <c r="AA189" s="69"/>
      <c r="AB189" s="69"/>
      <c r="AC189" s="69"/>
      <c r="AD189" s="69"/>
      <c r="AE189" s="69"/>
      <c r="AF189" s="69"/>
    </row>
    <row r="190" customFormat="false" ht="15" hidden="false" customHeight="true" outlineLevel="0" collapsed="false">
      <c r="A190" s="60" t="s">
        <v>59</v>
      </c>
      <c r="B190" s="61" t="str">
        <f aca="false">VLOOKUP(A190,PROGRAMAS!A:I,5,0)</f>
        <v>TEMÁTICO</v>
      </c>
      <c r="C190" s="62" t="str">
        <f aca="false">VLOOKUP(A190,PROGRAMAS!A:I,2,0)</f>
        <v>PIAUÍ, SEGURANÇA E CIDADANIA</v>
      </c>
      <c r="D190" s="62" t="str">
        <f aca="false">VLOOKUP(A190,PROGRAMAS!A:O,3,0)</f>
        <v>DIRETRIZ I</v>
      </c>
      <c r="E190" s="62" t="str">
        <f aca="false">VLOOKUP(A190,PROGRAMAS!A:O,6,0)</f>
        <v>SEGURANÇA E JUSTIÇA</v>
      </c>
      <c r="F190" s="63" t="s">
        <v>523</v>
      </c>
      <c r="G190" s="66" t="str">
        <f aca="false">VLOOKUP(F190,'AÇÕES ORÇAMENTÁRIAS'!D:E,2,0)</f>
        <v>2075</v>
      </c>
      <c r="H190" s="65" t="n">
        <f aca="false">VLOOKUP(CONCATENATE(G190,J190),'AÇÕES ORÇAMENTÁRIAS'!O:P,2,0)</f>
        <v>5968334</v>
      </c>
      <c r="I190" s="65" t="n">
        <f aca="false">VLOOKUP(CONCATENATE(G190,J190),'AÇÕES ORÇAMENTÁRIAS'!O:Q,3,0)</f>
        <v>4955356.69</v>
      </c>
      <c r="J190" s="66" t="str">
        <f aca="false">LEFT(K190,5)</f>
        <v>12101</v>
      </c>
      <c r="K190" s="67" t="s">
        <v>492</v>
      </c>
      <c r="L190" s="71" t="s">
        <v>524</v>
      </c>
      <c r="M190" s="66" t="str">
        <f aca="false">VLOOKUP(L190,'AÇÕES ESTRATÉGICAS'!D:E,2,0)</f>
        <v>2436</v>
      </c>
      <c r="N190" s="66" t="str">
        <f aca="false">CONCATENATE(J190,O190)</f>
        <v>12101AQUISIÇÃO DE ARMAMENTO NÃO LETAL TIPO TASER COM MUNIÇÃO</v>
      </c>
      <c r="O190" s="63" t="s">
        <v>525</v>
      </c>
      <c r="P190" s="63" t="s">
        <v>147</v>
      </c>
      <c r="Q190" s="69" t="n">
        <v>25</v>
      </c>
      <c r="R190" s="69" t="str">
        <f aca="false">VLOOKUP(O190,'PRODUTOS PPA'!G:G,1,0)</f>
        <v>AQUISIÇÃO DE ARMAMENTO NÃO LETAL TIPO TASER COM MUNIÇÃO</v>
      </c>
      <c r="S190" s="69" t="s">
        <v>523</v>
      </c>
      <c r="T190" s="69" t="s">
        <v>526</v>
      </c>
      <c r="U190" s="69" t="n">
        <v>5968334</v>
      </c>
      <c r="V190" s="70"/>
      <c r="W190" s="69"/>
      <c r="X190" s="69"/>
      <c r="Y190" s="69"/>
      <c r="Z190" s="69"/>
      <c r="AA190" s="69"/>
      <c r="AB190" s="69"/>
      <c r="AC190" s="69"/>
      <c r="AD190" s="69"/>
      <c r="AE190" s="69"/>
      <c r="AF190" s="69"/>
    </row>
    <row r="191" customFormat="false" ht="15" hidden="false" customHeight="true" outlineLevel="0" collapsed="false">
      <c r="A191" s="60" t="s">
        <v>59</v>
      </c>
      <c r="B191" s="61" t="str">
        <f aca="false">VLOOKUP(A191,PROGRAMAS!A:I,5,0)</f>
        <v>TEMÁTICO</v>
      </c>
      <c r="C191" s="62" t="str">
        <f aca="false">VLOOKUP(A191,PROGRAMAS!A:I,2,0)</f>
        <v>PIAUÍ, SEGURANÇA E CIDADANIA</v>
      </c>
      <c r="D191" s="62" t="str">
        <f aca="false">VLOOKUP(A191,PROGRAMAS!A:O,3,0)</f>
        <v>DIRETRIZ I</v>
      </c>
      <c r="E191" s="62" t="str">
        <f aca="false">VLOOKUP(A191,PROGRAMAS!A:O,6,0)</f>
        <v>SEGURANÇA E JUSTIÇA</v>
      </c>
      <c r="F191" s="63" t="s">
        <v>523</v>
      </c>
      <c r="G191" s="66" t="str">
        <f aca="false">VLOOKUP(F191,'AÇÕES ORÇAMENTÁRIAS'!D:E,2,0)</f>
        <v>2075</v>
      </c>
      <c r="H191" s="65" t="n">
        <f aca="false">VLOOKUP(CONCATENATE(G191,J191),'AÇÕES ORÇAMENTÁRIAS'!O:P,2,0)</f>
        <v>5968334</v>
      </c>
      <c r="I191" s="65" t="n">
        <f aca="false">VLOOKUP(CONCATENATE(G191,J191),'AÇÕES ORÇAMENTÁRIAS'!O:Q,3,0)</f>
        <v>4955356.69</v>
      </c>
      <c r="J191" s="66" t="str">
        <f aca="false">LEFT(K191,5)</f>
        <v>12101</v>
      </c>
      <c r="K191" s="67" t="s">
        <v>492</v>
      </c>
      <c r="L191" s="71" t="s">
        <v>524</v>
      </c>
      <c r="M191" s="66" t="str">
        <f aca="false">VLOOKUP(L191,'AÇÕES ESTRATÉGICAS'!D:E,2,0)</f>
        <v>2436</v>
      </c>
      <c r="N191" s="66" t="str">
        <f aca="false">CONCATENATE(J191,O191)</f>
        <v>12101AQUISIÇÃO DE CARABINA CALIBRE .40</v>
      </c>
      <c r="O191" s="63" t="s">
        <v>527</v>
      </c>
      <c r="P191" s="63" t="s">
        <v>232</v>
      </c>
      <c r="Q191" s="69" t="n">
        <v>50</v>
      </c>
      <c r="R191" s="69" t="str">
        <f aca="false">VLOOKUP(O191,'PRODUTOS PPA'!G:G,1,0)</f>
        <v>AQUISIÇÃO DE CARABINA CALIBRE .40</v>
      </c>
      <c r="S191" s="69" t="s">
        <v>523</v>
      </c>
      <c r="T191" s="69" t="s">
        <v>526</v>
      </c>
      <c r="U191" s="69" t="n">
        <v>5968334</v>
      </c>
      <c r="V191" s="70"/>
      <c r="W191" s="69"/>
      <c r="X191" s="69"/>
      <c r="Y191" s="69"/>
      <c r="Z191" s="69"/>
      <c r="AA191" s="69"/>
      <c r="AB191" s="69"/>
      <c r="AC191" s="69"/>
      <c r="AD191" s="69"/>
      <c r="AE191" s="69"/>
      <c r="AF191" s="69"/>
    </row>
    <row r="192" customFormat="false" ht="15" hidden="false" customHeight="true" outlineLevel="0" collapsed="false">
      <c r="A192" s="60" t="s">
        <v>59</v>
      </c>
      <c r="B192" s="61" t="str">
        <f aca="false">VLOOKUP(A192,PROGRAMAS!A:I,5,0)</f>
        <v>TEMÁTICO</v>
      </c>
      <c r="C192" s="62" t="str">
        <f aca="false">VLOOKUP(A192,PROGRAMAS!A:I,2,0)</f>
        <v>PIAUÍ, SEGURANÇA E CIDADANIA</v>
      </c>
      <c r="D192" s="62" t="str">
        <f aca="false">VLOOKUP(A192,PROGRAMAS!A:O,3,0)</f>
        <v>DIRETRIZ I</v>
      </c>
      <c r="E192" s="62" t="str">
        <f aca="false">VLOOKUP(A192,PROGRAMAS!A:O,6,0)</f>
        <v>SEGURANÇA E JUSTIÇA</v>
      </c>
      <c r="F192" s="63" t="s">
        <v>523</v>
      </c>
      <c r="G192" s="66" t="str">
        <f aca="false">VLOOKUP(F192,'AÇÕES ORÇAMENTÁRIAS'!D:E,2,0)</f>
        <v>2075</v>
      </c>
      <c r="H192" s="65" t="n">
        <f aca="false">VLOOKUP(CONCATENATE(G192,J192),'AÇÕES ORÇAMENTÁRIAS'!O:P,2,0)</f>
        <v>5968334</v>
      </c>
      <c r="I192" s="65" t="n">
        <f aca="false">VLOOKUP(CONCATENATE(G192,J192),'AÇÕES ORÇAMENTÁRIAS'!O:Q,3,0)</f>
        <v>4955356.69</v>
      </c>
      <c r="J192" s="66" t="str">
        <f aca="false">LEFT(K192,5)</f>
        <v>12101</v>
      </c>
      <c r="K192" s="67" t="s">
        <v>492</v>
      </c>
      <c r="L192" s="71" t="s">
        <v>524</v>
      </c>
      <c r="M192" s="66" t="str">
        <f aca="false">VLOOKUP(L192,'AÇÕES ESTRATÉGICAS'!D:E,2,0)</f>
        <v>2436</v>
      </c>
      <c r="N192" s="66" t="str">
        <f aca="false">CONCATENATE(J192,O192)</f>
        <v>12101AQUISIÇÃO DE COLETES BALÍSTICOS NÍVEL III</v>
      </c>
      <c r="O192" s="63" t="s">
        <v>528</v>
      </c>
      <c r="P192" s="63" t="s">
        <v>147</v>
      </c>
      <c r="Q192" s="69" t="n">
        <v>250</v>
      </c>
      <c r="R192" s="69" t="str">
        <f aca="false">VLOOKUP(O192,'PRODUTOS PPA'!G:G,1,0)</f>
        <v>AQUISIÇÃO DE COLETES BALÍSTICOS NÍVEL III</v>
      </c>
      <c r="S192" s="69" t="s">
        <v>523</v>
      </c>
      <c r="T192" s="69" t="s">
        <v>526</v>
      </c>
      <c r="U192" s="69" t="n">
        <v>5968334</v>
      </c>
      <c r="V192" s="70"/>
      <c r="W192" s="69"/>
      <c r="X192" s="69"/>
      <c r="Y192" s="69"/>
      <c r="Z192" s="69"/>
      <c r="AA192" s="69"/>
      <c r="AB192" s="69"/>
      <c r="AC192" s="69"/>
      <c r="AD192" s="69"/>
      <c r="AE192" s="69"/>
      <c r="AF192" s="69"/>
    </row>
    <row r="193" customFormat="false" ht="15" hidden="false" customHeight="true" outlineLevel="0" collapsed="false">
      <c r="A193" s="60" t="s">
        <v>59</v>
      </c>
      <c r="B193" s="61" t="str">
        <f aca="false">VLOOKUP(A193,PROGRAMAS!A:I,5,0)</f>
        <v>TEMÁTICO</v>
      </c>
      <c r="C193" s="62" t="str">
        <f aca="false">VLOOKUP(A193,PROGRAMAS!A:I,2,0)</f>
        <v>PIAUÍ, SEGURANÇA E CIDADANIA</v>
      </c>
      <c r="D193" s="62" t="str">
        <f aca="false">VLOOKUP(A193,PROGRAMAS!A:O,3,0)</f>
        <v>DIRETRIZ I</v>
      </c>
      <c r="E193" s="62" t="str">
        <f aca="false">VLOOKUP(A193,PROGRAMAS!A:O,6,0)</f>
        <v>SEGURANÇA E JUSTIÇA</v>
      </c>
      <c r="F193" s="63" t="s">
        <v>523</v>
      </c>
      <c r="G193" s="66" t="str">
        <f aca="false">VLOOKUP(F193,'AÇÕES ORÇAMENTÁRIAS'!D:E,2,0)</f>
        <v>2075</v>
      </c>
      <c r="H193" s="65" t="n">
        <f aca="false">VLOOKUP(CONCATENATE(G193,J193),'AÇÕES ORÇAMENTÁRIAS'!O:P,2,0)</f>
        <v>5968334</v>
      </c>
      <c r="I193" s="65" t="n">
        <f aca="false">VLOOKUP(CONCATENATE(G193,J193),'AÇÕES ORÇAMENTÁRIAS'!O:Q,3,0)</f>
        <v>4955356.69</v>
      </c>
      <c r="J193" s="66" t="str">
        <f aca="false">LEFT(K193,5)</f>
        <v>12101</v>
      </c>
      <c r="K193" s="67" t="s">
        <v>492</v>
      </c>
      <c r="L193" s="71" t="s">
        <v>524</v>
      </c>
      <c r="M193" s="66" t="str">
        <f aca="false">VLOOKUP(L193,'AÇÕES ESTRATÉGICAS'!D:E,2,0)</f>
        <v>2436</v>
      </c>
      <c r="N193" s="66" t="str">
        <f aca="false">CONCATENATE(J193,O193)</f>
        <v>12101AQUISIÇÃO DE FUZIL CALIBRE .762</v>
      </c>
      <c r="O193" s="63" t="s">
        <v>529</v>
      </c>
      <c r="P193" s="63" t="s">
        <v>232</v>
      </c>
      <c r="Q193" s="69" t="n">
        <v>38</v>
      </c>
      <c r="R193" s="69" t="str">
        <f aca="false">VLOOKUP(O193,'PRODUTOS PPA'!G:G,1,0)</f>
        <v>AQUISIÇÃO DE FUZIL CALIBRE .762</v>
      </c>
      <c r="S193" s="69" t="s">
        <v>523</v>
      </c>
      <c r="T193" s="69" t="s">
        <v>526</v>
      </c>
      <c r="U193" s="69" t="n">
        <v>5968334</v>
      </c>
      <c r="V193" s="70"/>
      <c r="W193" s="69"/>
      <c r="X193" s="69"/>
      <c r="Y193" s="69"/>
      <c r="Z193" s="69"/>
      <c r="AA193" s="69"/>
      <c r="AB193" s="69"/>
      <c r="AC193" s="69"/>
      <c r="AD193" s="69"/>
      <c r="AE193" s="69"/>
      <c r="AF193" s="69"/>
    </row>
    <row r="194" customFormat="false" ht="15" hidden="false" customHeight="true" outlineLevel="0" collapsed="false">
      <c r="A194" s="60" t="s">
        <v>59</v>
      </c>
      <c r="B194" s="61" t="str">
        <f aca="false">VLOOKUP(A194,PROGRAMAS!A:I,5,0)</f>
        <v>TEMÁTICO</v>
      </c>
      <c r="C194" s="62" t="str">
        <f aca="false">VLOOKUP(A194,PROGRAMAS!A:I,2,0)</f>
        <v>PIAUÍ, SEGURANÇA E CIDADANIA</v>
      </c>
      <c r="D194" s="62" t="str">
        <f aca="false">VLOOKUP(A194,PROGRAMAS!A:O,3,0)</f>
        <v>DIRETRIZ I</v>
      </c>
      <c r="E194" s="62" t="str">
        <f aca="false">VLOOKUP(A194,PROGRAMAS!A:O,6,0)</f>
        <v>SEGURANÇA E JUSTIÇA</v>
      </c>
      <c r="F194" s="63" t="s">
        <v>523</v>
      </c>
      <c r="G194" s="66" t="str">
        <f aca="false">VLOOKUP(F194,'AÇÕES ORÇAMENTÁRIAS'!D:E,2,0)</f>
        <v>2075</v>
      </c>
      <c r="H194" s="65" t="n">
        <f aca="false">VLOOKUP(CONCATENATE(G194,J194),'AÇÕES ORÇAMENTÁRIAS'!O:P,2,0)</f>
        <v>5968334</v>
      </c>
      <c r="I194" s="65" t="n">
        <f aca="false">VLOOKUP(CONCATENATE(G194,J194),'AÇÕES ORÇAMENTÁRIAS'!O:Q,3,0)</f>
        <v>4955356.69</v>
      </c>
      <c r="J194" s="66" t="str">
        <f aca="false">LEFT(K194,5)</f>
        <v>12101</v>
      </c>
      <c r="K194" s="67" t="s">
        <v>492</v>
      </c>
      <c r="L194" s="71" t="s">
        <v>524</v>
      </c>
      <c r="M194" s="66" t="str">
        <f aca="false">VLOOKUP(L194,'AÇÕES ESTRATÉGICAS'!D:E,2,0)</f>
        <v>2436</v>
      </c>
      <c r="N194" s="66" t="str">
        <f aca="false">CONCATENATE(J194,O194)</f>
        <v>12101AQUISIÇÃO DE MUNIÇÃO .40</v>
      </c>
      <c r="O194" s="63" t="s">
        <v>530</v>
      </c>
      <c r="P194" s="63" t="s">
        <v>232</v>
      </c>
      <c r="Q194" s="69" t="n">
        <v>25000</v>
      </c>
      <c r="R194" s="69" t="str">
        <f aca="false">VLOOKUP(O194,'PRODUTOS PPA'!G:G,1,0)</f>
        <v>AQUISIÇÃO DE MUNIÇÃO .40</v>
      </c>
      <c r="S194" s="69" t="s">
        <v>523</v>
      </c>
      <c r="T194" s="69" t="s">
        <v>526</v>
      </c>
      <c r="U194" s="69" t="n">
        <v>5968334</v>
      </c>
      <c r="V194" s="70"/>
      <c r="W194" s="69"/>
      <c r="X194" s="69"/>
      <c r="Y194" s="69"/>
      <c r="Z194" s="69"/>
      <c r="AA194" s="69"/>
      <c r="AB194" s="69"/>
      <c r="AC194" s="69"/>
      <c r="AD194" s="69"/>
      <c r="AE194" s="69"/>
      <c r="AF194" s="69"/>
    </row>
    <row r="195" customFormat="false" ht="15" hidden="false" customHeight="true" outlineLevel="0" collapsed="false">
      <c r="A195" s="60" t="s">
        <v>59</v>
      </c>
      <c r="B195" s="61" t="str">
        <f aca="false">VLOOKUP(A195,PROGRAMAS!A:I,5,0)</f>
        <v>TEMÁTICO</v>
      </c>
      <c r="C195" s="62" t="str">
        <f aca="false">VLOOKUP(A195,PROGRAMAS!A:I,2,0)</f>
        <v>PIAUÍ, SEGURANÇA E CIDADANIA</v>
      </c>
      <c r="D195" s="62" t="str">
        <f aca="false">VLOOKUP(A195,PROGRAMAS!A:O,3,0)</f>
        <v>DIRETRIZ I</v>
      </c>
      <c r="E195" s="62" t="str">
        <f aca="false">VLOOKUP(A195,PROGRAMAS!A:O,6,0)</f>
        <v>SEGURANÇA E JUSTIÇA</v>
      </c>
      <c r="F195" s="63" t="s">
        <v>523</v>
      </c>
      <c r="G195" s="66" t="str">
        <f aca="false">VLOOKUP(F195,'AÇÕES ORÇAMENTÁRIAS'!D:E,2,0)</f>
        <v>2075</v>
      </c>
      <c r="H195" s="65" t="n">
        <f aca="false">VLOOKUP(CONCATENATE(G195,J195),'AÇÕES ORÇAMENTÁRIAS'!O:P,2,0)</f>
        <v>5968334</v>
      </c>
      <c r="I195" s="65" t="n">
        <f aca="false">VLOOKUP(CONCATENATE(G195,J195),'AÇÕES ORÇAMENTÁRIAS'!O:Q,3,0)</f>
        <v>4955356.69</v>
      </c>
      <c r="J195" s="66" t="str">
        <f aca="false">LEFT(K195,5)</f>
        <v>12101</v>
      </c>
      <c r="K195" s="67" t="s">
        <v>492</v>
      </c>
      <c r="L195" s="71" t="s">
        <v>524</v>
      </c>
      <c r="M195" s="66" t="str">
        <f aca="false">VLOOKUP(L195,'AÇÕES ESTRATÉGICAS'!D:E,2,0)</f>
        <v>2436</v>
      </c>
      <c r="N195" s="66" t="str">
        <f aca="false">CONCATENATE(J195,O195)</f>
        <v>12101AQUISIÇÃO DE MUNIÇÃO 762</v>
      </c>
      <c r="O195" s="63" t="s">
        <v>531</v>
      </c>
      <c r="P195" s="63" t="s">
        <v>232</v>
      </c>
      <c r="Q195" s="69" t="n">
        <v>3750</v>
      </c>
      <c r="R195" s="69" t="str">
        <f aca="false">VLOOKUP(O195,'PRODUTOS PPA'!G:G,1,0)</f>
        <v>AQUISIÇÃO DE MUNIÇÃO 762</v>
      </c>
      <c r="S195" s="69" t="s">
        <v>523</v>
      </c>
      <c r="T195" s="69" t="s">
        <v>526</v>
      </c>
      <c r="U195" s="69" t="n">
        <v>5968334</v>
      </c>
      <c r="V195" s="70"/>
      <c r="W195" s="69"/>
      <c r="X195" s="69"/>
      <c r="Y195" s="69"/>
      <c r="Z195" s="69"/>
      <c r="AA195" s="69"/>
      <c r="AB195" s="69"/>
      <c r="AC195" s="69"/>
      <c r="AD195" s="69"/>
      <c r="AE195" s="69"/>
      <c r="AF195" s="69"/>
    </row>
    <row r="196" customFormat="false" ht="15" hidden="false" customHeight="false" outlineLevel="0" collapsed="false">
      <c r="A196" s="60" t="s">
        <v>59</v>
      </c>
      <c r="B196" s="61" t="str">
        <f aca="false">VLOOKUP(A196,PROGRAMAS!A:I,5,0)</f>
        <v>TEMÁTICO</v>
      </c>
      <c r="C196" s="62" t="str">
        <f aca="false">VLOOKUP(A196,PROGRAMAS!A:I,2,0)</f>
        <v>PIAUÍ, SEGURANÇA E CIDADANIA</v>
      </c>
      <c r="D196" s="62" t="str">
        <f aca="false">VLOOKUP(A196,PROGRAMAS!A:O,3,0)</f>
        <v>DIRETRIZ I</v>
      </c>
      <c r="E196" s="62" t="str">
        <f aca="false">VLOOKUP(A196,PROGRAMAS!A:O,6,0)</f>
        <v>SEGURANÇA E JUSTIÇA</v>
      </c>
      <c r="F196" s="63" t="s">
        <v>523</v>
      </c>
      <c r="G196" s="66" t="str">
        <f aca="false">VLOOKUP(F196,'AÇÕES ORÇAMENTÁRIAS'!D:E,2,0)</f>
        <v>2075</v>
      </c>
      <c r="H196" s="65" t="n">
        <f aca="false">VLOOKUP(CONCATENATE(G196,J196),'AÇÕES ORÇAMENTÁRIAS'!O:P,2,0)</f>
        <v>5968334</v>
      </c>
      <c r="I196" s="65" t="n">
        <f aca="false">VLOOKUP(CONCATENATE(G196,J196),'AÇÕES ORÇAMENTÁRIAS'!O:Q,3,0)</f>
        <v>4955356.69</v>
      </c>
      <c r="J196" s="66" t="str">
        <f aca="false">LEFT(K196,5)</f>
        <v>12101</v>
      </c>
      <c r="K196" s="67" t="s">
        <v>492</v>
      </c>
      <c r="L196" s="71" t="s">
        <v>524</v>
      </c>
      <c r="M196" s="66" t="str">
        <f aca="false">VLOOKUP(L196,'AÇÕES ESTRATÉGICAS'!D:E,2,0)</f>
        <v>2436</v>
      </c>
      <c r="N196" s="66" t="str">
        <f aca="false">CONCATENATE(J196,O196)</f>
        <v>12101AQUISIÇÃO DE MUNIÇÃO PARA TREINAMENTO CALIBRES 762 E .40</v>
      </c>
      <c r="O196" s="63" t="s">
        <v>532</v>
      </c>
      <c r="P196" s="63" t="s">
        <v>232</v>
      </c>
      <c r="Q196" s="69" t="n">
        <v>12500</v>
      </c>
      <c r="R196" s="69" t="str">
        <f aca="false">VLOOKUP(O196,'PRODUTOS PPA'!G:G,1,0)</f>
        <v>AQUISIÇÃO DE MUNIÇÃO PARA TREINAMENTO CALIBRES 762 E .40</v>
      </c>
      <c r="S196" s="69" t="s">
        <v>523</v>
      </c>
      <c r="T196" s="69" t="s">
        <v>526</v>
      </c>
      <c r="U196" s="69" t="n">
        <v>5968334</v>
      </c>
      <c r="V196" s="70"/>
      <c r="W196" s="69"/>
      <c r="X196" s="69"/>
      <c r="Y196" s="69"/>
      <c r="Z196" s="69"/>
      <c r="AA196" s="69"/>
      <c r="AB196" s="69"/>
      <c r="AC196" s="69"/>
      <c r="AD196" s="69"/>
      <c r="AE196" s="69"/>
      <c r="AF196" s="69"/>
    </row>
    <row r="197" customFormat="false" ht="15" hidden="false" customHeight="true" outlineLevel="0" collapsed="false">
      <c r="A197" s="60" t="s">
        <v>59</v>
      </c>
      <c r="B197" s="61" t="str">
        <f aca="false">VLOOKUP(A197,PROGRAMAS!A:I,5,0)</f>
        <v>TEMÁTICO</v>
      </c>
      <c r="C197" s="62" t="str">
        <f aca="false">VLOOKUP(A197,PROGRAMAS!A:I,2,0)</f>
        <v>PIAUÍ, SEGURANÇA E CIDADANIA</v>
      </c>
      <c r="D197" s="62" t="str">
        <f aca="false">VLOOKUP(A197,PROGRAMAS!A:O,3,0)</f>
        <v>DIRETRIZ I</v>
      </c>
      <c r="E197" s="62" t="str">
        <f aca="false">VLOOKUP(A197,PROGRAMAS!A:O,6,0)</f>
        <v>SEGURANÇA E JUSTIÇA</v>
      </c>
      <c r="F197" s="63" t="s">
        <v>523</v>
      </c>
      <c r="G197" s="66" t="str">
        <f aca="false">VLOOKUP(F197,'AÇÕES ORÇAMENTÁRIAS'!D:E,2,0)</f>
        <v>2075</v>
      </c>
      <c r="H197" s="65" t="n">
        <f aca="false">VLOOKUP(CONCATENATE(G197,J197),'AÇÕES ORÇAMENTÁRIAS'!O:P,2,0)</f>
        <v>5968334</v>
      </c>
      <c r="I197" s="65" t="n">
        <f aca="false">VLOOKUP(CONCATENATE(G197,J197),'AÇÕES ORÇAMENTÁRIAS'!O:Q,3,0)</f>
        <v>4955356.69</v>
      </c>
      <c r="J197" s="66" t="str">
        <f aca="false">LEFT(K197,5)</f>
        <v>12101</v>
      </c>
      <c r="K197" s="67" t="s">
        <v>492</v>
      </c>
      <c r="L197" s="71" t="s">
        <v>524</v>
      </c>
      <c r="M197" s="66" t="str">
        <f aca="false">VLOOKUP(L197,'AÇÕES ESTRATÉGICAS'!D:E,2,0)</f>
        <v>2436</v>
      </c>
      <c r="N197" s="66" t="str">
        <f aca="false">CONCATENATE(J197,O197)</f>
        <v>12101AQUISIÇÃO DE PISTOLA CALIBRE .40</v>
      </c>
      <c r="O197" s="63" t="s">
        <v>533</v>
      </c>
      <c r="P197" s="63" t="s">
        <v>232</v>
      </c>
      <c r="Q197" s="69" t="n">
        <v>250</v>
      </c>
      <c r="R197" s="69" t="str">
        <f aca="false">VLOOKUP(O197,'PRODUTOS PPA'!G:G,1,0)</f>
        <v>AQUISIÇÃO DE PISTOLA CALIBRE .40</v>
      </c>
      <c r="S197" s="69" t="s">
        <v>523</v>
      </c>
      <c r="T197" s="69" t="s">
        <v>526</v>
      </c>
      <c r="U197" s="69" t="n">
        <v>5968334</v>
      </c>
      <c r="V197" s="70"/>
      <c r="W197" s="69"/>
      <c r="X197" s="69"/>
      <c r="Y197" s="69"/>
      <c r="Z197" s="69"/>
      <c r="AA197" s="69"/>
      <c r="AB197" s="69"/>
      <c r="AC197" s="69"/>
      <c r="AD197" s="69"/>
      <c r="AE197" s="69"/>
      <c r="AF197" s="69"/>
    </row>
    <row r="198" customFormat="false" ht="15" hidden="false" customHeight="true" outlineLevel="0" collapsed="false">
      <c r="A198" s="60" t="s">
        <v>59</v>
      </c>
      <c r="B198" s="61" t="str">
        <f aca="false">VLOOKUP(A198,PROGRAMAS!A:I,5,0)</f>
        <v>TEMÁTICO</v>
      </c>
      <c r="C198" s="62" t="str">
        <f aca="false">VLOOKUP(A198,PROGRAMAS!A:I,2,0)</f>
        <v>PIAUÍ, SEGURANÇA E CIDADANIA</v>
      </c>
      <c r="D198" s="62" t="str">
        <f aca="false">VLOOKUP(A198,PROGRAMAS!A:O,3,0)</f>
        <v>DIRETRIZ I</v>
      </c>
      <c r="E198" s="62" t="str">
        <f aca="false">VLOOKUP(A198,PROGRAMAS!A:O,6,0)</f>
        <v>SEGURANÇA E JUSTIÇA</v>
      </c>
      <c r="F198" s="63" t="s">
        <v>523</v>
      </c>
      <c r="G198" s="66" t="str">
        <f aca="false">VLOOKUP(F198,'AÇÕES ORÇAMENTÁRIAS'!D:E,2,0)</f>
        <v>2075</v>
      </c>
      <c r="H198" s="65" t="n">
        <f aca="false">VLOOKUP(CONCATENATE(G198,J198),'AÇÕES ORÇAMENTÁRIAS'!O:P,2,0)</f>
        <v>5968334</v>
      </c>
      <c r="I198" s="65" t="n">
        <f aca="false">VLOOKUP(CONCATENATE(G198,J198),'AÇÕES ORÇAMENTÁRIAS'!O:Q,3,0)</f>
        <v>4955356.69</v>
      </c>
      <c r="J198" s="66" t="str">
        <f aca="false">LEFT(K198,5)</f>
        <v>12101</v>
      </c>
      <c r="K198" s="67" t="s">
        <v>492</v>
      </c>
      <c r="L198" s="71" t="s">
        <v>524</v>
      </c>
      <c r="M198" s="66" t="str">
        <f aca="false">VLOOKUP(L198,'AÇÕES ESTRATÉGICAS'!D:E,2,0)</f>
        <v>2436</v>
      </c>
      <c r="N198" s="66" t="str">
        <f aca="false">CONCATENATE(J198,O198)</f>
        <v>12101COMPRA DE ALGEMAS</v>
      </c>
      <c r="O198" s="63" t="s">
        <v>534</v>
      </c>
      <c r="P198" s="63" t="s">
        <v>147</v>
      </c>
      <c r="Q198" s="69" t="n">
        <v>100</v>
      </c>
      <c r="R198" s="69" t="str">
        <f aca="false">VLOOKUP(O198,'PRODUTOS PPA'!G:G,1,0)</f>
        <v>COMPRA DE ALGEMAS</v>
      </c>
      <c r="S198" s="69" t="s">
        <v>523</v>
      </c>
      <c r="T198" s="69" t="s">
        <v>526</v>
      </c>
      <c r="U198" s="69" t="n">
        <v>5968334</v>
      </c>
      <c r="V198" s="70"/>
      <c r="W198" s="69"/>
      <c r="X198" s="69"/>
      <c r="Y198" s="69"/>
      <c r="Z198" s="69"/>
      <c r="AA198" s="69"/>
      <c r="AB198" s="69"/>
      <c r="AC198" s="69"/>
      <c r="AD198" s="69"/>
      <c r="AE198" s="69"/>
      <c r="AF198" s="69"/>
    </row>
    <row r="199" customFormat="false" ht="15" hidden="false" customHeight="true" outlineLevel="0" collapsed="false">
      <c r="A199" s="60" t="s">
        <v>59</v>
      </c>
      <c r="B199" s="61" t="str">
        <f aca="false">VLOOKUP(A199,PROGRAMAS!A:I,5,0)</f>
        <v>TEMÁTICO</v>
      </c>
      <c r="C199" s="62" t="str">
        <f aca="false">VLOOKUP(A199,PROGRAMAS!A:I,2,0)</f>
        <v>PIAUÍ, SEGURANÇA E CIDADANIA</v>
      </c>
      <c r="D199" s="62" t="str">
        <f aca="false">VLOOKUP(A199,PROGRAMAS!A:O,3,0)</f>
        <v>DIRETRIZ I</v>
      </c>
      <c r="E199" s="62" t="str">
        <f aca="false">VLOOKUP(A199,PROGRAMAS!A:O,6,0)</f>
        <v>SEGURANÇA E JUSTIÇA</v>
      </c>
      <c r="F199" s="63" t="s">
        <v>523</v>
      </c>
      <c r="G199" s="66" t="str">
        <f aca="false">VLOOKUP(F199,'AÇÕES ORÇAMENTÁRIAS'!D:E,2,0)</f>
        <v>2075</v>
      </c>
      <c r="H199" s="65" t="n">
        <f aca="false">VLOOKUP(CONCATENATE(G199,J199),'AÇÕES ORÇAMENTÁRIAS'!O:P,2,0)</f>
        <v>5968334</v>
      </c>
      <c r="I199" s="65" t="n">
        <f aca="false">VLOOKUP(CONCATENATE(G199,J199),'AÇÕES ORÇAMENTÁRIAS'!O:Q,3,0)</f>
        <v>4955356.69</v>
      </c>
      <c r="J199" s="66" t="str">
        <f aca="false">LEFT(K199,5)</f>
        <v>12101</v>
      </c>
      <c r="K199" s="67" t="s">
        <v>492</v>
      </c>
      <c r="L199" s="71" t="s">
        <v>524</v>
      </c>
      <c r="M199" s="66" t="str">
        <f aca="false">VLOOKUP(L199,'AÇÕES ESTRATÉGICAS'!D:E,2,0)</f>
        <v>2436</v>
      </c>
      <c r="N199" s="66" t="str">
        <f aca="false">CONCATENATE(J199,O199)</f>
        <v>12101OPERAÇÕES INTEGRADAS</v>
      </c>
      <c r="O199" s="63" t="s">
        <v>535</v>
      </c>
      <c r="P199" s="63" t="s">
        <v>232</v>
      </c>
      <c r="Q199" s="69" t="n">
        <v>50</v>
      </c>
      <c r="R199" s="69" t="str">
        <f aca="false">VLOOKUP(O199,'PRODUTOS PPA'!G:G,1,0)</f>
        <v>OPERAÇÕES INTEGRADAS</v>
      </c>
      <c r="S199" s="69" t="s">
        <v>523</v>
      </c>
      <c r="T199" s="69" t="s">
        <v>526</v>
      </c>
      <c r="U199" s="69" t="n">
        <v>5968334</v>
      </c>
      <c r="V199" s="70"/>
      <c r="W199" s="69"/>
      <c r="X199" s="69"/>
      <c r="Y199" s="69"/>
      <c r="Z199" s="69"/>
      <c r="AA199" s="69"/>
      <c r="AB199" s="69"/>
      <c r="AC199" s="69"/>
      <c r="AD199" s="69"/>
      <c r="AE199" s="69"/>
      <c r="AF199" s="69"/>
    </row>
    <row r="200" customFormat="false" ht="15" hidden="false" customHeight="true" outlineLevel="0" collapsed="false">
      <c r="A200" s="60" t="s">
        <v>59</v>
      </c>
      <c r="B200" s="61" t="str">
        <f aca="false">VLOOKUP(A200,PROGRAMAS!A:I,5,0)</f>
        <v>TEMÁTICO</v>
      </c>
      <c r="C200" s="62" t="str">
        <f aca="false">VLOOKUP(A200,PROGRAMAS!A:I,2,0)</f>
        <v>PIAUÍ, SEGURANÇA E CIDADANIA</v>
      </c>
      <c r="D200" s="62" t="str">
        <f aca="false">VLOOKUP(A200,PROGRAMAS!A:O,3,0)</f>
        <v>DIRETRIZ I</v>
      </c>
      <c r="E200" s="62" t="str">
        <f aca="false">VLOOKUP(A200,PROGRAMAS!A:O,6,0)</f>
        <v>SEGURANÇA E JUSTIÇA</v>
      </c>
      <c r="F200" s="63" t="s">
        <v>536</v>
      </c>
      <c r="G200" s="66" t="n">
        <v>2148</v>
      </c>
      <c r="H200" s="65" t="n">
        <f aca="false">VLOOKUP(CONCATENATE(G200,J200),'AÇÕES ORÇAMENTÁRIAS'!O:P,2,0)</f>
        <v>5224000</v>
      </c>
      <c r="I200" s="65" t="n">
        <f aca="false">VLOOKUP(CONCATENATE(G200,J200),'AÇÕES ORÇAMENTÁRIAS'!O:Q,3,0)</f>
        <v>747934.38</v>
      </c>
      <c r="J200" s="66" t="str">
        <f aca="false">LEFT(K200,5)</f>
        <v>12101</v>
      </c>
      <c r="K200" s="67" t="s">
        <v>492</v>
      </c>
      <c r="L200" s="71" t="s">
        <v>537</v>
      </c>
      <c r="M200" s="66" t="str">
        <f aca="false">VLOOKUP(L200,'AÇÕES ESTRATÉGICAS'!D:E,2,0)</f>
        <v>2157</v>
      </c>
      <c r="N200" s="66" t="str">
        <f aca="false">CONCATENATE(J200,O200)</f>
        <v>12101CONSTRUÇÃO DE COMPLEXOS DE POLÍCIA TÉCNICO-CIENTÍFICA COM PRÉDIOS DOS NÚCLEOS DO II, IC E POSTO AVANÇADO DO IML NAS REGIONAIS REALIZADOS</v>
      </c>
      <c r="O200" s="63" t="s">
        <v>538</v>
      </c>
      <c r="P200" s="63" t="s">
        <v>147</v>
      </c>
      <c r="Q200" s="69" t="n">
        <v>1</v>
      </c>
      <c r="R200" s="69" t="str">
        <f aca="false">VLOOKUP(O200,'PRODUTOS PPA'!G:G,1,0)</f>
        <v>CONSTRUÇÃO DE COMPLEXOS DE POLÍCIA TÉCNICO-CIENTÍFICA COM PRÉDIOS DOS NÚCLEOS DO II, IC E POSTO AVANÇADO DO IML NAS REGIONAIS REALIZADOS</v>
      </c>
      <c r="S200" s="69" t="s">
        <v>536</v>
      </c>
      <c r="T200" s="69" t="n">
        <v>2148</v>
      </c>
      <c r="U200" s="69" t="n">
        <v>5224000</v>
      </c>
      <c r="V200" s="70"/>
      <c r="W200" s="69"/>
      <c r="X200" s="69"/>
      <c r="Y200" s="69"/>
      <c r="Z200" s="69"/>
      <c r="AA200" s="69"/>
      <c r="AB200" s="69"/>
      <c r="AC200" s="69"/>
      <c r="AD200" s="69"/>
      <c r="AE200" s="69"/>
      <c r="AF200" s="69"/>
    </row>
    <row r="201" customFormat="false" ht="15" hidden="false" customHeight="true" outlineLevel="0" collapsed="false">
      <c r="A201" s="60" t="s">
        <v>59</v>
      </c>
      <c r="B201" s="61" t="str">
        <f aca="false">VLOOKUP(A201,PROGRAMAS!A:I,5,0)</f>
        <v>TEMÁTICO</v>
      </c>
      <c r="C201" s="62" t="str">
        <f aca="false">VLOOKUP(A201,PROGRAMAS!A:I,2,0)</f>
        <v>PIAUÍ, SEGURANÇA E CIDADANIA</v>
      </c>
      <c r="D201" s="62" t="str">
        <f aca="false">VLOOKUP(A201,PROGRAMAS!A:O,3,0)</f>
        <v>DIRETRIZ I</v>
      </c>
      <c r="E201" s="62" t="str">
        <f aca="false">VLOOKUP(A201,PROGRAMAS!A:O,6,0)</f>
        <v>SEGURANÇA E JUSTIÇA</v>
      </c>
      <c r="F201" s="63" t="s">
        <v>536</v>
      </c>
      <c r="G201" s="66" t="n">
        <v>2148</v>
      </c>
      <c r="H201" s="65" t="n">
        <f aca="false">VLOOKUP(CONCATENATE(G201,J201),'AÇÕES ORÇAMENTÁRIAS'!O:P,2,0)</f>
        <v>5224000</v>
      </c>
      <c r="I201" s="65" t="n">
        <f aca="false">VLOOKUP(CONCATENATE(G201,J201),'AÇÕES ORÇAMENTÁRIAS'!O:Q,3,0)</f>
        <v>747934.38</v>
      </c>
      <c r="J201" s="66" t="str">
        <f aca="false">LEFT(K201,5)</f>
        <v>12101</v>
      </c>
      <c r="K201" s="67" t="s">
        <v>492</v>
      </c>
      <c r="L201" s="71" t="s">
        <v>537</v>
      </c>
      <c r="M201" s="66" t="str">
        <f aca="false">VLOOKUP(L201,'AÇÕES ESTRATÉGICAS'!D:E,2,0)</f>
        <v>2157</v>
      </c>
      <c r="N201" s="66" t="str">
        <f aca="false">CONCATENATE(J201,O201)</f>
        <v>12101CONSTRUÇÃO DE UNIDADES POLICIAIS CIVIS E MILITARES ORIENTADAS POR PADRÃO ARQUITETÔNICO DE USOS MÚLTIPLOS DOS AMBIENTES.</v>
      </c>
      <c r="O201" s="63" t="s">
        <v>539</v>
      </c>
      <c r="P201" s="63" t="s">
        <v>147</v>
      </c>
      <c r="Q201" s="69" t="n">
        <v>5</v>
      </c>
      <c r="R201" s="69" t="str">
        <f aca="false">VLOOKUP(O201,'PRODUTOS PPA'!G:G,1,0)</f>
        <v>CONSTRUÇÃO DE UNIDADES POLICIAIS CIVIS E MILITARES ORIENTADAS POR PADRÃO ARQUITETÔNICO DE USOS MÚLTIPLOS DOS AMBIENTES.</v>
      </c>
      <c r="S201" s="69" t="s">
        <v>536</v>
      </c>
      <c r="T201" s="69" t="n">
        <v>2148</v>
      </c>
      <c r="U201" s="69" t="n">
        <v>5224000</v>
      </c>
      <c r="V201" s="70"/>
      <c r="W201" s="69"/>
      <c r="X201" s="69"/>
      <c r="Y201" s="69"/>
      <c r="Z201" s="69"/>
      <c r="AA201" s="69"/>
      <c r="AB201" s="69"/>
      <c r="AC201" s="69"/>
      <c r="AD201" s="69"/>
      <c r="AE201" s="69"/>
      <c r="AF201" s="69"/>
    </row>
    <row r="202" customFormat="false" ht="15" hidden="false" customHeight="true" outlineLevel="0" collapsed="false">
      <c r="A202" s="60" t="s">
        <v>59</v>
      </c>
      <c r="B202" s="61" t="str">
        <f aca="false">VLOOKUP(A202,PROGRAMAS!A:I,5,0)</f>
        <v>TEMÁTICO</v>
      </c>
      <c r="C202" s="62" t="str">
        <f aca="false">VLOOKUP(A202,PROGRAMAS!A:I,2,0)</f>
        <v>PIAUÍ, SEGURANÇA E CIDADANIA</v>
      </c>
      <c r="D202" s="62" t="str">
        <f aca="false">VLOOKUP(A202,PROGRAMAS!A:O,3,0)</f>
        <v>DIRETRIZ I</v>
      </c>
      <c r="E202" s="62" t="str">
        <f aca="false">VLOOKUP(A202,PROGRAMAS!A:O,6,0)</f>
        <v>SEGURANÇA E JUSTIÇA</v>
      </c>
      <c r="F202" s="74" t="s">
        <v>536</v>
      </c>
      <c r="G202" s="66" t="e">
        <f aca="false">VLOOKUP(F202,'AÇÕES ORÇAMENTÁRIAS'!D:E,2,0)</f>
        <v>#N/A</v>
      </c>
      <c r="H202" s="65" t="e">
        <f aca="false">VLOOKUP(CONCATENATE(G202,J202),'AÇÕES ORÇAMENTÁRIAS'!O:P,2,0)</f>
        <v>#N/A</v>
      </c>
      <c r="I202" s="65" t="e">
        <f aca="false">VLOOKUP(CONCATENATE(G202,J202),'AÇÕES ORÇAMENTÁRIAS'!O:Q,3,0)</f>
        <v>#N/A</v>
      </c>
      <c r="J202" s="66" t="str">
        <f aca="false">LEFT(K202,5)</f>
        <v>12101</v>
      </c>
      <c r="K202" s="67" t="s">
        <v>492</v>
      </c>
      <c r="L202" s="71" t="s">
        <v>537</v>
      </c>
      <c r="M202" s="66" t="str">
        <f aca="false">VLOOKUP(L202,'AÇÕES ESTRATÉGICAS'!D:E,2,0)</f>
        <v>2157</v>
      </c>
      <c r="N202" s="66" t="str">
        <f aca="false">CONCATENATE(J202,O202)</f>
        <v>12101UNIDADES POLICIAIS CIVIS E MILITARES EXISTENTES NO ESTADO REFORMADAS</v>
      </c>
      <c r="O202" s="63" t="s">
        <v>540</v>
      </c>
      <c r="P202" s="63" t="s">
        <v>147</v>
      </c>
      <c r="Q202" s="69" t="n">
        <v>15</v>
      </c>
      <c r="R202" s="69" t="str">
        <f aca="false">VLOOKUP(O202,'PRODUTOS PPA'!G:G,1,0)</f>
        <v>UNIDADES POLICIAIS CIVIS E MILITARES EXISTENTES NO ESTADO REFORMADAS</v>
      </c>
      <c r="S202" s="69" t="s">
        <v>536</v>
      </c>
      <c r="T202" s="69" t="e">
        <f aca="false">#N/A</f>
        <v>#N/A</v>
      </c>
      <c r="U202" s="69" t="e">
        <f aca="false">#N/A</f>
        <v>#N/A</v>
      </c>
      <c r="V202" s="70"/>
      <c r="W202" s="69"/>
      <c r="X202" s="69"/>
      <c r="Y202" s="69"/>
      <c r="Z202" s="69"/>
      <c r="AA202" s="69"/>
      <c r="AB202" s="69"/>
      <c r="AC202" s="69"/>
      <c r="AD202" s="69"/>
      <c r="AE202" s="69"/>
      <c r="AF202" s="69"/>
    </row>
    <row r="203" customFormat="false" ht="15" hidden="false" customHeight="true" outlineLevel="0" collapsed="false">
      <c r="A203" s="60" t="s">
        <v>59</v>
      </c>
      <c r="B203" s="61" t="str">
        <f aca="false">VLOOKUP(A203,PROGRAMAS!A:I,5,0)</f>
        <v>TEMÁTICO</v>
      </c>
      <c r="C203" s="62" t="str">
        <f aca="false">VLOOKUP(A203,PROGRAMAS!A:I,2,0)</f>
        <v>PIAUÍ, SEGURANÇA E CIDADANIA</v>
      </c>
      <c r="D203" s="62" t="str">
        <f aca="false">VLOOKUP(A203,PROGRAMAS!A:O,3,0)</f>
        <v>DIRETRIZ I</v>
      </c>
      <c r="E203" s="62" t="str">
        <f aca="false">VLOOKUP(A203,PROGRAMAS!A:O,6,0)</f>
        <v>SEGURANÇA E JUSTIÇA</v>
      </c>
      <c r="F203" s="63" t="s">
        <v>541</v>
      </c>
      <c r="G203" s="66" t="str">
        <f aca="false">VLOOKUP(F203,'AÇÕES ORÇAMENTÁRIAS'!D:E,2,0)</f>
        <v>1310</v>
      </c>
      <c r="H203" s="65" t="n">
        <f aca="false">VLOOKUP(CONCATENATE(G203,J203),'AÇÕES ORÇAMENTÁRIAS'!O:P,2,0)</f>
        <v>7696478</v>
      </c>
      <c r="I203" s="65" t="n">
        <f aca="false">VLOOKUP(CONCATENATE(G203,J203),'AÇÕES ORÇAMENTÁRIAS'!O:Q,3,0)</f>
        <v>0</v>
      </c>
      <c r="J203" s="66" t="str">
        <f aca="false">LEFT(K203,5)</f>
        <v>12101</v>
      </c>
      <c r="K203" s="67" t="s">
        <v>492</v>
      </c>
      <c r="L203" s="71" t="s">
        <v>524</v>
      </c>
      <c r="M203" s="66" t="str">
        <f aca="false">VLOOKUP(L203,'AÇÕES ESTRATÉGICAS'!D:E,2,0)</f>
        <v>2436</v>
      </c>
      <c r="N203" s="66" t="str">
        <f aca="false">CONCATENATE(J203,O203)</f>
        <v>12101AQUISIÇÃO DE HELICÓPTERO MONOTURBINA LEVE PARA CINCO/SEIS PASSAGEIROS E UM PILOTO.</v>
      </c>
      <c r="O203" s="69" t="s">
        <v>542</v>
      </c>
      <c r="P203" s="69" t="s">
        <v>147</v>
      </c>
      <c r="Q203" s="69" t="n">
        <v>1</v>
      </c>
      <c r="R203" s="69" t="str">
        <f aca="false">VLOOKUP(O203,'PRODUTOS PPA'!G:G,1,0)</f>
        <v>AQUISIÇÃO DE HELICÓPTERO MONOTURBINA LEVE PARA CINCO/SEIS PASSAGEIROS E UM PILOTO.</v>
      </c>
      <c r="S203" s="69" t="s">
        <v>541</v>
      </c>
      <c r="T203" s="69" t="s">
        <v>543</v>
      </c>
      <c r="U203" s="69" t="n">
        <v>7696478</v>
      </c>
      <c r="V203" s="70"/>
      <c r="W203" s="69"/>
      <c r="X203" s="69"/>
      <c r="Y203" s="69"/>
      <c r="Z203" s="69"/>
      <c r="AA203" s="69"/>
      <c r="AB203" s="69"/>
      <c r="AC203" s="69"/>
      <c r="AD203" s="69"/>
      <c r="AE203" s="69"/>
      <c r="AF203" s="69"/>
    </row>
    <row r="204" customFormat="false" ht="15" hidden="false" customHeight="true" outlineLevel="0" collapsed="false">
      <c r="A204" s="60" t="s">
        <v>59</v>
      </c>
      <c r="B204" s="61" t="str">
        <f aca="false">VLOOKUP(A204,PROGRAMAS!A:I,5,0)</f>
        <v>TEMÁTICO</v>
      </c>
      <c r="C204" s="62" t="str">
        <f aca="false">VLOOKUP(A204,PROGRAMAS!A:I,2,0)</f>
        <v>PIAUÍ, SEGURANÇA E CIDADANIA</v>
      </c>
      <c r="D204" s="62" t="str">
        <f aca="false">VLOOKUP(A204,PROGRAMAS!A:O,3,0)</f>
        <v>DIRETRIZ I</v>
      </c>
      <c r="E204" s="62" t="str">
        <f aca="false">VLOOKUP(A204,PROGRAMAS!A:O,6,0)</f>
        <v>SEGURANÇA E JUSTIÇA</v>
      </c>
      <c r="F204" s="63" t="s">
        <v>541</v>
      </c>
      <c r="G204" s="66" t="str">
        <f aca="false">VLOOKUP(F204,'AÇÕES ORÇAMENTÁRIAS'!D:E,2,0)</f>
        <v>1310</v>
      </c>
      <c r="H204" s="65" t="n">
        <f aca="false">VLOOKUP(CONCATENATE(G204,J204),'AÇÕES ORÇAMENTÁRIAS'!O:P,2,0)</f>
        <v>7696478</v>
      </c>
      <c r="I204" s="65" t="n">
        <f aca="false">VLOOKUP(CONCATENATE(G204,J204),'AÇÕES ORÇAMENTÁRIAS'!O:Q,3,0)</f>
        <v>0</v>
      </c>
      <c r="J204" s="66" t="str">
        <f aca="false">LEFT(K204,5)</f>
        <v>12101</v>
      </c>
      <c r="K204" s="67" t="s">
        <v>492</v>
      </c>
      <c r="L204" s="71" t="s">
        <v>524</v>
      </c>
      <c r="M204" s="66" t="str">
        <f aca="false">VLOOKUP(L204,'AÇÕES ESTRATÉGICAS'!D:E,2,0)</f>
        <v>2436</v>
      </c>
      <c r="N204" s="66" t="str">
        <f aca="false">CONCATENATE(J204,O204)</f>
        <v>12101AQUISIÇÃO DE VIATURAS DE MÉDIO E GRANDE PORTE</v>
      </c>
      <c r="O204" s="63" t="s">
        <v>544</v>
      </c>
      <c r="P204" s="63" t="s">
        <v>147</v>
      </c>
      <c r="Q204" s="69" t="n">
        <v>60</v>
      </c>
      <c r="R204" s="69" t="str">
        <f aca="false">VLOOKUP(O204,'PRODUTOS PPA'!G:G,1,0)</f>
        <v>AQUISIÇÃO DE VIATURAS DE MÉDIO E GRANDE PORTE</v>
      </c>
      <c r="S204" s="69" t="s">
        <v>541</v>
      </c>
      <c r="T204" s="69" t="s">
        <v>543</v>
      </c>
      <c r="U204" s="69" t="n">
        <v>7696478</v>
      </c>
      <c r="V204" s="70"/>
      <c r="W204" s="69"/>
      <c r="X204" s="69"/>
      <c r="Y204" s="69"/>
      <c r="Z204" s="69"/>
      <c r="AA204" s="69"/>
      <c r="AB204" s="69"/>
      <c r="AC204" s="69"/>
      <c r="AD204" s="69"/>
      <c r="AE204" s="69"/>
      <c r="AF204" s="69"/>
    </row>
    <row r="205" customFormat="false" ht="15" hidden="false" customHeight="true" outlineLevel="0" collapsed="false">
      <c r="A205" s="60" t="s">
        <v>59</v>
      </c>
      <c r="B205" s="61" t="str">
        <f aca="false">VLOOKUP(A205,PROGRAMAS!A:I,5,0)</f>
        <v>TEMÁTICO</v>
      </c>
      <c r="C205" s="62" t="str">
        <f aca="false">VLOOKUP(A205,PROGRAMAS!A:I,2,0)</f>
        <v>PIAUÍ, SEGURANÇA E CIDADANIA</v>
      </c>
      <c r="D205" s="62" t="str">
        <f aca="false">VLOOKUP(A205,PROGRAMAS!A:O,3,0)</f>
        <v>DIRETRIZ I</v>
      </c>
      <c r="E205" s="62" t="str">
        <f aca="false">VLOOKUP(A205,PROGRAMAS!A:O,6,0)</f>
        <v>SEGURANÇA E JUSTIÇA</v>
      </c>
      <c r="F205" s="63" t="s">
        <v>541</v>
      </c>
      <c r="G205" s="66" t="str">
        <f aca="false">VLOOKUP(F205,'AÇÕES ORÇAMENTÁRIAS'!D:E,2,0)</f>
        <v>1310</v>
      </c>
      <c r="H205" s="65" t="n">
        <f aca="false">VLOOKUP(CONCATENATE(G205,J205),'AÇÕES ORÇAMENTÁRIAS'!O:P,2,0)</f>
        <v>7696478</v>
      </c>
      <c r="I205" s="65" t="n">
        <f aca="false">VLOOKUP(CONCATENATE(G205,J205),'AÇÕES ORÇAMENTÁRIAS'!O:Q,3,0)</f>
        <v>0</v>
      </c>
      <c r="J205" s="66" t="str">
        <f aca="false">LEFT(K205,5)</f>
        <v>12101</v>
      </c>
      <c r="K205" s="67" t="s">
        <v>492</v>
      </c>
      <c r="L205" s="71" t="s">
        <v>524</v>
      </c>
      <c r="M205" s="66" t="str">
        <f aca="false">VLOOKUP(L205,'AÇÕES ESTRATÉGICAS'!D:E,2,0)</f>
        <v>2436</v>
      </c>
      <c r="N205" s="66" t="str">
        <f aca="false">CONCATENATE(J205,O205)</f>
        <v>12101AQUISIÇÃO DE VIATURAS DE PEQUENO PORTE</v>
      </c>
      <c r="O205" s="63" t="s">
        <v>545</v>
      </c>
      <c r="P205" s="63" t="s">
        <v>147</v>
      </c>
      <c r="Q205" s="69" t="n">
        <v>100</v>
      </c>
      <c r="R205" s="69" t="str">
        <f aca="false">VLOOKUP(O205,'PRODUTOS PPA'!G:G,1,0)</f>
        <v>AQUISIÇÃO DE VIATURAS DE PEQUENO PORTE</v>
      </c>
      <c r="S205" s="69" t="s">
        <v>541</v>
      </c>
      <c r="T205" s="69" t="s">
        <v>543</v>
      </c>
      <c r="U205" s="69" t="n">
        <v>7696478</v>
      </c>
      <c r="V205" s="70"/>
      <c r="W205" s="69"/>
      <c r="X205" s="69"/>
      <c r="Y205" s="69"/>
      <c r="Z205" s="69"/>
      <c r="AA205" s="69"/>
      <c r="AB205" s="69"/>
      <c r="AC205" s="69"/>
      <c r="AD205" s="69"/>
      <c r="AE205" s="69"/>
      <c r="AF205" s="69"/>
    </row>
    <row r="206" customFormat="false" ht="15" hidden="false" customHeight="true" outlineLevel="0" collapsed="false">
      <c r="A206" s="60" t="s">
        <v>59</v>
      </c>
      <c r="B206" s="61" t="str">
        <f aca="false">VLOOKUP(A206,PROGRAMAS!A:I,5,0)</f>
        <v>TEMÁTICO</v>
      </c>
      <c r="C206" s="62" t="str">
        <f aca="false">VLOOKUP(A206,PROGRAMAS!A:I,2,0)</f>
        <v>PIAUÍ, SEGURANÇA E CIDADANIA</v>
      </c>
      <c r="D206" s="62" t="str">
        <f aca="false">VLOOKUP(A206,PROGRAMAS!A:O,3,0)</f>
        <v>DIRETRIZ I</v>
      </c>
      <c r="E206" s="62" t="str">
        <f aca="false">VLOOKUP(A206,PROGRAMAS!A:O,6,0)</f>
        <v>SEGURANÇA E JUSTIÇA</v>
      </c>
      <c r="F206" s="63" t="s">
        <v>541</v>
      </c>
      <c r="G206" s="66" t="str">
        <f aca="false">VLOOKUP(F206,'AÇÕES ORÇAMENTÁRIAS'!D:E,2,0)</f>
        <v>1310</v>
      </c>
      <c r="H206" s="65" t="n">
        <f aca="false">VLOOKUP(CONCATENATE(G206,J206),'AÇÕES ORÇAMENTÁRIAS'!O:P,2,0)</f>
        <v>7696478</v>
      </c>
      <c r="I206" s="65" t="n">
        <f aca="false">VLOOKUP(CONCATENATE(G206,J206),'AÇÕES ORÇAMENTÁRIAS'!O:Q,3,0)</f>
        <v>0</v>
      </c>
      <c r="J206" s="66" t="str">
        <f aca="false">LEFT(K206,5)</f>
        <v>12101</v>
      </c>
      <c r="K206" s="67" t="s">
        <v>492</v>
      </c>
      <c r="L206" s="71" t="s">
        <v>524</v>
      </c>
      <c r="M206" s="66" t="str">
        <f aca="false">VLOOKUP(L206,'AÇÕES ESTRATÉGICAS'!D:E,2,0)</f>
        <v>2436</v>
      </c>
      <c r="N206" s="66" t="str">
        <f aca="false">CONCATENATE(J206,O206)</f>
        <v>12101CAPACITAÇÃO DE TRIPULANTES EM OPERAÇÕES AÉREAS</v>
      </c>
      <c r="O206" s="63" t="s">
        <v>546</v>
      </c>
      <c r="P206" s="63" t="s">
        <v>232</v>
      </c>
      <c r="Q206" s="69" t="n">
        <v>18</v>
      </c>
      <c r="R206" s="69" t="str">
        <f aca="false">VLOOKUP(O206,'PRODUTOS PPA'!G:G,1,0)</f>
        <v>CAPACITAÇÃO DE TRIPULANTES EM OPERAÇÕES AÉREAS</v>
      </c>
      <c r="S206" s="69" t="s">
        <v>541</v>
      </c>
      <c r="T206" s="69" t="s">
        <v>543</v>
      </c>
      <c r="U206" s="69" t="n">
        <v>7696478</v>
      </c>
      <c r="V206" s="70"/>
      <c r="W206" s="69"/>
      <c r="X206" s="69"/>
      <c r="Y206" s="69"/>
      <c r="Z206" s="69"/>
      <c r="AA206" s="69"/>
      <c r="AB206" s="69"/>
      <c r="AC206" s="69"/>
      <c r="AD206" s="69"/>
      <c r="AE206" s="69"/>
      <c r="AF206" s="69"/>
    </row>
    <row r="207" customFormat="false" ht="15" hidden="false" customHeight="true" outlineLevel="0" collapsed="false">
      <c r="A207" s="60" t="s">
        <v>59</v>
      </c>
      <c r="B207" s="61" t="str">
        <f aca="false">VLOOKUP(A207,PROGRAMAS!A:I,5,0)</f>
        <v>TEMÁTICO</v>
      </c>
      <c r="C207" s="62" t="str">
        <f aca="false">VLOOKUP(A207,PROGRAMAS!A:I,2,0)</f>
        <v>PIAUÍ, SEGURANÇA E CIDADANIA</v>
      </c>
      <c r="D207" s="62" t="str">
        <f aca="false">VLOOKUP(A207,PROGRAMAS!A:O,3,0)</f>
        <v>DIRETRIZ I</v>
      </c>
      <c r="E207" s="62" t="str">
        <f aca="false">VLOOKUP(A207,PROGRAMAS!A:O,6,0)</f>
        <v>SEGURANÇA E JUSTIÇA</v>
      </c>
      <c r="F207" s="63" t="s">
        <v>541</v>
      </c>
      <c r="G207" s="66" t="str">
        <f aca="false">VLOOKUP(F207,'AÇÕES ORÇAMENTÁRIAS'!D:E,2,0)</f>
        <v>1310</v>
      </c>
      <c r="H207" s="65" t="n">
        <f aca="false">VLOOKUP(CONCATENATE(G207,J207),'AÇÕES ORÇAMENTÁRIAS'!O:P,2,0)</f>
        <v>7696478</v>
      </c>
      <c r="I207" s="65" t="n">
        <f aca="false">VLOOKUP(CONCATENATE(G207,J207),'AÇÕES ORÇAMENTÁRIAS'!O:Q,3,0)</f>
        <v>0</v>
      </c>
      <c r="J207" s="66" t="str">
        <f aca="false">LEFT(K207,5)</f>
        <v>12101</v>
      </c>
      <c r="K207" s="67" t="s">
        <v>492</v>
      </c>
      <c r="L207" s="71" t="s">
        <v>524</v>
      </c>
      <c r="M207" s="66" t="str">
        <f aca="false">VLOOKUP(L207,'AÇÕES ESTRATÉGICAS'!D:E,2,0)</f>
        <v>2436</v>
      </c>
      <c r="N207" s="66" t="str">
        <f aca="false">CONCATENATE(J207,O207)</f>
        <v>12101FORMAÇÃO DE CAPACITAÇÃO DE PILOTOS</v>
      </c>
      <c r="O207" s="63" t="s">
        <v>547</v>
      </c>
      <c r="P207" s="63" t="s">
        <v>232</v>
      </c>
      <c r="Q207" s="69" t="n">
        <v>10</v>
      </c>
      <c r="R207" s="69" t="str">
        <f aca="false">VLOOKUP(O207,'PRODUTOS PPA'!G:G,1,0)</f>
        <v>FORMAÇÃO DE CAPACITAÇÃO DE PILOTOS</v>
      </c>
      <c r="S207" s="69" t="s">
        <v>541</v>
      </c>
      <c r="T207" s="69" t="s">
        <v>543</v>
      </c>
      <c r="U207" s="69" t="n">
        <v>7696478</v>
      </c>
      <c r="V207" s="70"/>
      <c r="W207" s="69"/>
      <c r="X207" s="69"/>
      <c r="Y207" s="69"/>
      <c r="Z207" s="69"/>
      <c r="AA207" s="69"/>
      <c r="AB207" s="69"/>
      <c r="AC207" s="69"/>
      <c r="AD207" s="69"/>
      <c r="AE207" s="69"/>
      <c r="AF207" s="69"/>
    </row>
    <row r="208" customFormat="false" ht="15" hidden="false" customHeight="true" outlineLevel="0" collapsed="false">
      <c r="A208" s="60" t="s">
        <v>59</v>
      </c>
      <c r="B208" s="61" t="str">
        <f aca="false">VLOOKUP(A208,PROGRAMAS!A:I,5,0)</f>
        <v>TEMÁTICO</v>
      </c>
      <c r="C208" s="62" t="str">
        <f aca="false">VLOOKUP(A208,PROGRAMAS!A:I,2,0)</f>
        <v>PIAUÍ, SEGURANÇA E CIDADANIA</v>
      </c>
      <c r="D208" s="62" t="str">
        <f aca="false">VLOOKUP(A208,PROGRAMAS!A:O,3,0)</f>
        <v>DIRETRIZ I</v>
      </c>
      <c r="E208" s="62" t="str">
        <f aca="false">VLOOKUP(A208,PROGRAMAS!A:O,6,0)</f>
        <v>SEGURANÇA E JUSTIÇA</v>
      </c>
      <c r="F208" s="63" t="s">
        <v>548</v>
      </c>
      <c r="G208" s="66" t="str">
        <f aca="false">VLOOKUP(F208,'AÇÕES ORÇAMENTÁRIAS'!D:E,2,0)</f>
        <v>1308</v>
      </c>
      <c r="H208" s="65" t="n">
        <f aca="false">VLOOKUP(CONCATENATE(G208,J208),'AÇÕES ORÇAMENTÁRIAS'!O:P,2,0)</f>
        <v>1007000</v>
      </c>
      <c r="I208" s="65" t="n">
        <f aca="false">VLOOKUP(CONCATENATE(G208,J208),'AÇÕES ORÇAMENTÁRIAS'!O:Q,3,0)</f>
        <v>0</v>
      </c>
      <c r="J208" s="66" t="str">
        <f aca="false">LEFT(K208,5)</f>
        <v>12101</v>
      </c>
      <c r="K208" s="67" t="s">
        <v>492</v>
      </c>
      <c r="L208" s="71" t="s">
        <v>549</v>
      </c>
      <c r="M208" s="66" t="str">
        <f aca="false">VLOOKUP(L208,'AÇÕES ESTRATÉGICAS'!D:E,2,0)</f>
        <v>2568</v>
      </c>
      <c r="N208" s="66" t="str">
        <f aca="false">CONCATENATE(J208,O208)</f>
        <v>12101CRIAR NÚCLEO DE A APOIO À VÍTIMAS DE VIOLÊNCIA EM RAZÃO DE SEXO, IDADE, RAÇA, ETNIA E OUTRAS AÇÕES DISCRIMINATÓRIAS.</v>
      </c>
      <c r="O208" s="63" t="s">
        <v>550</v>
      </c>
      <c r="P208" s="63" t="s">
        <v>147</v>
      </c>
      <c r="Q208" s="69" t="n">
        <v>1</v>
      </c>
      <c r="R208" s="69" t="str">
        <f aca="false">VLOOKUP(O208,'PRODUTOS PPA'!G:G,1,0)</f>
        <v>CRIAR NÚCLEO DE A APOIO À VÍTIMAS DE VIOLÊNCIA EM RAZÃO DE SEXO, IDADE, RAÇA, ETNIA E OUTRAS AÇÕES DISCRIMINATÓRIAS.</v>
      </c>
      <c r="S208" s="69" t="s">
        <v>548</v>
      </c>
      <c r="T208" s="69" t="s">
        <v>551</v>
      </c>
      <c r="U208" s="69" t="n">
        <v>1007000</v>
      </c>
      <c r="V208" s="70"/>
      <c r="W208" s="69"/>
      <c r="X208" s="69"/>
      <c r="Y208" s="69"/>
      <c r="Z208" s="69"/>
      <c r="AA208" s="69"/>
      <c r="AB208" s="69"/>
      <c r="AC208" s="69"/>
      <c r="AD208" s="69"/>
      <c r="AE208" s="69"/>
      <c r="AF208" s="69"/>
    </row>
    <row r="209" customFormat="false" ht="15" hidden="false" customHeight="true" outlineLevel="0" collapsed="false">
      <c r="A209" s="60" t="s">
        <v>59</v>
      </c>
      <c r="B209" s="61" t="str">
        <f aca="false">VLOOKUP(A209,PROGRAMAS!A:I,5,0)</f>
        <v>TEMÁTICO</v>
      </c>
      <c r="C209" s="62" t="str">
        <f aca="false">VLOOKUP(A209,PROGRAMAS!A:I,2,0)</f>
        <v>PIAUÍ, SEGURANÇA E CIDADANIA</v>
      </c>
      <c r="D209" s="62" t="str">
        <f aca="false">VLOOKUP(A209,PROGRAMAS!A:O,3,0)</f>
        <v>DIRETRIZ I</v>
      </c>
      <c r="E209" s="62" t="str">
        <f aca="false">VLOOKUP(A209,PROGRAMAS!A:O,6,0)</f>
        <v>SEGURANÇA E JUSTIÇA</v>
      </c>
      <c r="F209" s="63" t="s">
        <v>548</v>
      </c>
      <c r="G209" s="66" t="str">
        <f aca="false">VLOOKUP(F209,'AÇÕES ORÇAMENTÁRIAS'!D:E,2,0)</f>
        <v>1308</v>
      </c>
      <c r="H209" s="65" t="n">
        <f aca="false">VLOOKUP(CONCATENATE(G209,J209),'AÇÕES ORÇAMENTÁRIAS'!O:P,2,0)</f>
        <v>1007000</v>
      </c>
      <c r="I209" s="65" t="n">
        <f aca="false">VLOOKUP(CONCATENATE(G209,J209),'AÇÕES ORÇAMENTÁRIAS'!O:Q,3,0)</f>
        <v>0</v>
      </c>
      <c r="J209" s="66" t="str">
        <f aca="false">LEFT(K209,5)</f>
        <v>12101</v>
      </c>
      <c r="K209" s="67" t="s">
        <v>492</v>
      </c>
      <c r="L209" s="71" t="s">
        <v>549</v>
      </c>
      <c r="M209" s="66" t="str">
        <f aca="false">VLOOKUP(L209,'AÇÕES ESTRATÉGICAS'!D:E,2,0)</f>
        <v>2568</v>
      </c>
      <c r="N209" s="66" t="str">
        <f aca="false">CONCATENATE(J209,O209)</f>
        <v>12101IMPLANTAÇÃO DA CASA DA MULHER BRASILEIRA</v>
      </c>
      <c r="O209" s="63" t="s">
        <v>552</v>
      </c>
      <c r="P209" s="63" t="s">
        <v>232</v>
      </c>
      <c r="Q209" s="69" t="n">
        <v>1</v>
      </c>
      <c r="R209" s="69" t="str">
        <f aca="false">VLOOKUP(O209,'PRODUTOS PPA'!G:G,1,0)</f>
        <v>IMPLANTAÇÃO DA CASA DA MULHER BRASILEIRA</v>
      </c>
      <c r="S209" s="69" t="s">
        <v>548</v>
      </c>
      <c r="T209" s="69" t="s">
        <v>551</v>
      </c>
      <c r="U209" s="69" t="n">
        <v>1007000</v>
      </c>
      <c r="V209" s="70"/>
      <c r="W209" s="69"/>
      <c r="X209" s="69"/>
      <c r="Y209" s="69"/>
      <c r="Z209" s="69"/>
      <c r="AA209" s="69"/>
      <c r="AB209" s="69"/>
      <c r="AC209" s="69"/>
      <c r="AD209" s="69"/>
      <c r="AE209" s="69"/>
      <c r="AF209" s="69"/>
    </row>
    <row r="210" customFormat="false" ht="15" hidden="false" customHeight="true" outlineLevel="0" collapsed="false">
      <c r="A210" s="60" t="s">
        <v>59</v>
      </c>
      <c r="B210" s="61" t="str">
        <f aca="false">VLOOKUP(A210,PROGRAMAS!A:I,5,0)</f>
        <v>TEMÁTICO</v>
      </c>
      <c r="C210" s="62" t="str">
        <f aca="false">VLOOKUP(A210,PROGRAMAS!A:I,2,0)</f>
        <v>PIAUÍ, SEGURANÇA E CIDADANIA</v>
      </c>
      <c r="D210" s="62" t="str">
        <f aca="false">VLOOKUP(A210,PROGRAMAS!A:O,3,0)</f>
        <v>DIRETRIZ I</v>
      </c>
      <c r="E210" s="62" t="str">
        <f aca="false">VLOOKUP(A210,PROGRAMAS!A:O,6,0)</f>
        <v>SEGURANÇA E JUSTIÇA</v>
      </c>
      <c r="F210" s="63" t="s">
        <v>548</v>
      </c>
      <c r="G210" s="66" t="str">
        <f aca="false">VLOOKUP(F210,'AÇÕES ORÇAMENTÁRIAS'!D:E,2,0)</f>
        <v>1308</v>
      </c>
      <c r="H210" s="65" t="n">
        <f aca="false">VLOOKUP(CONCATENATE(G210,J210),'AÇÕES ORÇAMENTÁRIAS'!O:P,2,0)</f>
        <v>1007000</v>
      </c>
      <c r="I210" s="65" t="n">
        <f aca="false">VLOOKUP(CONCATENATE(G210,J210),'AÇÕES ORÇAMENTÁRIAS'!O:Q,3,0)</f>
        <v>0</v>
      </c>
      <c r="J210" s="66" t="str">
        <f aca="false">LEFT(K210,5)</f>
        <v>12101</v>
      </c>
      <c r="K210" s="67" t="s">
        <v>492</v>
      </c>
      <c r="L210" s="71" t="s">
        <v>549</v>
      </c>
      <c r="M210" s="66" t="str">
        <f aca="false">VLOOKUP(L210,'AÇÕES ESTRATÉGICAS'!D:E,2,0)</f>
        <v>2568</v>
      </c>
      <c r="N210" s="66" t="str">
        <f aca="false">CONCATENATE(J210,O210)</f>
        <v>12101REFORMA DE DELEGACIAS ESPECIALIZADAS</v>
      </c>
      <c r="O210" s="63" t="s">
        <v>553</v>
      </c>
      <c r="P210" s="63" t="s">
        <v>136</v>
      </c>
      <c r="Q210" s="69" t="n">
        <v>20</v>
      </c>
      <c r="R210" s="69" t="str">
        <f aca="false">VLOOKUP(O210,'PRODUTOS PPA'!G:G,1,0)</f>
        <v>REFORMA DE DELEGACIAS ESPECIALIZADAS</v>
      </c>
      <c r="S210" s="69" t="s">
        <v>548</v>
      </c>
      <c r="T210" s="69" t="s">
        <v>551</v>
      </c>
      <c r="U210" s="69" t="n">
        <v>1007000</v>
      </c>
      <c r="V210" s="70"/>
      <c r="W210" s="69"/>
      <c r="X210" s="69"/>
      <c r="Y210" s="69"/>
      <c r="Z210" s="69"/>
      <c r="AA210" s="69"/>
      <c r="AB210" s="69"/>
      <c r="AC210" s="69"/>
      <c r="AD210" s="69"/>
      <c r="AE210" s="69"/>
      <c r="AF210" s="69"/>
    </row>
    <row r="211" customFormat="false" ht="15" hidden="false" customHeight="true" outlineLevel="0" collapsed="false">
      <c r="A211" s="60" t="s">
        <v>59</v>
      </c>
      <c r="B211" s="61" t="str">
        <f aca="false">VLOOKUP(A211,PROGRAMAS!A:I,5,0)</f>
        <v>TEMÁTICO</v>
      </c>
      <c r="C211" s="62" t="str">
        <f aca="false">VLOOKUP(A211,PROGRAMAS!A:I,2,0)</f>
        <v>PIAUÍ, SEGURANÇA E CIDADANIA</v>
      </c>
      <c r="D211" s="62" t="str">
        <f aca="false">VLOOKUP(A211,PROGRAMAS!A:O,3,0)</f>
        <v>DIRETRIZ I</v>
      </c>
      <c r="E211" s="62" t="str">
        <f aca="false">VLOOKUP(A211,PROGRAMAS!A:O,6,0)</f>
        <v>SEGURANÇA E JUSTIÇA</v>
      </c>
      <c r="F211" s="63" t="s">
        <v>554</v>
      </c>
      <c r="G211" s="66" t="n">
        <v>1300</v>
      </c>
      <c r="H211" s="65" t="n">
        <f aca="false">VLOOKUP(CONCATENATE(G211,J211),'AÇÕES ORÇAMENTÁRIAS'!O:P,2,0)</f>
        <v>846522</v>
      </c>
      <c r="I211" s="65" t="n">
        <f aca="false">VLOOKUP(CONCATENATE(G211,J211),'AÇÕES ORÇAMENTÁRIAS'!O:Q,3,0)</f>
        <v>0</v>
      </c>
      <c r="J211" s="66" t="str">
        <f aca="false">LEFT(K211,5)</f>
        <v>12101</v>
      </c>
      <c r="K211" s="67" t="s">
        <v>492</v>
      </c>
      <c r="L211" s="71" t="s">
        <v>555</v>
      </c>
      <c r="M211" s="66" t="str">
        <f aca="false">VLOOKUP(L211,'AÇÕES ESTRATÉGICAS'!D:E,2,0)</f>
        <v>2264</v>
      </c>
      <c r="N211" s="66" t="str">
        <f aca="false">CONCATENATE(J211,O211)</f>
        <v>12101AQUISIÇÃO DE KIT INSTRUMENTAL CIRÚRGICO</v>
      </c>
      <c r="O211" s="63" t="s">
        <v>556</v>
      </c>
      <c r="P211" s="63" t="s">
        <v>147</v>
      </c>
      <c r="Q211" s="69" t="n">
        <v>38</v>
      </c>
      <c r="R211" s="69" t="str">
        <f aca="false">VLOOKUP(O211,'PRODUTOS PPA'!G:G,1,0)</f>
        <v>AQUISIÇÃO DE KIT INSTRUMENTAL CIRÚRGICO</v>
      </c>
      <c r="S211" s="69" t="s">
        <v>554</v>
      </c>
      <c r="T211" s="69" t="n">
        <v>1300</v>
      </c>
      <c r="U211" s="69" t="n">
        <v>846522</v>
      </c>
      <c r="V211" s="70"/>
      <c r="W211" s="69"/>
      <c r="X211" s="69"/>
      <c r="Y211" s="69"/>
      <c r="Z211" s="69"/>
      <c r="AA211" s="69"/>
      <c r="AB211" s="69"/>
      <c r="AC211" s="69"/>
      <c r="AD211" s="69"/>
      <c r="AE211" s="69"/>
      <c r="AF211" s="69"/>
    </row>
    <row r="212" customFormat="false" ht="15" hidden="false" customHeight="true" outlineLevel="0" collapsed="false">
      <c r="A212" s="60" t="s">
        <v>59</v>
      </c>
      <c r="B212" s="61" t="str">
        <f aca="false">VLOOKUP(A212,PROGRAMAS!A:I,5,0)</f>
        <v>TEMÁTICO</v>
      </c>
      <c r="C212" s="62" t="str">
        <f aca="false">VLOOKUP(A212,PROGRAMAS!A:I,2,0)</f>
        <v>PIAUÍ, SEGURANÇA E CIDADANIA</v>
      </c>
      <c r="D212" s="62" t="str">
        <f aca="false">VLOOKUP(A212,PROGRAMAS!A:O,3,0)</f>
        <v>DIRETRIZ I</v>
      </c>
      <c r="E212" s="62" t="str">
        <f aca="false">VLOOKUP(A212,PROGRAMAS!A:O,6,0)</f>
        <v>SEGURANÇA E JUSTIÇA</v>
      </c>
      <c r="F212" s="63" t="s">
        <v>554</v>
      </c>
      <c r="G212" s="66" t="n">
        <v>1300</v>
      </c>
      <c r="H212" s="65" t="n">
        <f aca="false">VLOOKUP(CONCATENATE(G212,J212),'AÇÕES ORÇAMENTÁRIAS'!O:P,2,0)</f>
        <v>846522</v>
      </c>
      <c r="I212" s="65" t="n">
        <f aca="false">VLOOKUP(CONCATENATE(G212,J212),'AÇÕES ORÇAMENTÁRIAS'!O:Q,3,0)</f>
        <v>0</v>
      </c>
      <c r="J212" s="66" t="str">
        <f aca="false">LEFT(K212,5)</f>
        <v>12101</v>
      </c>
      <c r="K212" s="67" t="s">
        <v>492</v>
      </c>
      <c r="L212" s="71" t="s">
        <v>555</v>
      </c>
      <c r="M212" s="66" t="str">
        <f aca="false">VLOOKUP(L212,'AÇÕES ESTRATÉGICAS'!D:E,2,0)</f>
        <v>2264</v>
      </c>
      <c r="N212" s="66" t="str">
        <f aca="false">CONCATENATE(J212,O212)</f>
        <v>12101AQUSIÇÃO DE MICROSCÓPIOS DE MICROCOMPARAÇÃO BALÍSTICA PARA OS NÚCLEOS DE PERÍCIA CRIMINAL NO INTERIOR</v>
      </c>
      <c r="O212" s="63" t="s">
        <v>557</v>
      </c>
      <c r="P212" s="63" t="s">
        <v>147</v>
      </c>
      <c r="Q212" s="69" t="n">
        <v>2</v>
      </c>
      <c r="R212" s="69" t="str">
        <f aca="false">VLOOKUP(O212,'PRODUTOS PPA'!G:G,1,0)</f>
        <v>AQUSIÇÃO DE MICROSCÓPIOS DE MICROCOMPARAÇÃO BALÍSTICA PARA OS NÚCLEOS DE PERÍCIA CRIMINAL NO INTERIOR</v>
      </c>
      <c r="S212" s="69" t="s">
        <v>554</v>
      </c>
      <c r="T212" s="69" t="n">
        <v>1300</v>
      </c>
      <c r="U212" s="69" t="n">
        <v>846522</v>
      </c>
      <c r="V212" s="70"/>
      <c r="W212" s="69"/>
      <c r="X212" s="69"/>
      <c r="Y212" s="69"/>
      <c r="Z212" s="69"/>
      <c r="AA212" s="69"/>
      <c r="AB212" s="69"/>
      <c r="AC212" s="69"/>
      <c r="AD212" s="69"/>
      <c r="AE212" s="69"/>
      <c r="AF212" s="69"/>
    </row>
    <row r="213" customFormat="false" ht="15" hidden="false" customHeight="true" outlineLevel="0" collapsed="false">
      <c r="A213" s="60" t="s">
        <v>59</v>
      </c>
      <c r="B213" s="61" t="str">
        <f aca="false">VLOOKUP(A213,PROGRAMAS!A:I,5,0)</f>
        <v>TEMÁTICO</v>
      </c>
      <c r="C213" s="62" t="str">
        <f aca="false">VLOOKUP(A213,PROGRAMAS!A:I,2,0)</f>
        <v>PIAUÍ, SEGURANÇA E CIDADANIA</v>
      </c>
      <c r="D213" s="62" t="str">
        <f aca="false">VLOOKUP(A213,PROGRAMAS!A:O,3,0)</f>
        <v>DIRETRIZ I</v>
      </c>
      <c r="E213" s="62" t="str">
        <f aca="false">VLOOKUP(A213,PROGRAMAS!A:O,6,0)</f>
        <v>SEGURANÇA E JUSTIÇA</v>
      </c>
      <c r="F213" s="63" t="s">
        <v>554</v>
      </c>
      <c r="G213" s="66" t="n">
        <v>1300</v>
      </c>
      <c r="H213" s="65" t="n">
        <f aca="false">VLOOKUP(CONCATENATE(G213,J213),'AÇÕES ORÇAMENTÁRIAS'!O:P,2,0)</f>
        <v>846522</v>
      </c>
      <c r="I213" s="65" t="n">
        <f aca="false">VLOOKUP(CONCATENATE(G213,J213),'AÇÕES ORÇAMENTÁRIAS'!O:Q,3,0)</f>
        <v>0</v>
      </c>
      <c r="J213" s="66" t="str">
        <f aca="false">LEFT(K213,5)</f>
        <v>12101</v>
      </c>
      <c r="K213" s="67" t="s">
        <v>492</v>
      </c>
      <c r="L213" s="71" t="s">
        <v>555</v>
      </c>
      <c r="M213" s="66" t="str">
        <f aca="false">VLOOKUP(L213,'AÇÕES ESTRATÉGICAS'!D:E,2,0)</f>
        <v>2264</v>
      </c>
      <c r="N213" s="66" t="str">
        <f aca="false">CONCATENATE(J213,O213)</f>
        <v>12101COMPRA DE SCANNER DE CORPOS PARA PARNAÍBA E PICOS</v>
      </c>
      <c r="O213" s="63" t="s">
        <v>558</v>
      </c>
      <c r="P213" s="63" t="s">
        <v>147</v>
      </c>
      <c r="Q213" s="69" t="n">
        <v>1</v>
      </c>
      <c r="R213" s="69" t="str">
        <f aca="false">VLOOKUP(O213,'PRODUTOS PPA'!G:G,1,0)</f>
        <v>COMPRA DE SCANNER DE CORPOS PARA PARNAÍBA E PICOS</v>
      </c>
      <c r="S213" s="69" t="s">
        <v>554</v>
      </c>
      <c r="T213" s="69" t="n">
        <v>1300</v>
      </c>
      <c r="U213" s="69" t="n">
        <v>846522</v>
      </c>
      <c r="V213" s="70"/>
      <c r="W213" s="69"/>
      <c r="X213" s="69"/>
      <c r="Y213" s="69"/>
      <c r="Z213" s="69"/>
      <c r="AA213" s="69"/>
      <c r="AB213" s="69"/>
      <c r="AC213" s="69"/>
      <c r="AD213" s="69"/>
      <c r="AE213" s="69"/>
      <c r="AF213" s="69"/>
    </row>
    <row r="214" customFormat="false" ht="15" hidden="false" customHeight="true" outlineLevel="0" collapsed="false">
      <c r="A214" s="60" t="s">
        <v>59</v>
      </c>
      <c r="B214" s="61" t="str">
        <f aca="false">VLOOKUP(A214,PROGRAMAS!A:I,5,0)</f>
        <v>TEMÁTICO</v>
      </c>
      <c r="C214" s="62" t="str">
        <f aca="false">VLOOKUP(A214,PROGRAMAS!A:I,2,0)</f>
        <v>PIAUÍ, SEGURANÇA E CIDADANIA</v>
      </c>
      <c r="D214" s="62" t="str">
        <f aca="false">VLOOKUP(A214,PROGRAMAS!A:O,3,0)</f>
        <v>DIRETRIZ I</v>
      </c>
      <c r="E214" s="62" t="str">
        <f aca="false">VLOOKUP(A214,PROGRAMAS!A:O,6,0)</f>
        <v>SEGURANÇA E JUSTIÇA</v>
      </c>
      <c r="F214" s="63" t="s">
        <v>554</v>
      </c>
      <c r="G214" s="66" t="n">
        <v>1300</v>
      </c>
      <c r="H214" s="65" t="n">
        <f aca="false">VLOOKUP(CONCATENATE(G214,J214),'AÇÕES ORÇAMENTÁRIAS'!O:P,2,0)</f>
        <v>846522</v>
      </c>
      <c r="I214" s="65" t="n">
        <f aca="false">VLOOKUP(CONCATENATE(G214,J214),'AÇÕES ORÇAMENTÁRIAS'!O:Q,3,0)</f>
        <v>0</v>
      </c>
      <c r="J214" s="66" t="str">
        <f aca="false">LEFT(K214,5)</f>
        <v>12101</v>
      </c>
      <c r="K214" s="67" t="s">
        <v>492</v>
      </c>
      <c r="L214" s="71" t="s">
        <v>555</v>
      </c>
      <c r="M214" s="66" t="str">
        <f aca="false">VLOOKUP(L214,'AÇÕES ESTRATÉGICAS'!D:E,2,0)</f>
        <v>2264</v>
      </c>
      <c r="N214" s="66" t="str">
        <f aca="false">CONCATENATE(J214,O214)</f>
        <v>12101MODENIZAÇÃO E AQUISIÇÃO DE EQUIPAMENTOS PARA LABORATÓRIO DE ANATOMOPATOLOGIA DO IML</v>
      </c>
      <c r="O214" s="63" t="s">
        <v>559</v>
      </c>
      <c r="P214" s="63" t="s">
        <v>136</v>
      </c>
      <c r="Q214" s="69" t="n">
        <v>12.5</v>
      </c>
      <c r="R214" s="69" t="str">
        <f aca="false">VLOOKUP(O214,'PRODUTOS PPA'!G:G,1,0)</f>
        <v>MODENIZAÇÃO E AQUISIÇÃO DE EQUIPAMENTOS PARA LABORATÓRIO DE ANATOMOPATOLOGIA DO IML</v>
      </c>
      <c r="S214" s="69" t="s">
        <v>554</v>
      </c>
      <c r="T214" s="69" t="n">
        <v>1300</v>
      </c>
      <c r="U214" s="69" t="n">
        <v>846522</v>
      </c>
      <c r="V214" s="70"/>
      <c r="W214" s="69"/>
      <c r="X214" s="69"/>
      <c r="Y214" s="69"/>
      <c r="Z214" s="69"/>
      <c r="AA214" s="69"/>
      <c r="AB214" s="69"/>
      <c r="AC214" s="69"/>
      <c r="AD214" s="69"/>
      <c r="AE214" s="69"/>
      <c r="AF214" s="69"/>
    </row>
    <row r="215" customFormat="false" ht="15" hidden="false" customHeight="true" outlineLevel="0" collapsed="false">
      <c r="A215" s="60" t="s">
        <v>59</v>
      </c>
      <c r="B215" s="61" t="str">
        <f aca="false">VLOOKUP(A215,PROGRAMAS!A:I,5,0)</f>
        <v>TEMÁTICO</v>
      </c>
      <c r="C215" s="62" t="str">
        <f aca="false">VLOOKUP(A215,PROGRAMAS!A:I,2,0)</f>
        <v>PIAUÍ, SEGURANÇA E CIDADANIA</v>
      </c>
      <c r="D215" s="62" t="str">
        <f aca="false">VLOOKUP(A215,PROGRAMAS!A:O,3,0)</f>
        <v>DIRETRIZ I</v>
      </c>
      <c r="E215" s="62" t="str">
        <f aca="false">VLOOKUP(A215,PROGRAMAS!A:O,6,0)</f>
        <v>SEGURANÇA E JUSTIÇA</v>
      </c>
      <c r="F215" s="63" t="s">
        <v>554</v>
      </c>
      <c r="G215" s="66" t="n">
        <v>1300</v>
      </c>
      <c r="H215" s="65" t="n">
        <f aca="false">VLOOKUP(CONCATENATE(G215,J215),'AÇÕES ORÇAMENTÁRIAS'!O:P,2,0)</f>
        <v>846522</v>
      </c>
      <c r="I215" s="65" t="n">
        <f aca="false">VLOOKUP(CONCATENATE(G215,J215),'AÇÕES ORÇAMENTÁRIAS'!O:Q,3,0)</f>
        <v>0</v>
      </c>
      <c r="J215" s="66" t="str">
        <f aca="false">LEFT(K215,5)</f>
        <v>12101</v>
      </c>
      <c r="K215" s="67" t="s">
        <v>492</v>
      </c>
      <c r="L215" s="71" t="s">
        <v>555</v>
      </c>
      <c r="M215" s="66" t="str">
        <f aca="false">VLOOKUP(L215,'AÇÕES ESTRATÉGICAS'!D:E,2,0)</f>
        <v>2264</v>
      </c>
      <c r="N215" s="66" t="str">
        <f aca="false">CONCATENATE(J215,O215)</f>
        <v>12101MODERNIZAÇÃO DAS SALAS DE AUTÓPSIA E TANATOLOGIA DO IML</v>
      </c>
      <c r="O215" s="63" t="s">
        <v>560</v>
      </c>
      <c r="P215" s="63" t="s">
        <v>136</v>
      </c>
      <c r="Q215" s="69" t="n">
        <v>25</v>
      </c>
      <c r="R215" s="69" t="str">
        <f aca="false">VLOOKUP(O215,'PRODUTOS PPA'!G:G,1,0)</f>
        <v>MODERNIZAÇÃO DAS SALAS DE AUTÓPSIA E TANATOLOGIA DO IML</v>
      </c>
      <c r="S215" s="69" t="s">
        <v>554</v>
      </c>
      <c r="T215" s="69" t="n">
        <v>1300</v>
      </c>
      <c r="U215" s="69" t="n">
        <v>846522</v>
      </c>
      <c r="V215" s="70"/>
      <c r="W215" s="69"/>
      <c r="X215" s="69"/>
      <c r="Y215" s="69"/>
      <c r="Z215" s="69"/>
      <c r="AA215" s="69"/>
      <c r="AB215" s="69"/>
      <c r="AC215" s="69"/>
      <c r="AD215" s="69"/>
      <c r="AE215" s="69"/>
      <c r="AF215" s="69"/>
    </row>
    <row r="216" customFormat="false" ht="15" hidden="false" customHeight="true" outlineLevel="0" collapsed="false">
      <c r="A216" s="60" t="s">
        <v>59</v>
      </c>
      <c r="B216" s="61" t="str">
        <f aca="false">VLOOKUP(A216,PROGRAMAS!A:I,5,0)</f>
        <v>TEMÁTICO</v>
      </c>
      <c r="C216" s="62" t="str">
        <f aca="false">VLOOKUP(A216,PROGRAMAS!A:I,2,0)</f>
        <v>PIAUÍ, SEGURANÇA E CIDADANIA</v>
      </c>
      <c r="D216" s="62" t="str">
        <f aca="false">VLOOKUP(A216,PROGRAMAS!A:O,3,0)</f>
        <v>DIRETRIZ I</v>
      </c>
      <c r="E216" s="62" t="str">
        <f aca="false">VLOOKUP(A216,PROGRAMAS!A:O,6,0)</f>
        <v>SEGURANÇA E JUSTIÇA</v>
      </c>
      <c r="F216" s="76" t="s">
        <v>554</v>
      </c>
      <c r="G216" s="66" t="n">
        <v>1300</v>
      </c>
      <c r="H216" s="65" t="n">
        <f aca="false">VLOOKUP(CONCATENATE(G216,J216),'AÇÕES ORÇAMENTÁRIAS'!O:P,2,0)</f>
        <v>846522</v>
      </c>
      <c r="I216" s="65" t="n">
        <f aca="false">VLOOKUP(CONCATENATE(G216,J216),'AÇÕES ORÇAMENTÁRIAS'!O:Q,3,0)</f>
        <v>0</v>
      </c>
      <c r="J216" s="66" t="str">
        <f aca="false">LEFT(K216,5)</f>
        <v>12101</v>
      </c>
      <c r="K216" s="67" t="s">
        <v>492</v>
      </c>
      <c r="L216" s="71" t="s">
        <v>555</v>
      </c>
      <c r="M216" s="66" t="str">
        <f aca="false">VLOOKUP(L216,'AÇÕES ESTRATÉGICAS'!D:E,2,0)</f>
        <v>2264</v>
      </c>
      <c r="N216" s="66" t="str">
        <f aca="false">CONCATENATE(J216,O216)</f>
        <v>12101MODERNIZAÇÃO DE SUPERESTRUTURA E INFRAESTRUTURA DE EQUIPAMENTOS DE TI, COMPUTAÇÃO E TELEMÁTICA</v>
      </c>
      <c r="O216" s="63" t="s">
        <v>561</v>
      </c>
      <c r="P216" s="63" t="s">
        <v>136</v>
      </c>
      <c r="Q216" s="69" t="n">
        <v>20</v>
      </c>
      <c r="R216" s="69" t="str">
        <f aca="false">VLOOKUP(O216,'PRODUTOS PPA'!G:G,1,0)</f>
        <v>MODERNIZAÇÃO DE SUPERESTRUTURA E INFRAESTRUTURA DE EQUIPAMENTOS DE TI, COMPUTAÇÃO E TELEMÁTICA</v>
      </c>
      <c r="S216" s="69" t="s">
        <v>554</v>
      </c>
      <c r="T216" s="69" t="n">
        <v>1300</v>
      </c>
      <c r="U216" s="69" t="n">
        <v>846522</v>
      </c>
      <c r="V216" s="70"/>
      <c r="W216" s="69"/>
      <c r="X216" s="69"/>
      <c r="Y216" s="69"/>
      <c r="Z216" s="69"/>
      <c r="AA216" s="69"/>
      <c r="AB216" s="69"/>
      <c r="AC216" s="69"/>
      <c r="AD216" s="69"/>
      <c r="AE216" s="69"/>
      <c r="AF216" s="69"/>
    </row>
    <row r="217" customFormat="false" ht="15" hidden="false" customHeight="true" outlineLevel="0" collapsed="false">
      <c r="A217" s="60" t="s">
        <v>59</v>
      </c>
      <c r="B217" s="61" t="str">
        <f aca="false">VLOOKUP(A217,PROGRAMAS!A:I,5,0)</f>
        <v>TEMÁTICO</v>
      </c>
      <c r="C217" s="62" t="str">
        <f aca="false">VLOOKUP(A217,PROGRAMAS!A:I,2,0)</f>
        <v>PIAUÍ, SEGURANÇA E CIDADANIA</v>
      </c>
      <c r="D217" s="62" t="str">
        <f aca="false">VLOOKUP(A217,PROGRAMAS!A:O,3,0)</f>
        <v>DIRETRIZ I</v>
      </c>
      <c r="E217" s="62" t="str">
        <f aca="false">VLOOKUP(A217,PROGRAMAS!A:O,6,0)</f>
        <v>SEGURANÇA E JUSTIÇA</v>
      </c>
      <c r="F217" s="76" t="s">
        <v>554</v>
      </c>
      <c r="G217" s="66" t="n">
        <v>1300</v>
      </c>
      <c r="H217" s="65" t="n">
        <f aca="false">VLOOKUP(CONCATENATE(G217,J217),'AÇÕES ORÇAMENTÁRIAS'!O:P,2,0)</f>
        <v>846522</v>
      </c>
      <c r="I217" s="65" t="n">
        <f aca="false">VLOOKUP(CONCATENATE(G217,J217),'AÇÕES ORÇAMENTÁRIAS'!O:Q,3,0)</f>
        <v>0</v>
      </c>
      <c r="J217" s="66" t="str">
        <f aca="false">LEFT(K217,5)</f>
        <v>12101</v>
      </c>
      <c r="K217" s="67" t="s">
        <v>492</v>
      </c>
      <c r="L217" s="71" t="s">
        <v>555</v>
      </c>
      <c r="M217" s="66" t="str">
        <f aca="false">VLOOKUP(L217,'AÇÕES ESTRATÉGICAS'!D:E,2,0)</f>
        <v>2264</v>
      </c>
      <c r="N217" s="66" t="str">
        <f aca="false">CONCATENATE(J217,O217)</f>
        <v>12101MODERNIZAÇÃO E AQUSIÇÃO DE EQUIPAMENTOS PARA LABORATÓRIO TOXICOLÓGICO DO IML</v>
      </c>
      <c r="O217" s="63" t="s">
        <v>562</v>
      </c>
      <c r="P217" s="63" t="s">
        <v>136</v>
      </c>
      <c r="Q217" s="69" t="n">
        <v>25</v>
      </c>
      <c r="R217" s="69" t="str">
        <f aca="false">VLOOKUP(O217,'PRODUTOS PPA'!G:G,1,0)</f>
        <v>MODERNIZAÇÃO E AQUSIÇÃO DE EQUIPAMENTOS PARA LABORATÓRIO TOXICOLÓGICO DO IML</v>
      </c>
      <c r="S217" s="69" t="s">
        <v>554</v>
      </c>
      <c r="T217" s="69" t="n">
        <v>1300</v>
      </c>
      <c r="U217" s="69" t="n">
        <v>846522</v>
      </c>
      <c r="V217" s="70"/>
      <c r="W217" s="69"/>
      <c r="X217" s="69"/>
      <c r="Y217" s="69"/>
      <c r="Z217" s="69"/>
      <c r="AA217" s="69"/>
      <c r="AB217" s="69"/>
      <c r="AC217" s="69"/>
      <c r="AD217" s="69"/>
      <c r="AE217" s="69"/>
      <c r="AF217" s="69"/>
    </row>
    <row r="218" customFormat="false" ht="15" hidden="false" customHeight="true" outlineLevel="0" collapsed="false">
      <c r="A218" s="60" t="s">
        <v>59</v>
      </c>
      <c r="B218" s="61" t="str">
        <f aca="false">VLOOKUP(A218,PROGRAMAS!A:I,5,0)</f>
        <v>TEMÁTICO</v>
      </c>
      <c r="C218" s="62" t="str">
        <f aca="false">VLOOKUP(A218,PROGRAMAS!A:I,2,0)</f>
        <v>PIAUÍ, SEGURANÇA E CIDADANIA</v>
      </c>
      <c r="D218" s="62" t="str">
        <f aca="false">VLOOKUP(A218,PROGRAMAS!A:O,3,0)</f>
        <v>DIRETRIZ I</v>
      </c>
      <c r="E218" s="62" t="str">
        <f aca="false">VLOOKUP(A218,PROGRAMAS!A:O,6,0)</f>
        <v>SEGURANÇA E JUSTIÇA</v>
      </c>
      <c r="F218" s="76" t="s">
        <v>563</v>
      </c>
      <c r="G218" s="66" t="n">
        <v>1262</v>
      </c>
      <c r="H218" s="65" t="n">
        <f aca="false">VLOOKUP(CONCATENATE(G218,J218),'AÇÕES ORÇAMENTÁRIAS'!O:P,2,0)</f>
        <v>1296039</v>
      </c>
      <c r="I218" s="65" t="n">
        <f aca="false">VLOOKUP(CONCATENATE(G218,J218),'AÇÕES ORÇAMENTÁRIAS'!O:Q,3,0)</f>
        <v>54355</v>
      </c>
      <c r="J218" s="66" t="str">
        <f aca="false">LEFT(K218,5)</f>
        <v>12101</v>
      </c>
      <c r="K218" s="67" t="s">
        <v>492</v>
      </c>
      <c r="L218" s="71" t="s">
        <v>564</v>
      </c>
      <c r="M218" s="66" t="str">
        <f aca="false">VLOOKUP(L218,'AÇÕES ESTRATÉGICAS'!D:E,2,0)</f>
        <v>2704</v>
      </c>
      <c r="N218" s="66" t="str">
        <f aca="false">CONCATENATE(J218,O218)</f>
        <v>12101DOTAR DE RECURSOS ORÇAMENTÁRIOS OS NÚCLEOS MIRINS DO PROJETO JÁ EXISTENTES</v>
      </c>
      <c r="O218" s="63" t="s">
        <v>565</v>
      </c>
      <c r="P218" s="63" t="s">
        <v>147</v>
      </c>
      <c r="Q218" s="69" t="n">
        <v>8</v>
      </c>
      <c r="R218" s="69" t="str">
        <f aca="false">VLOOKUP(O218,'PRODUTOS PPA'!G:G,1,0)</f>
        <v>DOTAR DE RECURSOS ORÇAMENTÁRIOS OS NÚCLEOS MIRINS DO PROJETO JÁ EXISTENTES</v>
      </c>
      <c r="S218" s="69" t="s">
        <v>563</v>
      </c>
      <c r="T218" s="69" t="n">
        <v>1262</v>
      </c>
      <c r="U218" s="69" t="n">
        <v>1296039</v>
      </c>
      <c r="V218" s="70"/>
      <c r="W218" s="69"/>
      <c r="X218" s="69"/>
      <c r="Y218" s="69"/>
      <c r="Z218" s="69"/>
      <c r="AA218" s="69"/>
      <c r="AB218" s="69"/>
      <c r="AC218" s="69"/>
      <c r="AD218" s="69"/>
      <c r="AE218" s="69"/>
      <c r="AF218" s="69"/>
    </row>
    <row r="219" customFormat="false" ht="15" hidden="false" customHeight="true" outlineLevel="0" collapsed="false">
      <c r="A219" s="60" t="s">
        <v>59</v>
      </c>
      <c r="B219" s="61" t="str">
        <f aca="false">VLOOKUP(A219,PROGRAMAS!A:I,5,0)</f>
        <v>TEMÁTICO</v>
      </c>
      <c r="C219" s="62" t="str">
        <f aca="false">VLOOKUP(A219,PROGRAMAS!A:I,2,0)</f>
        <v>PIAUÍ, SEGURANÇA E CIDADANIA</v>
      </c>
      <c r="D219" s="62" t="str">
        <f aca="false">VLOOKUP(A219,PROGRAMAS!A:O,3,0)</f>
        <v>DIRETRIZ I</v>
      </c>
      <c r="E219" s="62" t="str">
        <f aca="false">VLOOKUP(A219,PROGRAMAS!A:O,6,0)</f>
        <v>SEGURANÇA E JUSTIÇA</v>
      </c>
      <c r="F219" s="76" t="s">
        <v>563</v>
      </c>
      <c r="G219" s="66" t="n">
        <v>1262</v>
      </c>
      <c r="H219" s="65" t="n">
        <f aca="false">VLOOKUP(CONCATENATE(G219,J219),'AÇÕES ORÇAMENTÁRIAS'!O:P,2,0)</f>
        <v>1296039</v>
      </c>
      <c r="I219" s="65" t="n">
        <f aca="false">VLOOKUP(CONCATENATE(G219,J219),'AÇÕES ORÇAMENTÁRIAS'!O:Q,3,0)</f>
        <v>54355</v>
      </c>
      <c r="J219" s="66" t="str">
        <f aca="false">LEFT(K219,5)</f>
        <v>12101</v>
      </c>
      <c r="K219" s="67" t="s">
        <v>492</v>
      </c>
      <c r="L219" s="71" t="s">
        <v>564</v>
      </c>
      <c r="M219" s="66" t="str">
        <f aca="false">VLOOKUP(L219,'AÇÕES ESTRATÉGICAS'!D:E,2,0)</f>
        <v>2704</v>
      </c>
      <c r="N219" s="66" t="str">
        <f aca="false">CONCATENATE(J219,O219)</f>
        <v>12101IMPLEMENTAR E FOMENTAR O PROJETO MIRIM CIDADÃO NOS TERRITÓRIOS DE DESENVOLVIMENTO</v>
      </c>
      <c r="O219" s="63" t="s">
        <v>566</v>
      </c>
      <c r="P219" s="63" t="s">
        <v>147</v>
      </c>
      <c r="Q219" s="69" t="n">
        <v>9</v>
      </c>
      <c r="R219" s="69" t="str">
        <f aca="false">VLOOKUP(O219,'PRODUTOS PPA'!G:G,1,0)</f>
        <v>IMPLEMENTAR E FOMENTAR O PROJETO MIRIM CIDADÃO NOS TERRITÓRIOS DE DESENVOLVIMENTO</v>
      </c>
      <c r="S219" s="69" t="s">
        <v>563</v>
      </c>
      <c r="T219" s="69" t="n">
        <v>1262</v>
      </c>
      <c r="U219" s="69" t="n">
        <v>1296039</v>
      </c>
      <c r="V219" s="70"/>
      <c r="W219" s="69"/>
      <c r="X219" s="69"/>
      <c r="Y219" s="69"/>
      <c r="Z219" s="69"/>
      <c r="AA219" s="69"/>
      <c r="AB219" s="69"/>
      <c r="AC219" s="69"/>
      <c r="AD219" s="69"/>
      <c r="AE219" s="69"/>
      <c r="AF219" s="69"/>
    </row>
    <row r="220" customFormat="false" ht="15" hidden="false" customHeight="false" outlineLevel="0" collapsed="false">
      <c r="A220" s="60" t="s">
        <v>59</v>
      </c>
      <c r="B220" s="61" t="str">
        <f aca="false">VLOOKUP(A220,PROGRAMAS!A:I,5,0)</f>
        <v>TEMÁTICO</v>
      </c>
      <c r="C220" s="62" t="str">
        <f aca="false">VLOOKUP(A220,PROGRAMAS!A:I,2,0)</f>
        <v>PIAUÍ, SEGURANÇA E CIDADANIA</v>
      </c>
      <c r="D220" s="62" t="str">
        <f aca="false">VLOOKUP(A220,PROGRAMAS!A:O,3,0)</f>
        <v>DIRETRIZ I</v>
      </c>
      <c r="E220" s="62" t="str">
        <f aca="false">VLOOKUP(A220,PROGRAMAS!A:O,6,0)</f>
        <v>SEGURANÇA E JUSTIÇA</v>
      </c>
      <c r="F220" s="75" t="e">
        <f aca="false">#N/A</f>
        <v>#N/A</v>
      </c>
      <c r="G220" s="66" t="e">
        <f aca="false">VLOOKUP(F220,'AÇÕES ORÇAMENTÁRIAS'!D:E,2,0)</f>
        <v>#N/A</v>
      </c>
      <c r="H220" s="65" t="e">
        <f aca="false">VLOOKUP(CONCATENATE(G220,J220),'AÇÕES ORÇAMENTÁRIAS'!O:P,2,0)</f>
        <v>#N/A</v>
      </c>
      <c r="I220" s="65" t="e">
        <f aca="false">VLOOKUP(CONCATENATE(G220,J220),'AÇÕES ORÇAMENTÁRIAS'!O:Q,3,0)</f>
        <v>#N/A</v>
      </c>
      <c r="J220" s="66" t="str">
        <f aca="false">LEFT(K220,5)</f>
        <v>12101</v>
      </c>
      <c r="K220" s="67" t="s">
        <v>492</v>
      </c>
      <c r="L220" s="71" t="s">
        <v>537</v>
      </c>
      <c r="M220" s="66" t="str">
        <f aca="false">VLOOKUP(L220,'AÇÕES ESTRATÉGICAS'!D:E,2,0)</f>
        <v>2157</v>
      </c>
      <c r="N220" s="66" t="str">
        <f aca="false">CONCATENATE(J220,O220)</f>
        <v>12101ÔNIBUS E MICRO-ÔNIBUS CARACTERIZADO PARA SUBSIDIAR AS ATIVIDADES POLICIAIS ADQUIRIDOS</v>
      </c>
      <c r="O220" s="63" t="s">
        <v>567</v>
      </c>
      <c r="P220" s="63" t="s">
        <v>147</v>
      </c>
      <c r="Q220" s="69" t="n">
        <v>2</v>
      </c>
      <c r="R220" s="69" t="str">
        <f aca="false">VLOOKUP(O220,'PRODUTOS PPA'!G:G,1,0)</f>
        <v>ÔNIBUS E MICRO-ÔNIBUS CARACTERIZADO PARA SUBSIDIAR AS ATIVIDADES POLICIAIS ADQUIRIDOS</v>
      </c>
      <c r="S220" s="69" t="e">
        <f aca="false">#N/A</f>
        <v>#N/A</v>
      </c>
      <c r="T220" s="69" t="e">
        <f aca="false">#N/A</f>
        <v>#N/A</v>
      </c>
      <c r="U220" s="69" t="e">
        <f aca="false">#N/A</f>
        <v>#N/A</v>
      </c>
      <c r="V220" s="70"/>
      <c r="W220" s="69"/>
      <c r="X220" s="69"/>
      <c r="Y220" s="69"/>
      <c r="Z220" s="69"/>
      <c r="AA220" s="69"/>
      <c r="AB220" s="69"/>
      <c r="AC220" s="69"/>
      <c r="AD220" s="69"/>
      <c r="AE220" s="69"/>
      <c r="AF220" s="69"/>
    </row>
    <row r="221" customFormat="false" ht="15" hidden="false" customHeight="true" outlineLevel="0" collapsed="false">
      <c r="A221" s="60" t="s">
        <v>59</v>
      </c>
      <c r="B221" s="61" t="str">
        <f aca="false">VLOOKUP(A221,PROGRAMAS!A:I,5,0)</f>
        <v>TEMÁTICO</v>
      </c>
      <c r="C221" s="62" t="str">
        <f aca="false">VLOOKUP(A221,PROGRAMAS!A:I,2,0)</f>
        <v>PIAUÍ, SEGURANÇA E CIDADANIA</v>
      </c>
      <c r="D221" s="62" t="str">
        <f aca="false">VLOOKUP(A221,PROGRAMAS!A:O,3,0)</f>
        <v>DIRETRIZ I</v>
      </c>
      <c r="E221" s="62" t="str">
        <f aca="false">VLOOKUP(A221,PROGRAMAS!A:O,6,0)</f>
        <v>SEGURANÇA E JUSTIÇA</v>
      </c>
      <c r="F221" s="73" t="e">
        <f aca="false">#N/A</f>
        <v>#N/A</v>
      </c>
      <c r="G221" s="66" t="e">
        <f aca="false">VLOOKUP(F221,'AÇÕES ORÇAMENTÁRIAS'!D:E,2,0)</f>
        <v>#N/A</v>
      </c>
      <c r="H221" s="65" t="e">
        <f aca="false">VLOOKUP(CONCATENATE(G221,J221),'AÇÕES ORÇAMENTÁRIAS'!O:P,2,0)</f>
        <v>#N/A</v>
      </c>
      <c r="I221" s="65" t="e">
        <f aca="false">VLOOKUP(CONCATENATE(G221,J221),'AÇÕES ORÇAMENTÁRIAS'!O:Q,3,0)</f>
        <v>#N/A</v>
      </c>
      <c r="J221" s="66" t="str">
        <f aca="false">LEFT(K221,5)</f>
        <v>12101</v>
      </c>
      <c r="K221" s="67" t="s">
        <v>492</v>
      </c>
      <c r="L221" s="71" t="s">
        <v>537</v>
      </c>
      <c r="M221" s="66" t="str">
        <f aca="false">VLOOKUP(L221,'AÇÕES ESTRATÉGICAS'!D:E,2,0)</f>
        <v>2157</v>
      </c>
      <c r="N221" s="66" t="str">
        <f aca="false">CONCATENATE(J221,O221)</f>
        <v>12101POSTOS AVANÇADOS DO IML CONSTRUÍDOS (CAMPO MAIOR E CORRENTE)</v>
      </c>
      <c r="O221" s="63" t="s">
        <v>568</v>
      </c>
      <c r="P221" s="63" t="s">
        <v>147</v>
      </c>
      <c r="Q221" s="69" t="n">
        <v>2</v>
      </c>
      <c r="R221" s="69" t="str">
        <f aca="false">VLOOKUP(O221,'PRODUTOS PPA'!G:G,1,0)</f>
        <v>POSTOS AVANÇADOS DO IML CONSTRUÍDOS (CAMPO MAIOR E CORRENTE)</v>
      </c>
      <c r="S221" s="69" t="e">
        <f aca="false">#N/A</f>
        <v>#N/A</v>
      </c>
      <c r="T221" s="69" t="e">
        <f aca="false">#N/A</f>
        <v>#N/A</v>
      </c>
      <c r="U221" s="69" t="e">
        <f aca="false">#N/A</f>
        <v>#N/A</v>
      </c>
      <c r="V221" s="70"/>
      <c r="W221" s="69"/>
      <c r="X221" s="69"/>
      <c r="Y221" s="69"/>
      <c r="Z221" s="69"/>
      <c r="AA221" s="69"/>
      <c r="AB221" s="69"/>
      <c r="AC221" s="69"/>
      <c r="AD221" s="69"/>
      <c r="AE221" s="69"/>
      <c r="AF221" s="69"/>
    </row>
    <row r="222" customFormat="false" ht="15" hidden="false" customHeight="true" outlineLevel="0" collapsed="false">
      <c r="A222" s="60" t="s">
        <v>59</v>
      </c>
      <c r="B222" s="61" t="str">
        <f aca="false">VLOOKUP(A222,PROGRAMAS!A:I,5,0)</f>
        <v>TEMÁTICO</v>
      </c>
      <c r="C222" s="62" t="str">
        <f aca="false">VLOOKUP(A222,PROGRAMAS!A:I,2,0)</f>
        <v>PIAUÍ, SEGURANÇA E CIDADANIA</v>
      </c>
      <c r="D222" s="62" t="str">
        <f aca="false">VLOOKUP(A222,PROGRAMAS!A:O,3,0)</f>
        <v>DIRETRIZ I</v>
      </c>
      <c r="E222" s="62" t="str">
        <f aca="false">VLOOKUP(A222,PROGRAMAS!A:O,6,0)</f>
        <v>SEGURANÇA E JUSTIÇA</v>
      </c>
      <c r="F222" s="73" t="e">
        <f aca="false">#N/A</f>
        <v>#N/A</v>
      </c>
      <c r="G222" s="66" t="e">
        <f aca="false">VLOOKUP(F222,'AÇÕES ORÇAMENTÁRIAS'!D:E,2,0)</f>
        <v>#N/A</v>
      </c>
      <c r="H222" s="65" t="e">
        <f aca="false">VLOOKUP(CONCATENATE(G222,J222),'AÇÕES ORÇAMENTÁRIAS'!O:P,2,0)</f>
        <v>#N/A</v>
      </c>
      <c r="I222" s="65" t="e">
        <f aca="false">VLOOKUP(CONCATENATE(G222,J222),'AÇÕES ORÇAMENTÁRIAS'!O:Q,3,0)</f>
        <v>#N/A</v>
      </c>
      <c r="J222" s="66" t="str">
        <f aca="false">LEFT(K222,5)</f>
        <v>12101</v>
      </c>
      <c r="K222" s="67" t="s">
        <v>492</v>
      </c>
      <c r="L222" s="71" t="s">
        <v>537</v>
      </c>
      <c r="M222" s="66" t="str">
        <f aca="false">VLOOKUP(L222,'AÇÕES ESTRATÉGICAS'!D:E,2,0)</f>
        <v>2157</v>
      </c>
      <c r="N222" s="66" t="str">
        <f aca="false">CONCATENATE(J222,O222)</f>
        <v>12101PRÉDIO DO INSTITUTO DE DNA FORENSE CONSTRUÍDO E ESTRUTURADO</v>
      </c>
      <c r="O222" s="63" t="s">
        <v>569</v>
      </c>
      <c r="P222" s="63" t="s">
        <v>147</v>
      </c>
      <c r="Q222" s="69" t="n">
        <v>1</v>
      </c>
      <c r="R222" s="69" t="str">
        <f aca="false">VLOOKUP(O222,'PRODUTOS PPA'!G:G,1,0)</f>
        <v>PRÉDIO DO INSTITUTO DE DNA FORENSE CONSTRUÍDO E ESTRUTURADO</v>
      </c>
      <c r="S222" s="69" t="e">
        <f aca="false">#N/A</f>
        <v>#N/A</v>
      </c>
      <c r="T222" s="69" t="e">
        <f aca="false">#N/A</f>
        <v>#N/A</v>
      </c>
      <c r="U222" s="69" t="e">
        <f aca="false">#N/A</f>
        <v>#N/A</v>
      </c>
      <c r="V222" s="70"/>
      <c r="W222" s="69"/>
      <c r="X222" s="69"/>
      <c r="Y222" s="69"/>
      <c r="Z222" s="69"/>
      <c r="AA222" s="69"/>
      <c r="AB222" s="69"/>
      <c r="AC222" s="69"/>
      <c r="AD222" s="69"/>
      <c r="AE222" s="69"/>
      <c r="AF222" s="69"/>
    </row>
    <row r="223" customFormat="false" ht="15" hidden="false" customHeight="true" outlineLevel="0" collapsed="false">
      <c r="A223" s="60" t="s">
        <v>59</v>
      </c>
      <c r="B223" s="61" t="str">
        <f aca="false">VLOOKUP(A223,PROGRAMAS!A:I,5,0)</f>
        <v>TEMÁTICO</v>
      </c>
      <c r="C223" s="62" t="str">
        <f aca="false">VLOOKUP(A223,PROGRAMAS!A:I,2,0)</f>
        <v>PIAUÍ, SEGURANÇA E CIDADANIA</v>
      </c>
      <c r="D223" s="62" t="str">
        <f aca="false">VLOOKUP(A223,PROGRAMAS!A:O,3,0)</f>
        <v>DIRETRIZ I</v>
      </c>
      <c r="E223" s="62" t="str">
        <f aca="false">VLOOKUP(A223,PROGRAMAS!A:O,6,0)</f>
        <v>SEGURANÇA E JUSTIÇA</v>
      </c>
      <c r="F223" s="73" t="e">
        <f aca="false">#N/A</f>
        <v>#N/A</v>
      </c>
      <c r="G223" s="66" t="e">
        <f aca="false">VLOOKUP(F223,'AÇÕES ORÇAMENTÁRIAS'!D:E,2,0)</f>
        <v>#N/A</v>
      </c>
      <c r="H223" s="65" t="e">
        <f aca="false">VLOOKUP(CONCATENATE(G223,J223),'AÇÕES ORÇAMENTÁRIAS'!O:P,2,0)</f>
        <v>#N/A</v>
      </c>
      <c r="I223" s="65" t="e">
        <f aca="false">VLOOKUP(CONCATENATE(G223,J223),'AÇÕES ORÇAMENTÁRIAS'!O:Q,3,0)</f>
        <v>#N/A</v>
      </c>
      <c r="J223" s="66" t="str">
        <f aca="false">LEFT(K223,5)</f>
        <v>12101</v>
      </c>
      <c r="K223" s="67" t="s">
        <v>492</v>
      </c>
      <c r="L223" s="71" t="s">
        <v>537</v>
      </c>
      <c r="M223" s="66" t="str">
        <f aca="false">VLOOKUP(L223,'AÇÕES ESTRATÉGICAS'!D:E,2,0)</f>
        <v>2157</v>
      </c>
      <c r="N223" s="66" t="str">
        <f aca="false">CONCATENATE(J223,O223)</f>
        <v>12101VEÍCULOS ADQUIRIDOS DESTINADO A DELEGACIA MÓVEL ESPECIALIZADA AO ATENDIMENTO À MULHER VÍTIMA, AO IDOSO E A CRIANÇA/ADOLESCENTE</v>
      </c>
      <c r="O223" s="63" t="s">
        <v>570</v>
      </c>
      <c r="P223" s="63" t="s">
        <v>147</v>
      </c>
      <c r="Q223" s="69" t="n">
        <v>1</v>
      </c>
      <c r="R223" s="69" t="str">
        <f aca="false">VLOOKUP(O223,'PRODUTOS PPA'!G:G,1,0)</f>
        <v>VEÍCULOS ADQUIRIDOS DESTINADO A DELEGACIA MÓVEL ESPECIALIZADA AO ATENDIMENTO À MULHER VÍTIMA, AO IDOSO E A CRIANÇA/ADOLESCENTE</v>
      </c>
      <c r="S223" s="69" t="e">
        <f aca="false">#N/A</f>
        <v>#N/A</v>
      </c>
      <c r="T223" s="69" t="e">
        <f aca="false">#N/A</f>
        <v>#N/A</v>
      </c>
      <c r="U223" s="69" t="e">
        <f aca="false">#N/A</f>
        <v>#N/A</v>
      </c>
      <c r="V223" s="70"/>
      <c r="W223" s="69"/>
      <c r="X223" s="69"/>
      <c r="Y223" s="69"/>
      <c r="Z223" s="69"/>
      <c r="AA223" s="69"/>
      <c r="AB223" s="69"/>
      <c r="AC223" s="69"/>
      <c r="AD223" s="69"/>
      <c r="AE223" s="69"/>
      <c r="AF223" s="69"/>
    </row>
    <row r="224" customFormat="false" ht="15" hidden="false" customHeight="false" outlineLevel="0" collapsed="false">
      <c r="A224" s="60" t="s">
        <v>94</v>
      </c>
      <c r="B224" s="61" t="str">
        <f aca="false">VLOOKUP(A224,PROGRAMAS!A:I,5,0)</f>
        <v>GESTÃO</v>
      </c>
      <c r="C224" s="62" t="str">
        <f aca="false">VLOOKUP(A224,PROGRAMAS!A:I,2,0)</f>
        <v>GESTÃO E MANUTENÇÃO DO PODER EXECUTIVO</v>
      </c>
      <c r="D224" s="62" t="str">
        <f aca="false">VLOOKUP(A224,PROGRAMAS!A:O,3,0)</f>
        <v>DIRETRIZ IV</v>
      </c>
      <c r="E224" s="62"/>
      <c r="F224" s="72" t="s">
        <v>255</v>
      </c>
      <c r="G224" s="66" t="str">
        <f aca="false">VLOOKUP(F224,'AÇÕES ORÇAMENTÁRIAS'!D:E,2,0)</f>
        <v>2000</v>
      </c>
      <c r="H224" s="65" t="n">
        <f aca="false">VLOOKUP(CONCATENATE(G224,J224),'AÇÕES ORÇAMENTÁRIAS'!O:P,2,0)</f>
        <v>15261000</v>
      </c>
      <c r="I224" s="65" t="n">
        <f aca="false">VLOOKUP(CONCATENATE(G224,J224),'AÇÕES ORÇAMENTÁRIAS'!O:Q,3,0)</f>
        <v>16815057.44</v>
      </c>
      <c r="J224" s="66" t="str">
        <f aca="false">LEFT(K224,5)</f>
        <v>12101</v>
      </c>
      <c r="K224" s="67" t="s">
        <v>492</v>
      </c>
      <c r="L224" s="71" t="s">
        <v>571</v>
      </c>
      <c r="M224" s="66" t="str">
        <f aca="false">VLOOKUP(L224,'AÇÕES ESTRATÉGICAS'!D:E,2,0)</f>
        <v>2534</v>
      </c>
      <c r="N224" s="66" t="str">
        <f aca="false">CONCATENATE(J224,O224)</f>
        <v>12101AUMENTAR O CONTINGENTE DE PROFISSIONAIS DA SEGURANÇA PÚBLICA POR MEIO DE CONCURSO PÚBLICO.</v>
      </c>
      <c r="O224" s="63" t="s">
        <v>572</v>
      </c>
      <c r="P224" s="63" t="s">
        <v>136</v>
      </c>
      <c r="Q224" s="63" t="n">
        <v>12.5</v>
      </c>
      <c r="R224" s="69" t="str">
        <f aca="false">VLOOKUP(O224,'PRODUTOS PPA'!G:G,1,0)</f>
        <v>AUMENTAR O CONTINGENTE DE PROFISSIONAIS DA SEGURANÇA PÚBLICA POR MEIO DE CONCURSO PÚBLICO.</v>
      </c>
      <c r="S224" s="63" t="s">
        <v>255</v>
      </c>
      <c r="T224" s="63" t="s">
        <v>260</v>
      </c>
      <c r="U224" s="63" t="n">
        <v>15261000</v>
      </c>
      <c r="V224" s="70"/>
      <c r="W224" s="69"/>
      <c r="X224" s="69"/>
      <c r="Y224" s="69"/>
      <c r="Z224" s="69"/>
      <c r="AA224" s="69"/>
      <c r="AB224" s="69"/>
      <c r="AC224" s="69"/>
      <c r="AD224" s="69"/>
      <c r="AE224" s="69"/>
      <c r="AF224" s="69"/>
    </row>
    <row r="225" customFormat="false" ht="15" hidden="false" customHeight="true" outlineLevel="0" collapsed="false">
      <c r="A225" s="60" t="s">
        <v>94</v>
      </c>
      <c r="B225" s="61" t="str">
        <f aca="false">VLOOKUP(A225,PROGRAMAS!A:I,5,0)</f>
        <v>GESTÃO</v>
      </c>
      <c r="C225" s="62" t="str">
        <f aca="false">VLOOKUP(A225,PROGRAMAS!A:I,2,0)</f>
        <v>GESTÃO E MANUTENÇÃO DO PODER EXECUTIVO</v>
      </c>
      <c r="D225" s="62" t="str">
        <f aca="false">VLOOKUP(A225,PROGRAMAS!A:O,3,0)</f>
        <v>DIRETRIZ IV</v>
      </c>
      <c r="E225" s="62"/>
      <c r="F225" s="74" t="s">
        <v>255</v>
      </c>
      <c r="G225" s="66" t="str">
        <f aca="false">VLOOKUP(F225,'AÇÕES ORÇAMENTÁRIAS'!D:E,2,0)</f>
        <v>2000</v>
      </c>
      <c r="H225" s="65" t="n">
        <f aca="false">VLOOKUP(CONCATENATE(G225,J225),'AÇÕES ORÇAMENTÁRIAS'!O:P,2,0)</f>
        <v>15261000</v>
      </c>
      <c r="I225" s="65" t="n">
        <f aca="false">VLOOKUP(CONCATENATE(G225,J225),'AÇÕES ORÇAMENTÁRIAS'!O:Q,3,0)</f>
        <v>16815057.44</v>
      </c>
      <c r="J225" s="66" t="str">
        <f aca="false">LEFT(K225,5)</f>
        <v>12101</v>
      </c>
      <c r="K225" s="67" t="s">
        <v>492</v>
      </c>
      <c r="L225" s="71" t="s">
        <v>571</v>
      </c>
      <c r="M225" s="66" t="str">
        <f aca="false">VLOOKUP(L225,'AÇÕES ESTRATÉGICAS'!D:E,2,0)</f>
        <v>2534</v>
      </c>
      <c r="N225" s="66" t="str">
        <f aca="false">CONCATENATE(J225,O225)</f>
        <v>12101FORTALECIMENTO DAS ESTRUTURAS DE CORREGEDORIA, POTENCIALIZANDO A CAPACIDADE DE APURAÇÃO, DIMINUINDO O TEMPO DO TRAMITE PROCESSUAL</v>
      </c>
      <c r="O225" s="63" t="s">
        <v>573</v>
      </c>
      <c r="P225" s="63" t="s">
        <v>136</v>
      </c>
      <c r="Q225" s="63" t="n">
        <v>12.5</v>
      </c>
      <c r="R225" s="69" t="str">
        <f aca="false">VLOOKUP(O225,'PRODUTOS PPA'!G:G,1,0)</f>
        <v>FORTALECIMENTO DAS ESTRUTURAS DE CORREGEDORIA, POTENCIALIZANDO A CAPACIDADE DE APURAÇÃO, DIMINUINDO O TEMPO DO TRAMITE PROCESSUAL</v>
      </c>
      <c r="S225" s="63" t="s">
        <v>255</v>
      </c>
      <c r="T225" s="63" t="s">
        <v>260</v>
      </c>
      <c r="U225" s="63" t="n">
        <v>15261000</v>
      </c>
      <c r="V225" s="70"/>
      <c r="W225" s="69"/>
      <c r="X225" s="69"/>
      <c r="Y225" s="69"/>
      <c r="Z225" s="69"/>
      <c r="AA225" s="69"/>
      <c r="AB225" s="69"/>
      <c r="AC225" s="69"/>
      <c r="AD225" s="69"/>
      <c r="AE225" s="69"/>
      <c r="AF225" s="69"/>
    </row>
    <row r="226" customFormat="false" ht="15" hidden="false" customHeight="true" outlineLevel="0" collapsed="false">
      <c r="A226" s="60" t="s">
        <v>94</v>
      </c>
      <c r="B226" s="61" t="str">
        <f aca="false">VLOOKUP(A226,PROGRAMAS!A:I,5,0)</f>
        <v>GESTÃO</v>
      </c>
      <c r="C226" s="62" t="str">
        <f aca="false">VLOOKUP(A226,PROGRAMAS!A:I,2,0)</f>
        <v>GESTÃO E MANUTENÇÃO DO PODER EXECUTIVO</v>
      </c>
      <c r="D226" s="62" t="str">
        <f aca="false">VLOOKUP(A226,PROGRAMAS!A:O,3,0)</f>
        <v>DIRETRIZ IV</v>
      </c>
      <c r="E226" s="62"/>
      <c r="F226" s="72" t="s">
        <v>255</v>
      </c>
      <c r="G226" s="66" t="str">
        <f aca="false">VLOOKUP(F226,'AÇÕES ORÇAMENTÁRIAS'!D:E,2,0)</f>
        <v>2000</v>
      </c>
      <c r="H226" s="65" t="n">
        <f aca="false">VLOOKUP(CONCATENATE(G226,J226),'AÇÕES ORÇAMENTÁRIAS'!O:P,2,0)</f>
        <v>15261000</v>
      </c>
      <c r="I226" s="65" t="n">
        <f aca="false">VLOOKUP(CONCATENATE(G226,J226),'AÇÕES ORÇAMENTÁRIAS'!O:Q,3,0)</f>
        <v>16815057.44</v>
      </c>
      <c r="J226" s="66" t="str">
        <f aca="false">LEFT(K226,5)</f>
        <v>12101</v>
      </c>
      <c r="K226" s="67" t="s">
        <v>492</v>
      </c>
      <c r="L226" s="71" t="s">
        <v>571</v>
      </c>
      <c r="M226" s="66" t="str">
        <f aca="false">VLOOKUP(L226,'AÇÕES ESTRATÉGICAS'!D:E,2,0)</f>
        <v>2534</v>
      </c>
      <c r="N226" s="66" t="str">
        <f aca="false">CONCATENATE(J226,O226)</f>
        <v>12101GESTÃO MELHORADA</v>
      </c>
      <c r="O226" s="63" t="s">
        <v>141</v>
      </c>
      <c r="P226" s="63" t="s">
        <v>136</v>
      </c>
      <c r="Q226" s="63" t="n">
        <v>25</v>
      </c>
      <c r="R226" s="69" t="str">
        <f aca="false">VLOOKUP(O226,'PRODUTOS PPA'!G:G,1,0)</f>
        <v>GESTÃO MELHORADA</v>
      </c>
      <c r="S226" s="63" t="s">
        <v>255</v>
      </c>
      <c r="T226" s="63" t="s">
        <v>260</v>
      </c>
      <c r="U226" s="63" t="n">
        <v>15261000</v>
      </c>
      <c r="V226" s="70"/>
      <c r="W226" s="69"/>
      <c r="X226" s="69"/>
      <c r="Y226" s="69"/>
      <c r="Z226" s="69"/>
      <c r="AA226" s="69"/>
      <c r="AB226" s="69"/>
      <c r="AC226" s="69"/>
      <c r="AD226" s="69"/>
      <c r="AE226" s="69"/>
      <c r="AF226" s="69"/>
    </row>
    <row r="227" customFormat="false" ht="15" hidden="false" customHeight="true" outlineLevel="0" collapsed="false">
      <c r="A227" s="60" t="s">
        <v>94</v>
      </c>
      <c r="B227" s="61" t="str">
        <f aca="false">VLOOKUP(A227,PROGRAMAS!A:I,5,0)</f>
        <v>GESTÃO</v>
      </c>
      <c r="C227" s="62" t="str">
        <f aca="false">VLOOKUP(A227,PROGRAMAS!A:I,2,0)</f>
        <v>GESTÃO E MANUTENÇÃO DO PODER EXECUTIVO</v>
      </c>
      <c r="D227" s="62" t="str">
        <f aca="false">VLOOKUP(A227,PROGRAMAS!A:O,3,0)</f>
        <v>DIRETRIZ IV</v>
      </c>
      <c r="E227" s="62"/>
      <c r="F227" s="72" t="s">
        <v>255</v>
      </c>
      <c r="G227" s="66" t="str">
        <f aca="false">VLOOKUP(F227,'AÇÕES ORÇAMENTÁRIAS'!D:E,2,0)</f>
        <v>2000</v>
      </c>
      <c r="H227" s="65" t="n">
        <f aca="false">VLOOKUP(CONCATENATE(G227,J227),'AÇÕES ORÇAMENTÁRIAS'!O:P,2,0)</f>
        <v>15261000</v>
      </c>
      <c r="I227" s="65" t="n">
        <f aca="false">VLOOKUP(CONCATENATE(G227,J227),'AÇÕES ORÇAMENTÁRIAS'!O:Q,3,0)</f>
        <v>16815057.44</v>
      </c>
      <c r="J227" s="66" t="str">
        <f aca="false">LEFT(K227,5)</f>
        <v>12101</v>
      </c>
      <c r="K227" s="67" t="s">
        <v>492</v>
      </c>
      <c r="L227" s="71" t="s">
        <v>571</v>
      </c>
      <c r="M227" s="66" t="str">
        <f aca="false">VLOOKUP(L227,'AÇÕES ESTRATÉGICAS'!D:E,2,0)</f>
        <v>2534</v>
      </c>
      <c r="N227" s="66" t="str">
        <f aca="false">CONCATENATE(J227,O227)</f>
        <v>12101REALIZAR CAMPANHAS NAS UNIDADES DE SEGURANÇA PUBLICA DE ALTA COMPLEXIDADE A FIM DE ABORDAR TEMÁTICAS RELACIONADAS À SAÚDE DO TRABALHADOR</v>
      </c>
      <c r="O227" s="63" t="s">
        <v>574</v>
      </c>
      <c r="P227" s="63" t="s">
        <v>232</v>
      </c>
      <c r="Q227" s="63" t="n">
        <v>1</v>
      </c>
      <c r="R227" s="69" t="str">
        <f aca="false">VLOOKUP(O227,'PRODUTOS PPA'!G:G,1,0)</f>
        <v>REALIZAR CAMPANHAS NAS UNIDADES DE SEGURANÇA PUBLICA DE ALTA COMPLEXIDADE A FIM DE ABORDAR TEMÁTICAS RELACIONADAS À SAÚDE DO TRABALHADOR</v>
      </c>
      <c r="S227" s="63" t="s">
        <v>255</v>
      </c>
      <c r="T227" s="63" t="s">
        <v>260</v>
      </c>
      <c r="U227" s="63" t="n">
        <v>15261000</v>
      </c>
      <c r="V227" s="70"/>
      <c r="W227" s="69"/>
      <c r="X227" s="69"/>
      <c r="Y227" s="69"/>
      <c r="Z227" s="69"/>
      <c r="AA227" s="69"/>
      <c r="AB227" s="69"/>
      <c r="AC227" s="69"/>
      <c r="AD227" s="69"/>
      <c r="AE227" s="69"/>
      <c r="AF227" s="69"/>
    </row>
    <row r="228" customFormat="false" ht="15" hidden="false" customHeight="true" outlineLevel="0" collapsed="false">
      <c r="A228" s="60" t="s">
        <v>94</v>
      </c>
      <c r="B228" s="61" t="str">
        <f aca="false">VLOOKUP(A228,PROGRAMAS!A:I,5,0)</f>
        <v>GESTÃO</v>
      </c>
      <c r="C228" s="62" t="str">
        <f aca="false">VLOOKUP(A228,PROGRAMAS!A:I,2,0)</f>
        <v>GESTÃO E MANUTENÇÃO DO PODER EXECUTIVO</v>
      </c>
      <c r="D228" s="62" t="str">
        <f aca="false">VLOOKUP(A228,PROGRAMAS!A:O,3,0)</f>
        <v>DIRETRIZ IV</v>
      </c>
      <c r="E228" s="62"/>
      <c r="F228" s="72" t="s">
        <v>255</v>
      </c>
      <c r="G228" s="66" t="str">
        <f aca="false">VLOOKUP(F228,'AÇÕES ORÇAMENTÁRIAS'!D:E,2,0)</f>
        <v>2000</v>
      </c>
      <c r="H228" s="65" t="n">
        <f aca="false">VLOOKUP(CONCATENATE(G228,J228),'AÇÕES ORÇAMENTÁRIAS'!O:P,2,0)</f>
        <v>15261000</v>
      </c>
      <c r="I228" s="65" t="n">
        <f aca="false">VLOOKUP(CONCATENATE(G228,J228),'AÇÕES ORÇAMENTÁRIAS'!O:Q,3,0)</f>
        <v>16815057.44</v>
      </c>
      <c r="J228" s="66" t="str">
        <f aca="false">LEFT(K228,5)</f>
        <v>12101</v>
      </c>
      <c r="K228" s="67" t="s">
        <v>492</v>
      </c>
      <c r="L228" s="71" t="s">
        <v>571</v>
      </c>
      <c r="M228" s="66" t="str">
        <f aca="false">VLOOKUP(L228,'AÇÕES ESTRATÉGICAS'!D:E,2,0)</f>
        <v>2534</v>
      </c>
      <c r="N228" s="66" t="str">
        <f aca="false">CONCATENATE(J228,O228)</f>
        <v>12101REORGANIZAR A ESTRUTURA FORMAL DAS UNIDADES DE SEGURANÇA PÚBLICA TOMANDO-SE POR BASE CRITÉRIOS GEOECONÔMICOS, CULTURAIS, DEMOGRÁFICOS E INSTITUCIONAIS.</v>
      </c>
      <c r="O228" s="63" t="s">
        <v>575</v>
      </c>
      <c r="P228" s="63" t="s">
        <v>267</v>
      </c>
      <c r="Q228" s="63" t="n">
        <v>25</v>
      </c>
      <c r="R228" s="69" t="str">
        <f aca="false">VLOOKUP(O228,'PRODUTOS PPA'!G:G,1,0)</f>
        <v>REORGANIZAR A ESTRUTURA FORMAL DAS UNIDADES DE SEGURANÇA PÚBLICA TOMANDO-SE POR BASE CRITÉRIOS GEOECONÔMICOS, CULTURAIS, DEMOGRÁFICOS E INSTITUCIONAIS.</v>
      </c>
      <c r="S228" s="63" t="s">
        <v>255</v>
      </c>
      <c r="T228" s="63" t="s">
        <v>260</v>
      </c>
      <c r="U228" s="63" t="n">
        <v>15261000</v>
      </c>
      <c r="V228" s="70"/>
      <c r="W228" s="69"/>
      <c r="X228" s="69"/>
      <c r="Y228" s="69"/>
      <c r="Z228" s="69"/>
      <c r="AA228" s="69"/>
      <c r="AB228" s="69"/>
      <c r="AC228" s="69"/>
      <c r="AD228" s="69"/>
      <c r="AE228" s="69"/>
      <c r="AF228" s="69"/>
    </row>
    <row r="229" customFormat="false" ht="15" hidden="false" customHeight="true" outlineLevel="0" collapsed="false">
      <c r="A229" s="60" t="s">
        <v>51</v>
      </c>
      <c r="B229" s="61" t="str">
        <f aca="false">VLOOKUP(A229,PROGRAMAS!A:I,5,0)</f>
        <v>TEMÁTICO</v>
      </c>
      <c r="C229" s="62" t="str">
        <f aca="false">VLOOKUP(A229,PROGRAMAS!A:I,2,0)</f>
        <v>GESTÃO MODERNA ORIENTADA PARA RESULTADOS</v>
      </c>
      <c r="D229" s="62" t="str">
        <f aca="false">VLOOKUP(A229,PROGRAMAS!A:O,3,0)</f>
        <v>DIRETRIZ IV</v>
      </c>
      <c r="E229" s="62" t="str">
        <f aca="false">VLOOKUP(A229,PROGRAMAS!A:O,6,0)</f>
        <v>INSTITUCIONAL</v>
      </c>
      <c r="F229" s="73" t="e">
        <f aca="false">#N/A</f>
        <v>#N/A</v>
      </c>
      <c r="G229" s="66" t="e">
        <f aca="false">VLOOKUP(F229,'AÇÕES ORÇAMENTÁRIAS'!D:E,2,0)</f>
        <v>#N/A</v>
      </c>
      <c r="H229" s="65" t="e">
        <f aca="false">VLOOKUP(CONCATENATE(G229,J229),'AÇÕES ORÇAMENTÁRIAS'!O:P,2,0)</f>
        <v>#N/A</v>
      </c>
      <c r="I229" s="65" t="e">
        <f aca="false">VLOOKUP(CONCATENATE(G229,J229),'AÇÕES ORÇAMENTÁRIAS'!O:Q,3,0)</f>
        <v>#N/A</v>
      </c>
      <c r="J229" s="66" t="str">
        <f aca="false">LEFT(K229,5)</f>
        <v>13101</v>
      </c>
      <c r="K229" s="67" t="s">
        <v>576</v>
      </c>
      <c r="L229" s="71" t="s">
        <v>577</v>
      </c>
      <c r="M229" s="66" t="str">
        <f aca="false">VLOOKUP(L229,'AÇÕES ESTRATÉGICAS'!D:E,2,0)</f>
        <v>2689</v>
      </c>
      <c r="N229" s="66" t="str">
        <f aca="false">CONCATENATE(J229,O229)</f>
        <v>13101AGENCIAS DE ATENDIMENTO REFORMADAS</v>
      </c>
      <c r="O229" s="69" t="s">
        <v>578</v>
      </c>
      <c r="P229" s="69" t="s">
        <v>147</v>
      </c>
      <c r="Q229" s="69" t="n">
        <v>8</v>
      </c>
      <c r="R229" s="69" t="str">
        <f aca="false">VLOOKUP(O229,'PRODUTOS PPA'!G:G,1,0)</f>
        <v>AGENCIAS DE ATENDIMENTO REFORMADAS</v>
      </c>
      <c r="S229" s="69" t="e">
        <f aca="false">#N/A</f>
        <v>#N/A</v>
      </c>
      <c r="T229" s="69" t="e">
        <f aca="false">#N/A</f>
        <v>#N/A</v>
      </c>
      <c r="U229" s="69" t="e">
        <f aca="false">#N/A</f>
        <v>#N/A</v>
      </c>
      <c r="V229" s="70"/>
      <c r="W229" s="69"/>
      <c r="X229" s="69"/>
      <c r="Y229" s="69"/>
      <c r="Z229" s="69"/>
      <c r="AA229" s="69"/>
      <c r="AB229" s="69"/>
      <c r="AC229" s="69"/>
      <c r="AD229" s="69"/>
      <c r="AE229" s="69"/>
      <c r="AF229" s="69"/>
    </row>
    <row r="230" customFormat="false" ht="15" hidden="false" customHeight="true" outlineLevel="0" collapsed="false">
      <c r="A230" s="60" t="s">
        <v>51</v>
      </c>
      <c r="B230" s="61" t="str">
        <f aca="false">VLOOKUP(A230,PROGRAMAS!A:I,5,0)</f>
        <v>TEMÁTICO</v>
      </c>
      <c r="C230" s="62" t="str">
        <f aca="false">VLOOKUP(A230,PROGRAMAS!A:I,2,0)</f>
        <v>GESTÃO MODERNA ORIENTADA PARA RESULTADOS</v>
      </c>
      <c r="D230" s="62" t="str">
        <f aca="false">VLOOKUP(A230,PROGRAMAS!A:O,3,0)</f>
        <v>DIRETRIZ IV</v>
      </c>
      <c r="E230" s="62" t="str">
        <f aca="false">VLOOKUP(A230,PROGRAMAS!A:O,6,0)</f>
        <v>INSTITUCIONAL</v>
      </c>
      <c r="F230" s="73" t="e">
        <f aca="false">#N/A</f>
        <v>#N/A</v>
      </c>
      <c r="G230" s="66" t="e">
        <f aca="false">VLOOKUP(F230,'AÇÕES ORÇAMENTÁRIAS'!D:E,2,0)</f>
        <v>#N/A</v>
      </c>
      <c r="H230" s="65" t="e">
        <f aca="false">VLOOKUP(CONCATENATE(G230,J230),'AÇÕES ORÇAMENTÁRIAS'!O:P,2,0)</f>
        <v>#N/A</v>
      </c>
      <c r="I230" s="65" t="e">
        <f aca="false">VLOOKUP(CONCATENATE(G230,J230),'AÇÕES ORÇAMENTÁRIAS'!O:Q,3,0)</f>
        <v>#N/A</v>
      </c>
      <c r="J230" s="66" t="str">
        <f aca="false">LEFT(K230,5)</f>
        <v>13101</v>
      </c>
      <c r="K230" s="67" t="s">
        <v>576</v>
      </c>
      <c r="L230" s="71" t="s">
        <v>577</v>
      </c>
      <c r="M230" s="66" t="str">
        <f aca="false">VLOOKUP(L230,'AÇÕES ESTRATÉGICAS'!D:E,2,0)</f>
        <v>2689</v>
      </c>
      <c r="N230" s="66" t="str">
        <f aca="false">CONCATENATE(J230,O230)</f>
        <v>13101FROTA DE VEÍCULOS RENOVADA</v>
      </c>
      <c r="O230" s="69" t="s">
        <v>579</v>
      </c>
      <c r="P230" s="69" t="s">
        <v>147</v>
      </c>
      <c r="Q230" s="69" t="n">
        <v>17</v>
      </c>
      <c r="R230" s="69" t="str">
        <f aca="false">VLOOKUP(O230,'PRODUTOS PPA'!G:G,1,0)</f>
        <v>FROTA DE VEÍCULOS RENOVADA</v>
      </c>
      <c r="S230" s="69" t="e">
        <f aca="false">#N/A</f>
        <v>#N/A</v>
      </c>
      <c r="T230" s="69" t="e">
        <f aca="false">#N/A</f>
        <v>#N/A</v>
      </c>
      <c r="U230" s="69" t="e">
        <f aca="false">#N/A</f>
        <v>#N/A</v>
      </c>
      <c r="V230" s="70"/>
      <c r="W230" s="69"/>
      <c r="X230" s="69"/>
      <c r="Y230" s="69"/>
      <c r="Z230" s="69"/>
      <c r="AA230" s="69"/>
      <c r="AB230" s="69"/>
      <c r="AC230" s="69"/>
      <c r="AD230" s="69"/>
      <c r="AE230" s="69"/>
      <c r="AF230" s="69"/>
    </row>
    <row r="231" customFormat="false" ht="15" hidden="false" customHeight="true" outlineLevel="0" collapsed="false">
      <c r="A231" s="60" t="s">
        <v>51</v>
      </c>
      <c r="B231" s="61" t="str">
        <f aca="false">VLOOKUP(A231,PROGRAMAS!A:I,5,0)</f>
        <v>TEMÁTICO</v>
      </c>
      <c r="C231" s="62" t="str">
        <f aca="false">VLOOKUP(A231,PROGRAMAS!A:I,2,0)</f>
        <v>GESTÃO MODERNA ORIENTADA PARA RESULTADOS</v>
      </c>
      <c r="D231" s="62" t="str">
        <f aca="false">VLOOKUP(A231,PROGRAMAS!A:O,3,0)</f>
        <v>DIRETRIZ IV</v>
      </c>
      <c r="E231" s="62" t="str">
        <f aca="false">VLOOKUP(A231,PROGRAMAS!A:O,6,0)</f>
        <v>INSTITUCIONAL</v>
      </c>
      <c r="F231" s="73" t="e">
        <f aca="false">#N/A</f>
        <v>#N/A</v>
      </c>
      <c r="G231" s="66" t="e">
        <f aca="false">VLOOKUP(F231,'AÇÕES ORÇAMENTÁRIAS'!D:E,2,0)</f>
        <v>#N/A</v>
      </c>
      <c r="H231" s="65" t="e">
        <f aca="false">VLOOKUP(CONCATENATE(G231,J231),'AÇÕES ORÇAMENTÁRIAS'!O:P,2,0)</f>
        <v>#N/A</v>
      </c>
      <c r="I231" s="65" t="e">
        <f aca="false">VLOOKUP(CONCATENATE(G231,J231),'AÇÕES ORÇAMENTÁRIAS'!O:Q,3,0)</f>
        <v>#N/A</v>
      </c>
      <c r="J231" s="66" t="str">
        <f aca="false">LEFT(K231,5)</f>
        <v>13101</v>
      </c>
      <c r="K231" s="67" t="s">
        <v>576</v>
      </c>
      <c r="L231" s="71" t="s">
        <v>577</v>
      </c>
      <c r="M231" s="66" t="str">
        <f aca="false">VLOOKUP(L231,'AÇÕES ESTRATÉGICAS'!D:E,2,0)</f>
        <v>2689</v>
      </c>
      <c r="N231" s="66" t="str">
        <f aca="false">CONCATENATE(J231,O231)</f>
        <v>13101POSTOS FISCAIS CONSTRUÍDOS E/OU REFORMADOS</v>
      </c>
      <c r="O231" s="63" t="s">
        <v>580</v>
      </c>
      <c r="P231" s="63" t="s">
        <v>147</v>
      </c>
      <c r="Q231" s="69" t="n">
        <v>7</v>
      </c>
      <c r="R231" s="69" t="str">
        <f aca="false">VLOOKUP(O231,'PRODUTOS PPA'!G:G,1,0)</f>
        <v>POSTOS FISCAIS CONSTRUÍDOS E/OU REFORMADOS</v>
      </c>
      <c r="S231" s="69" t="e">
        <f aca="false">#N/A</f>
        <v>#N/A</v>
      </c>
      <c r="T231" s="69" t="e">
        <f aca="false">#N/A</f>
        <v>#N/A</v>
      </c>
      <c r="U231" s="69" t="e">
        <f aca="false">#N/A</f>
        <v>#N/A</v>
      </c>
      <c r="V231" s="70"/>
      <c r="W231" s="69"/>
      <c r="X231" s="69"/>
      <c r="Y231" s="69"/>
      <c r="Z231" s="69"/>
      <c r="AA231" s="69"/>
      <c r="AB231" s="69"/>
      <c r="AC231" s="69"/>
      <c r="AD231" s="69"/>
      <c r="AE231" s="69"/>
      <c r="AF231" s="69"/>
    </row>
    <row r="232" customFormat="false" ht="15" hidden="false" customHeight="true" outlineLevel="0" collapsed="false">
      <c r="A232" s="60" t="s">
        <v>94</v>
      </c>
      <c r="B232" s="61" t="str">
        <f aca="false">VLOOKUP(A232,PROGRAMAS!A:I,5,0)</f>
        <v>GESTÃO</v>
      </c>
      <c r="C232" s="62" t="str">
        <f aca="false">VLOOKUP(A232,PROGRAMAS!A:I,2,0)</f>
        <v>GESTÃO E MANUTENÇÃO DO PODER EXECUTIVO</v>
      </c>
      <c r="D232" s="62" t="str">
        <f aca="false">VLOOKUP(A232,PROGRAMAS!A:O,3,0)</f>
        <v>DIRETRIZ IV</v>
      </c>
      <c r="E232" s="62"/>
      <c r="F232" s="73" t="e">
        <f aca="false">#N/A</f>
        <v>#N/A</v>
      </c>
      <c r="G232" s="66" t="e">
        <f aca="false">VLOOKUP(F232,'AÇÕES ORÇAMENTÁRIAS'!D:E,2,0)</f>
        <v>#N/A</v>
      </c>
      <c r="H232" s="65" t="e">
        <f aca="false">VLOOKUP(CONCATENATE(G232,J232),'AÇÕES ORÇAMENTÁRIAS'!O:P,2,0)</f>
        <v>#N/A</v>
      </c>
      <c r="I232" s="65" t="e">
        <f aca="false">VLOOKUP(CONCATENATE(G232,J232),'AÇÕES ORÇAMENTÁRIAS'!O:Q,3,0)</f>
        <v>#N/A</v>
      </c>
      <c r="J232" s="66" t="str">
        <f aca="false">LEFT(K232,5)</f>
        <v>13101</v>
      </c>
      <c r="K232" s="67" t="s">
        <v>576</v>
      </c>
      <c r="L232" s="71" t="s">
        <v>581</v>
      </c>
      <c r="M232" s="66" t="str">
        <f aca="false">VLOOKUP(L232,'AÇÕES ESTRATÉGICAS'!D:E,2,0)</f>
        <v>1627</v>
      </c>
      <c r="N232" s="66" t="str">
        <f aca="false">CONCATENATE(J232,O232)</f>
        <v>13101GESTÃO DA COORDENAÇÃO DA SEFAZ MELHORADA</v>
      </c>
      <c r="O232" s="63" t="s">
        <v>582</v>
      </c>
      <c r="P232" s="63" t="s">
        <v>136</v>
      </c>
      <c r="Q232" s="69" t="n">
        <v>20</v>
      </c>
      <c r="R232" s="69" t="str">
        <f aca="false">VLOOKUP(O232,'PRODUTOS PPA'!G:G,1,0)</f>
        <v>GESTÃO DA COORDENAÇÃO DA SEFAZ MELHORADA</v>
      </c>
      <c r="S232" s="69" t="e">
        <f aca="false">#N/A</f>
        <v>#N/A</v>
      </c>
      <c r="T232" s="69" t="e">
        <f aca="false">#N/A</f>
        <v>#N/A</v>
      </c>
      <c r="U232" s="69" t="e">
        <f aca="false">#N/A</f>
        <v>#N/A</v>
      </c>
      <c r="V232" s="70"/>
      <c r="W232" s="69"/>
      <c r="X232" s="69"/>
      <c r="Y232" s="69"/>
      <c r="Z232" s="69"/>
      <c r="AA232" s="69"/>
      <c r="AB232" s="69"/>
      <c r="AC232" s="69"/>
      <c r="AD232" s="69"/>
      <c r="AE232" s="69"/>
      <c r="AF232" s="69"/>
    </row>
    <row r="233" customFormat="false" ht="15" hidden="false" customHeight="true" outlineLevel="0" collapsed="false">
      <c r="A233" s="60" t="s">
        <v>51</v>
      </c>
      <c r="B233" s="61" t="str">
        <f aca="false">VLOOKUP(A233,PROGRAMAS!A:I,5,0)</f>
        <v>TEMÁTICO</v>
      </c>
      <c r="C233" s="62" t="str">
        <f aca="false">VLOOKUP(A233,PROGRAMAS!A:I,2,0)</f>
        <v>GESTÃO MODERNA ORIENTADA PARA RESULTADOS</v>
      </c>
      <c r="D233" s="62" t="str">
        <f aca="false">VLOOKUP(A233,PROGRAMAS!A:O,3,0)</f>
        <v>DIRETRIZ IV</v>
      </c>
      <c r="E233" s="62" t="str">
        <f aca="false">VLOOKUP(A233,PROGRAMAS!A:O,6,0)</f>
        <v>INSTITUCIONAL</v>
      </c>
      <c r="F233" s="74" t="s">
        <v>583</v>
      </c>
      <c r="G233" s="66" t="str">
        <f aca="false">VLOOKUP(F233,'AÇÕES ORÇAMENTÁRIAS'!D:E,2,0)</f>
        <v>2262</v>
      </c>
      <c r="H233" s="65" t="n">
        <f aca="false">VLOOKUP(CONCATENATE(G233,J233),'AÇÕES ORÇAMENTÁRIAS'!O:P,2,0)</f>
        <v>120000</v>
      </c>
      <c r="I233" s="65" t="n">
        <f aca="false">VLOOKUP(CONCATENATE(G233,J233),'AÇÕES ORÇAMENTÁRIAS'!O:Q,3,0)</f>
        <v>0</v>
      </c>
      <c r="J233" s="66" t="str">
        <f aca="false">LEFT(K233,5)</f>
        <v>13116</v>
      </c>
      <c r="K233" s="67" t="s">
        <v>584</v>
      </c>
      <c r="L233" s="71" t="s">
        <v>585</v>
      </c>
      <c r="M233" s="66" t="str">
        <f aca="false">VLOOKUP(L233,'AÇÕES ESTRATÉGICAS'!D:E,2,0)</f>
        <v>2674</v>
      </c>
      <c r="N233" s="66" t="str">
        <f aca="false">CONCATENATE(J233,O233)</f>
        <v>13116ADMINISTRAÇÃO TRIBUTÁRIA APRIMORADA</v>
      </c>
      <c r="O233" s="63" t="s">
        <v>586</v>
      </c>
      <c r="P233" s="63" t="s">
        <v>136</v>
      </c>
      <c r="Q233" s="69" t="n">
        <v>20</v>
      </c>
      <c r="R233" s="69" t="str">
        <f aca="false">VLOOKUP(O233,'PRODUTOS PPA'!G:G,1,0)</f>
        <v>ADMINISTRAÇÃO TRIBUTÁRIA APRIMORADA</v>
      </c>
      <c r="S233" s="69" t="s">
        <v>583</v>
      </c>
      <c r="T233" s="69" t="s">
        <v>587</v>
      </c>
      <c r="U233" s="69" t="n">
        <v>120000</v>
      </c>
      <c r="V233" s="70"/>
      <c r="W233" s="69"/>
      <c r="X233" s="69"/>
      <c r="Y233" s="69"/>
      <c r="Z233" s="69"/>
      <c r="AA233" s="69"/>
      <c r="AB233" s="69"/>
      <c r="AC233" s="69"/>
      <c r="AD233" s="69"/>
      <c r="AE233" s="69"/>
      <c r="AF233" s="69"/>
    </row>
    <row r="234" customFormat="false" ht="15" hidden="false" customHeight="true" outlineLevel="0" collapsed="false">
      <c r="A234" s="60" t="s">
        <v>51</v>
      </c>
      <c r="B234" s="61" t="str">
        <f aca="false">VLOOKUP(A234,PROGRAMAS!A:I,5,0)</f>
        <v>TEMÁTICO</v>
      </c>
      <c r="C234" s="62" t="str">
        <f aca="false">VLOOKUP(A234,PROGRAMAS!A:I,2,0)</f>
        <v>GESTÃO MODERNA ORIENTADA PARA RESULTADOS</v>
      </c>
      <c r="D234" s="62" t="str">
        <f aca="false">VLOOKUP(A234,PROGRAMAS!A:O,3,0)</f>
        <v>DIRETRIZ IV</v>
      </c>
      <c r="E234" s="62" t="str">
        <f aca="false">VLOOKUP(A234,PROGRAMAS!A:O,6,0)</f>
        <v>INSTITUCIONAL</v>
      </c>
      <c r="F234" s="63" t="s">
        <v>588</v>
      </c>
      <c r="G234" s="66" t="str">
        <f aca="false">VLOOKUP(F234,'AÇÕES ORÇAMENTÁRIAS'!D:E,2,0)</f>
        <v>2258</v>
      </c>
      <c r="H234" s="65" t="n">
        <f aca="false">VLOOKUP(CONCATENATE(G234,J234),'AÇÕES ORÇAMENTÁRIAS'!O:P,2,0)</f>
        <v>370000</v>
      </c>
      <c r="I234" s="65" t="n">
        <f aca="false">VLOOKUP(CONCATENATE(G234,J234),'AÇÕES ORÇAMENTÁRIAS'!O:Q,3,0)</f>
        <v>99075.75</v>
      </c>
      <c r="J234" s="66" t="str">
        <f aca="false">LEFT(K234,5)</f>
        <v>13116</v>
      </c>
      <c r="K234" s="67" t="s">
        <v>584</v>
      </c>
      <c r="L234" s="71" t="s">
        <v>585</v>
      </c>
      <c r="M234" s="66" t="str">
        <f aca="false">VLOOKUP(L234,'AÇÕES ESTRATÉGICAS'!D:E,2,0)</f>
        <v>2674</v>
      </c>
      <c r="N234" s="66" t="str">
        <f aca="false">CONCATENATE(J234,O234)</f>
        <v>13116CAPACITAÇÃO REALIZADA</v>
      </c>
      <c r="O234" s="69" t="s">
        <v>589</v>
      </c>
      <c r="P234" s="69" t="s">
        <v>291</v>
      </c>
      <c r="Q234" s="69" t="n">
        <v>5</v>
      </c>
      <c r="R234" s="69" t="str">
        <f aca="false">VLOOKUP(O234,'PRODUTOS PPA'!G:G,1,0)</f>
        <v>CAPACITAÇÃO REALIZADA</v>
      </c>
      <c r="S234" s="69" t="s">
        <v>588</v>
      </c>
      <c r="T234" s="69" t="s">
        <v>590</v>
      </c>
      <c r="U234" s="69" t="n">
        <v>370000</v>
      </c>
      <c r="V234" s="70"/>
      <c r="W234" s="69"/>
      <c r="X234" s="69"/>
      <c r="Y234" s="69"/>
      <c r="Z234" s="69"/>
      <c r="AA234" s="69"/>
      <c r="AB234" s="69"/>
      <c r="AC234" s="69"/>
      <c r="AD234" s="69"/>
      <c r="AE234" s="69"/>
      <c r="AF234" s="69"/>
    </row>
    <row r="235" customFormat="false" ht="15" hidden="false" customHeight="true" outlineLevel="0" collapsed="false">
      <c r="A235" s="60" t="s">
        <v>51</v>
      </c>
      <c r="B235" s="61" t="str">
        <f aca="false">VLOOKUP(A235,PROGRAMAS!A:I,5,0)</f>
        <v>TEMÁTICO</v>
      </c>
      <c r="C235" s="62" t="str">
        <f aca="false">VLOOKUP(A235,PROGRAMAS!A:I,2,0)</f>
        <v>GESTÃO MODERNA ORIENTADA PARA RESULTADOS</v>
      </c>
      <c r="D235" s="62" t="str">
        <f aca="false">VLOOKUP(A235,PROGRAMAS!A:O,3,0)</f>
        <v>DIRETRIZ IV</v>
      </c>
      <c r="E235" s="62" t="str">
        <f aca="false">VLOOKUP(A235,PROGRAMAS!A:O,6,0)</f>
        <v>INSTITUCIONAL</v>
      </c>
      <c r="F235" s="76" t="s">
        <v>591</v>
      </c>
      <c r="G235" s="66" t="str">
        <f aca="false">VLOOKUP(F235,'AÇÕES ORÇAMENTÁRIAS'!D:E,2,0)</f>
        <v>1018</v>
      </c>
      <c r="H235" s="65" t="n">
        <f aca="false">VLOOKUP(CONCATENATE(G235,J235),'AÇÕES ORÇAMENTÁRIAS'!O:P,2,0)</f>
        <v>1855473</v>
      </c>
      <c r="I235" s="65" t="n">
        <f aca="false">VLOOKUP(CONCATENATE(G235,J235),'AÇÕES ORÇAMENTÁRIAS'!O:Q,3,0)</f>
        <v>1876561.29</v>
      </c>
      <c r="J235" s="66" t="str">
        <f aca="false">LEFT(K235,5)</f>
        <v>13116</v>
      </c>
      <c r="K235" s="67" t="s">
        <v>584</v>
      </c>
      <c r="L235" s="71" t="s">
        <v>585</v>
      </c>
      <c r="M235" s="66" t="str">
        <f aca="false">VLOOKUP(L235,'AÇÕES ESTRATÉGICAS'!D:E,2,0)</f>
        <v>2674</v>
      </c>
      <c r="N235" s="66" t="str">
        <f aca="false">CONCATENATE(J235,O235)</f>
        <v>13116AGENCIAS E POSTOS CONSTRUÍDOS E FUNCIONANDO</v>
      </c>
      <c r="O235" s="69" t="s">
        <v>592</v>
      </c>
      <c r="P235" s="69" t="s">
        <v>147</v>
      </c>
      <c r="Q235" s="69" t="n">
        <v>1</v>
      </c>
      <c r="R235" s="69" t="str">
        <f aca="false">VLOOKUP(O235,'PRODUTOS PPA'!G:G,1,0)</f>
        <v>AGENCIAS E POSTOS CONSTRUÍDOS E FUNCIONANDO</v>
      </c>
      <c r="S235" s="69" t="s">
        <v>591</v>
      </c>
      <c r="T235" s="69" t="s">
        <v>593</v>
      </c>
      <c r="U235" s="69" t="n">
        <v>1855473</v>
      </c>
      <c r="V235" s="70"/>
      <c r="W235" s="69"/>
      <c r="X235" s="69"/>
      <c r="Y235" s="69"/>
      <c r="Z235" s="69"/>
      <c r="AA235" s="69"/>
      <c r="AB235" s="69"/>
      <c r="AC235" s="69"/>
      <c r="AD235" s="69"/>
      <c r="AE235" s="69"/>
      <c r="AF235" s="69"/>
    </row>
    <row r="236" customFormat="false" ht="15" hidden="false" customHeight="true" outlineLevel="0" collapsed="false">
      <c r="A236" s="60" t="s">
        <v>51</v>
      </c>
      <c r="B236" s="61" t="str">
        <f aca="false">VLOOKUP(A236,PROGRAMAS!A:I,5,0)</f>
        <v>TEMÁTICO</v>
      </c>
      <c r="C236" s="62" t="str">
        <f aca="false">VLOOKUP(A236,PROGRAMAS!A:I,2,0)</f>
        <v>GESTÃO MODERNA ORIENTADA PARA RESULTADOS</v>
      </c>
      <c r="D236" s="62" t="str">
        <f aca="false">VLOOKUP(A236,PROGRAMAS!A:O,3,0)</f>
        <v>DIRETRIZ IV</v>
      </c>
      <c r="E236" s="62" t="str">
        <f aca="false">VLOOKUP(A236,PROGRAMAS!A:O,6,0)</f>
        <v>INSTITUCIONAL</v>
      </c>
      <c r="F236" s="72" t="s">
        <v>591</v>
      </c>
      <c r="G236" s="66" t="str">
        <f aca="false">VLOOKUP(F236,'AÇÕES ORÇAMENTÁRIAS'!D:E,2,0)</f>
        <v>1018</v>
      </c>
      <c r="H236" s="65" t="n">
        <f aca="false">VLOOKUP(CONCATENATE(G236,J236),'AÇÕES ORÇAMENTÁRIAS'!O:P,2,0)</f>
        <v>1855473</v>
      </c>
      <c r="I236" s="65" t="n">
        <f aca="false">VLOOKUP(CONCATENATE(G236,J236),'AÇÕES ORÇAMENTÁRIAS'!O:Q,3,0)</f>
        <v>1876561.29</v>
      </c>
      <c r="J236" s="66" t="str">
        <f aca="false">LEFT(K236,5)</f>
        <v>13116</v>
      </c>
      <c r="K236" s="67" t="s">
        <v>584</v>
      </c>
      <c r="L236" s="71" t="s">
        <v>585</v>
      </c>
      <c r="M236" s="66" t="str">
        <f aca="false">VLOOKUP(L236,'AÇÕES ESTRATÉGICAS'!D:E,2,0)</f>
        <v>2674</v>
      </c>
      <c r="N236" s="66" t="str">
        <f aca="false">CONCATENATE(J236,O236)</f>
        <v>13116AQUISIÇÃO DE MOBILIÁRIO REALIZADO</v>
      </c>
      <c r="O236" s="69" t="s">
        <v>594</v>
      </c>
      <c r="P236" s="69" t="s">
        <v>213</v>
      </c>
      <c r="Q236" s="69" t="n">
        <v>20</v>
      </c>
      <c r="R236" s="69" t="str">
        <f aca="false">VLOOKUP(O236,'PRODUTOS PPA'!G:G,1,0)</f>
        <v>AQUISIÇÃO DE MOBILIÁRIO REALIZADO</v>
      </c>
      <c r="S236" s="69" t="s">
        <v>591</v>
      </c>
      <c r="T236" s="69" t="s">
        <v>593</v>
      </c>
      <c r="U236" s="69" t="n">
        <v>1855473</v>
      </c>
      <c r="V236" s="70"/>
      <c r="W236" s="69"/>
      <c r="X236" s="69"/>
      <c r="Y236" s="69"/>
      <c r="Z236" s="69"/>
      <c r="AA236" s="69"/>
      <c r="AB236" s="69"/>
      <c r="AC236" s="69"/>
      <c r="AD236" s="69"/>
      <c r="AE236" s="69"/>
      <c r="AF236" s="69"/>
    </row>
    <row r="237" customFormat="false" ht="15" hidden="false" customHeight="true" outlineLevel="0" collapsed="false">
      <c r="A237" s="60" t="s">
        <v>51</v>
      </c>
      <c r="B237" s="61" t="str">
        <f aca="false">VLOOKUP(A237,PROGRAMAS!A:I,5,0)</f>
        <v>TEMÁTICO</v>
      </c>
      <c r="C237" s="62" t="str">
        <f aca="false">VLOOKUP(A237,PROGRAMAS!A:I,2,0)</f>
        <v>GESTÃO MODERNA ORIENTADA PARA RESULTADOS</v>
      </c>
      <c r="D237" s="62" t="str">
        <f aca="false">VLOOKUP(A237,PROGRAMAS!A:O,3,0)</f>
        <v>DIRETRIZ IV</v>
      </c>
      <c r="E237" s="62" t="str">
        <f aca="false">VLOOKUP(A237,PROGRAMAS!A:O,6,0)</f>
        <v>INSTITUCIONAL</v>
      </c>
      <c r="F237" s="72" t="s">
        <v>591</v>
      </c>
      <c r="G237" s="66" t="str">
        <f aca="false">VLOOKUP(F237,'AÇÕES ORÇAMENTÁRIAS'!D:E,2,0)</f>
        <v>1018</v>
      </c>
      <c r="H237" s="65" t="n">
        <f aca="false">VLOOKUP(CONCATENATE(G237,J237),'AÇÕES ORÇAMENTÁRIAS'!O:P,2,0)</f>
        <v>1855473</v>
      </c>
      <c r="I237" s="65" t="n">
        <f aca="false">VLOOKUP(CONCATENATE(G237,J237),'AÇÕES ORÇAMENTÁRIAS'!O:Q,3,0)</f>
        <v>1876561.29</v>
      </c>
      <c r="J237" s="66" t="str">
        <f aca="false">LEFT(K237,5)</f>
        <v>13116</v>
      </c>
      <c r="K237" s="67" t="s">
        <v>584</v>
      </c>
      <c r="L237" s="71" t="s">
        <v>585</v>
      </c>
      <c r="M237" s="66" t="str">
        <f aca="false">VLOOKUP(L237,'AÇÕES ESTRATÉGICAS'!D:E,2,0)</f>
        <v>2674</v>
      </c>
      <c r="N237" s="66" t="str">
        <f aca="false">CONCATENATE(J237,O237)</f>
        <v>13116EQUIPAMENTOS ADQUIRIDOS</v>
      </c>
      <c r="O237" s="69" t="s">
        <v>595</v>
      </c>
      <c r="P237" s="69" t="s">
        <v>213</v>
      </c>
      <c r="Q237" s="69" t="n">
        <v>20</v>
      </c>
      <c r="R237" s="69" t="str">
        <f aca="false">VLOOKUP(O237,'PRODUTOS PPA'!G:G,1,0)</f>
        <v>EQUIPAMENTOS ADQUIRIDOS</v>
      </c>
      <c r="S237" s="69" t="s">
        <v>591</v>
      </c>
      <c r="T237" s="69" t="s">
        <v>593</v>
      </c>
      <c r="U237" s="69" t="n">
        <v>1855473</v>
      </c>
      <c r="V237" s="70"/>
      <c r="W237" s="69"/>
      <c r="X237" s="69"/>
      <c r="Y237" s="69"/>
      <c r="Z237" s="69"/>
      <c r="AA237" s="69"/>
      <c r="AB237" s="69"/>
      <c r="AC237" s="69"/>
      <c r="AD237" s="69"/>
      <c r="AE237" s="69"/>
      <c r="AF237" s="69"/>
    </row>
    <row r="238" customFormat="false" ht="15" hidden="false" customHeight="true" outlineLevel="0" collapsed="false">
      <c r="A238" s="60" t="s">
        <v>80</v>
      </c>
      <c r="B238" s="61" t="str">
        <f aca="false">VLOOKUP(A238,PROGRAMAS!A:I,5,0)</f>
        <v>TEMÁTICO</v>
      </c>
      <c r="C238" s="62" t="str">
        <f aca="false">VLOOKUP(A238,PROGRAMAS!A:I,2,0)</f>
        <v>AVANÇA PIAUÍ</v>
      </c>
      <c r="D238" s="62" t="str">
        <f aca="false">VLOOKUP(A238,PROGRAMAS!A:O,3,0)</f>
        <v>DIRETRIZ II</v>
      </c>
      <c r="E238" s="62" t="str">
        <f aca="false">VLOOKUP(A238,PROGRAMAS!A:O,6,0)</f>
        <v>DESENVOLVIMENTO ECONÔMICO</v>
      </c>
      <c r="F238" s="63" t="s">
        <v>596</v>
      </c>
      <c r="G238" s="66" t="str">
        <f aca="false">VLOOKUP(F238,'AÇÕES ORÇAMENTÁRIAS'!D:E,2,0)</f>
        <v>1311</v>
      </c>
      <c r="H238" s="65" t="n">
        <f aca="false">VLOOKUP(CONCATENATE(G238,J238),'AÇÕES ORÇAMENTÁRIAS'!O:P,2,0)</f>
        <v>2882291</v>
      </c>
      <c r="I238" s="65" t="n">
        <f aca="false">VLOOKUP(CONCATENATE(G238,J238),'AÇÕES ORÇAMENTÁRIAS'!O:Q,3,0)</f>
        <v>0</v>
      </c>
      <c r="J238" s="66" t="str">
        <f aca="false">LEFT(K238,5)</f>
        <v>13203</v>
      </c>
      <c r="K238" s="67" t="s">
        <v>597</v>
      </c>
      <c r="L238" s="71" t="s">
        <v>598</v>
      </c>
      <c r="M238" s="66" t="str">
        <f aca="false">VLOOKUP(L238,'AÇÕES ESTRATÉGICAS'!D:E,2,0)</f>
        <v>2583</v>
      </c>
      <c r="N238" s="66" t="str">
        <f aca="false">CONCATENATE(J238,O238)</f>
        <v>13203CONCESSÃO DE FINANCIAMENTOS</v>
      </c>
      <c r="O238" s="63" t="s">
        <v>599</v>
      </c>
      <c r="P238" s="63" t="s">
        <v>600</v>
      </c>
      <c r="Q238" s="69" t="n">
        <v>250</v>
      </c>
      <c r="R238" s="69" t="str">
        <f aca="false">VLOOKUP(O238,'PRODUTOS PPA'!G:G,1,0)</f>
        <v>CONCESSÃO DE FINANCIAMENTOS</v>
      </c>
      <c r="S238" s="69" t="s">
        <v>596</v>
      </c>
      <c r="T238" s="69" t="s">
        <v>601</v>
      </c>
      <c r="U238" s="69" t="n">
        <v>2882291</v>
      </c>
      <c r="V238" s="70"/>
      <c r="W238" s="69"/>
      <c r="X238" s="69"/>
      <c r="Y238" s="69"/>
      <c r="Z238" s="69"/>
      <c r="AA238" s="69"/>
      <c r="AB238" s="69"/>
      <c r="AC238" s="69"/>
      <c r="AD238" s="69"/>
      <c r="AE238" s="69"/>
      <c r="AF238" s="69"/>
    </row>
    <row r="239" customFormat="false" ht="15" hidden="false" customHeight="true" outlineLevel="0" collapsed="false">
      <c r="A239" s="60" t="s">
        <v>94</v>
      </c>
      <c r="B239" s="61" t="str">
        <f aca="false">VLOOKUP(A239,PROGRAMAS!A:I,5,0)</f>
        <v>GESTÃO</v>
      </c>
      <c r="C239" s="62" t="str">
        <f aca="false">VLOOKUP(A239,PROGRAMAS!A:I,2,0)</f>
        <v>GESTÃO E MANUTENÇÃO DO PODER EXECUTIVO</v>
      </c>
      <c r="D239" s="62" t="str">
        <f aca="false">VLOOKUP(A239,PROGRAMAS!A:O,3,0)</f>
        <v>DIRETRIZ IV</v>
      </c>
      <c r="E239" s="62"/>
      <c r="F239" s="63" t="s">
        <v>602</v>
      </c>
      <c r="G239" s="66" t="n">
        <v>2331</v>
      </c>
      <c r="H239" s="65" t="n">
        <f aca="false">VLOOKUP(CONCATENATE(G239,J239),'AÇÕES ORÇAMENTÁRIAS'!O:P,2,0)</f>
        <v>96076</v>
      </c>
      <c r="I239" s="65" t="n">
        <f aca="false">VLOOKUP(CONCATENATE(G239,J239),'AÇÕES ORÇAMENTÁRIAS'!O:Q,3,0)</f>
        <v>311.04</v>
      </c>
      <c r="J239" s="66" t="str">
        <f aca="false">LEFT(K239,5)</f>
        <v>13204</v>
      </c>
      <c r="K239" s="67" t="s">
        <v>603</v>
      </c>
      <c r="L239" s="71" t="s">
        <v>604</v>
      </c>
      <c r="M239" s="66" t="str">
        <f aca="false">VLOOKUP(L239,'AÇÕES ESTRATÉGICAS'!D:E,2,0)</f>
        <v>2417</v>
      </c>
      <c r="N239" s="66" t="str">
        <f aca="false">CONCATENATE(J239,O239)</f>
        <v>13204EMPRESAS ATENDIDAS OU BENEFICIADAS</v>
      </c>
      <c r="O239" s="69" t="s">
        <v>605</v>
      </c>
      <c r="P239" s="69" t="s">
        <v>600</v>
      </c>
      <c r="Q239" s="69" t="n">
        <v>250</v>
      </c>
      <c r="R239" s="69" t="str">
        <f aca="false">VLOOKUP(O239,'PRODUTOS PPA'!G:G,1,0)</f>
        <v>EMPRESAS ATENDIDAS OU BENEFICIADAS</v>
      </c>
      <c r="S239" s="69" t="s">
        <v>602</v>
      </c>
      <c r="T239" s="69" t="n">
        <v>2331</v>
      </c>
      <c r="U239" s="69" t="n">
        <v>96076</v>
      </c>
      <c r="V239" s="70"/>
      <c r="W239" s="69"/>
      <c r="X239" s="69"/>
      <c r="Y239" s="69"/>
      <c r="Z239" s="69"/>
      <c r="AA239" s="69"/>
      <c r="AB239" s="69"/>
      <c r="AC239" s="69"/>
      <c r="AD239" s="69"/>
      <c r="AE239" s="69"/>
      <c r="AF239" s="69"/>
    </row>
    <row r="240" customFormat="false" ht="15" hidden="false" customHeight="true" outlineLevel="0" collapsed="false">
      <c r="A240" s="60" t="s">
        <v>80</v>
      </c>
      <c r="B240" s="61" t="str">
        <f aca="false">VLOOKUP(A240,PROGRAMAS!A:I,5,0)</f>
        <v>TEMÁTICO</v>
      </c>
      <c r="C240" s="62" t="str">
        <f aca="false">VLOOKUP(A240,PROGRAMAS!A:I,2,0)</f>
        <v>AVANÇA PIAUÍ</v>
      </c>
      <c r="D240" s="62" t="str">
        <f aca="false">VLOOKUP(A240,PROGRAMAS!A:O,3,0)</f>
        <v>DIRETRIZ II</v>
      </c>
      <c r="E240" s="62" t="str">
        <f aca="false">VLOOKUP(A240,PROGRAMAS!A:O,6,0)</f>
        <v>DESENVOLVIMENTO ECONÔMICO</v>
      </c>
      <c r="F240" s="63" t="s">
        <v>606</v>
      </c>
      <c r="G240" s="66" t="str">
        <f aca="false">VLOOKUP(F240,'AÇÕES ORÇAMENTÁRIAS'!D:E,2,0)</f>
        <v>2330</v>
      </c>
      <c r="H240" s="65" t="n">
        <f aca="false">VLOOKUP(CONCATENATE(G240,J240),'AÇÕES ORÇAMENTÁRIAS'!O:P,2,0)</f>
        <v>0</v>
      </c>
      <c r="I240" s="65" t="n">
        <f aca="false">VLOOKUP(CONCATENATE(G240,J240),'AÇÕES ORÇAMENTÁRIAS'!O:Q,3,0)</f>
        <v>0</v>
      </c>
      <c r="J240" s="66" t="str">
        <f aca="false">LEFT(K240,5)</f>
        <v>13205</v>
      </c>
      <c r="K240" s="67" t="s">
        <v>607</v>
      </c>
      <c r="L240" s="71" t="s">
        <v>608</v>
      </c>
      <c r="M240" s="66" t="str">
        <f aca="false">VLOOKUP(L240,'AÇÕES ESTRATÉGICAS'!D:E,2,0)</f>
        <v>2416</v>
      </c>
      <c r="N240" s="66" t="str">
        <f aca="false">CONCATENATE(J240,O240)</f>
        <v>13205CONCESSÃO DE FINANCIAMENTOS REALIZADOS</v>
      </c>
      <c r="O240" s="69" t="s">
        <v>609</v>
      </c>
      <c r="P240" s="69" t="s">
        <v>600</v>
      </c>
      <c r="Q240" s="69" t="n">
        <v>100</v>
      </c>
      <c r="R240" s="69" t="str">
        <f aca="false">VLOOKUP(O240,'PRODUTOS PPA'!G:G,1,0)</f>
        <v>CONCESSÃO DE FINANCIAMENTOS REALIZADOS</v>
      </c>
      <c r="S240" s="69" t="s">
        <v>606</v>
      </c>
      <c r="T240" s="69" t="s">
        <v>610</v>
      </c>
      <c r="U240" s="69" t="n">
        <v>0</v>
      </c>
      <c r="V240" s="70"/>
      <c r="W240" s="69"/>
      <c r="X240" s="69"/>
      <c r="Y240" s="69"/>
      <c r="Z240" s="69"/>
      <c r="AA240" s="69"/>
      <c r="AB240" s="69"/>
      <c r="AC240" s="69"/>
      <c r="AD240" s="69"/>
      <c r="AE240" s="69"/>
      <c r="AF240" s="69"/>
    </row>
    <row r="241" customFormat="false" ht="15" hidden="false" customHeight="true" outlineLevel="0" collapsed="false">
      <c r="A241" s="60" t="s">
        <v>63</v>
      </c>
      <c r="B241" s="61" t="str">
        <f aca="false">VLOOKUP(A241,PROGRAMAS!A:I,5,0)</f>
        <v>TEMÁTICO</v>
      </c>
      <c r="C241" s="62" t="str">
        <f aca="false">VLOOKUP(A241,PROGRAMAS!A:I,2,0)</f>
        <v>UNIVERSIDADE DE QUALIDADE PARA TODOS</v>
      </c>
      <c r="D241" s="62" t="str">
        <f aca="false">VLOOKUP(A241,PROGRAMAS!A:O,3,0)</f>
        <v>DIRETRIZ I</v>
      </c>
      <c r="E241" s="62" t="str">
        <f aca="false">VLOOKUP(A241,PROGRAMAS!A:O,6,0)</f>
        <v>EDUCAÇÃO, CULTURA, ESPORTE E LAZER</v>
      </c>
      <c r="F241" s="63" t="s">
        <v>611</v>
      </c>
      <c r="G241" s="66" t="str">
        <f aca="false">VLOOKUP(F241,'AÇÕES ORÇAMENTÁRIAS'!D:E,2,0)</f>
        <v>2037</v>
      </c>
      <c r="H241" s="65" t="n">
        <f aca="false">VLOOKUP(CONCATENATE(G241,J241),'AÇÕES ORÇAMENTÁRIAS'!O:P,2,0)</f>
        <v>3158365</v>
      </c>
      <c r="I241" s="65" t="n">
        <f aca="false">VLOOKUP(CONCATENATE(G241,J241),'AÇÕES ORÇAMENTÁRIAS'!O:Q,3,0)</f>
        <v>616953.88</v>
      </c>
      <c r="J241" s="66" t="str">
        <f aca="false">LEFT(K241,5)</f>
        <v>14101</v>
      </c>
      <c r="K241" s="67" t="s">
        <v>612</v>
      </c>
      <c r="L241" s="71" t="s">
        <v>613</v>
      </c>
      <c r="M241" s="66" t="str">
        <f aca="false">VLOOKUP(L241,'AÇÕES ESTRATÉGICAS'!D:E,2,0)</f>
        <v>2579</v>
      </c>
      <c r="N241" s="66" t="str">
        <f aca="false">CONCATENATE(J241,O241)</f>
        <v>14101CONTRATAÇÃO DE PESSOAL ESPECIALIZADO PARA ATUAÇÃO NOS POLOS</v>
      </c>
      <c r="O241" s="63" t="s">
        <v>614</v>
      </c>
      <c r="P241" s="63" t="s">
        <v>615</v>
      </c>
      <c r="Q241" s="69" t="n">
        <v>36</v>
      </c>
      <c r="R241" s="69" t="str">
        <f aca="false">VLOOKUP(O241,'PRODUTOS PPA'!G:G,1,0)</f>
        <v>CONTRATAÇÃO DE PESSOAL ESPECIALIZADO PARA ATUAÇÃO NOS POLOS</v>
      </c>
      <c r="S241" s="69" t="s">
        <v>611</v>
      </c>
      <c r="T241" s="69" t="s">
        <v>616</v>
      </c>
      <c r="U241" s="69" t="n">
        <v>3158365</v>
      </c>
      <c r="V241" s="70"/>
      <c r="W241" s="69"/>
      <c r="X241" s="69"/>
      <c r="Y241" s="69"/>
      <c r="Z241" s="69"/>
      <c r="AA241" s="69"/>
      <c r="AB241" s="69"/>
      <c r="AC241" s="69"/>
      <c r="AD241" s="69"/>
      <c r="AE241" s="69"/>
      <c r="AF241" s="69"/>
    </row>
    <row r="242" customFormat="false" ht="15" hidden="false" customHeight="true" outlineLevel="0" collapsed="false">
      <c r="A242" s="60" t="s">
        <v>63</v>
      </c>
      <c r="B242" s="61" t="str">
        <f aca="false">VLOOKUP(A242,PROGRAMAS!A:I,5,0)</f>
        <v>TEMÁTICO</v>
      </c>
      <c r="C242" s="62" t="str">
        <f aca="false">VLOOKUP(A242,PROGRAMAS!A:I,2,0)</f>
        <v>UNIVERSIDADE DE QUALIDADE PARA TODOS</v>
      </c>
      <c r="D242" s="62" t="str">
        <f aca="false">VLOOKUP(A242,PROGRAMAS!A:O,3,0)</f>
        <v>DIRETRIZ I</v>
      </c>
      <c r="E242" s="62" t="str">
        <f aca="false">VLOOKUP(A242,PROGRAMAS!A:O,6,0)</f>
        <v>EDUCAÇÃO, CULTURA, ESPORTE E LAZER</v>
      </c>
      <c r="F242" s="63" t="s">
        <v>611</v>
      </c>
      <c r="G242" s="66" t="str">
        <f aca="false">VLOOKUP(F242,'AÇÕES ORÇAMENTÁRIAS'!D:E,2,0)</f>
        <v>2037</v>
      </c>
      <c r="H242" s="65" t="n">
        <f aca="false">VLOOKUP(CONCATENATE(G242,J242),'AÇÕES ORÇAMENTÁRIAS'!O:P,2,0)</f>
        <v>3158365</v>
      </c>
      <c r="I242" s="65" t="n">
        <f aca="false">VLOOKUP(CONCATENATE(G242,J242),'AÇÕES ORÇAMENTÁRIAS'!O:Q,3,0)</f>
        <v>616953.88</v>
      </c>
      <c r="J242" s="66" t="str">
        <f aca="false">LEFT(K242,5)</f>
        <v>14101</v>
      </c>
      <c r="K242" s="67" t="s">
        <v>612</v>
      </c>
      <c r="L242" s="71" t="s">
        <v>613</v>
      </c>
      <c r="M242" s="66" t="str">
        <f aca="false">VLOOKUP(L242,'AÇÕES ESTRATÉGICAS'!D:E,2,0)</f>
        <v>2579</v>
      </c>
      <c r="N242" s="66" t="str">
        <f aca="false">CONCATENATE(J242,O242)</f>
        <v>14101MANUTENÇÃO DOS POLOS DA UNIVERSIDADE ABERTA DO BRASIL</v>
      </c>
      <c r="O242" s="63" t="s">
        <v>617</v>
      </c>
      <c r="P242" s="63" t="s">
        <v>147</v>
      </c>
      <c r="Q242" s="69" t="n">
        <v>36</v>
      </c>
      <c r="R242" s="69" t="str">
        <f aca="false">VLOOKUP(O242,'PRODUTOS PPA'!G:G,1,0)</f>
        <v>MANUTENÇÃO DOS POLOS DA UNIVERSIDADE ABERTA DO BRASIL</v>
      </c>
      <c r="S242" s="69" t="s">
        <v>611</v>
      </c>
      <c r="T242" s="69" t="s">
        <v>616</v>
      </c>
      <c r="U242" s="69" t="n">
        <v>3158365</v>
      </c>
      <c r="V242" s="70"/>
      <c r="W242" s="69"/>
      <c r="X242" s="69"/>
      <c r="Y242" s="69"/>
      <c r="Z242" s="69"/>
      <c r="AA242" s="69"/>
      <c r="AB242" s="69"/>
      <c r="AC242" s="69"/>
      <c r="AD242" s="69"/>
      <c r="AE242" s="69"/>
      <c r="AF242" s="69"/>
    </row>
    <row r="243" customFormat="false" ht="15" hidden="false" customHeight="true" outlineLevel="0" collapsed="false">
      <c r="A243" s="60" t="s">
        <v>63</v>
      </c>
      <c r="B243" s="61" t="str">
        <f aca="false">VLOOKUP(A243,PROGRAMAS!A:I,5,0)</f>
        <v>TEMÁTICO</v>
      </c>
      <c r="C243" s="62" t="str">
        <f aca="false">VLOOKUP(A243,PROGRAMAS!A:I,2,0)</f>
        <v>UNIVERSIDADE DE QUALIDADE PARA TODOS</v>
      </c>
      <c r="D243" s="62" t="str">
        <f aca="false">VLOOKUP(A243,PROGRAMAS!A:O,3,0)</f>
        <v>DIRETRIZ I</v>
      </c>
      <c r="E243" s="62" t="str">
        <f aca="false">VLOOKUP(A243,PROGRAMAS!A:O,6,0)</f>
        <v>EDUCAÇÃO, CULTURA, ESPORTE E LAZER</v>
      </c>
      <c r="F243" s="63" t="s">
        <v>611</v>
      </c>
      <c r="G243" s="66" t="str">
        <f aca="false">VLOOKUP(F243,'AÇÕES ORÇAMENTÁRIAS'!D:E,2,0)</f>
        <v>2037</v>
      </c>
      <c r="H243" s="65" t="n">
        <f aca="false">VLOOKUP(CONCATENATE(G243,J243),'AÇÕES ORÇAMENTÁRIAS'!O:P,2,0)</f>
        <v>3158365</v>
      </c>
      <c r="I243" s="65" t="n">
        <f aca="false">VLOOKUP(CONCATENATE(G243,J243),'AÇÕES ORÇAMENTÁRIAS'!O:Q,3,0)</f>
        <v>616953.88</v>
      </c>
      <c r="J243" s="66" t="str">
        <f aca="false">LEFT(K243,5)</f>
        <v>14101</v>
      </c>
      <c r="K243" s="67" t="s">
        <v>612</v>
      </c>
      <c r="L243" s="71" t="s">
        <v>613</v>
      </c>
      <c r="M243" s="66" t="str">
        <f aca="false">VLOOKUP(L243,'AÇÕES ESTRATÉGICAS'!D:E,2,0)</f>
        <v>2579</v>
      </c>
      <c r="N243" s="66" t="str">
        <f aca="false">CONCATENATE(J243,O243)</f>
        <v>14101MOBILIÁRIO E EQUIPAMENTO PARA NOVOS POLOS DA UAB ADQUIRIDOS</v>
      </c>
      <c r="O243" s="69" t="s">
        <v>618</v>
      </c>
      <c r="P243" s="69" t="s">
        <v>147</v>
      </c>
      <c r="Q243" s="69" t="n">
        <v>9</v>
      </c>
      <c r="R243" s="69" t="str">
        <f aca="false">VLOOKUP(O243,'PRODUTOS PPA'!G:G,1,0)</f>
        <v>MOBILIÁRIO E EQUIPAMENTO PARA NOVOS POLOS DA UAB ADQUIRIDOS</v>
      </c>
      <c r="S243" s="69" t="s">
        <v>611</v>
      </c>
      <c r="T243" s="69" t="s">
        <v>616</v>
      </c>
      <c r="U243" s="69" t="n">
        <v>3158365</v>
      </c>
      <c r="V243" s="70"/>
      <c r="W243" s="69"/>
      <c r="X243" s="69"/>
      <c r="Y243" s="69"/>
      <c r="Z243" s="69"/>
      <c r="AA243" s="69"/>
      <c r="AB243" s="69"/>
      <c r="AC243" s="69"/>
      <c r="AD243" s="69"/>
      <c r="AE243" s="69"/>
      <c r="AF243" s="69"/>
    </row>
    <row r="244" customFormat="false" ht="15" hidden="false" customHeight="true" outlineLevel="0" collapsed="false">
      <c r="A244" s="60" t="s">
        <v>63</v>
      </c>
      <c r="B244" s="61" t="str">
        <f aca="false">VLOOKUP(A244,PROGRAMAS!A:I,5,0)</f>
        <v>TEMÁTICO</v>
      </c>
      <c r="C244" s="62" t="str">
        <f aca="false">VLOOKUP(A244,PROGRAMAS!A:I,2,0)</f>
        <v>UNIVERSIDADE DE QUALIDADE PARA TODOS</v>
      </c>
      <c r="D244" s="62" t="str">
        <f aca="false">VLOOKUP(A244,PROGRAMAS!A:O,3,0)</f>
        <v>DIRETRIZ I</v>
      </c>
      <c r="E244" s="62" t="str">
        <f aca="false">VLOOKUP(A244,PROGRAMAS!A:O,6,0)</f>
        <v>EDUCAÇÃO, CULTURA, ESPORTE E LAZER</v>
      </c>
      <c r="F244" s="63" t="s">
        <v>611</v>
      </c>
      <c r="G244" s="66" t="str">
        <f aca="false">VLOOKUP(F244,'AÇÕES ORÇAMENTÁRIAS'!D:E,2,0)</f>
        <v>2037</v>
      </c>
      <c r="H244" s="65" t="n">
        <f aca="false">VLOOKUP(CONCATENATE(G244,J244),'AÇÕES ORÇAMENTÁRIAS'!O:P,2,0)</f>
        <v>3158365</v>
      </c>
      <c r="I244" s="65" t="n">
        <f aca="false">VLOOKUP(CONCATENATE(G244,J244),'AÇÕES ORÇAMENTÁRIAS'!O:Q,3,0)</f>
        <v>616953.88</v>
      </c>
      <c r="J244" s="66" t="str">
        <f aca="false">LEFT(K244,5)</f>
        <v>14101</v>
      </c>
      <c r="K244" s="67" t="s">
        <v>612</v>
      </c>
      <c r="L244" s="71" t="s">
        <v>613</v>
      </c>
      <c r="M244" s="66" t="str">
        <f aca="false">VLOOKUP(L244,'AÇÕES ESTRATÉGICAS'!D:E,2,0)</f>
        <v>2579</v>
      </c>
      <c r="N244" s="66" t="str">
        <f aca="false">CONCATENATE(J244,O244)</f>
        <v>14101MOBILIÁRIO E EQUIPAMENTO PARA NÚCLEOS DA UAB ADQUIRIDOS</v>
      </c>
      <c r="O244" s="69" t="s">
        <v>619</v>
      </c>
      <c r="P244" s="69" t="s">
        <v>147</v>
      </c>
      <c r="Q244" s="69" t="n">
        <v>20</v>
      </c>
      <c r="R244" s="69" t="str">
        <f aca="false">VLOOKUP(O244,'PRODUTOS PPA'!G:G,1,0)</f>
        <v>MOBILIÁRIO E EQUIPAMENTO PARA NÚCLEOS DA UAB ADQUIRIDOS</v>
      </c>
      <c r="S244" s="69" t="s">
        <v>611</v>
      </c>
      <c r="T244" s="69" t="s">
        <v>616</v>
      </c>
      <c r="U244" s="69" t="n">
        <v>3158365</v>
      </c>
      <c r="V244" s="70"/>
      <c r="W244" s="69"/>
      <c r="X244" s="69"/>
      <c r="Y244" s="69"/>
      <c r="Z244" s="69"/>
      <c r="AA244" s="69"/>
      <c r="AB244" s="69"/>
      <c r="AC244" s="69"/>
      <c r="AD244" s="69"/>
      <c r="AE244" s="69"/>
      <c r="AF244" s="69"/>
    </row>
    <row r="245" customFormat="false" ht="15" hidden="false" customHeight="true" outlineLevel="0" collapsed="false">
      <c r="A245" s="60" t="s">
        <v>63</v>
      </c>
      <c r="B245" s="61" t="str">
        <f aca="false">VLOOKUP(A245,PROGRAMAS!A:I,5,0)</f>
        <v>TEMÁTICO</v>
      </c>
      <c r="C245" s="62" t="str">
        <f aca="false">VLOOKUP(A245,PROGRAMAS!A:I,2,0)</f>
        <v>UNIVERSIDADE DE QUALIDADE PARA TODOS</v>
      </c>
      <c r="D245" s="62" t="str">
        <f aca="false">VLOOKUP(A245,PROGRAMAS!A:O,3,0)</f>
        <v>DIRETRIZ I</v>
      </c>
      <c r="E245" s="62" t="str">
        <f aca="false">VLOOKUP(A245,PROGRAMAS!A:O,6,0)</f>
        <v>EDUCAÇÃO, CULTURA, ESPORTE E LAZER</v>
      </c>
      <c r="F245" s="63" t="s">
        <v>611</v>
      </c>
      <c r="G245" s="66" t="str">
        <f aca="false">VLOOKUP(F245,'AÇÕES ORÇAMENTÁRIAS'!D:E,2,0)</f>
        <v>2037</v>
      </c>
      <c r="H245" s="65" t="n">
        <f aca="false">VLOOKUP(CONCATENATE(G245,J245),'AÇÕES ORÇAMENTÁRIAS'!O:P,2,0)</f>
        <v>3158365</v>
      </c>
      <c r="I245" s="65" t="n">
        <f aca="false">VLOOKUP(CONCATENATE(G245,J245),'AÇÕES ORÇAMENTÁRIAS'!O:Q,3,0)</f>
        <v>616953.88</v>
      </c>
      <c r="J245" s="66" t="str">
        <f aca="false">LEFT(K245,5)</f>
        <v>14101</v>
      </c>
      <c r="K245" s="67" t="s">
        <v>612</v>
      </c>
      <c r="L245" s="71" t="s">
        <v>613</v>
      </c>
      <c r="M245" s="66" t="str">
        <f aca="false">VLOOKUP(L245,'AÇÕES ESTRATÉGICAS'!D:E,2,0)</f>
        <v>2579</v>
      </c>
      <c r="N245" s="66" t="str">
        <f aca="false">CONCATENATE(J245,O245)</f>
        <v>14101NÚCLEOS DE EDUCAÇÃO A DISTÂNCIA DA UAB CONSTRUÍDOS</v>
      </c>
      <c r="O245" s="69" t="s">
        <v>620</v>
      </c>
      <c r="P245" s="69" t="s">
        <v>621</v>
      </c>
      <c r="Q245" s="69" t="n">
        <v>20</v>
      </c>
      <c r="R245" s="69" t="str">
        <f aca="false">VLOOKUP(O245,'PRODUTOS PPA'!G:G,1,0)</f>
        <v>NÚCLEOS DE EDUCAÇÃO A DISTÂNCIA DA UAB CONSTRUÍDOS</v>
      </c>
      <c r="S245" s="69" t="s">
        <v>611</v>
      </c>
      <c r="T245" s="69" t="s">
        <v>616</v>
      </c>
      <c r="U245" s="69" t="n">
        <v>3158365</v>
      </c>
      <c r="V245" s="70"/>
      <c r="W245" s="69"/>
      <c r="X245" s="69"/>
      <c r="Y245" s="69"/>
      <c r="Z245" s="69"/>
      <c r="AA245" s="69"/>
      <c r="AB245" s="69"/>
      <c r="AC245" s="69"/>
      <c r="AD245" s="69"/>
      <c r="AE245" s="69"/>
      <c r="AF245" s="69"/>
    </row>
    <row r="246" customFormat="false" ht="15" hidden="false" customHeight="true" outlineLevel="0" collapsed="false">
      <c r="A246" s="60" t="s">
        <v>63</v>
      </c>
      <c r="B246" s="61" t="str">
        <f aca="false">VLOOKUP(A246,PROGRAMAS!A:I,5,0)</f>
        <v>TEMÁTICO</v>
      </c>
      <c r="C246" s="62" t="str">
        <f aca="false">VLOOKUP(A246,PROGRAMAS!A:I,2,0)</f>
        <v>UNIVERSIDADE DE QUALIDADE PARA TODOS</v>
      </c>
      <c r="D246" s="62" t="str">
        <f aca="false">VLOOKUP(A246,PROGRAMAS!A:O,3,0)</f>
        <v>DIRETRIZ I</v>
      </c>
      <c r="E246" s="62" t="str">
        <f aca="false">VLOOKUP(A246,PROGRAMAS!A:O,6,0)</f>
        <v>EDUCAÇÃO, CULTURA, ESPORTE E LAZER</v>
      </c>
      <c r="F246" s="63" t="s">
        <v>611</v>
      </c>
      <c r="G246" s="66" t="str">
        <f aca="false">VLOOKUP(F246,'AÇÕES ORÇAMENTÁRIAS'!D:E,2,0)</f>
        <v>2037</v>
      </c>
      <c r="H246" s="65" t="n">
        <f aca="false">VLOOKUP(CONCATENATE(G246,J246),'AÇÕES ORÇAMENTÁRIAS'!O:P,2,0)</f>
        <v>3158365</v>
      </c>
      <c r="I246" s="65" t="n">
        <f aca="false">VLOOKUP(CONCATENATE(G246,J246),'AÇÕES ORÇAMENTÁRIAS'!O:Q,3,0)</f>
        <v>616953.88</v>
      </c>
      <c r="J246" s="66" t="str">
        <f aca="false">LEFT(K246,5)</f>
        <v>14101</v>
      </c>
      <c r="K246" s="67" t="s">
        <v>612</v>
      </c>
      <c r="L246" s="71" t="s">
        <v>613</v>
      </c>
      <c r="M246" s="66" t="str">
        <f aca="false">VLOOKUP(L246,'AÇÕES ESTRATÉGICAS'!D:E,2,0)</f>
        <v>2579</v>
      </c>
      <c r="N246" s="66" t="str">
        <f aca="false">CONCATENATE(J246,O246)</f>
        <v>14101PRÉDIOS CONSTRUÍDOS/ ADAPTADOS PARA SEDIAR POLOS DA UNIVERSIDADE ABERTA</v>
      </c>
      <c r="O246" s="69" t="s">
        <v>622</v>
      </c>
      <c r="P246" s="69" t="s">
        <v>621</v>
      </c>
      <c r="Q246" s="69" t="n">
        <v>9</v>
      </c>
      <c r="R246" s="69" t="str">
        <f aca="false">VLOOKUP(O246,'PRODUTOS PPA'!G:G,1,0)</f>
        <v>PRÉDIOS CONSTRUÍDOS/ ADAPTADOS PARA SEDIAR POLOS DA UNIVERSIDADE ABERTA</v>
      </c>
      <c r="S246" s="69" t="s">
        <v>611</v>
      </c>
      <c r="T246" s="69" t="s">
        <v>616</v>
      </c>
      <c r="U246" s="69" t="n">
        <v>3158365</v>
      </c>
      <c r="V246" s="70"/>
      <c r="W246" s="69"/>
      <c r="X246" s="69"/>
      <c r="Y246" s="69"/>
      <c r="Z246" s="69"/>
      <c r="AA246" s="69"/>
      <c r="AB246" s="69"/>
      <c r="AC246" s="69"/>
      <c r="AD246" s="69"/>
      <c r="AE246" s="69"/>
      <c r="AF246" s="69"/>
    </row>
    <row r="247" customFormat="false" ht="15" hidden="false" customHeight="true" outlineLevel="0" collapsed="false">
      <c r="A247" s="60" t="s">
        <v>63</v>
      </c>
      <c r="B247" s="61" t="str">
        <f aca="false">VLOOKUP(A247,PROGRAMAS!A:I,5,0)</f>
        <v>TEMÁTICO</v>
      </c>
      <c r="C247" s="62" t="str">
        <f aca="false">VLOOKUP(A247,PROGRAMAS!A:I,2,0)</f>
        <v>UNIVERSIDADE DE QUALIDADE PARA TODOS</v>
      </c>
      <c r="D247" s="62" t="str">
        <f aca="false">VLOOKUP(A247,PROGRAMAS!A:O,3,0)</f>
        <v>DIRETRIZ I</v>
      </c>
      <c r="E247" s="62" t="str">
        <f aca="false">VLOOKUP(A247,PROGRAMAS!A:O,6,0)</f>
        <v>EDUCAÇÃO, CULTURA, ESPORTE E LAZER</v>
      </c>
      <c r="F247" s="63" t="s">
        <v>611</v>
      </c>
      <c r="G247" s="66" t="str">
        <f aca="false">VLOOKUP(F247,'AÇÕES ORÇAMENTÁRIAS'!D:E,2,0)</f>
        <v>2037</v>
      </c>
      <c r="H247" s="65" t="n">
        <f aca="false">VLOOKUP(CONCATENATE(G247,J247),'AÇÕES ORÇAMENTÁRIAS'!O:P,2,0)</f>
        <v>3158365</v>
      </c>
      <c r="I247" s="65" t="n">
        <f aca="false">VLOOKUP(CONCATENATE(G247,J247),'AÇÕES ORÇAMENTÁRIAS'!O:Q,3,0)</f>
        <v>616953.88</v>
      </c>
      <c r="J247" s="66" t="str">
        <f aca="false">LEFT(K247,5)</f>
        <v>14101</v>
      </c>
      <c r="K247" s="67" t="s">
        <v>612</v>
      </c>
      <c r="L247" s="71" t="s">
        <v>613</v>
      </c>
      <c r="M247" s="66" t="str">
        <f aca="false">VLOOKUP(L247,'AÇÕES ESTRATÉGICAS'!D:E,2,0)</f>
        <v>2579</v>
      </c>
      <c r="N247" s="66" t="str">
        <f aca="false">CONCATENATE(J247,O247)</f>
        <v>14101REFORMA E AMPLIAÇÃO DE POLOS DA UNIVERSIDADE ABERTA REALIZADAS</v>
      </c>
      <c r="O247" s="69" t="s">
        <v>623</v>
      </c>
      <c r="P247" s="69" t="s">
        <v>621</v>
      </c>
      <c r="Q247" s="69" t="n">
        <v>4</v>
      </c>
      <c r="R247" s="69" t="str">
        <f aca="false">VLOOKUP(O247,'PRODUTOS PPA'!G:G,1,0)</f>
        <v>REFORMA E AMPLIAÇÃO DE POLOS DA UNIVERSIDADE ABERTA REALIZADAS</v>
      </c>
      <c r="S247" s="69" t="s">
        <v>611</v>
      </c>
      <c r="T247" s="69" t="s">
        <v>616</v>
      </c>
      <c r="U247" s="69" t="n">
        <v>3158365</v>
      </c>
      <c r="V247" s="70"/>
      <c r="W247" s="69"/>
      <c r="X247" s="69"/>
      <c r="Y247" s="69"/>
      <c r="Z247" s="69"/>
      <c r="AA247" s="69"/>
      <c r="AB247" s="69"/>
      <c r="AC247" s="69"/>
      <c r="AD247" s="69"/>
      <c r="AE247" s="69"/>
      <c r="AF247" s="69"/>
    </row>
    <row r="248" customFormat="false" ht="15" hidden="false" customHeight="true" outlineLevel="0" collapsed="false">
      <c r="A248" s="60" t="s">
        <v>63</v>
      </c>
      <c r="B248" s="61" t="str">
        <f aca="false">VLOOKUP(A248,PROGRAMAS!A:I,5,0)</f>
        <v>TEMÁTICO</v>
      </c>
      <c r="C248" s="62" t="str">
        <f aca="false">VLOOKUP(A248,PROGRAMAS!A:I,2,0)</f>
        <v>UNIVERSIDADE DE QUALIDADE PARA TODOS</v>
      </c>
      <c r="D248" s="62" t="str">
        <f aca="false">VLOOKUP(A248,PROGRAMAS!A:O,3,0)</f>
        <v>DIRETRIZ I</v>
      </c>
      <c r="E248" s="62" t="str">
        <f aca="false">VLOOKUP(A248,PROGRAMAS!A:O,6,0)</f>
        <v>EDUCAÇÃO, CULTURA, ESPORTE E LAZER</v>
      </c>
      <c r="F248" s="63" t="s">
        <v>611</v>
      </c>
      <c r="G248" s="66" t="str">
        <f aca="false">VLOOKUP(F248,'AÇÕES ORÇAMENTÁRIAS'!D:E,2,0)</f>
        <v>2037</v>
      </c>
      <c r="H248" s="65" t="n">
        <f aca="false">VLOOKUP(CONCATENATE(G248,J248),'AÇÕES ORÇAMENTÁRIAS'!O:P,2,0)</f>
        <v>3158365</v>
      </c>
      <c r="I248" s="65" t="n">
        <f aca="false">VLOOKUP(CONCATENATE(G248,J248),'AÇÕES ORÇAMENTÁRIAS'!O:Q,3,0)</f>
        <v>616953.88</v>
      </c>
      <c r="J248" s="66" t="str">
        <f aca="false">LEFT(K248,5)</f>
        <v>14101</v>
      </c>
      <c r="K248" s="67" t="s">
        <v>612</v>
      </c>
      <c r="L248" s="71" t="s">
        <v>613</v>
      </c>
      <c r="M248" s="66" t="str">
        <f aca="false">VLOOKUP(L248,'AÇÕES ESTRATÉGICAS'!D:E,2,0)</f>
        <v>2579</v>
      </c>
      <c r="N248" s="66" t="str">
        <f aca="false">CONCATENATE(J248,O248)</f>
        <v>14101VISITAS TÉCNICAS PARA MONITORAMENTO DOS POLOS E NÚCLEOS DA UAB</v>
      </c>
      <c r="O248" s="69" t="s">
        <v>624</v>
      </c>
      <c r="P248" s="69" t="s">
        <v>147</v>
      </c>
      <c r="Q248" s="69" t="n">
        <v>36</v>
      </c>
      <c r="R248" s="69" t="str">
        <f aca="false">VLOOKUP(O248,'PRODUTOS PPA'!G:G,1,0)</f>
        <v>VISITAS TÉCNICAS PARA MONITORAMENTO DOS POLOS E NÚCLEOS DA UAB</v>
      </c>
      <c r="S248" s="69" t="s">
        <v>611</v>
      </c>
      <c r="T248" s="69" t="s">
        <v>616</v>
      </c>
      <c r="U248" s="69" t="n">
        <v>3158365</v>
      </c>
      <c r="V248" s="70"/>
      <c r="W248" s="69"/>
      <c r="X248" s="69"/>
      <c r="Y248" s="69"/>
      <c r="Z248" s="69"/>
      <c r="AA248" s="69"/>
      <c r="AB248" s="69"/>
      <c r="AC248" s="69"/>
      <c r="AD248" s="69"/>
      <c r="AE248" s="69"/>
      <c r="AF248" s="69"/>
    </row>
    <row r="249" customFormat="false" ht="15" hidden="false" customHeight="true" outlineLevel="0" collapsed="false">
      <c r="A249" s="60" t="s">
        <v>65</v>
      </c>
      <c r="B249" s="61" t="str">
        <f aca="false">VLOOKUP(A249,PROGRAMAS!A:I,5,0)</f>
        <v>TEMÁTICO</v>
      </c>
      <c r="C249" s="62" t="str">
        <f aca="false">VLOOKUP(A249,PROGRAMAS!A:I,2,0)</f>
        <v>EDUCAÇÃO E DESENVOLVIMENTO SOCIAL INCLUSIVO E SUSTENTÁVEL</v>
      </c>
      <c r="D249" s="62" t="str">
        <f aca="false">VLOOKUP(A249,PROGRAMAS!A:O,3,0)</f>
        <v>DIRETRIZ I</v>
      </c>
      <c r="E249" s="62" t="str">
        <f aca="false">VLOOKUP(A249,PROGRAMAS!A:O,6,0)</f>
        <v>EDUCAÇÃO, CULTURA, ESPORTE E LAZER</v>
      </c>
      <c r="F249" s="63" t="s">
        <v>625</v>
      </c>
      <c r="G249" s="66" t="str">
        <f aca="false">VLOOKUP(F249,'AÇÕES ORÇAMENTÁRIAS'!D:E,2,0)</f>
        <v>2114</v>
      </c>
      <c r="H249" s="65" t="n">
        <f aca="false">VLOOKUP(CONCATENATE(G249,J249),'AÇÕES ORÇAMENTÁRIAS'!O:P,2,0)</f>
        <v>4635000</v>
      </c>
      <c r="I249" s="65" t="n">
        <f aca="false">VLOOKUP(CONCATENATE(G249,J249),'AÇÕES ORÇAMENTÁRIAS'!O:Q,3,0)</f>
        <v>1518423.79</v>
      </c>
      <c r="J249" s="66" t="str">
        <f aca="false">LEFT(K249,5)</f>
        <v>14102</v>
      </c>
      <c r="K249" s="67" t="s">
        <v>626</v>
      </c>
      <c r="L249" s="71" t="s">
        <v>627</v>
      </c>
      <c r="M249" s="66" t="str">
        <f aca="false">VLOOKUP(L249,'AÇÕES ESTRATÉGICAS'!D:E,2,0)</f>
        <v>2454</v>
      </c>
      <c r="N249" s="66" t="str">
        <f aca="false">CONCATENATE(J249,O249)</f>
        <v>14102MELHORIA GARANTIDA DOS INDICADORES DE EVASÃO ESCOLAR E CORREÇÃO DE FLUXO NO ENSINO MÉDIO</v>
      </c>
      <c r="O249" s="69" t="s">
        <v>628</v>
      </c>
      <c r="P249" s="69" t="s">
        <v>629</v>
      </c>
      <c r="Q249" s="69" t="n">
        <v>45000</v>
      </c>
      <c r="R249" s="69" t="str">
        <f aca="false">VLOOKUP(O249,'PRODUTOS PPA'!G:G,1,0)</f>
        <v>MELHORIA GARANTIDA DOS INDICADORES DE EVASÃO ESCOLAR E CORREÇÃO DE FLUXO NO ENSINO MÉDIO</v>
      </c>
      <c r="S249" s="69" t="s">
        <v>625</v>
      </c>
      <c r="T249" s="69" t="s">
        <v>630</v>
      </c>
      <c r="U249" s="69" t="n">
        <v>4635000</v>
      </c>
      <c r="V249" s="70"/>
      <c r="W249" s="69"/>
      <c r="X249" s="69"/>
      <c r="Y249" s="69"/>
      <c r="Z249" s="69"/>
      <c r="AA249" s="69"/>
      <c r="AB249" s="69"/>
      <c r="AC249" s="69"/>
      <c r="AD249" s="69"/>
      <c r="AE249" s="69"/>
      <c r="AF249" s="69"/>
    </row>
    <row r="250" customFormat="false" ht="15" hidden="false" customHeight="true" outlineLevel="0" collapsed="false">
      <c r="A250" s="60" t="s">
        <v>65</v>
      </c>
      <c r="B250" s="61" t="str">
        <f aca="false">VLOOKUP(A250,PROGRAMAS!A:I,5,0)</f>
        <v>TEMÁTICO</v>
      </c>
      <c r="C250" s="62" t="str">
        <f aca="false">VLOOKUP(A250,PROGRAMAS!A:I,2,0)</f>
        <v>EDUCAÇÃO E DESENVOLVIMENTO SOCIAL INCLUSIVO E SUSTENTÁVEL</v>
      </c>
      <c r="D250" s="62" t="str">
        <f aca="false">VLOOKUP(A250,PROGRAMAS!A:O,3,0)</f>
        <v>DIRETRIZ I</v>
      </c>
      <c r="E250" s="62" t="str">
        <f aca="false">VLOOKUP(A250,PROGRAMAS!A:O,6,0)</f>
        <v>EDUCAÇÃO, CULTURA, ESPORTE E LAZER</v>
      </c>
      <c r="F250" s="63" t="s">
        <v>625</v>
      </c>
      <c r="G250" s="66" t="str">
        <f aca="false">VLOOKUP(F250,'AÇÕES ORÇAMENTÁRIAS'!D:E,2,0)</f>
        <v>2114</v>
      </c>
      <c r="H250" s="65" t="n">
        <f aca="false">VLOOKUP(CONCATENATE(G250,J250),'AÇÕES ORÇAMENTÁRIAS'!O:P,2,0)</f>
        <v>4635000</v>
      </c>
      <c r="I250" s="65" t="n">
        <f aca="false">VLOOKUP(CONCATENATE(G250,J250),'AÇÕES ORÇAMENTÁRIAS'!O:Q,3,0)</f>
        <v>1518423.79</v>
      </c>
      <c r="J250" s="66" t="str">
        <f aca="false">LEFT(K250,5)</f>
        <v>14102</v>
      </c>
      <c r="K250" s="67" t="s">
        <v>626</v>
      </c>
      <c r="L250" s="71" t="s">
        <v>627</v>
      </c>
      <c r="M250" s="66" t="str">
        <f aca="false">VLOOKUP(L250,'AÇÕES ESTRATÉGICAS'!D:E,2,0)</f>
        <v>2454</v>
      </c>
      <c r="N250" s="66" t="str">
        <f aca="false">CONCATENATE(J250,O250)</f>
        <v>14102PROGRAMA DE MONITORAMENTO PEDAGÓGICO DA EDUCAÇÃO</v>
      </c>
      <c r="O250" s="69" t="s">
        <v>631</v>
      </c>
      <c r="P250" s="69" t="s">
        <v>632</v>
      </c>
      <c r="Q250" s="69" t="n">
        <v>660</v>
      </c>
      <c r="R250" s="69" t="str">
        <f aca="false">VLOOKUP(O250,'PRODUTOS PPA'!G:G,1,0)</f>
        <v>PROGRAMA DE MONITORAMENTO PEDAGÓGICO DA EDUCAÇÃO</v>
      </c>
      <c r="S250" s="69" t="s">
        <v>625</v>
      </c>
      <c r="T250" s="69" t="s">
        <v>630</v>
      </c>
      <c r="U250" s="69" t="n">
        <v>4635000</v>
      </c>
      <c r="V250" s="70"/>
      <c r="W250" s="69"/>
      <c r="X250" s="69"/>
      <c r="Y250" s="69"/>
      <c r="Z250" s="69"/>
      <c r="AA250" s="69"/>
      <c r="AB250" s="69"/>
      <c r="AC250" s="69"/>
      <c r="AD250" s="69"/>
      <c r="AE250" s="69"/>
      <c r="AF250" s="69"/>
    </row>
    <row r="251" customFormat="false" ht="15" hidden="false" customHeight="true" outlineLevel="0" collapsed="false">
      <c r="A251" s="60" t="s">
        <v>65</v>
      </c>
      <c r="B251" s="61" t="str">
        <f aca="false">VLOOKUP(A251,PROGRAMAS!A:I,5,0)</f>
        <v>TEMÁTICO</v>
      </c>
      <c r="C251" s="62" t="str">
        <f aca="false">VLOOKUP(A251,PROGRAMAS!A:I,2,0)</f>
        <v>EDUCAÇÃO E DESENVOLVIMENTO SOCIAL INCLUSIVO E SUSTENTÁVEL</v>
      </c>
      <c r="D251" s="62" t="str">
        <f aca="false">VLOOKUP(A251,PROGRAMAS!A:O,3,0)</f>
        <v>DIRETRIZ I</v>
      </c>
      <c r="E251" s="62" t="str">
        <f aca="false">VLOOKUP(A251,PROGRAMAS!A:O,6,0)</f>
        <v>EDUCAÇÃO, CULTURA, ESPORTE E LAZER</v>
      </c>
      <c r="F251" s="63" t="s">
        <v>625</v>
      </c>
      <c r="G251" s="66" t="str">
        <f aca="false">VLOOKUP(F251,'AÇÕES ORÇAMENTÁRIAS'!D:E,2,0)</f>
        <v>2114</v>
      </c>
      <c r="H251" s="65" t="n">
        <f aca="false">VLOOKUP(CONCATENATE(G251,J251),'AÇÕES ORÇAMENTÁRIAS'!O:P,2,0)</f>
        <v>4635000</v>
      </c>
      <c r="I251" s="65" t="n">
        <f aca="false">VLOOKUP(CONCATENATE(G251,J251),'AÇÕES ORÇAMENTÁRIAS'!O:Q,3,0)</f>
        <v>1518423.79</v>
      </c>
      <c r="J251" s="66" t="str">
        <f aca="false">LEFT(K251,5)</f>
        <v>14102</v>
      </c>
      <c r="K251" s="67" t="s">
        <v>626</v>
      </c>
      <c r="L251" s="71" t="s">
        <v>627</v>
      </c>
      <c r="M251" s="66" t="str">
        <f aca="false">VLOOKUP(L251,'AÇÕES ESTRATÉGICAS'!D:E,2,0)</f>
        <v>2454</v>
      </c>
      <c r="N251" s="66" t="str">
        <f aca="false">CONCATENATE(J251,O251)</f>
        <v>14102SISTEMA DE AVALIAÇÃO DA APRENDIZAGEM DO ESTADO DO PIAUÍ (SAEPI) REALIZADO</v>
      </c>
      <c r="O251" s="69" t="s">
        <v>633</v>
      </c>
      <c r="P251" s="69" t="s">
        <v>632</v>
      </c>
      <c r="Q251" s="69" t="n">
        <v>565</v>
      </c>
      <c r="R251" s="69" t="str">
        <f aca="false">VLOOKUP(O251,'PRODUTOS PPA'!G:G,1,0)</f>
        <v>SISTEMA DE AVALIAÇÃO DA APRENDIZAGEM DO ESTADO DO PIAUÍ (SAEPI) REALIZADO</v>
      </c>
      <c r="S251" s="69" t="s">
        <v>625</v>
      </c>
      <c r="T251" s="69" t="s">
        <v>630</v>
      </c>
      <c r="U251" s="69" t="n">
        <v>4635000</v>
      </c>
      <c r="V251" s="70"/>
      <c r="W251" s="69"/>
      <c r="X251" s="69"/>
      <c r="Y251" s="69"/>
      <c r="Z251" s="69"/>
      <c r="AA251" s="69"/>
      <c r="AB251" s="69"/>
      <c r="AC251" s="69"/>
      <c r="AD251" s="69"/>
      <c r="AE251" s="69"/>
      <c r="AF251" s="69"/>
    </row>
    <row r="252" customFormat="false" ht="15" hidden="false" customHeight="true" outlineLevel="0" collapsed="false">
      <c r="A252" s="60" t="s">
        <v>94</v>
      </c>
      <c r="B252" s="61" t="str">
        <f aca="false">VLOOKUP(A252,PROGRAMAS!A:I,5,0)</f>
        <v>GESTÃO</v>
      </c>
      <c r="C252" s="62" t="str">
        <f aca="false">VLOOKUP(A252,PROGRAMAS!A:I,2,0)</f>
        <v>GESTÃO E MANUTENÇÃO DO PODER EXECUTIVO</v>
      </c>
      <c r="D252" s="62" t="str">
        <f aca="false">VLOOKUP(A252,PROGRAMAS!A:O,3,0)</f>
        <v>DIRETRIZ IV</v>
      </c>
      <c r="E252" s="62"/>
      <c r="F252" s="63" t="s">
        <v>634</v>
      </c>
      <c r="G252" s="66" t="str">
        <f aca="false">VLOOKUP(F252,'AÇÕES ORÇAMENTÁRIAS'!D:E,2,0)</f>
        <v>1046</v>
      </c>
      <c r="H252" s="65" t="n">
        <f aca="false">VLOOKUP(CONCATENATE(G252,J252),'AÇÕES ORÇAMENTÁRIAS'!O:P,2,0)</f>
        <v>200000</v>
      </c>
      <c r="I252" s="65" t="n">
        <f aca="false">VLOOKUP(CONCATENATE(G252,J252),'AÇÕES ORÇAMENTÁRIAS'!O:Q,3,0)</f>
        <v>0</v>
      </c>
      <c r="J252" s="66" t="str">
        <f aca="false">LEFT(K252,5)</f>
        <v>14101</v>
      </c>
      <c r="K252" s="67" t="s">
        <v>612</v>
      </c>
      <c r="L252" s="71" t="s">
        <v>635</v>
      </c>
      <c r="M252" s="66" t="str">
        <f aca="false">VLOOKUP(L252,'AÇÕES ESTRATÉGICAS'!D:E,2,0)</f>
        <v>2679</v>
      </c>
      <c r="N252" s="66" t="str">
        <f aca="false">CONCATENATE(J252,O252)</f>
        <v>14101SISTEMA DE GESTÃO EDUCACIONAL DA SEDUC IMPLEMENTADO</v>
      </c>
      <c r="O252" s="69" t="s">
        <v>636</v>
      </c>
      <c r="P252" s="69" t="s">
        <v>637</v>
      </c>
      <c r="Q252" s="69" t="n">
        <v>2</v>
      </c>
      <c r="R252" s="69" t="str">
        <f aca="false">VLOOKUP(O252,'PRODUTOS PPA'!G:G,1,0)</f>
        <v>SISTEMA DE GESTÃO EDUCACIONAL DA SEDUC IMPLEMENTADO</v>
      </c>
      <c r="S252" s="69" t="s">
        <v>634</v>
      </c>
      <c r="T252" s="69" t="s">
        <v>638</v>
      </c>
      <c r="U252" s="69" t="n">
        <v>200000</v>
      </c>
      <c r="V252" s="70"/>
      <c r="W252" s="69"/>
      <c r="X252" s="69"/>
      <c r="Y252" s="69"/>
      <c r="Z252" s="69"/>
      <c r="AA252" s="69"/>
      <c r="AB252" s="69"/>
      <c r="AC252" s="69"/>
      <c r="AD252" s="69"/>
      <c r="AE252" s="69"/>
      <c r="AF252" s="69"/>
    </row>
    <row r="253" customFormat="false" ht="15" hidden="false" customHeight="true" outlineLevel="0" collapsed="false">
      <c r="A253" s="60" t="s">
        <v>94</v>
      </c>
      <c r="B253" s="61" t="str">
        <f aca="false">VLOOKUP(A253,PROGRAMAS!A:I,5,0)</f>
        <v>GESTÃO</v>
      </c>
      <c r="C253" s="62" t="str">
        <f aca="false">VLOOKUP(A253,PROGRAMAS!A:I,2,0)</f>
        <v>GESTÃO E MANUTENÇÃO DO PODER EXECUTIVO</v>
      </c>
      <c r="D253" s="62" t="str">
        <f aca="false">VLOOKUP(A253,PROGRAMAS!A:O,3,0)</f>
        <v>DIRETRIZ IV</v>
      </c>
      <c r="E253" s="62"/>
      <c r="F253" s="63" t="s">
        <v>639</v>
      </c>
      <c r="G253" s="66" t="n">
        <v>1045</v>
      </c>
      <c r="H253" s="65" t="n">
        <f aca="false">VLOOKUP(CONCATENATE(G253,J253),'AÇÕES ORÇAMENTÁRIAS'!O:P,2,0)</f>
        <v>4000000</v>
      </c>
      <c r="I253" s="65" t="n">
        <f aca="false">VLOOKUP(CONCATENATE(G253,J253),'AÇÕES ORÇAMENTÁRIAS'!O:Q,3,0)</f>
        <v>444780.7</v>
      </c>
      <c r="J253" s="66" t="str">
        <f aca="false">LEFT(K253,5)</f>
        <v>14101</v>
      </c>
      <c r="K253" s="67" t="s">
        <v>612</v>
      </c>
      <c r="L253" s="71" t="s">
        <v>635</v>
      </c>
      <c r="M253" s="66" t="str">
        <f aca="false">VLOOKUP(L253,'AÇÕES ESTRATÉGICAS'!D:E,2,0)</f>
        <v>2679</v>
      </c>
      <c r="N253" s="66" t="str">
        <f aca="false">CONCATENATE(J253,O253)</f>
        <v>14101INFRAESTRUTURA FÍSICA DA SEDE DA SEDUC E GRES MELHORADA</v>
      </c>
      <c r="O253" s="69" t="s">
        <v>640</v>
      </c>
      <c r="P253" s="69" t="s">
        <v>147</v>
      </c>
      <c r="Q253" s="69" t="n">
        <v>3</v>
      </c>
      <c r="R253" s="69" t="str">
        <f aca="false">VLOOKUP(O253,'PRODUTOS PPA'!G:G,1,0)</f>
        <v>INFRAESTRUTURA FÍSICA DA SEDE DA SEDUC E GRES MELHORADA</v>
      </c>
      <c r="S253" s="69" t="s">
        <v>639</v>
      </c>
      <c r="T253" s="69" t="n">
        <v>1045</v>
      </c>
      <c r="U253" s="69" t="n">
        <v>4000000</v>
      </c>
      <c r="V253" s="70"/>
      <c r="W253" s="69"/>
      <c r="X253" s="69"/>
      <c r="Y253" s="69"/>
      <c r="Z253" s="69"/>
      <c r="AA253" s="69"/>
      <c r="AB253" s="69"/>
      <c r="AC253" s="69"/>
      <c r="AD253" s="69"/>
      <c r="AE253" s="69"/>
      <c r="AF253" s="69"/>
    </row>
    <row r="254" customFormat="false" ht="15" hidden="false" customHeight="true" outlineLevel="0" collapsed="false">
      <c r="A254" s="60" t="s">
        <v>94</v>
      </c>
      <c r="B254" s="61" t="str">
        <f aca="false">VLOOKUP(A254,PROGRAMAS!A:I,5,0)</f>
        <v>GESTÃO</v>
      </c>
      <c r="C254" s="62" t="str">
        <f aca="false">VLOOKUP(A254,PROGRAMAS!A:I,2,0)</f>
        <v>GESTÃO E MANUTENÇÃO DO PODER EXECUTIVO</v>
      </c>
      <c r="D254" s="62" t="str">
        <f aca="false">VLOOKUP(A254,PROGRAMAS!A:O,3,0)</f>
        <v>DIRETRIZ IV</v>
      </c>
      <c r="E254" s="62"/>
      <c r="F254" s="73" t="e">
        <f aca="false">#N/A</f>
        <v>#N/A</v>
      </c>
      <c r="G254" s="66" t="e">
        <f aca="false">VLOOKUP(F254,'AÇÕES ORÇAMENTÁRIAS'!D:E,2,0)</f>
        <v>#N/A</v>
      </c>
      <c r="H254" s="65" t="e">
        <f aca="false">VLOOKUP(CONCATENATE(G254,J254),'AÇÕES ORÇAMENTÁRIAS'!O:P,2,0)</f>
        <v>#N/A</v>
      </c>
      <c r="I254" s="65" t="e">
        <f aca="false">VLOOKUP(CONCATENATE(G254,J254),'AÇÕES ORÇAMENTÁRIAS'!O:Q,3,0)</f>
        <v>#N/A</v>
      </c>
      <c r="J254" s="66" t="str">
        <f aca="false">LEFT(K254,5)</f>
        <v>14101</v>
      </c>
      <c r="K254" s="67" t="s">
        <v>612</v>
      </c>
      <c r="L254" s="71" t="s">
        <v>635</v>
      </c>
      <c r="M254" s="66" t="str">
        <f aca="false">VLOOKUP(L254,'AÇÕES ESTRATÉGICAS'!D:E,2,0)</f>
        <v>2679</v>
      </c>
      <c r="N254" s="66" t="str">
        <f aca="false">CONCATENATE(J254,O254)</f>
        <v>14101MANUTENÇÃO DAS AÇÕES DA SEDUC E GRES</v>
      </c>
      <c r="O254" s="69" t="s">
        <v>641</v>
      </c>
      <c r="P254" s="69" t="s">
        <v>147</v>
      </c>
      <c r="Q254" s="69" t="n">
        <v>22</v>
      </c>
      <c r="R254" s="69" t="str">
        <f aca="false">VLOOKUP(O254,'PRODUTOS PPA'!G:G,1,0)</f>
        <v>MANUTENÇÃO DAS AÇÕES DA SEDUC E GRES</v>
      </c>
      <c r="S254" s="69" t="e">
        <f aca="false">#N/A</f>
        <v>#N/A</v>
      </c>
      <c r="T254" s="69" t="e">
        <f aca="false">#N/A</f>
        <v>#N/A</v>
      </c>
      <c r="U254" s="69" t="e">
        <f aca="false">#N/A</f>
        <v>#N/A</v>
      </c>
      <c r="V254" s="70"/>
      <c r="W254" s="69"/>
      <c r="X254" s="69"/>
      <c r="Y254" s="69"/>
      <c r="Z254" s="69"/>
      <c r="AA254" s="69"/>
      <c r="AB254" s="69"/>
      <c r="AC254" s="69"/>
      <c r="AD254" s="69"/>
      <c r="AE254" s="69"/>
      <c r="AF254" s="69"/>
    </row>
    <row r="255" customFormat="false" ht="15" hidden="false" customHeight="true" outlineLevel="0" collapsed="false">
      <c r="A255" s="60" t="s">
        <v>94</v>
      </c>
      <c r="B255" s="61" t="str">
        <f aca="false">VLOOKUP(A255,PROGRAMAS!A:I,5,0)</f>
        <v>GESTÃO</v>
      </c>
      <c r="C255" s="62" t="str">
        <f aca="false">VLOOKUP(A255,PROGRAMAS!A:I,2,0)</f>
        <v>GESTÃO E MANUTENÇÃO DO PODER EXECUTIVO</v>
      </c>
      <c r="D255" s="62" t="str">
        <f aca="false">VLOOKUP(A255,PROGRAMAS!A:O,3,0)</f>
        <v>DIRETRIZ IV</v>
      </c>
      <c r="E255" s="62"/>
      <c r="F255" s="73" t="e">
        <f aca="false">#N/A</f>
        <v>#N/A</v>
      </c>
      <c r="G255" s="66" t="e">
        <f aca="false">VLOOKUP(F255,'AÇÕES ORÇAMENTÁRIAS'!D:E,2,0)</f>
        <v>#N/A</v>
      </c>
      <c r="H255" s="65" t="e">
        <f aca="false">VLOOKUP(CONCATENATE(G255,J255),'AÇÕES ORÇAMENTÁRIAS'!O:P,2,0)</f>
        <v>#N/A</v>
      </c>
      <c r="I255" s="65" t="e">
        <f aca="false">VLOOKUP(CONCATENATE(G255,J255),'AÇÕES ORÇAMENTÁRIAS'!O:Q,3,0)</f>
        <v>#N/A</v>
      </c>
      <c r="J255" s="66" t="str">
        <f aca="false">LEFT(K255,5)</f>
        <v>14101</v>
      </c>
      <c r="K255" s="67" t="s">
        <v>612</v>
      </c>
      <c r="L255" s="71" t="s">
        <v>635</v>
      </c>
      <c r="M255" s="66" t="str">
        <f aca="false">VLOOKUP(L255,'AÇÕES ESTRATÉGICAS'!D:E,2,0)</f>
        <v>2679</v>
      </c>
      <c r="N255" s="66" t="str">
        <f aca="false">CONCATENATE(J255,O255)</f>
        <v>14101PROCESSOS GERENCIAIS DA SEDUC E GRES MELHORADOS</v>
      </c>
      <c r="O255" s="69" t="s">
        <v>642</v>
      </c>
      <c r="P255" s="69" t="s">
        <v>147</v>
      </c>
      <c r="Q255" s="69" t="n">
        <v>22</v>
      </c>
      <c r="R255" s="69" t="str">
        <f aca="false">VLOOKUP(O255,'PRODUTOS PPA'!G:G,1,0)</f>
        <v>PROCESSOS GERENCIAIS DA SEDUC E GRES MELHORADOS</v>
      </c>
      <c r="S255" s="69" t="e">
        <f aca="false">#N/A</f>
        <v>#N/A</v>
      </c>
      <c r="T255" s="69" t="e">
        <f aca="false">#N/A</f>
        <v>#N/A</v>
      </c>
      <c r="U255" s="69" t="e">
        <f aca="false">#N/A</f>
        <v>#N/A</v>
      </c>
      <c r="V255" s="70"/>
      <c r="W255" s="69"/>
      <c r="X255" s="69"/>
      <c r="Y255" s="69"/>
      <c r="Z255" s="69"/>
      <c r="AA255" s="69"/>
      <c r="AB255" s="69"/>
      <c r="AC255" s="69"/>
      <c r="AD255" s="69"/>
      <c r="AE255" s="69"/>
      <c r="AF255" s="69"/>
    </row>
    <row r="256" customFormat="false" ht="15" hidden="false" customHeight="true" outlineLevel="0" collapsed="false">
      <c r="A256" s="60" t="s">
        <v>64</v>
      </c>
      <c r="B256" s="61" t="str">
        <f aca="false">VLOOKUP(A256,PROGRAMAS!A:I,5,0)</f>
        <v>TEMÁTICO</v>
      </c>
      <c r="C256" s="62" t="str">
        <f aca="false">VLOOKUP(A256,PROGRAMAS!A:I,2,0)</f>
        <v>FORTALECIMENTO E EXPANSÃO DA EDUCAÇÃO PROFISSIONAL</v>
      </c>
      <c r="D256" s="62" t="str">
        <f aca="false">VLOOKUP(A256,PROGRAMAS!A:O,3,0)</f>
        <v>DIRETRIZ I</v>
      </c>
      <c r="E256" s="62" t="str">
        <f aca="false">VLOOKUP(A256,PROGRAMAS!A:O,6,0)</f>
        <v>EDUCAÇÃO, CULTURA, ESPORTE E LAZER</v>
      </c>
      <c r="F256" s="63" t="s">
        <v>643</v>
      </c>
      <c r="G256" s="66" t="str">
        <f aca="false">VLOOKUP(F256,'AÇÕES ORÇAMENTÁRIAS'!D:E,2,0)</f>
        <v>2233</v>
      </c>
      <c r="H256" s="65" t="n">
        <f aca="false">VLOOKUP(CONCATENATE(G256,J256),'AÇÕES ORÇAMENTÁRIAS'!O:P,2,0)</f>
        <v>22150000</v>
      </c>
      <c r="I256" s="65" t="n">
        <f aca="false">VLOOKUP(CONCATENATE(G256,J256),'AÇÕES ORÇAMENTÁRIAS'!O:Q,3,0)</f>
        <v>10344671.12</v>
      </c>
      <c r="J256" s="66" t="str">
        <f aca="false">LEFT(K256,5)</f>
        <v>14102</v>
      </c>
      <c r="K256" s="67" t="s">
        <v>626</v>
      </c>
      <c r="L256" s="71" t="s">
        <v>644</v>
      </c>
      <c r="M256" s="66" t="str">
        <f aca="false">VLOOKUP(L256,'AÇÕES ESTRATÉGICAS'!D:E,2,0)</f>
        <v>2577</v>
      </c>
      <c r="N256" s="66" t="str">
        <f aca="false">CONCATENATE(J256,O256)</f>
        <v>14102MANUTENÇÃO DAS AÇÕES DO PRONATEC NAS ESCOLAS DA REDE ESTADUAL</v>
      </c>
      <c r="O256" s="69" t="s">
        <v>645</v>
      </c>
      <c r="P256" s="69" t="s">
        <v>629</v>
      </c>
      <c r="Q256" s="69" t="n">
        <v>2000</v>
      </c>
      <c r="R256" s="69" t="str">
        <f aca="false">VLOOKUP(O256,'PRODUTOS PPA'!G:G,1,0)</f>
        <v>MANUTENÇÃO DAS AÇÕES DO PRONATEC NAS ESCOLAS DA REDE ESTADUAL</v>
      </c>
      <c r="S256" s="69" t="s">
        <v>643</v>
      </c>
      <c r="T256" s="69" t="s">
        <v>646</v>
      </c>
      <c r="U256" s="69" t="n">
        <v>22150000</v>
      </c>
      <c r="V256" s="70"/>
      <c r="W256" s="69"/>
      <c r="X256" s="69"/>
      <c r="Y256" s="69"/>
      <c r="Z256" s="69"/>
      <c r="AA256" s="69"/>
      <c r="AB256" s="69"/>
      <c r="AC256" s="69"/>
      <c r="AD256" s="69"/>
      <c r="AE256" s="69"/>
      <c r="AF256" s="69"/>
    </row>
    <row r="257" customFormat="false" ht="15" hidden="false" customHeight="true" outlineLevel="0" collapsed="false">
      <c r="A257" s="60" t="s">
        <v>64</v>
      </c>
      <c r="B257" s="61" t="str">
        <f aca="false">VLOOKUP(A257,PROGRAMAS!A:I,5,0)</f>
        <v>TEMÁTICO</v>
      </c>
      <c r="C257" s="62" t="str">
        <f aca="false">VLOOKUP(A257,PROGRAMAS!A:I,2,0)</f>
        <v>FORTALECIMENTO E EXPANSÃO DA EDUCAÇÃO PROFISSIONAL</v>
      </c>
      <c r="D257" s="62" t="str">
        <f aca="false">VLOOKUP(A257,PROGRAMAS!A:O,3,0)</f>
        <v>DIRETRIZ I</v>
      </c>
      <c r="E257" s="62" t="str">
        <f aca="false">VLOOKUP(A257,PROGRAMAS!A:O,6,0)</f>
        <v>EDUCAÇÃO, CULTURA, ESPORTE E LAZER</v>
      </c>
      <c r="F257" s="63" t="s">
        <v>647</v>
      </c>
      <c r="G257" s="66" t="str">
        <f aca="false">VLOOKUP(F257,'AÇÕES ORÇAMENTÁRIAS'!D:E,2,0)</f>
        <v>2232</v>
      </c>
      <c r="H257" s="65" t="n">
        <f aca="false">VLOOKUP(CONCATENATE(G257,J257),'AÇÕES ORÇAMENTÁRIAS'!O:P,2,0)</f>
        <v>565000</v>
      </c>
      <c r="I257" s="65" t="n">
        <f aca="false">VLOOKUP(CONCATENATE(G257,J257),'AÇÕES ORÇAMENTÁRIAS'!O:Q,3,0)</f>
        <v>0</v>
      </c>
      <c r="J257" s="66" t="str">
        <f aca="false">LEFT(K257,5)</f>
        <v>14102</v>
      </c>
      <c r="K257" s="67" t="s">
        <v>626</v>
      </c>
      <c r="L257" s="71" t="s">
        <v>648</v>
      </c>
      <c r="M257" s="66" t="str">
        <f aca="false">VLOOKUP(L257,'AÇÕES ESTRATÉGICAS'!D:E,2,0)</f>
        <v>2575</v>
      </c>
      <c r="N257" s="66" t="str">
        <f aca="false">CONCATENATE(J257,O257)</f>
        <v>14102ESTÁGIO PARA OS ALUNOS DA REDE E-TEC REALIZADO</v>
      </c>
      <c r="O257" s="69" t="s">
        <v>649</v>
      </c>
      <c r="P257" s="69" t="s">
        <v>629</v>
      </c>
      <c r="Q257" s="69" t="n">
        <v>2040</v>
      </c>
      <c r="R257" s="69" t="str">
        <f aca="false">VLOOKUP(O257,'PRODUTOS PPA'!G:G,1,0)</f>
        <v>ESTÁGIO PARA OS ALUNOS DA REDE E-TEC REALIZADO</v>
      </c>
      <c r="S257" s="69" t="s">
        <v>647</v>
      </c>
      <c r="T257" s="69" t="s">
        <v>650</v>
      </c>
      <c r="U257" s="69" t="n">
        <v>565000</v>
      </c>
      <c r="V257" s="70"/>
      <c r="W257" s="69"/>
      <c r="X257" s="69"/>
      <c r="Y257" s="69"/>
      <c r="Z257" s="69"/>
      <c r="AA257" s="69"/>
      <c r="AB257" s="69"/>
      <c r="AC257" s="69"/>
      <c r="AD257" s="69"/>
      <c r="AE257" s="69"/>
      <c r="AF257" s="69"/>
    </row>
    <row r="258" customFormat="false" ht="15" hidden="false" customHeight="true" outlineLevel="0" collapsed="false">
      <c r="A258" s="60" t="s">
        <v>64</v>
      </c>
      <c r="B258" s="61" t="str">
        <f aca="false">VLOOKUP(A258,PROGRAMAS!A:I,5,0)</f>
        <v>TEMÁTICO</v>
      </c>
      <c r="C258" s="62" t="str">
        <f aca="false">VLOOKUP(A258,PROGRAMAS!A:I,2,0)</f>
        <v>FORTALECIMENTO E EXPANSÃO DA EDUCAÇÃO PROFISSIONAL</v>
      </c>
      <c r="D258" s="62" t="str">
        <f aca="false">VLOOKUP(A258,PROGRAMAS!A:O,3,0)</f>
        <v>DIRETRIZ I</v>
      </c>
      <c r="E258" s="62" t="str">
        <f aca="false">VLOOKUP(A258,PROGRAMAS!A:O,6,0)</f>
        <v>EDUCAÇÃO, CULTURA, ESPORTE E LAZER</v>
      </c>
      <c r="F258" s="63" t="s">
        <v>647</v>
      </c>
      <c r="G258" s="66" t="str">
        <f aca="false">VLOOKUP(F258,'AÇÕES ORÇAMENTÁRIAS'!D:E,2,0)</f>
        <v>2232</v>
      </c>
      <c r="H258" s="65" t="n">
        <f aca="false">VLOOKUP(CONCATENATE(G258,J258),'AÇÕES ORÇAMENTÁRIAS'!O:P,2,0)</f>
        <v>565000</v>
      </c>
      <c r="I258" s="65" t="n">
        <f aca="false">VLOOKUP(CONCATENATE(G258,J258),'AÇÕES ORÇAMENTÁRIAS'!O:Q,3,0)</f>
        <v>0</v>
      </c>
      <c r="J258" s="66" t="str">
        <f aca="false">LEFT(K258,5)</f>
        <v>14102</v>
      </c>
      <c r="K258" s="67" t="s">
        <v>626</v>
      </c>
      <c r="L258" s="71" t="s">
        <v>648</v>
      </c>
      <c r="M258" s="66" t="str">
        <f aca="false">VLOOKUP(L258,'AÇÕES ESTRATÉGICAS'!D:E,2,0)</f>
        <v>2575</v>
      </c>
      <c r="N258" s="66" t="str">
        <f aca="false">CONCATENATE(J258,O258)</f>
        <v>14102LABORATÓRIOS DE INFORMÁTICA, HOSPEDAGEM E ENFERMAGEM PARA OS POLOS E-TEC ADQUIRIDOS</v>
      </c>
      <c r="O258" s="69" t="s">
        <v>651</v>
      </c>
      <c r="P258" s="69" t="s">
        <v>147</v>
      </c>
      <c r="Q258" s="69" t="n">
        <v>29</v>
      </c>
      <c r="R258" s="69" t="str">
        <f aca="false">VLOOKUP(O258,'PRODUTOS PPA'!G:G,1,0)</f>
        <v>LABORATÓRIOS DE INFORMÁTICA, HOSPEDAGEM E ENFERMAGEM PARA OS POLOS E-TEC ADQUIRIDOS</v>
      </c>
      <c r="S258" s="69" t="s">
        <v>647</v>
      </c>
      <c r="T258" s="69" t="s">
        <v>650</v>
      </c>
      <c r="U258" s="69" t="n">
        <v>565000</v>
      </c>
      <c r="V258" s="70"/>
      <c r="W258" s="69"/>
      <c r="X258" s="69"/>
      <c r="Y258" s="69"/>
      <c r="Z258" s="69"/>
      <c r="AA258" s="69"/>
      <c r="AB258" s="69"/>
      <c r="AC258" s="69"/>
      <c r="AD258" s="69"/>
      <c r="AE258" s="69"/>
      <c r="AF258" s="69"/>
    </row>
    <row r="259" customFormat="false" ht="15" hidden="false" customHeight="true" outlineLevel="0" collapsed="false">
      <c r="A259" s="60" t="s">
        <v>64</v>
      </c>
      <c r="B259" s="61" t="str">
        <f aca="false">VLOOKUP(A259,PROGRAMAS!A:I,5,0)</f>
        <v>TEMÁTICO</v>
      </c>
      <c r="C259" s="62" t="str">
        <f aca="false">VLOOKUP(A259,PROGRAMAS!A:I,2,0)</f>
        <v>FORTALECIMENTO E EXPANSÃO DA EDUCAÇÃO PROFISSIONAL</v>
      </c>
      <c r="D259" s="62" t="str">
        <f aca="false">VLOOKUP(A259,PROGRAMAS!A:O,3,0)</f>
        <v>DIRETRIZ I</v>
      </c>
      <c r="E259" s="62" t="str">
        <f aca="false">VLOOKUP(A259,PROGRAMAS!A:O,6,0)</f>
        <v>EDUCAÇÃO, CULTURA, ESPORTE E LAZER</v>
      </c>
      <c r="F259" s="63" t="s">
        <v>652</v>
      </c>
      <c r="G259" s="66" t="str">
        <f aca="false">VLOOKUP(F259,'AÇÕES ORÇAMENTÁRIAS'!D:E,2,0)</f>
        <v>2237</v>
      </c>
      <c r="H259" s="65" t="n">
        <f aca="false">VLOOKUP(CONCATENATE(G259,J259),'AÇÕES ORÇAMENTÁRIAS'!O:P,2,0)</f>
        <v>748000</v>
      </c>
      <c r="I259" s="65" t="n">
        <f aca="false">VLOOKUP(CONCATENATE(G259,J259),'AÇÕES ORÇAMENTÁRIAS'!O:Q,3,0)</f>
        <v>0</v>
      </c>
      <c r="J259" s="66" t="str">
        <f aca="false">LEFT(K259,5)</f>
        <v>14102</v>
      </c>
      <c r="K259" s="67" t="s">
        <v>626</v>
      </c>
      <c r="L259" s="71" t="s">
        <v>653</v>
      </c>
      <c r="M259" s="66" t="str">
        <f aca="false">VLOOKUP(L259,'AÇÕES ESTRATÉGICAS'!D:E,2,0)</f>
        <v>2641</v>
      </c>
      <c r="N259" s="66" t="str">
        <f aca="false">CONCATENATE(J259,O259)</f>
        <v>14102CONSTRUÇÃO DE ESCOLAS DE EDUCAÇÃO PROFISSIONAL CONCLUÍDAS</v>
      </c>
      <c r="O259" s="63" t="s">
        <v>654</v>
      </c>
      <c r="P259" s="63" t="s">
        <v>632</v>
      </c>
      <c r="Q259" s="69" t="n">
        <v>3</v>
      </c>
      <c r="R259" s="69" t="str">
        <f aca="false">VLOOKUP(O259,'PRODUTOS PPA'!G:G,1,0)</f>
        <v>CONSTRUÇÃO DE ESCOLAS DE EDUCAÇÃO PROFISSIONAL CONCLUÍDAS</v>
      </c>
      <c r="S259" s="69" t="s">
        <v>652</v>
      </c>
      <c r="T259" s="69" t="s">
        <v>655</v>
      </c>
      <c r="U259" s="69" t="n">
        <v>748000</v>
      </c>
      <c r="V259" s="70"/>
      <c r="W259" s="69"/>
      <c r="X259" s="69"/>
      <c r="Y259" s="69"/>
      <c r="Z259" s="69"/>
      <c r="AA259" s="69"/>
      <c r="AB259" s="69"/>
      <c r="AC259" s="69"/>
      <c r="AD259" s="69"/>
      <c r="AE259" s="69"/>
      <c r="AF259" s="69"/>
    </row>
    <row r="260" customFormat="false" ht="15" hidden="false" customHeight="true" outlineLevel="0" collapsed="false">
      <c r="A260" s="60" t="s">
        <v>64</v>
      </c>
      <c r="B260" s="61" t="str">
        <f aca="false">VLOOKUP(A260,PROGRAMAS!A:I,5,0)</f>
        <v>TEMÁTICO</v>
      </c>
      <c r="C260" s="62" t="str">
        <f aca="false">VLOOKUP(A260,PROGRAMAS!A:I,2,0)</f>
        <v>FORTALECIMENTO E EXPANSÃO DA EDUCAÇÃO PROFISSIONAL</v>
      </c>
      <c r="D260" s="62" t="str">
        <f aca="false">VLOOKUP(A260,PROGRAMAS!A:O,3,0)</f>
        <v>DIRETRIZ I</v>
      </c>
      <c r="E260" s="62" t="str">
        <f aca="false">VLOOKUP(A260,PROGRAMAS!A:O,6,0)</f>
        <v>EDUCAÇÃO, CULTURA, ESPORTE E LAZER</v>
      </c>
      <c r="F260" s="63" t="s">
        <v>652</v>
      </c>
      <c r="G260" s="66" t="str">
        <f aca="false">VLOOKUP(F260,'AÇÕES ORÇAMENTÁRIAS'!D:E,2,0)</f>
        <v>2237</v>
      </c>
      <c r="H260" s="65" t="n">
        <f aca="false">VLOOKUP(CONCATENATE(G260,J260),'AÇÕES ORÇAMENTÁRIAS'!O:P,2,0)</f>
        <v>748000</v>
      </c>
      <c r="I260" s="65" t="n">
        <f aca="false">VLOOKUP(CONCATENATE(G260,J260),'AÇÕES ORÇAMENTÁRIAS'!O:Q,3,0)</f>
        <v>0</v>
      </c>
      <c r="J260" s="66" t="str">
        <f aca="false">LEFT(K260,5)</f>
        <v>14102</v>
      </c>
      <c r="K260" s="67" t="s">
        <v>626</v>
      </c>
      <c r="L260" s="71" t="s">
        <v>653</v>
      </c>
      <c r="M260" s="66" t="str">
        <f aca="false">VLOOKUP(L260,'AÇÕES ESTRATÉGICAS'!D:E,2,0)</f>
        <v>2641</v>
      </c>
      <c r="N260" s="66" t="str">
        <f aca="false">CONCATENATE(J260,O260)</f>
        <v>14102CONSTRUÇÃO DE ESCOLAS PADRÃO</v>
      </c>
      <c r="O260" s="63" t="s">
        <v>656</v>
      </c>
      <c r="P260" s="63" t="s">
        <v>632</v>
      </c>
      <c r="Q260" s="69" t="n">
        <v>10</v>
      </c>
      <c r="R260" s="69" t="str">
        <f aca="false">VLOOKUP(O260,'PRODUTOS PPA'!G:G,1,0)</f>
        <v>CONSTRUÇÃO DE ESCOLAS PADRÃO</v>
      </c>
      <c r="S260" s="69" t="s">
        <v>652</v>
      </c>
      <c r="T260" s="69" t="s">
        <v>655</v>
      </c>
      <c r="U260" s="69" t="n">
        <v>748000</v>
      </c>
      <c r="V260" s="70"/>
      <c r="W260" s="69"/>
      <c r="X260" s="69"/>
      <c r="Y260" s="69"/>
      <c r="Z260" s="69"/>
      <c r="AA260" s="69"/>
      <c r="AB260" s="69"/>
      <c r="AC260" s="69"/>
      <c r="AD260" s="69"/>
      <c r="AE260" s="69"/>
      <c r="AF260" s="69"/>
    </row>
    <row r="261" customFormat="false" ht="15" hidden="false" customHeight="true" outlineLevel="0" collapsed="false">
      <c r="A261" s="60" t="s">
        <v>64</v>
      </c>
      <c r="B261" s="61" t="str">
        <f aca="false">VLOOKUP(A261,PROGRAMAS!A:I,5,0)</f>
        <v>TEMÁTICO</v>
      </c>
      <c r="C261" s="62" t="str">
        <f aca="false">VLOOKUP(A261,PROGRAMAS!A:I,2,0)</f>
        <v>FORTALECIMENTO E EXPANSÃO DA EDUCAÇÃO PROFISSIONAL</v>
      </c>
      <c r="D261" s="62" t="str">
        <f aca="false">VLOOKUP(A261,PROGRAMAS!A:O,3,0)</f>
        <v>DIRETRIZ I</v>
      </c>
      <c r="E261" s="62" t="str">
        <f aca="false">VLOOKUP(A261,PROGRAMAS!A:O,6,0)</f>
        <v>EDUCAÇÃO, CULTURA, ESPORTE E LAZER</v>
      </c>
      <c r="F261" s="63" t="s">
        <v>652</v>
      </c>
      <c r="G261" s="66" t="str">
        <f aca="false">VLOOKUP(F261,'AÇÕES ORÇAMENTÁRIAS'!D:E,2,0)</f>
        <v>2237</v>
      </c>
      <c r="H261" s="65" t="n">
        <f aca="false">VLOOKUP(CONCATENATE(G261,J261),'AÇÕES ORÇAMENTÁRIAS'!O:P,2,0)</f>
        <v>748000</v>
      </c>
      <c r="I261" s="65" t="n">
        <f aca="false">VLOOKUP(CONCATENATE(G261,J261),'AÇÕES ORÇAMENTÁRIAS'!O:Q,3,0)</f>
        <v>0</v>
      </c>
      <c r="J261" s="66" t="str">
        <f aca="false">LEFT(K261,5)</f>
        <v>14102</v>
      </c>
      <c r="K261" s="67" t="s">
        <v>626</v>
      </c>
      <c r="L261" s="71" t="s">
        <v>653</v>
      </c>
      <c r="M261" s="66" t="str">
        <f aca="false">VLOOKUP(L261,'AÇÕES ESTRATÉGICAS'!D:E,2,0)</f>
        <v>2641</v>
      </c>
      <c r="N261" s="66" t="str">
        <f aca="false">CONCATENATE(J261,O261)</f>
        <v>14102ESCOLAS DE EDUCAÇÃO PROFISSIONAL AMPLIADAS</v>
      </c>
      <c r="O261" s="63" t="s">
        <v>657</v>
      </c>
      <c r="P261" s="63" t="s">
        <v>632</v>
      </c>
      <c r="Q261" s="69" t="n">
        <v>4</v>
      </c>
      <c r="R261" s="69" t="str">
        <f aca="false">VLOOKUP(O261,'PRODUTOS PPA'!G:G,1,0)</f>
        <v>ESCOLAS DE EDUCAÇÃO PROFISSIONAL AMPLIADAS</v>
      </c>
      <c r="S261" s="69" t="s">
        <v>652</v>
      </c>
      <c r="T261" s="69" t="s">
        <v>655</v>
      </c>
      <c r="U261" s="69" t="n">
        <v>748000</v>
      </c>
      <c r="V261" s="70"/>
      <c r="W261" s="69"/>
      <c r="X261" s="69"/>
      <c r="Y261" s="69"/>
      <c r="Z261" s="69"/>
      <c r="AA261" s="69"/>
      <c r="AB261" s="69"/>
      <c r="AC261" s="69"/>
      <c r="AD261" s="69"/>
      <c r="AE261" s="69"/>
      <c r="AF261" s="69"/>
    </row>
    <row r="262" customFormat="false" ht="15" hidden="false" customHeight="true" outlineLevel="0" collapsed="false">
      <c r="A262" s="60" t="s">
        <v>64</v>
      </c>
      <c r="B262" s="61" t="str">
        <f aca="false">VLOOKUP(A262,PROGRAMAS!A:I,5,0)</f>
        <v>TEMÁTICO</v>
      </c>
      <c r="C262" s="62" t="str">
        <f aca="false">VLOOKUP(A262,PROGRAMAS!A:I,2,0)</f>
        <v>FORTALECIMENTO E EXPANSÃO DA EDUCAÇÃO PROFISSIONAL</v>
      </c>
      <c r="D262" s="62" t="str">
        <f aca="false">VLOOKUP(A262,PROGRAMAS!A:O,3,0)</f>
        <v>DIRETRIZ I</v>
      </c>
      <c r="E262" s="62" t="str">
        <f aca="false">VLOOKUP(A262,PROGRAMAS!A:O,6,0)</f>
        <v>EDUCAÇÃO, CULTURA, ESPORTE E LAZER</v>
      </c>
      <c r="F262" s="63" t="s">
        <v>652</v>
      </c>
      <c r="G262" s="66" t="str">
        <f aca="false">VLOOKUP(F262,'AÇÕES ORÇAMENTÁRIAS'!D:E,2,0)</f>
        <v>2237</v>
      </c>
      <c r="H262" s="65" t="n">
        <f aca="false">VLOOKUP(CONCATENATE(G262,J262),'AÇÕES ORÇAMENTÁRIAS'!O:P,2,0)</f>
        <v>748000</v>
      </c>
      <c r="I262" s="65" t="n">
        <f aca="false">VLOOKUP(CONCATENATE(G262,J262),'AÇÕES ORÇAMENTÁRIAS'!O:Q,3,0)</f>
        <v>0</v>
      </c>
      <c r="J262" s="66" t="str">
        <f aca="false">LEFT(K262,5)</f>
        <v>14102</v>
      </c>
      <c r="K262" s="67" t="s">
        <v>626</v>
      </c>
      <c r="L262" s="71" t="s">
        <v>653</v>
      </c>
      <c r="M262" s="66" t="str">
        <f aca="false">VLOOKUP(L262,'AÇÕES ESTRATÉGICAS'!D:E,2,0)</f>
        <v>2641</v>
      </c>
      <c r="N262" s="66" t="str">
        <f aca="false">CONCATENATE(J262,O262)</f>
        <v>14102ESCOLAS DE EDUCAÇÃO PROFISSIONAL REFORMADAS</v>
      </c>
      <c r="O262" s="63" t="s">
        <v>658</v>
      </c>
      <c r="P262" s="63" t="s">
        <v>632</v>
      </c>
      <c r="Q262" s="69" t="n">
        <v>4</v>
      </c>
      <c r="R262" s="69" t="str">
        <f aca="false">VLOOKUP(O262,'PRODUTOS PPA'!G:G,1,0)</f>
        <v>ESCOLAS DE EDUCAÇÃO PROFISSIONAL REFORMADAS</v>
      </c>
      <c r="S262" s="69" t="s">
        <v>652</v>
      </c>
      <c r="T262" s="69" t="s">
        <v>655</v>
      </c>
      <c r="U262" s="69" t="n">
        <v>748000</v>
      </c>
      <c r="V262" s="70"/>
      <c r="W262" s="69"/>
      <c r="X262" s="69"/>
      <c r="Y262" s="69"/>
      <c r="Z262" s="69"/>
      <c r="AA262" s="69"/>
      <c r="AB262" s="69"/>
      <c r="AC262" s="69"/>
      <c r="AD262" s="69"/>
      <c r="AE262" s="69"/>
      <c r="AF262" s="69"/>
    </row>
    <row r="263" customFormat="false" ht="15" hidden="false" customHeight="true" outlineLevel="0" collapsed="false">
      <c r="A263" s="60" t="s">
        <v>64</v>
      </c>
      <c r="B263" s="61" t="str">
        <f aca="false">VLOOKUP(A263,PROGRAMAS!A:I,5,0)</f>
        <v>TEMÁTICO</v>
      </c>
      <c r="C263" s="62" t="str">
        <f aca="false">VLOOKUP(A263,PROGRAMAS!A:I,2,0)</f>
        <v>FORTALECIMENTO E EXPANSÃO DA EDUCAÇÃO PROFISSIONAL</v>
      </c>
      <c r="D263" s="62" t="str">
        <f aca="false">VLOOKUP(A263,PROGRAMAS!A:O,3,0)</f>
        <v>DIRETRIZ I</v>
      </c>
      <c r="E263" s="62" t="str">
        <f aca="false">VLOOKUP(A263,PROGRAMAS!A:O,6,0)</f>
        <v>EDUCAÇÃO, CULTURA, ESPORTE E LAZER</v>
      </c>
      <c r="F263" s="63" t="s">
        <v>652</v>
      </c>
      <c r="G263" s="66" t="str">
        <f aca="false">VLOOKUP(F263,'AÇÕES ORÇAMENTÁRIAS'!D:E,2,0)</f>
        <v>2237</v>
      </c>
      <c r="H263" s="65" t="n">
        <f aca="false">VLOOKUP(CONCATENATE(G263,J263),'AÇÕES ORÇAMENTÁRIAS'!O:P,2,0)</f>
        <v>748000</v>
      </c>
      <c r="I263" s="65" t="n">
        <f aca="false">VLOOKUP(CONCATENATE(G263,J263),'AÇÕES ORÇAMENTÁRIAS'!O:Q,3,0)</f>
        <v>0</v>
      </c>
      <c r="J263" s="66" t="str">
        <f aca="false">LEFT(K263,5)</f>
        <v>14102</v>
      </c>
      <c r="K263" s="67" t="s">
        <v>626</v>
      </c>
      <c r="L263" s="71" t="s">
        <v>653</v>
      </c>
      <c r="M263" s="66" t="str">
        <f aca="false">VLOOKUP(L263,'AÇÕES ESTRATÉGICAS'!D:E,2,0)</f>
        <v>2641</v>
      </c>
      <c r="N263" s="66" t="str">
        <f aca="false">CONCATENATE(J263,O263)</f>
        <v>14102MOBILIÁRIO E EQUIPAMENTO ADQUIRIDOS PARA AS ESCOLAS DE EDUCAÇÃO PROFISSIONAL</v>
      </c>
      <c r="O263" s="63" t="s">
        <v>659</v>
      </c>
      <c r="P263" s="63" t="s">
        <v>632</v>
      </c>
      <c r="Q263" s="69" t="n">
        <v>10</v>
      </c>
      <c r="R263" s="69" t="str">
        <f aca="false">VLOOKUP(O263,'PRODUTOS PPA'!G:G,1,0)</f>
        <v>MOBILIÁRIO E EQUIPAMENTO ADQUIRIDOS PARA AS ESCOLAS DE EDUCAÇÃO PROFISSIONAL</v>
      </c>
      <c r="S263" s="69" t="s">
        <v>652</v>
      </c>
      <c r="T263" s="69" t="s">
        <v>655</v>
      </c>
      <c r="U263" s="69" t="n">
        <v>748000</v>
      </c>
      <c r="V263" s="70"/>
      <c r="W263" s="69"/>
      <c r="X263" s="69"/>
      <c r="Y263" s="69"/>
      <c r="Z263" s="69"/>
      <c r="AA263" s="69"/>
      <c r="AB263" s="69"/>
      <c r="AC263" s="69"/>
      <c r="AD263" s="69"/>
      <c r="AE263" s="69"/>
      <c r="AF263" s="69"/>
    </row>
    <row r="264" customFormat="false" ht="15" hidden="false" customHeight="true" outlineLevel="0" collapsed="false">
      <c r="A264" s="60" t="s">
        <v>64</v>
      </c>
      <c r="B264" s="61" t="str">
        <f aca="false">VLOOKUP(A264,PROGRAMAS!A:I,5,0)</f>
        <v>TEMÁTICO</v>
      </c>
      <c r="C264" s="62" t="str">
        <f aca="false">VLOOKUP(A264,PROGRAMAS!A:I,2,0)</f>
        <v>FORTALECIMENTO E EXPANSÃO DA EDUCAÇÃO PROFISSIONAL</v>
      </c>
      <c r="D264" s="62" t="str">
        <f aca="false">VLOOKUP(A264,PROGRAMAS!A:O,3,0)</f>
        <v>DIRETRIZ I</v>
      </c>
      <c r="E264" s="62" t="str">
        <f aca="false">VLOOKUP(A264,PROGRAMAS!A:O,6,0)</f>
        <v>EDUCAÇÃO, CULTURA, ESPORTE E LAZER</v>
      </c>
      <c r="F264" s="63" t="s">
        <v>660</v>
      </c>
      <c r="G264" s="66" t="str">
        <f aca="false">VLOOKUP(F264,'AÇÕES ORÇAMENTÁRIAS'!D:E,2,0)</f>
        <v>2235</v>
      </c>
      <c r="H264" s="65" t="n">
        <f aca="false">VLOOKUP(CONCATENATE(G264,J264),'AÇÕES ORÇAMENTÁRIAS'!O:P,2,0)</f>
        <v>16251125</v>
      </c>
      <c r="I264" s="65" t="n">
        <f aca="false">VLOOKUP(CONCATENATE(G264,J264),'AÇÕES ORÇAMENTÁRIAS'!O:Q,3,0)</f>
        <v>5065417.83</v>
      </c>
      <c r="J264" s="66" t="str">
        <f aca="false">LEFT(K264,5)</f>
        <v>14102</v>
      </c>
      <c r="K264" s="67" t="s">
        <v>626</v>
      </c>
      <c r="L264" s="71" t="s">
        <v>661</v>
      </c>
      <c r="M264" s="66" t="str">
        <f aca="false">VLOOKUP(L264,'AÇÕES ESTRATÉGICAS'!D:E,2,0)</f>
        <v>2649</v>
      </c>
      <c r="N264" s="66" t="str">
        <f aca="false">CONCATENATE(J264,O264)</f>
        <v>14102MANUTENÇÃO DAS AÇÕES DO PROJOVEM URBANO NAS ESCOLAS DA REDE ESTADUAL</v>
      </c>
      <c r="O264" s="69" t="s">
        <v>662</v>
      </c>
      <c r="P264" s="69" t="s">
        <v>629</v>
      </c>
      <c r="Q264" s="69" t="n">
        <v>7000</v>
      </c>
      <c r="R264" s="69" t="str">
        <f aca="false">VLOOKUP(O264,'PRODUTOS PPA'!G:G,1,0)</f>
        <v>MANUTENÇÃO DAS AÇÕES DO PROJOVEM URBANO NAS ESCOLAS DA REDE ESTADUAL</v>
      </c>
      <c r="S264" s="69" t="s">
        <v>660</v>
      </c>
      <c r="T264" s="69" t="s">
        <v>663</v>
      </c>
      <c r="U264" s="69" t="n">
        <v>16251125</v>
      </c>
      <c r="V264" s="70"/>
      <c r="W264" s="69"/>
      <c r="X264" s="69"/>
      <c r="Y264" s="69"/>
      <c r="Z264" s="69"/>
      <c r="AA264" s="69"/>
      <c r="AB264" s="69"/>
      <c r="AC264" s="69"/>
      <c r="AD264" s="69"/>
      <c r="AE264" s="69"/>
      <c r="AF264" s="69"/>
    </row>
    <row r="265" customFormat="false" ht="15" hidden="false" customHeight="true" outlineLevel="0" collapsed="false">
      <c r="A265" s="60" t="s">
        <v>64</v>
      </c>
      <c r="B265" s="61" t="str">
        <f aca="false">VLOOKUP(A265,PROGRAMAS!A:I,5,0)</f>
        <v>TEMÁTICO</v>
      </c>
      <c r="C265" s="62" t="str">
        <f aca="false">VLOOKUP(A265,PROGRAMAS!A:I,2,0)</f>
        <v>FORTALECIMENTO E EXPANSÃO DA EDUCAÇÃO PROFISSIONAL</v>
      </c>
      <c r="D265" s="62" t="str">
        <f aca="false">VLOOKUP(A265,PROGRAMAS!A:O,3,0)</f>
        <v>DIRETRIZ I</v>
      </c>
      <c r="E265" s="62" t="str">
        <f aca="false">VLOOKUP(A265,PROGRAMAS!A:O,6,0)</f>
        <v>EDUCAÇÃO, CULTURA, ESPORTE E LAZER</v>
      </c>
      <c r="F265" s="73" t="e">
        <f aca="false">#N/A</f>
        <v>#N/A</v>
      </c>
      <c r="G265" s="66" t="e">
        <f aca="false">VLOOKUP(F265,'AÇÕES ORÇAMENTÁRIAS'!D:E,2,0)</f>
        <v>#N/A</v>
      </c>
      <c r="H265" s="65" t="e">
        <f aca="false">VLOOKUP(CONCATENATE(G265,J265),'AÇÕES ORÇAMENTÁRIAS'!O:P,2,0)</f>
        <v>#N/A</v>
      </c>
      <c r="I265" s="65" t="e">
        <f aca="false">VLOOKUP(CONCATENATE(G265,J265),'AÇÕES ORÇAMENTÁRIAS'!O:Q,3,0)</f>
        <v>#N/A</v>
      </c>
      <c r="J265" s="66" t="str">
        <f aca="false">LEFT(K265,5)</f>
        <v>14102</v>
      </c>
      <c r="K265" s="67" t="s">
        <v>626</v>
      </c>
      <c r="L265" s="71" t="s">
        <v>653</v>
      </c>
      <c r="M265" s="66" t="str">
        <f aca="false">VLOOKUP(L265,'AÇÕES ESTRATÉGICAS'!D:E,2,0)</f>
        <v>2641</v>
      </c>
      <c r="N265" s="66" t="str">
        <f aca="false">CONCATENATE(J265,O265)</f>
        <v>14102ACERVO BIBLIOGRÁFICO PARA AS ESCOLAS DE EDUCAÇÃO PROFISSIONAL ADQUIRIDO</v>
      </c>
      <c r="O265" s="63" t="s">
        <v>664</v>
      </c>
      <c r="P265" s="63" t="s">
        <v>632</v>
      </c>
      <c r="Q265" s="69" t="n">
        <v>8</v>
      </c>
      <c r="R265" s="69" t="str">
        <f aca="false">VLOOKUP(O265,'PRODUTOS PPA'!G:G,1,0)</f>
        <v>ACERVO BIBLIOGRÁFICO PARA AS ESCOLAS DE EDUCAÇÃO PROFISSIONAL ADQUIRIDO</v>
      </c>
      <c r="S265" s="69" t="e">
        <f aca="false">#N/A</f>
        <v>#N/A</v>
      </c>
      <c r="T265" s="69" t="e">
        <f aca="false">#N/A</f>
        <v>#N/A</v>
      </c>
      <c r="U265" s="69" t="e">
        <f aca="false">#N/A</f>
        <v>#N/A</v>
      </c>
      <c r="V265" s="70"/>
      <c r="W265" s="69"/>
      <c r="X265" s="69"/>
      <c r="Y265" s="69"/>
      <c r="Z265" s="69"/>
      <c r="AA265" s="69"/>
      <c r="AB265" s="69"/>
      <c r="AC265" s="69"/>
      <c r="AD265" s="69"/>
      <c r="AE265" s="69"/>
      <c r="AF265" s="69"/>
    </row>
    <row r="266" customFormat="false" ht="15" hidden="false" customHeight="true" outlineLevel="0" collapsed="false">
      <c r="A266" s="60" t="s">
        <v>64</v>
      </c>
      <c r="B266" s="61" t="str">
        <f aca="false">VLOOKUP(A266,PROGRAMAS!A:I,5,0)</f>
        <v>TEMÁTICO</v>
      </c>
      <c r="C266" s="62" t="str">
        <f aca="false">VLOOKUP(A266,PROGRAMAS!A:I,2,0)</f>
        <v>FORTALECIMENTO E EXPANSÃO DA EDUCAÇÃO PROFISSIONAL</v>
      </c>
      <c r="D266" s="62" t="str">
        <f aca="false">VLOOKUP(A266,PROGRAMAS!A:O,3,0)</f>
        <v>DIRETRIZ I</v>
      </c>
      <c r="E266" s="62" t="str">
        <f aca="false">VLOOKUP(A266,PROGRAMAS!A:O,6,0)</f>
        <v>EDUCAÇÃO, CULTURA, ESPORTE E LAZER</v>
      </c>
      <c r="F266" s="73" t="e">
        <f aca="false">#N/A</f>
        <v>#N/A</v>
      </c>
      <c r="G266" s="66" t="e">
        <f aca="false">VLOOKUP(F266,'AÇÕES ORÇAMENTÁRIAS'!D:E,2,0)</f>
        <v>#N/A</v>
      </c>
      <c r="H266" s="65" t="e">
        <f aca="false">VLOOKUP(CONCATENATE(G266,J266),'AÇÕES ORÇAMENTÁRIAS'!O:P,2,0)</f>
        <v>#N/A</v>
      </c>
      <c r="I266" s="65" t="e">
        <f aca="false">VLOOKUP(CONCATENATE(G266,J266),'AÇÕES ORÇAMENTÁRIAS'!O:Q,3,0)</f>
        <v>#N/A</v>
      </c>
      <c r="J266" s="66" t="str">
        <f aca="false">LEFT(K266,5)</f>
        <v>14102</v>
      </c>
      <c r="K266" s="67" t="s">
        <v>626</v>
      </c>
      <c r="L266" s="71" t="s">
        <v>653</v>
      </c>
      <c r="M266" s="66" t="str">
        <f aca="false">VLOOKUP(L266,'AÇÕES ESTRATÉGICAS'!D:E,2,0)</f>
        <v>2641</v>
      </c>
      <c r="N266" s="66" t="str">
        <f aca="false">CONCATENATE(J266,O266)</f>
        <v>14102HABILITAÇÃO PARA PROFESSORES DA BASE TÉCNICA GARANTIDA</v>
      </c>
      <c r="O266" s="69" t="s">
        <v>665</v>
      </c>
      <c r="P266" s="69" t="s">
        <v>666</v>
      </c>
      <c r="Q266" s="69" t="n">
        <v>100</v>
      </c>
      <c r="R266" s="69" t="str">
        <f aca="false">VLOOKUP(O266,'PRODUTOS PPA'!G:G,1,0)</f>
        <v>HABILITAÇÃO PARA PROFESSORES DA BASE TÉCNICA GARANTIDA</v>
      </c>
      <c r="S266" s="69" t="e">
        <f aca="false">#N/A</f>
        <v>#N/A</v>
      </c>
      <c r="T266" s="69" t="e">
        <f aca="false">#N/A</f>
        <v>#N/A</v>
      </c>
      <c r="U266" s="69" t="e">
        <f aca="false">#N/A</f>
        <v>#N/A</v>
      </c>
      <c r="V266" s="70"/>
      <c r="W266" s="69"/>
      <c r="X266" s="69"/>
      <c r="Y266" s="69"/>
      <c r="Z266" s="69"/>
      <c r="AA266" s="69"/>
      <c r="AB266" s="69"/>
      <c r="AC266" s="69"/>
      <c r="AD266" s="69"/>
      <c r="AE266" s="69"/>
      <c r="AF266" s="69"/>
    </row>
    <row r="267" customFormat="false" ht="15" hidden="false" customHeight="true" outlineLevel="0" collapsed="false">
      <c r="A267" s="60" t="s">
        <v>64</v>
      </c>
      <c r="B267" s="61" t="str">
        <f aca="false">VLOOKUP(A267,PROGRAMAS!A:I,5,0)</f>
        <v>TEMÁTICO</v>
      </c>
      <c r="C267" s="62" t="str">
        <f aca="false">VLOOKUP(A267,PROGRAMAS!A:I,2,0)</f>
        <v>FORTALECIMENTO E EXPANSÃO DA EDUCAÇÃO PROFISSIONAL</v>
      </c>
      <c r="D267" s="62" t="str">
        <f aca="false">VLOOKUP(A267,PROGRAMAS!A:O,3,0)</f>
        <v>DIRETRIZ I</v>
      </c>
      <c r="E267" s="62" t="str">
        <f aca="false">VLOOKUP(A267,PROGRAMAS!A:O,6,0)</f>
        <v>EDUCAÇÃO, CULTURA, ESPORTE E LAZER</v>
      </c>
      <c r="F267" s="73" t="e">
        <f aca="false">#N/A</f>
        <v>#N/A</v>
      </c>
      <c r="G267" s="66" t="e">
        <f aca="false">VLOOKUP(F267,'AÇÕES ORÇAMENTÁRIAS'!D:E,2,0)</f>
        <v>#N/A</v>
      </c>
      <c r="H267" s="65" t="e">
        <f aca="false">VLOOKUP(CONCATENATE(G267,J267),'AÇÕES ORÇAMENTÁRIAS'!O:P,2,0)</f>
        <v>#N/A</v>
      </c>
      <c r="I267" s="65" t="e">
        <f aca="false">VLOOKUP(CONCATENATE(G267,J267),'AÇÕES ORÇAMENTÁRIAS'!O:Q,3,0)</f>
        <v>#N/A</v>
      </c>
      <c r="J267" s="66" t="str">
        <f aca="false">LEFT(K267,5)</f>
        <v>14102</v>
      </c>
      <c r="K267" s="67" t="s">
        <v>626</v>
      </c>
      <c r="L267" s="71" t="s">
        <v>653</v>
      </c>
      <c r="M267" s="66" t="str">
        <f aca="false">VLOOKUP(L267,'AÇÕES ESTRATÉGICAS'!D:E,2,0)</f>
        <v>2641</v>
      </c>
      <c r="N267" s="66" t="str">
        <f aca="false">CONCATENATE(J267,O267)</f>
        <v>14102LABORATÓRIOS PARA ESCOLAS DE EDUCAÇÃO PROFISSIONAL ADQUIRIDO</v>
      </c>
      <c r="O267" s="63" t="s">
        <v>667</v>
      </c>
      <c r="P267" s="63" t="s">
        <v>632</v>
      </c>
      <c r="Q267" s="69" t="n">
        <v>10</v>
      </c>
      <c r="R267" s="69" t="str">
        <f aca="false">VLOOKUP(O267,'PRODUTOS PPA'!G:G,1,0)</f>
        <v>LABORATÓRIOS PARA ESCOLAS DE EDUCAÇÃO PROFISSIONAL ADQUIRIDO</v>
      </c>
      <c r="S267" s="69" t="e">
        <f aca="false">#N/A</f>
        <v>#N/A</v>
      </c>
      <c r="T267" s="69" t="e">
        <f aca="false">#N/A</f>
        <v>#N/A</v>
      </c>
      <c r="U267" s="69" t="e">
        <f aca="false">#N/A</f>
        <v>#N/A</v>
      </c>
      <c r="V267" s="70"/>
      <c r="W267" s="69"/>
      <c r="X267" s="69"/>
      <c r="Y267" s="69"/>
      <c r="Z267" s="69"/>
      <c r="AA267" s="69"/>
      <c r="AB267" s="69"/>
      <c r="AC267" s="69"/>
      <c r="AD267" s="69"/>
      <c r="AE267" s="69"/>
      <c r="AF267" s="69"/>
    </row>
    <row r="268" customFormat="false" ht="15" hidden="false" customHeight="true" outlineLevel="0" collapsed="false">
      <c r="A268" s="60" t="s">
        <v>65</v>
      </c>
      <c r="B268" s="61" t="str">
        <f aca="false">VLOOKUP(A268,PROGRAMAS!A:I,5,0)</f>
        <v>TEMÁTICO</v>
      </c>
      <c r="C268" s="62" t="str">
        <f aca="false">VLOOKUP(A268,PROGRAMAS!A:I,2,0)</f>
        <v>EDUCAÇÃO E DESENVOLVIMENTO SOCIAL INCLUSIVO E SUSTENTÁVEL</v>
      </c>
      <c r="D268" s="62" t="str">
        <f aca="false">VLOOKUP(A268,PROGRAMAS!A:O,3,0)</f>
        <v>DIRETRIZ I</v>
      </c>
      <c r="E268" s="62" t="str">
        <f aca="false">VLOOKUP(A268,PROGRAMAS!A:O,6,0)</f>
        <v>EDUCAÇÃO, CULTURA, ESPORTE E LAZER</v>
      </c>
      <c r="F268" s="73" t="s">
        <v>243</v>
      </c>
      <c r="G268" s="66" t="e">
        <f aca="false">VLOOKUP(F268,'AÇÕES ORÇAMENTÁRIAS'!D:E,2,0)</f>
        <v>#N/A</v>
      </c>
      <c r="H268" s="65" t="e">
        <f aca="false">VLOOKUP(CONCATENATE(G268,J268),'AÇÕES ORÇAMENTÁRIAS'!O:P,2,0)</f>
        <v>#N/A</v>
      </c>
      <c r="I268" s="65" t="e">
        <f aca="false">VLOOKUP(CONCATENATE(G268,J268),'AÇÕES ORÇAMENTÁRIAS'!O:Q,3,0)</f>
        <v>#N/A</v>
      </c>
      <c r="J268" s="66" t="str">
        <f aca="false">LEFT(K268,5)</f>
        <v>14102</v>
      </c>
      <c r="K268" s="67" t="s">
        <v>626</v>
      </c>
      <c r="L268" s="71" t="s">
        <v>668</v>
      </c>
      <c r="M268" s="66" t="str">
        <f aca="false">VLOOKUP(L268,'AÇÕES ESTRATÉGICAS'!D:E,2,0)</f>
        <v>2276</v>
      </c>
      <c r="N268" s="66" t="str">
        <f aca="false">CONCATENATE(J268,O268)</f>
        <v>14102PAGAMENTO DOS PROFISSIONAIS DE MAGISTÉRIO REALIZADO</v>
      </c>
      <c r="O268" s="69" t="s">
        <v>669</v>
      </c>
      <c r="P268" s="69" t="s">
        <v>670</v>
      </c>
      <c r="Q268" s="69" t="n">
        <v>10000</v>
      </c>
      <c r="R268" s="69" t="str">
        <f aca="false">VLOOKUP(O268,'PRODUTOS PPA'!G:G,1,0)</f>
        <v>PAGAMENTO DOS PROFISSIONAIS DE MAGISTÉRIO REALIZADO</v>
      </c>
      <c r="S268" s="69" t="s">
        <v>243</v>
      </c>
      <c r="T268" s="69" t="e">
        <f aca="false">#N/A</f>
        <v>#N/A</v>
      </c>
      <c r="U268" s="69" t="e">
        <f aca="false">#N/A</f>
        <v>#N/A</v>
      </c>
      <c r="V268" s="70"/>
      <c r="W268" s="69"/>
      <c r="X268" s="69"/>
      <c r="Y268" s="69"/>
      <c r="Z268" s="69"/>
      <c r="AA268" s="69"/>
      <c r="AB268" s="69"/>
      <c r="AC268" s="69"/>
      <c r="AD268" s="69"/>
      <c r="AE268" s="69"/>
      <c r="AF268" s="69"/>
    </row>
    <row r="269" customFormat="false" ht="15" hidden="false" customHeight="true" outlineLevel="0" collapsed="false">
      <c r="A269" s="60" t="s">
        <v>65</v>
      </c>
      <c r="B269" s="61" t="str">
        <f aca="false">VLOOKUP(A269,PROGRAMAS!A:I,5,0)</f>
        <v>TEMÁTICO</v>
      </c>
      <c r="C269" s="62" t="str">
        <f aca="false">VLOOKUP(A269,PROGRAMAS!A:I,2,0)</f>
        <v>EDUCAÇÃO E DESENVOLVIMENTO SOCIAL INCLUSIVO E SUSTENTÁVEL</v>
      </c>
      <c r="D269" s="62" t="str">
        <f aca="false">VLOOKUP(A269,PROGRAMAS!A:O,3,0)</f>
        <v>DIRETRIZ I</v>
      </c>
      <c r="E269" s="62" t="str">
        <f aca="false">VLOOKUP(A269,PROGRAMAS!A:O,6,0)</f>
        <v>EDUCAÇÃO, CULTURA, ESPORTE E LAZER</v>
      </c>
      <c r="F269" s="63" t="s">
        <v>671</v>
      </c>
      <c r="G269" s="66" t="n">
        <v>2130</v>
      </c>
      <c r="H269" s="65" t="n">
        <f aca="false">VLOOKUP(CONCATENATE(G269,J269),'AÇÕES ORÇAMENTÁRIAS'!O:P,2,0)</f>
        <v>207478780</v>
      </c>
      <c r="I269" s="65" t="n">
        <f aca="false">VLOOKUP(CONCATENATE(G269,J269),'AÇÕES ORÇAMENTÁRIAS'!O:Q,3,0)</f>
        <v>147709782.59</v>
      </c>
      <c r="J269" s="66" t="str">
        <f aca="false">LEFT(K269,5)</f>
        <v>14102</v>
      </c>
      <c r="K269" s="67" t="s">
        <v>626</v>
      </c>
      <c r="L269" s="71" t="s">
        <v>672</v>
      </c>
      <c r="M269" s="66" t="str">
        <f aca="false">VLOOKUP(L269,'AÇÕES ESTRATÉGICAS'!D:E,2,0)</f>
        <v>2740</v>
      </c>
      <c r="N269" s="66" t="str">
        <f aca="false">CONCATENATE(J269,O269)</f>
        <v>14102EXPANSÃO E MELHORIA DA EDUCAÇÃO BÁSICA COM UTILIZAÇÃO DA MEDIAÇÃO TECNOLÓGICA</v>
      </c>
      <c r="O269" s="69" t="s">
        <v>673</v>
      </c>
      <c r="P269" s="69" t="s">
        <v>674</v>
      </c>
      <c r="Q269" s="69" t="n">
        <v>100</v>
      </c>
      <c r="R269" s="69" t="str">
        <f aca="false">VLOOKUP(O269,'PRODUTOS PPA'!G:G,1,0)</f>
        <v>EXPANSÃO E MELHORIA DA EDUCAÇÃO BÁSICA COM UTILIZAÇÃO DA MEDIAÇÃO TECNOLÓGICA</v>
      </c>
      <c r="S269" s="69" t="s">
        <v>671</v>
      </c>
      <c r="T269" s="69" t="n">
        <v>2130</v>
      </c>
      <c r="U269" s="69" t="n">
        <v>207478780</v>
      </c>
      <c r="V269" s="70"/>
      <c r="W269" s="69"/>
      <c r="X269" s="69"/>
      <c r="Y269" s="69"/>
      <c r="Z269" s="69"/>
      <c r="AA269" s="69"/>
      <c r="AB269" s="69"/>
      <c r="AC269" s="69"/>
      <c r="AD269" s="69"/>
      <c r="AE269" s="69"/>
      <c r="AF269" s="69"/>
    </row>
    <row r="270" customFormat="false" ht="15" hidden="false" customHeight="true" outlineLevel="0" collapsed="false">
      <c r="A270" s="60" t="s">
        <v>65</v>
      </c>
      <c r="B270" s="61" t="str">
        <f aca="false">VLOOKUP(A270,PROGRAMAS!A:I,5,0)</f>
        <v>TEMÁTICO</v>
      </c>
      <c r="C270" s="62" t="str">
        <f aca="false">VLOOKUP(A270,PROGRAMAS!A:I,2,0)</f>
        <v>EDUCAÇÃO E DESENVOLVIMENTO SOCIAL INCLUSIVO E SUSTENTÁVEL</v>
      </c>
      <c r="D270" s="62" t="str">
        <f aca="false">VLOOKUP(A270,PROGRAMAS!A:O,3,0)</f>
        <v>DIRETRIZ I</v>
      </c>
      <c r="E270" s="62" t="str">
        <f aca="false">VLOOKUP(A270,PROGRAMAS!A:O,6,0)</f>
        <v>EDUCAÇÃO, CULTURA, ESPORTE E LAZER</v>
      </c>
      <c r="F270" s="63" t="s">
        <v>675</v>
      </c>
      <c r="G270" s="66" t="str">
        <f aca="false">VLOOKUP(F270,'AÇÕES ORÇAMENTÁRIAS'!D:E,2,0)</f>
        <v>2128</v>
      </c>
      <c r="H270" s="65" t="n">
        <f aca="false">VLOOKUP(CONCATENATE(G270,J270),'AÇÕES ORÇAMENTÁRIAS'!O:P,2,0)</f>
        <v>27160000</v>
      </c>
      <c r="I270" s="65" t="n">
        <f aca="false">VLOOKUP(CONCATENATE(G270,J270),'AÇÕES ORÇAMENTÁRIAS'!O:Q,3,0)</f>
        <v>2933584.34</v>
      </c>
      <c r="J270" s="66" t="str">
        <f aca="false">LEFT(K270,5)</f>
        <v>14102</v>
      </c>
      <c r="K270" s="67" t="s">
        <v>626</v>
      </c>
      <c r="L270" s="71" t="s">
        <v>672</v>
      </c>
      <c r="M270" s="66" t="str">
        <f aca="false">VLOOKUP(L270,'AÇÕES ESTRATÉGICAS'!D:E,2,0)</f>
        <v>2740</v>
      </c>
      <c r="N270" s="66" t="str">
        <f aca="false">CONCATENATE(J270,O270)</f>
        <v>14102EXPANSÃO DAS ESCOLAS DE EDUCAÇÃO EM TEMPO INTEGRAL</v>
      </c>
      <c r="O270" s="69" t="s">
        <v>676</v>
      </c>
      <c r="P270" s="69" t="s">
        <v>632</v>
      </c>
      <c r="Q270" s="69" t="n">
        <v>10</v>
      </c>
      <c r="R270" s="69" t="str">
        <f aca="false">VLOOKUP(O270,'PRODUTOS PPA'!G:G,1,0)</f>
        <v>EXPANSÃO DAS ESCOLAS DE EDUCAÇÃO EM TEMPO INTEGRAL</v>
      </c>
      <c r="S270" s="69" t="s">
        <v>675</v>
      </c>
      <c r="T270" s="69" t="s">
        <v>677</v>
      </c>
      <c r="U270" s="69" t="n">
        <v>27160000</v>
      </c>
      <c r="V270" s="70"/>
      <c r="W270" s="69"/>
      <c r="X270" s="69"/>
      <c r="Y270" s="69"/>
      <c r="Z270" s="69"/>
      <c r="AA270" s="69"/>
      <c r="AB270" s="69"/>
      <c r="AC270" s="69"/>
      <c r="AD270" s="69"/>
      <c r="AE270" s="69"/>
      <c r="AF270" s="69"/>
    </row>
    <row r="271" customFormat="false" ht="15" hidden="false" customHeight="true" outlineLevel="0" collapsed="false">
      <c r="A271" s="60" t="s">
        <v>65</v>
      </c>
      <c r="B271" s="61" t="str">
        <f aca="false">VLOOKUP(A271,PROGRAMAS!A:I,5,0)</f>
        <v>TEMÁTICO</v>
      </c>
      <c r="C271" s="62" t="str">
        <f aca="false">VLOOKUP(A271,PROGRAMAS!A:I,2,0)</f>
        <v>EDUCAÇÃO E DESENVOLVIMENTO SOCIAL INCLUSIVO E SUSTENTÁVEL</v>
      </c>
      <c r="D271" s="62" t="str">
        <f aca="false">VLOOKUP(A271,PROGRAMAS!A:O,3,0)</f>
        <v>DIRETRIZ I</v>
      </c>
      <c r="E271" s="62" t="str">
        <f aca="false">VLOOKUP(A271,PROGRAMAS!A:O,6,0)</f>
        <v>EDUCAÇÃO, CULTURA, ESPORTE E LAZER</v>
      </c>
      <c r="F271" s="63" t="s">
        <v>678</v>
      </c>
      <c r="G271" s="66" t="n">
        <v>2115</v>
      </c>
      <c r="H271" s="65" t="n">
        <f aca="false">VLOOKUP(CONCATENATE(G271,J271),'AÇÕES ORÇAMENTÁRIAS'!O:P,2,0)</f>
        <v>1355000</v>
      </c>
      <c r="I271" s="65" t="n">
        <f aca="false">VLOOKUP(CONCATENATE(G271,J271),'AÇÕES ORÇAMENTÁRIAS'!O:Q,3,0)</f>
        <v>0</v>
      </c>
      <c r="J271" s="66" t="str">
        <f aca="false">LEFT(K271,5)</f>
        <v>14102</v>
      </c>
      <c r="K271" s="67" t="s">
        <v>626</v>
      </c>
      <c r="L271" s="71" t="s">
        <v>679</v>
      </c>
      <c r="M271" s="66" t="str">
        <f aca="false">VLOOKUP(L271,'AÇÕES ESTRATÉGICAS'!D:E,2,0)</f>
        <v>2580</v>
      </c>
      <c r="N271" s="66" t="str">
        <f aca="false">CONCATENATE(J271,O271)</f>
        <v>14102POPULAÇÃO FOCO MOBILIZADA PARA EFETIVAÇÃO DA MATRÍCULA</v>
      </c>
      <c r="O271" s="63" t="s">
        <v>680</v>
      </c>
      <c r="P271" s="63" t="s">
        <v>403</v>
      </c>
      <c r="Q271" s="63" t="n">
        <v>224</v>
      </c>
      <c r="R271" s="69" t="str">
        <f aca="false">VLOOKUP(O271,'PRODUTOS PPA'!G:G,1,0)</f>
        <v>POPULAÇÃO FOCO MOBILIZADA PARA EFETIVAÇÃO DA MATRÍCULA</v>
      </c>
      <c r="S271" s="63" t="s">
        <v>678</v>
      </c>
      <c r="T271" s="63" t="n">
        <v>2115</v>
      </c>
      <c r="U271" s="63" t="n">
        <v>1355000</v>
      </c>
      <c r="V271" s="70"/>
      <c r="W271" s="69"/>
      <c r="X271" s="69"/>
      <c r="Y271" s="69"/>
      <c r="Z271" s="69"/>
      <c r="AA271" s="69"/>
      <c r="AB271" s="69"/>
      <c r="AC271" s="69"/>
      <c r="AD271" s="69"/>
      <c r="AE271" s="69"/>
      <c r="AF271" s="69"/>
    </row>
    <row r="272" customFormat="false" ht="15" hidden="false" customHeight="true" outlineLevel="0" collapsed="false">
      <c r="A272" s="60" t="s">
        <v>65</v>
      </c>
      <c r="B272" s="61" t="str">
        <f aca="false">VLOOKUP(A272,PROGRAMAS!A:I,5,0)</f>
        <v>TEMÁTICO</v>
      </c>
      <c r="C272" s="62" t="str">
        <f aca="false">VLOOKUP(A272,PROGRAMAS!A:I,2,0)</f>
        <v>EDUCAÇÃO E DESENVOLVIMENTO SOCIAL INCLUSIVO E SUSTENTÁVEL</v>
      </c>
      <c r="D272" s="62" t="str">
        <f aca="false">VLOOKUP(A272,PROGRAMAS!A:O,3,0)</f>
        <v>DIRETRIZ I</v>
      </c>
      <c r="E272" s="62" t="str">
        <f aca="false">VLOOKUP(A272,PROGRAMAS!A:O,6,0)</f>
        <v>EDUCAÇÃO, CULTURA, ESPORTE E LAZER</v>
      </c>
      <c r="F272" s="63" t="s">
        <v>678</v>
      </c>
      <c r="G272" s="66" t="n">
        <v>2115</v>
      </c>
      <c r="H272" s="65" t="n">
        <f aca="false">VLOOKUP(CONCATENATE(G272,J272),'AÇÕES ORÇAMENTÁRIAS'!O:P,2,0)</f>
        <v>1355000</v>
      </c>
      <c r="I272" s="65" t="n">
        <f aca="false">VLOOKUP(CONCATENATE(G272,J272),'AÇÕES ORÇAMENTÁRIAS'!O:Q,3,0)</f>
        <v>0</v>
      </c>
      <c r="J272" s="66" t="str">
        <f aca="false">LEFT(K272,5)</f>
        <v>14102</v>
      </c>
      <c r="K272" s="67" t="s">
        <v>626</v>
      </c>
      <c r="L272" s="71" t="s">
        <v>679</v>
      </c>
      <c r="M272" s="66" t="str">
        <f aca="false">VLOOKUP(L272,'AÇÕES ESTRATÉGICAS'!D:E,2,0)</f>
        <v>2580</v>
      </c>
      <c r="N272" s="66" t="str">
        <f aca="false">CONCATENATE(J272,O272)</f>
        <v>14102PROFESSORES DA EDUCAÇÃO DE JOVENS E ADULTOS CAPACITADOS</v>
      </c>
      <c r="O272" s="63" t="s">
        <v>681</v>
      </c>
      <c r="P272" s="63" t="s">
        <v>682</v>
      </c>
      <c r="Q272" s="63" t="n">
        <v>800</v>
      </c>
      <c r="R272" s="69" t="str">
        <f aca="false">VLOOKUP(O272,'PRODUTOS PPA'!G:G,1,0)</f>
        <v>PROFESSORES DA EDUCAÇÃO DE JOVENS E ADULTOS CAPACITADOS</v>
      </c>
      <c r="S272" s="63" t="s">
        <v>678</v>
      </c>
      <c r="T272" s="63" t="n">
        <v>2115</v>
      </c>
      <c r="U272" s="63" t="n">
        <v>1355000</v>
      </c>
      <c r="V272" s="70"/>
      <c r="W272" s="69"/>
      <c r="X272" s="69"/>
      <c r="Y272" s="69"/>
      <c r="Z272" s="69"/>
      <c r="AA272" s="69"/>
      <c r="AB272" s="69"/>
      <c r="AC272" s="69"/>
      <c r="AD272" s="69"/>
      <c r="AE272" s="69"/>
      <c r="AF272" s="69"/>
    </row>
    <row r="273" customFormat="false" ht="15" hidden="false" customHeight="true" outlineLevel="0" collapsed="false">
      <c r="A273" s="60" t="s">
        <v>65</v>
      </c>
      <c r="B273" s="61" t="str">
        <f aca="false">VLOOKUP(A273,PROGRAMAS!A:I,5,0)</f>
        <v>TEMÁTICO</v>
      </c>
      <c r="C273" s="62" t="str">
        <f aca="false">VLOOKUP(A273,PROGRAMAS!A:I,2,0)</f>
        <v>EDUCAÇÃO E DESENVOLVIMENTO SOCIAL INCLUSIVO E SUSTENTÁVEL</v>
      </c>
      <c r="D273" s="62" t="str">
        <f aca="false">VLOOKUP(A273,PROGRAMAS!A:O,3,0)</f>
        <v>DIRETRIZ I</v>
      </c>
      <c r="E273" s="62" t="str">
        <f aca="false">VLOOKUP(A273,PROGRAMAS!A:O,6,0)</f>
        <v>EDUCAÇÃO, CULTURA, ESPORTE E LAZER</v>
      </c>
      <c r="F273" s="63" t="s">
        <v>678</v>
      </c>
      <c r="G273" s="66" t="n">
        <v>2115</v>
      </c>
      <c r="H273" s="65" t="n">
        <f aca="false">VLOOKUP(CONCATENATE(G273,J273),'AÇÕES ORÇAMENTÁRIAS'!O:P,2,0)</f>
        <v>1355000</v>
      </c>
      <c r="I273" s="65" t="n">
        <f aca="false">VLOOKUP(CONCATENATE(G273,J273),'AÇÕES ORÇAMENTÁRIAS'!O:Q,3,0)</f>
        <v>0</v>
      </c>
      <c r="J273" s="66" t="str">
        <f aca="false">LEFT(K273,5)</f>
        <v>14102</v>
      </c>
      <c r="K273" s="67" t="s">
        <v>626</v>
      </c>
      <c r="L273" s="71" t="s">
        <v>679</v>
      </c>
      <c r="M273" s="66" t="str">
        <f aca="false">VLOOKUP(L273,'AÇÕES ESTRATÉGICAS'!D:E,2,0)</f>
        <v>2580</v>
      </c>
      <c r="N273" s="66" t="str">
        <f aca="false">CONCATENATE(J273,O273)</f>
        <v>14102REDE DE EDUCAÇÃO DE JOVENS E ADULTOS REESTRUTURADA</v>
      </c>
      <c r="O273" s="63" t="s">
        <v>683</v>
      </c>
      <c r="P273" s="63" t="s">
        <v>629</v>
      </c>
      <c r="Q273" s="77" t="n">
        <v>60000</v>
      </c>
      <c r="R273" s="69" t="str">
        <f aca="false">VLOOKUP(O273,'PRODUTOS PPA'!G:G,1,0)</f>
        <v>REDE DE EDUCAÇÃO DE JOVENS E ADULTOS REESTRUTURADA</v>
      </c>
      <c r="S273" s="77" t="s">
        <v>678</v>
      </c>
      <c r="T273" s="77" t="n">
        <v>2115</v>
      </c>
      <c r="U273" s="77" t="n">
        <v>1355000</v>
      </c>
      <c r="V273" s="70"/>
      <c r="W273" s="69"/>
      <c r="X273" s="69"/>
      <c r="Y273" s="69"/>
      <c r="Z273" s="69"/>
      <c r="AA273" s="69"/>
      <c r="AB273" s="69"/>
      <c r="AC273" s="69"/>
      <c r="AD273" s="69"/>
      <c r="AE273" s="69"/>
      <c r="AF273" s="69"/>
    </row>
    <row r="274" customFormat="false" ht="15" hidden="false" customHeight="true" outlineLevel="0" collapsed="false">
      <c r="A274" s="60" t="s">
        <v>65</v>
      </c>
      <c r="B274" s="61" t="str">
        <f aca="false">VLOOKUP(A274,PROGRAMAS!A:I,5,0)</f>
        <v>TEMÁTICO</v>
      </c>
      <c r="C274" s="62" t="str">
        <f aca="false">VLOOKUP(A274,PROGRAMAS!A:I,2,0)</f>
        <v>EDUCAÇÃO E DESENVOLVIMENTO SOCIAL INCLUSIVO E SUSTENTÁVEL</v>
      </c>
      <c r="D274" s="62" t="str">
        <f aca="false">VLOOKUP(A274,PROGRAMAS!A:O,3,0)</f>
        <v>DIRETRIZ I</v>
      </c>
      <c r="E274" s="62" t="str">
        <f aca="false">VLOOKUP(A274,PROGRAMAS!A:O,6,0)</f>
        <v>EDUCAÇÃO, CULTURA, ESPORTE E LAZER</v>
      </c>
      <c r="F274" s="63" t="s">
        <v>678</v>
      </c>
      <c r="G274" s="66" t="n">
        <v>2115</v>
      </c>
      <c r="H274" s="65" t="n">
        <f aca="false">VLOOKUP(CONCATENATE(G274,J274),'AÇÕES ORÇAMENTÁRIAS'!O:P,2,0)</f>
        <v>1355000</v>
      </c>
      <c r="I274" s="65" t="n">
        <f aca="false">VLOOKUP(CONCATENATE(G274,J274),'AÇÕES ORÇAMENTÁRIAS'!O:Q,3,0)</f>
        <v>0</v>
      </c>
      <c r="J274" s="66" t="str">
        <f aca="false">LEFT(K274,5)</f>
        <v>14102</v>
      </c>
      <c r="K274" s="67" t="s">
        <v>626</v>
      </c>
      <c r="L274" s="71" t="s">
        <v>679</v>
      </c>
      <c r="M274" s="66" t="str">
        <f aca="false">VLOOKUP(L274,'AÇÕES ESTRATÉGICAS'!D:E,2,0)</f>
        <v>2580</v>
      </c>
      <c r="N274" s="66" t="str">
        <f aca="false">CONCATENATE(J274,O274)</f>
        <v>14102SISTEMÁTICA DE MONITORAMENTO NAS ESCOLAS DE EDUCAÇÃO DE JOVENS E ADULTOS IMPLANTADA</v>
      </c>
      <c r="O274" s="63" t="s">
        <v>684</v>
      </c>
      <c r="P274" s="63" t="s">
        <v>420</v>
      </c>
      <c r="Q274" s="63" t="n">
        <v>224</v>
      </c>
      <c r="R274" s="69" t="str">
        <f aca="false">VLOOKUP(O274,'PRODUTOS PPA'!G:G,1,0)</f>
        <v>SISTEMÁTICA DE MONITORAMENTO NAS ESCOLAS DE EDUCAÇÃO DE JOVENS E ADULTOS IMPLANTADA</v>
      </c>
      <c r="S274" s="63" t="s">
        <v>678</v>
      </c>
      <c r="T274" s="63" t="n">
        <v>2115</v>
      </c>
      <c r="U274" s="63" t="n">
        <v>1355000</v>
      </c>
      <c r="V274" s="70"/>
      <c r="W274" s="69"/>
      <c r="X274" s="69"/>
      <c r="Y274" s="69"/>
      <c r="Z274" s="69"/>
      <c r="AA274" s="69"/>
      <c r="AB274" s="69"/>
      <c r="AC274" s="69"/>
      <c r="AD274" s="69"/>
      <c r="AE274" s="69"/>
      <c r="AF274" s="69"/>
    </row>
    <row r="275" customFormat="false" ht="15" hidden="false" customHeight="true" outlineLevel="0" collapsed="false">
      <c r="A275" s="60" t="s">
        <v>65</v>
      </c>
      <c r="B275" s="61" t="str">
        <f aca="false">VLOOKUP(A275,PROGRAMAS!A:I,5,0)</f>
        <v>TEMÁTICO</v>
      </c>
      <c r="C275" s="62" t="str">
        <f aca="false">VLOOKUP(A275,PROGRAMAS!A:I,2,0)</f>
        <v>EDUCAÇÃO E DESENVOLVIMENTO SOCIAL INCLUSIVO E SUSTENTÁVEL</v>
      </c>
      <c r="D275" s="62" t="str">
        <f aca="false">VLOOKUP(A275,PROGRAMAS!A:O,3,0)</f>
        <v>DIRETRIZ I</v>
      </c>
      <c r="E275" s="62" t="str">
        <f aca="false">VLOOKUP(A275,PROGRAMAS!A:O,6,0)</f>
        <v>EDUCAÇÃO, CULTURA, ESPORTE E LAZER</v>
      </c>
      <c r="F275" s="74" t="s">
        <v>685</v>
      </c>
      <c r="G275" s="66" t="str">
        <f aca="false">VLOOKUP(F275,'AÇÕES ORÇAMENTÁRIAS'!D:E,2,0)</f>
        <v>2239</v>
      </c>
      <c r="H275" s="65" t="n">
        <f aca="false">VLOOKUP(CONCATENATE(G275,J275),'AÇÕES ORÇAMENTÁRIAS'!O:P,2,0)</f>
        <v>2920157</v>
      </c>
      <c r="I275" s="65" t="n">
        <f aca="false">VLOOKUP(CONCATENATE(G275,J275),'AÇÕES ORÇAMENTÁRIAS'!O:Q,3,0)</f>
        <v>267750</v>
      </c>
      <c r="J275" s="66" t="str">
        <f aca="false">LEFT(K275,5)</f>
        <v>14102</v>
      </c>
      <c r="K275" s="67" t="s">
        <v>626</v>
      </c>
      <c r="L275" s="71" t="s">
        <v>686</v>
      </c>
      <c r="M275" s="66" t="str">
        <f aca="false">VLOOKUP(L275,'AÇÕES ESTRATÉGICAS'!D:E,2,0)</f>
        <v>2643</v>
      </c>
      <c r="N275" s="66" t="str">
        <f aca="false">CONCATENATE(J275,O275)</f>
        <v>14102FORMAÇÃO CONTINUADA DOS PROFISSIONAIS DA EDUCAÇÃO GARANTIDA</v>
      </c>
      <c r="O275" s="69" t="s">
        <v>687</v>
      </c>
      <c r="P275" s="69" t="s">
        <v>670</v>
      </c>
      <c r="Q275" s="69" t="n">
        <v>800</v>
      </c>
      <c r="R275" s="69" t="str">
        <f aca="false">VLOOKUP(O275,'PRODUTOS PPA'!G:G,1,0)</f>
        <v>FORMAÇÃO CONTINUADA DOS PROFISSIONAIS DA EDUCAÇÃO GARANTIDA</v>
      </c>
      <c r="S275" s="69" t="s">
        <v>685</v>
      </c>
      <c r="T275" s="69" t="s">
        <v>688</v>
      </c>
      <c r="U275" s="69" t="n">
        <v>2920157</v>
      </c>
      <c r="V275" s="70"/>
      <c r="W275" s="69"/>
      <c r="X275" s="69"/>
      <c r="Y275" s="69"/>
      <c r="Z275" s="69"/>
      <c r="AA275" s="69"/>
      <c r="AB275" s="69"/>
      <c r="AC275" s="69"/>
      <c r="AD275" s="69"/>
      <c r="AE275" s="69"/>
      <c r="AF275" s="69"/>
    </row>
    <row r="276" customFormat="false" ht="15" hidden="false" customHeight="true" outlineLevel="0" collapsed="false">
      <c r="A276" s="60" t="s">
        <v>65</v>
      </c>
      <c r="B276" s="61" t="str">
        <f aca="false">VLOOKUP(A276,PROGRAMAS!A:I,5,0)</f>
        <v>TEMÁTICO</v>
      </c>
      <c r="C276" s="62" t="str">
        <f aca="false">VLOOKUP(A276,PROGRAMAS!A:I,2,0)</f>
        <v>EDUCAÇÃO E DESENVOLVIMENTO SOCIAL INCLUSIVO E SUSTENTÁVEL</v>
      </c>
      <c r="D276" s="62" t="str">
        <f aca="false">VLOOKUP(A276,PROGRAMAS!A:O,3,0)</f>
        <v>DIRETRIZ I</v>
      </c>
      <c r="E276" s="62" t="str">
        <f aca="false">VLOOKUP(A276,PROGRAMAS!A:O,6,0)</f>
        <v>EDUCAÇÃO, CULTURA, ESPORTE E LAZER</v>
      </c>
      <c r="F276" s="74" t="s">
        <v>685</v>
      </c>
      <c r="G276" s="66" t="str">
        <f aca="false">VLOOKUP(F276,'AÇÕES ORÇAMENTÁRIAS'!D:E,2,0)</f>
        <v>2239</v>
      </c>
      <c r="H276" s="65" t="n">
        <f aca="false">VLOOKUP(CONCATENATE(G276,J276),'AÇÕES ORÇAMENTÁRIAS'!O:P,2,0)</f>
        <v>2920157</v>
      </c>
      <c r="I276" s="65" t="n">
        <f aca="false">VLOOKUP(CONCATENATE(G276,J276),'AÇÕES ORÇAMENTÁRIAS'!O:Q,3,0)</f>
        <v>267750</v>
      </c>
      <c r="J276" s="66" t="str">
        <f aca="false">LEFT(K276,5)</f>
        <v>14102</v>
      </c>
      <c r="K276" s="67" t="s">
        <v>626</v>
      </c>
      <c r="L276" s="71" t="s">
        <v>686</v>
      </c>
      <c r="M276" s="66" t="str">
        <f aca="false">VLOOKUP(L276,'AÇÕES ESTRATÉGICAS'!D:E,2,0)</f>
        <v>2643</v>
      </c>
      <c r="N276" s="66" t="str">
        <f aca="false">CONCATENATE(J276,O276)</f>
        <v>14102PRÊMIO GESTÃO - PROFESSORES DO BRASIL CONCEDIDO</v>
      </c>
      <c r="O276" s="69" t="s">
        <v>689</v>
      </c>
      <c r="P276" s="69" t="s">
        <v>632</v>
      </c>
      <c r="Q276" s="69" t="n">
        <v>660</v>
      </c>
      <c r="R276" s="69" t="str">
        <f aca="false">VLOOKUP(O276,'PRODUTOS PPA'!G:G,1,0)</f>
        <v>PRÊMIO GESTÃO - PROFESSORES DO BRASIL CONCEDIDO</v>
      </c>
      <c r="S276" s="69" t="s">
        <v>685</v>
      </c>
      <c r="T276" s="69" t="s">
        <v>688</v>
      </c>
      <c r="U276" s="69" t="n">
        <v>2920157</v>
      </c>
      <c r="V276" s="70"/>
      <c r="W276" s="69"/>
      <c r="X276" s="69"/>
      <c r="Y276" s="69"/>
      <c r="Z276" s="69"/>
      <c r="AA276" s="69"/>
      <c r="AB276" s="69"/>
      <c r="AC276" s="69"/>
      <c r="AD276" s="69"/>
      <c r="AE276" s="69"/>
      <c r="AF276" s="69"/>
    </row>
    <row r="277" customFormat="false" ht="15" hidden="false" customHeight="true" outlineLevel="0" collapsed="false">
      <c r="A277" s="60" t="s">
        <v>65</v>
      </c>
      <c r="B277" s="61" t="str">
        <f aca="false">VLOOKUP(A277,PROGRAMAS!A:I,5,0)</f>
        <v>TEMÁTICO</v>
      </c>
      <c r="C277" s="62" t="str">
        <f aca="false">VLOOKUP(A277,PROGRAMAS!A:I,2,0)</f>
        <v>EDUCAÇÃO E DESENVOLVIMENTO SOCIAL INCLUSIVO E SUSTENTÁVEL</v>
      </c>
      <c r="D277" s="62" t="str">
        <f aca="false">VLOOKUP(A277,PROGRAMAS!A:O,3,0)</f>
        <v>DIRETRIZ I</v>
      </c>
      <c r="E277" s="62" t="str">
        <f aca="false">VLOOKUP(A277,PROGRAMAS!A:O,6,0)</f>
        <v>EDUCAÇÃO, CULTURA, ESPORTE E LAZER</v>
      </c>
      <c r="F277" s="63" t="s">
        <v>690</v>
      </c>
      <c r="G277" s="66" t="str">
        <f aca="false">VLOOKUP(F277,'AÇÕES ORÇAMENTÁRIAS'!D:E,2,0)</f>
        <v>2126</v>
      </c>
      <c r="H277" s="65" t="n">
        <f aca="false">VLOOKUP(CONCATENATE(G277,J277),'AÇÕES ORÇAMENTÁRIAS'!O:P,2,0)</f>
        <v>10950000</v>
      </c>
      <c r="I277" s="65" t="n">
        <f aca="false">VLOOKUP(CONCATENATE(G277,J277),'AÇÕES ORÇAMENTÁRIAS'!O:Q,3,0)</f>
        <v>7636625</v>
      </c>
      <c r="J277" s="66" t="str">
        <f aca="false">LEFT(K277,5)</f>
        <v>14102</v>
      </c>
      <c r="K277" s="67" t="s">
        <v>626</v>
      </c>
      <c r="L277" s="71" t="s">
        <v>691</v>
      </c>
      <c r="M277" s="66" t="str">
        <f aca="false">VLOOKUP(L277,'AÇÕES ESTRATÉGICAS'!D:E,2,0)</f>
        <v>2647</v>
      </c>
      <c r="N277" s="66" t="str">
        <f aca="false">CONCATENATE(J277,O277)</f>
        <v>14102JOVENS E ADULTOS ALFABETIZADOS</v>
      </c>
      <c r="O277" s="69" t="s">
        <v>692</v>
      </c>
      <c r="P277" s="69" t="s">
        <v>330</v>
      </c>
      <c r="Q277" s="69" t="n">
        <v>10300</v>
      </c>
      <c r="R277" s="69" t="str">
        <f aca="false">VLOOKUP(O277,'PRODUTOS PPA'!G:G,1,0)</f>
        <v>JOVENS E ADULTOS ALFABETIZADOS</v>
      </c>
      <c r="S277" s="69" t="s">
        <v>690</v>
      </c>
      <c r="T277" s="69" t="s">
        <v>693</v>
      </c>
      <c r="U277" s="69" t="n">
        <v>10950000</v>
      </c>
      <c r="V277" s="70"/>
      <c r="W277" s="69"/>
      <c r="X277" s="69"/>
      <c r="Y277" s="69"/>
      <c r="Z277" s="69"/>
      <c r="AA277" s="69"/>
      <c r="AB277" s="69"/>
      <c r="AC277" s="69"/>
      <c r="AD277" s="69"/>
      <c r="AE277" s="69"/>
      <c r="AF277" s="69"/>
    </row>
    <row r="278" customFormat="false" ht="15" hidden="false" customHeight="true" outlineLevel="0" collapsed="false">
      <c r="A278" s="60" t="s">
        <v>65</v>
      </c>
      <c r="B278" s="61" t="str">
        <f aca="false">VLOOKUP(A278,PROGRAMAS!A:I,5,0)</f>
        <v>TEMÁTICO</v>
      </c>
      <c r="C278" s="62" t="str">
        <f aca="false">VLOOKUP(A278,PROGRAMAS!A:I,2,0)</f>
        <v>EDUCAÇÃO E DESENVOLVIMENTO SOCIAL INCLUSIVO E SUSTENTÁVEL</v>
      </c>
      <c r="D278" s="62" t="str">
        <f aca="false">VLOOKUP(A278,PROGRAMAS!A:O,3,0)</f>
        <v>DIRETRIZ I</v>
      </c>
      <c r="E278" s="62" t="str">
        <f aca="false">VLOOKUP(A278,PROGRAMAS!A:O,6,0)</f>
        <v>EDUCAÇÃO, CULTURA, ESPORTE E LAZER</v>
      </c>
      <c r="F278" s="63" t="s">
        <v>694</v>
      </c>
      <c r="G278" s="66" t="str">
        <f aca="false">VLOOKUP(F278,'AÇÕES ORÇAMENTÁRIAS'!D:E,2,0)</f>
        <v>1124</v>
      </c>
      <c r="H278" s="65" t="n">
        <f aca="false">VLOOKUP(CONCATENATE(G278,J278),'AÇÕES ORÇAMENTÁRIAS'!O:P,2,0)</f>
        <v>8350000</v>
      </c>
      <c r="I278" s="65" t="n">
        <f aca="false">VLOOKUP(CONCATENATE(G278,J278),'AÇÕES ORÇAMENTÁRIAS'!O:Q,3,0)</f>
        <v>1417.5</v>
      </c>
      <c r="J278" s="66" t="str">
        <f aca="false">LEFT(K278,5)</f>
        <v>14102</v>
      </c>
      <c r="K278" s="67" t="s">
        <v>626</v>
      </c>
      <c r="L278" s="71" t="s">
        <v>695</v>
      </c>
      <c r="M278" s="66" t="str">
        <f aca="false">VLOOKUP(L278,'AÇÕES ESTRATÉGICAS'!D:E,2,0)</f>
        <v>2648</v>
      </c>
      <c r="N278" s="66" t="str">
        <f aca="false">CONCATENATE(J278,O278)</f>
        <v>14102BOLSA PARA OS ALUNOS DO PROJETO POUPANÇA JOVEM GARANTIDA</v>
      </c>
      <c r="O278" s="69" t="s">
        <v>696</v>
      </c>
      <c r="P278" s="69" t="s">
        <v>629</v>
      </c>
      <c r="Q278" s="69" t="n">
        <v>11839</v>
      </c>
      <c r="R278" s="69" t="str">
        <f aca="false">VLOOKUP(O278,'PRODUTOS PPA'!G:G,1,0)</f>
        <v>BOLSA PARA OS ALUNOS DO PROJETO POUPANÇA JOVEM GARANTIDA</v>
      </c>
      <c r="S278" s="69" t="s">
        <v>694</v>
      </c>
      <c r="T278" s="69" t="s">
        <v>697</v>
      </c>
      <c r="U278" s="69" t="n">
        <v>8350000</v>
      </c>
      <c r="V278" s="70"/>
      <c r="W278" s="69"/>
      <c r="X278" s="69"/>
      <c r="Y278" s="69"/>
      <c r="Z278" s="69"/>
      <c r="AA278" s="69"/>
      <c r="AB278" s="69"/>
      <c r="AC278" s="69"/>
      <c r="AD278" s="69"/>
      <c r="AE278" s="69"/>
      <c r="AF278" s="69"/>
    </row>
    <row r="279" customFormat="false" ht="15" hidden="false" customHeight="true" outlineLevel="0" collapsed="false">
      <c r="A279" s="60" t="s">
        <v>65</v>
      </c>
      <c r="B279" s="61" t="str">
        <f aca="false">VLOOKUP(A279,PROGRAMAS!A:I,5,0)</f>
        <v>TEMÁTICO</v>
      </c>
      <c r="C279" s="62" t="str">
        <f aca="false">VLOOKUP(A279,PROGRAMAS!A:I,2,0)</f>
        <v>EDUCAÇÃO E DESENVOLVIMENTO SOCIAL INCLUSIVO E SUSTENTÁVEL</v>
      </c>
      <c r="D279" s="62" t="str">
        <f aca="false">VLOOKUP(A279,PROGRAMAS!A:O,3,0)</f>
        <v>DIRETRIZ I</v>
      </c>
      <c r="E279" s="62" t="str">
        <f aca="false">VLOOKUP(A279,PROGRAMAS!A:O,6,0)</f>
        <v>EDUCAÇÃO, CULTURA, ESPORTE E LAZER</v>
      </c>
      <c r="F279" s="73" t="e">
        <f aca="false">#N/A</f>
        <v>#N/A</v>
      </c>
      <c r="G279" s="66" t="e">
        <f aca="false">VLOOKUP(F279,'AÇÕES ORÇAMENTÁRIAS'!D:E,2,0)</f>
        <v>#N/A</v>
      </c>
      <c r="H279" s="65" t="e">
        <f aca="false">VLOOKUP(CONCATENATE(G279,J279),'AÇÕES ORÇAMENTÁRIAS'!O:P,2,0)</f>
        <v>#N/A</v>
      </c>
      <c r="I279" s="65" t="e">
        <f aca="false">VLOOKUP(CONCATENATE(G279,J279),'AÇÕES ORÇAMENTÁRIAS'!O:Q,3,0)</f>
        <v>#N/A</v>
      </c>
      <c r="J279" s="66" t="str">
        <f aca="false">LEFT(K279,5)</f>
        <v>14102</v>
      </c>
      <c r="K279" s="67" t="s">
        <v>626</v>
      </c>
      <c r="L279" s="71" t="s">
        <v>672</v>
      </c>
      <c r="M279" s="66" t="str">
        <f aca="false">VLOOKUP(L279,'AÇÕES ESTRATÉGICAS'!D:E,2,0)</f>
        <v>2740</v>
      </c>
      <c r="N279" s="66" t="str">
        <f aca="false">CONCATENATE(J279,O279)</f>
        <v>14102EXPANSÃO E MELHORIA DA INFRAESTRUTURA FÍSICA DAS ESCOLAS DA REDE ESTADUAL</v>
      </c>
      <c r="O279" s="69" t="s">
        <v>698</v>
      </c>
      <c r="P279" s="69" t="s">
        <v>632</v>
      </c>
      <c r="Q279" s="69" t="n">
        <v>20</v>
      </c>
      <c r="R279" s="69" t="str">
        <f aca="false">VLOOKUP(O279,'PRODUTOS PPA'!G:G,1,0)</f>
        <v>EXPANSÃO E MELHORIA DA INFRAESTRUTURA FÍSICA DAS ESCOLAS DA REDE ESTADUAL</v>
      </c>
      <c r="S279" s="69" t="e">
        <f aca="false">#N/A</f>
        <v>#N/A</v>
      </c>
      <c r="T279" s="69" t="e">
        <f aca="false">#N/A</f>
        <v>#N/A</v>
      </c>
      <c r="U279" s="69" t="e">
        <f aca="false">#N/A</f>
        <v>#N/A</v>
      </c>
      <c r="V279" s="70"/>
      <c r="W279" s="69"/>
      <c r="X279" s="69"/>
      <c r="Y279" s="69"/>
      <c r="Z279" s="69"/>
      <c r="AA279" s="69"/>
      <c r="AB279" s="69"/>
      <c r="AC279" s="69"/>
      <c r="AD279" s="69"/>
      <c r="AE279" s="69"/>
      <c r="AF279" s="69"/>
    </row>
    <row r="280" customFormat="false" ht="15" hidden="false" customHeight="true" outlineLevel="0" collapsed="false">
      <c r="A280" s="60" t="s">
        <v>65</v>
      </c>
      <c r="B280" s="61" t="str">
        <f aca="false">VLOOKUP(A280,PROGRAMAS!A:I,5,0)</f>
        <v>TEMÁTICO</v>
      </c>
      <c r="C280" s="62" t="str">
        <f aca="false">VLOOKUP(A280,PROGRAMAS!A:I,2,0)</f>
        <v>EDUCAÇÃO E DESENVOLVIMENTO SOCIAL INCLUSIVO E SUSTENTÁVEL</v>
      </c>
      <c r="D280" s="62" t="str">
        <f aca="false">VLOOKUP(A280,PROGRAMAS!A:O,3,0)</f>
        <v>DIRETRIZ I</v>
      </c>
      <c r="E280" s="62" t="str">
        <f aca="false">VLOOKUP(A280,PROGRAMAS!A:O,6,0)</f>
        <v>EDUCAÇÃO, CULTURA, ESPORTE E LAZER</v>
      </c>
      <c r="F280" s="73" t="e">
        <f aca="false">#N/A</f>
        <v>#N/A</v>
      </c>
      <c r="G280" s="66" t="e">
        <f aca="false">VLOOKUP(F280,'AÇÕES ORÇAMENTÁRIAS'!D:E,2,0)</f>
        <v>#N/A</v>
      </c>
      <c r="H280" s="65" t="e">
        <f aca="false">VLOOKUP(CONCATENATE(G280,J280),'AÇÕES ORÇAMENTÁRIAS'!O:P,2,0)</f>
        <v>#N/A</v>
      </c>
      <c r="I280" s="65" t="e">
        <f aca="false">VLOOKUP(CONCATENATE(G280,J280),'AÇÕES ORÇAMENTÁRIAS'!O:Q,3,0)</f>
        <v>#N/A</v>
      </c>
      <c r="J280" s="66" t="str">
        <f aca="false">LEFT(K280,5)</f>
        <v>14102</v>
      </c>
      <c r="K280" s="67" t="s">
        <v>626</v>
      </c>
      <c r="L280" s="71" t="s">
        <v>672</v>
      </c>
      <c r="M280" s="66" t="str">
        <f aca="false">VLOOKUP(L280,'AÇÕES ESTRATÉGICAS'!D:E,2,0)</f>
        <v>2740</v>
      </c>
      <c r="N280" s="66" t="str">
        <f aca="false">CONCATENATE(J280,O280)</f>
        <v>14102EXPANSÃO E REESTRUTURAÇÃO DOS CENTROS DE EDUCAÇÃO ESPECIAL</v>
      </c>
      <c r="O280" s="69" t="s">
        <v>699</v>
      </c>
      <c r="P280" s="69" t="s">
        <v>700</v>
      </c>
      <c r="Q280" s="69" t="n">
        <v>3</v>
      </c>
      <c r="R280" s="69" t="str">
        <f aca="false">VLOOKUP(O280,'PRODUTOS PPA'!G:G,1,0)</f>
        <v>EXPANSÃO E REESTRUTURAÇÃO DOS CENTROS DE EDUCAÇÃO ESPECIAL</v>
      </c>
      <c r="S280" s="69" t="e">
        <f aca="false">#N/A</f>
        <v>#N/A</v>
      </c>
      <c r="T280" s="69" t="e">
        <f aca="false">#N/A</f>
        <v>#N/A</v>
      </c>
      <c r="U280" s="69" t="e">
        <f aca="false">#N/A</f>
        <v>#N/A</v>
      </c>
      <c r="V280" s="70"/>
      <c r="W280" s="69"/>
      <c r="X280" s="69"/>
      <c r="Y280" s="69"/>
      <c r="Z280" s="69"/>
      <c r="AA280" s="69"/>
      <c r="AB280" s="69"/>
      <c r="AC280" s="69"/>
      <c r="AD280" s="69"/>
      <c r="AE280" s="69"/>
      <c r="AF280" s="69"/>
    </row>
    <row r="281" customFormat="false" ht="15" hidden="false" customHeight="true" outlineLevel="0" collapsed="false">
      <c r="A281" s="60" t="s">
        <v>65</v>
      </c>
      <c r="B281" s="61" t="str">
        <f aca="false">VLOOKUP(A281,PROGRAMAS!A:I,5,0)</f>
        <v>TEMÁTICO</v>
      </c>
      <c r="C281" s="62" t="str">
        <f aca="false">VLOOKUP(A281,PROGRAMAS!A:I,2,0)</f>
        <v>EDUCAÇÃO E DESENVOLVIMENTO SOCIAL INCLUSIVO E SUSTENTÁVEL</v>
      </c>
      <c r="D281" s="62" t="str">
        <f aca="false">VLOOKUP(A281,PROGRAMAS!A:O,3,0)</f>
        <v>DIRETRIZ I</v>
      </c>
      <c r="E281" s="62" t="str">
        <f aca="false">VLOOKUP(A281,PROGRAMAS!A:O,6,0)</f>
        <v>EDUCAÇÃO, CULTURA, ESPORTE E LAZER</v>
      </c>
      <c r="F281" s="73" t="e">
        <f aca="false">#N/A</f>
        <v>#N/A</v>
      </c>
      <c r="G281" s="66" t="e">
        <f aca="false">VLOOKUP(F281,'AÇÕES ORÇAMENTÁRIAS'!D:E,2,0)</f>
        <v>#N/A</v>
      </c>
      <c r="H281" s="65" t="e">
        <f aca="false">VLOOKUP(CONCATENATE(G281,J281),'AÇÕES ORÇAMENTÁRIAS'!O:P,2,0)</f>
        <v>#N/A</v>
      </c>
      <c r="I281" s="65" t="e">
        <f aca="false">VLOOKUP(CONCATENATE(G281,J281),'AÇÕES ORÇAMENTÁRIAS'!O:Q,3,0)</f>
        <v>#N/A</v>
      </c>
      <c r="J281" s="66" t="str">
        <f aca="false">LEFT(K281,5)</f>
        <v>14102</v>
      </c>
      <c r="K281" s="67" t="s">
        <v>626</v>
      </c>
      <c r="L281" s="71" t="s">
        <v>672</v>
      </c>
      <c r="M281" s="66" t="str">
        <f aca="false">VLOOKUP(L281,'AÇÕES ESTRATÉGICAS'!D:E,2,0)</f>
        <v>2740</v>
      </c>
      <c r="N281" s="66" t="str">
        <f aca="false">CONCATENATE(J281,O281)</f>
        <v>14102PROCESSO SELETIVO PARA PROFESSORES DA EDUCAÇÃO BÁSICA REALIZADO</v>
      </c>
      <c r="O281" s="69" t="s">
        <v>701</v>
      </c>
      <c r="P281" s="69" t="s">
        <v>682</v>
      </c>
      <c r="Q281" s="69" t="n">
        <v>200</v>
      </c>
      <c r="R281" s="69" t="str">
        <f aca="false">VLOOKUP(O281,'PRODUTOS PPA'!G:G,1,0)</f>
        <v>PROCESSO SELETIVO PARA PROFESSORES DA EDUCAÇÃO BÁSICA REALIZADO</v>
      </c>
      <c r="S281" s="69" t="e">
        <f aca="false">#N/A</f>
        <v>#N/A</v>
      </c>
      <c r="T281" s="69" t="e">
        <f aca="false">#N/A</f>
        <v>#N/A</v>
      </c>
      <c r="U281" s="69" t="e">
        <f aca="false">#N/A</f>
        <v>#N/A</v>
      </c>
      <c r="V281" s="70"/>
      <c r="W281" s="69"/>
      <c r="X281" s="69"/>
      <c r="Y281" s="69"/>
      <c r="Z281" s="69"/>
      <c r="AA281" s="69"/>
      <c r="AB281" s="69"/>
      <c r="AC281" s="69"/>
      <c r="AD281" s="69"/>
      <c r="AE281" s="69"/>
      <c r="AF281" s="69"/>
    </row>
    <row r="282" customFormat="false" ht="15" hidden="false" customHeight="true" outlineLevel="0" collapsed="false">
      <c r="A282" s="60" t="s">
        <v>65</v>
      </c>
      <c r="B282" s="61" t="str">
        <f aca="false">VLOOKUP(A282,PROGRAMAS!A:I,5,0)</f>
        <v>TEMÁTICO</v>
      </c>
      <c r="C282" s="62" t="str">
        <f aca="false">VLOOKUP(A282,PROGRAMAS!A:I,2,0)</f>
        <v>EDUCAÇÃO E DESENVOLVIMENTO SOCIAL INCLUSIVO E SUSTENTÁVEL</v>
      </c>
      <c r="D282" s="62" t="str">
        <f aca="false">VLOOKUP(A282,PROGRAMAS!A:O,3,0)</f>
        <v>DIRETRIZ I</v>
      </c>
      <c r="E282" s="62" t="str">
        <f aca="false">VLOOKUP(A282,PROGRAMAS!A:O,6,0)</f>
        <v>EDUCAÇÃO, CULTURA, ESPORTE E LAZER</v>
      </c>
      <c r="F282" s="73" t="e">
        <f aca="false">#N/A</f>
        <v>#N/A</v>
      </c>
      <c r="G282" s="66" t="e">
        <f aca="false">VLOOKUP(F282,'AÇÕES ORÇAMENTÁRIAS'!D:E,2,0)</f>
        <v>#N/A</v>
      </c>
      <c r="H282" s="65" t="e">
        <f aca="false">VLOOKUP(CONCATENATE(G282,J282),'AÇÕES ORÇAMENTÁRIAS'!O:P,2,0)</f>
        <v>#N/A</v>
      </c>
      <c r="I282" s="65" t="e">
        <f aca="false">VLOOKUP(CONCATENATE(G282,J282),'AÇÕES ORÇAMENTÁRIAS'!O:Q,3,0)</f>
        <v>#N/A</v>
      </c>
      <c r="J282" s="66" t="str">
        <f aca="false">LEFT(K282,5)</f>
        <v>14102</v>
      </c>
      <c r="K282" s="67" t="s">
        <v>626</v>
      </c>
      <c r="L282" s="71" t="s">
        <v>672</v>
      </c>
      <c r="M282" s="66" t="str">
        <f aca="false">VLOOKUP(L282,'AÇÕES ESTRATÉGICAS'!D:E,2,0)</f>
        <v>2740</v>
      </c>
      <c r="N282" s="66" t="str">
        <f aca="false">CONCATENATE(J282,O282)</f>
        <v>14102PROGRAMA DE FORMAÇÃO CONTINUADA DE PROFESSORES DA EDUCAÇÃO ESPECIAL IMPLEMENTADO</v>
      </c>
      <c r="O282" s="69" t="s">
        <v>702</v>
      </c>
      <c r="P282" s="69" t="s">
        <v>703</v>
      </c>
      <c r="Q282" s="69" t="n">
        <v>20</v>
      </c>
      <c r="R282" s="69" t="str">
        <f aca="false">VLOOKUP(O282,'PRODUTOS PPA'!G:G,1,0)</f>
        <v>PROGRAMA DE FORMAÇÃO CONTINUADA DE PROFESSORES DA EDUCAÇÃO ESPECIAL IMPLEMENTADO</v>
      </c>
      <c r="S282" s="69" t="e">
        <f aca="false">#N/A</f>
        <v>#N/A</v>
      </c>
      <c r="T282" s="69" t="e">
        <f aca="false">#N/A</f>
        <v>#N/A</v>
      </c>
      <c r="U282" s="69" t="e">
        <f aca="false">#N/A</f>
        <v>#N/A</v>
      </c>
      <c r="V282" s="70"/>
      <c r="W282" s="69"/>
      <c r="X282" s="69"/>
      <c r="Y282" s="69"/>
      <c r="Z282" s="69"/>
      <c r="AA282" s="69"/>
      <c r="AB282" s="69"/>
      <c r="AC282" s="69"/>
      <c r="AD282" s="69"/>
      <c r="AE282" s="69"/>
      <c r="AF282" s="69"/>
    </row>
    <row r="283" customFormat="false" ht="15" hidden="false" customHeight="true" outlineLevel="0" collapsed="false">
      <c r="A283" s="60" t="s">
        <v>65</v>
      </c>
      <c r="B283" s="61" t="str">
        <f aca="false">VLOOKUP(A283,PROGRAMAS!A:I,5,0)</f>
        <v>TEMÁTICO</v>
      </c>
      <c r="C283" s="62" t="str">
        <f aca="false">VLOOKUP(A283,PROGRAMAS!A:I,2,0)</f>
        <v>EDUCAÇÃO E DESENVOLVIMENTO SOCIAL INCLUSIVO E SUSTENTÁVEL</v>
      </c>
      <c r="D283" s="62" t="str">
        <f aca="false">VLOOKUP(A283,PROGRAMAS!A:O,3,0)</f>
        <v>DIRETRIZ I</v>
      </c>
      <c r="E283" s="62" t="str">
        <f aca="false">VLOOKUP(A283,PROGRAMAS!A:O,6,0)</f>
        <v>EDUCAÇÃO, CULTURA, ESPORTE E LAZER</v>
      </c>
      <c r="F283" s="73" t="e">
        <f aca="false">#N/A</f>
        <v>#N/A</v>
      </c>
      <c r="G283" s="66" t="e">
        <f aca="false">VLOOKUP(F283,'AÇÕES ORÇAMENTÁRIAS'!D:E,2,0)</f>
        <v>#N/A</v>
      </c>
      <c r="H283" s="65" t="e">
        <f aca="false">VLOOKUP(CONCATENATE(G283,J283),'AÇÕES ORÇAMENTÁRIAS'!O:P,2,0)</f>
        <v>#N/A</v>
      </c>
      <c r="I283" s="65" t="e">
        <f aca="false">VLOOKUP(CONCATENATE(G283,J283),'AÇÕES ORÇAMENTÁRIAS'!O:Q,3,0)</f>
        <v>#N/A</v>
      </c>
      <c r="J283" s="66" t="str">
        <f aca="false">LEFT(K283,5)</f>
        <v>14102</v>
      </c>
      <c r="K283" s="67" t="s">
        <v>626</v>
      </c>
      <c r="L283" s="71" t="s">
        <v>672</v>
      </c>
      <c r="M283" s="66" t="str">
        <f aca="false">VLOOKUP(L283,'AÇÕES ESTRATÉGICAS'!D:E,2,0)</f>
        <v>2740</v>
      </c>
      <c r="N283" s="66" t="str">
        <f aca="false">CONCATENATE(J283,O283)</f>
        <v>14102PROGRAMA LIVRO ACESSÍVEL IMPLEMENTADO</v>
      </c>
      <c r="O283" s="69" t="s">
        <v>704</v>
      </c>
      <c r="P283" s="69" t="s">
        <v>147</v>
      </c>
      <c r="Q283" s="69" t="n">
        <v>1000</v>
      </c>
      <c r="R283" s="69" t="str">
        <f aca="false">VLOOKUP(O283,'PRODUTOS PPA'!G:G,1,0)</f>
        <v>PROGRAMA LIVRO ACESSÍVEL IMPLEMENTADO</v>
      </c>
      <c r="S283" s="69" t="e">
        <f aca="false">#N/A</f>
        <v>#N/A</v>
      </c>
      <c r="T283" s="69" t="e">
        <f aca="false">#N/A</f>
        <v>#N/A</v>
      </c>
      <c r="U283" s="69" t="e">
        <f aca="false">#N/A</f>
        <v>#N/A</v>
      </c>
      <c r="V283" s="70"/>
      <c r="W283" s="69"/>
      <c r="X283" s="69"/>
      <c r="Y283" s="69"/>
      <c r="Z283" s="69"/>
      <c r="AA283" s="69"/>
      <c r="AB283" s="69"/>
      <c r="AC283" s="69"/>
      <c r="AD283" s="69"/>
      <c r="AE283" s="69"/>
      <c r="AF283" s="69"/>
    </row>
    <row r="284" customFormat="false" ht="15" hidden="false" customHeight="true" outlineLevel="0" collapsed="false">
      <c r="A284" s="60" t="s">
        <v>65</v>
      </c>
      <c r="B284" s="61" t="str">
        <f aca="false">VLOOKUP(A284,PROGRAMAS!A:I,5,0)</f>
        <v>TEMÁTICO</v>
      </c>
      <c r="C284" s="62" t="str">
        <f aca="false">VLOOKUP(A284,PROGRAMAS!A:I,2,0)</f>
        <v>EDUCAÇÃO E DESENVOLVIMENTO SOCIAL INCLUSIVO E SUSTENTÁVEL</v>
      </c>
      <c r="D284" s="62" t="str">
        <f aca="false">VLOOKUP(A284,PROGRAMAS!A:O,3,0)</f>
        <v>DIRETRIZ I</v>
      </c>
      <c r="E284" s="62" t="str">
        <f aca="false">VLOOKUP(A284,PROGRAMAS!A:O,6,0)</f>
        <v>EDUCAÇÃO, CULTURA, ESPORTE E LAZER</v>
      </c>
      <c r="F284" s="73" t="e">
        <f aca="false">#N/A</f>
        <v>#N/A</v>
      </c>
      <c r="G284" s="66" t="e">
        <f aca="false">VLOOKUP(F284,'AÇÕES ORÇAMENTÁRIAS'!D:E,2,0)</f>
        <v>#N/A</v>
      </c>
      <c r="H284" s="65" t="e">
        <f aca="false">VLOOKUP(CONCATENATE(G284,J284),'AÇÕES ORÇAMENTÁRIAS'!O:P,2,0)</f>
        <v>#N/A</v>
      </c>
      <c r="I284" s="65" t="e">
        <f aca="false">VLOOKUP(CONCATENATE(G284,J284),'AÇÕES ORÇAMENTÁRIAS'!O:Q,3,0)</f>
        <v>#N/A</v>
      </c>
      <c r="J284" s="66" t="str">
        <f aca="false">LEFT(K284,5)</f>
        <v>14102</v>
      </c>
      <c r="K284" s="67" t="s">
        <v>626</v>
      </c>
      <c r="L284" s="71" t="s">
        <v>672</v>
      </c>
      <c r="M284" s="66" t="str">
        <f aca="false">VLOOKUP(L284,'AÇÕES ESTRATÉGICAS'!D:E,2,0)</f>
        <v>2740</v>
      </c>
      <c r="N284" s="66" t="str">
        <f aca="false">CONCATENATE(J284,O284)</f>
        <v>14102REDE FÍSICA DAS ESCOLAS ESTADUAIS REORDENADA</v>
      </c>
      <c r="O284" s="69" t="s">
        <v>705</v>
      </c>
      <c r="P284" s="69" t="s">
        <v>632</v>
      </c>
      <c r="Q284" s="69" t="n">
        <v>660</v>
      </c>
      <c r="R284" s="69" t="str">
        <f aca="false">VLOOKUP(O284,'PRODUTOS PPA'!G:G,1,0)</f>
        <v>REDE FÍSICA DAS ESCOLAS ESTADUAIS REORDENADA</v>
      </c>
      <c r="S284" s="69" t="e">
        <f aca="false">#N/A</f>
        <v>#N/A</v>
      </c>
      <c r="T284" s="69" t="e">
        <f aca="false">#N/A</f>
        <v>#N/A</v>
      </c>
      <c r="U284" s="69" t="e">
        <f aca="false">#N/A</f>
        <v>#N/A</v>
      </c>
      <c r="V284" s="70"/>
      <c r="W284" s="69"/>
      <c r="X284" s="69"/>
      <c r="Y284" s="69"/>
      <c r="Z284" s="69"/>
      <c r="AA284" s="69"/>
      <c r="AB284" s="69"/>
      <c r="AC284" s="69"/>
      <c r="AD284" s="69"/>
      <c r="AE284" s="69"/>
      <c r="AF284" s="69"/>
    </row>
    <row r="285" customFormat="false" ht="15" hidden="false" customHeight="true" outlineLevel="0" collapsed="false">
      <c r="A285" s="60" t="s">
        <v>65</v>
      </c>
      <c r="B285" s="61" t="str">
        <f aca="false">VLOOKUP(A285,PROGRAMAS!A:I,5,0)</f>
        <v>TEMÁTICO</v>
      </c>
      <c r="C285" s="62" t="str">
        <f aca="false">VLOOKUP(A285,PROGRAMAS!A:I,2,0)</f>
        <v>EDUCAÇÃO E DESENVOLVIMENTO SOCIAL INCLUSIVO E SUSTENTÁVEL</v>
      </c>
      <c r="D285" s="62" t="str">
        <f aca="false">VLOOKUP(A285,PROGRAMAS!A:O,3,0)</f>
        <v>DIRETRIZ I</v>
      </c>
      <c r="E285" s="62" t="str">
        <f aca="false">VLOOKUP(A285,PROGRAMAS!A:O,6,0)</f>
        <v>EDUCAÇÃO, CULTURA, ESPORTE E LAZER</v>
      </c>
      <c r="F285" s="73" t="e">
        <f aca="false">#N/A</f>
        <v>#N/A</v>
      </c>
      <c r="G285" s="66" t="e">
        <f aca="false">VLOOKUP(F285,'AÇÕES ORÇAMENTÁRIAS'!D:E,2,0)</f>
        <v>#N/A</v>
      </c>
      <c r="H285" s="65" t="e">
        <f aca="false">VLOOKUP(CONCATENATE(G285,J285),'AÇÕES ORÇAMENTÁRIAS'!O:P,2,0)</f>
        <v>#N/A</v>
      </c>
      <c r="I285" s="65" t="e">
        <f aca="false">VLOOKUP(CONCATENATE(G285,J285),'AÇÕES ORÇAMENTÁRIAS'!O:Q,3,0)</f>
        <v>#N/A</v>
      </c>
      <c r="J285" s="66" t="str">
        <f aca="false">LEFT(K285,5)</f>
        <v>14102</v>
      </c>
      <c r="K285" s="67" t="s">
        <v>626</v>
      </c>
      <c r="L285" s="71" t="s">
        <v>672</v>
      </c>
      <c r="M285" s="66" t="str">
        <f aca="false">VLOOKUP(L285,'AÇÕES ESTRATÉGICAS'!D:E,2,0)</f>
        <v>2740</v>
      </c>
      <c r="N285" s="66" t="str">
        <f aca="false">CONCATENATE(J285,O285)</f>
        <v>14102SALAS DE RECURSOS MULTIFUNCIONAIS IMPLANTADAS</v>
      </c>
      <c r="O285" s="69" t="s">
        <v>706</v>
      </c>
      <c r="P285" s="69" t="s">
        <v>674</v>
      </c>
      <c r="Q285" s="69" t="n">
        <v>60</v>
      </c>
      <c r="R285" s="69" t="str">
        <f aca="false">VLOOKUP(O285,'PRODUTOS PPA'!G:G,1,0)</f>
        <v>SALAS DE RECURSOS MULTIFUNCIONAIS IMPLANTADAS</v>
      </c>
      <c r="S285" s="69" t="e">
        <f aca="false">#N/A</f>
        <v>#N/A</v>
      </c>
      <c r="T285" s="69" t="e">
        <f aca="false">#N/A</f>
        <v>#N/A</v>
      </c>
      <c r="U285" s="69" t="e">
        <f aca="false">#N/A</f>
        <v>#N/A</v>
      </c>
      <c r="V285" s="70"/>
      <c r="W285" s="69"/>
      <c r="X285" s="69"/>
      <c r="Y285" s="69"/>
      <c r="Z285" s="69"/>
      <c r="AA285" s="69"/>
      <c r="AB285" s="69"/>
      <c r="AC285" s="69"/>
      <c r="AD285" s="69"/>
      <c r="AE285" s="69"/>
      <c r="AF285" s="69"/>
    </row>
    <row r="286" customFormat="false" ht="15" hidden="false" customHeight="true" outlineLevel="0" collapsed="false">
      <c r="A286" s="60" t="s">
        <v>65</v>
      </c>
      <c r="B286" s="61" t="str">
        <f aca="false">VLOOKUP(A286,PROGRAMAS!A:I,5,0)</f>
        <v>TEMÁTICO</v>
      </c>
      <c r="C286" s="62" t="str">
        <f aca="false">VLOOKUP(A286,PROGRAMAS!A:I,2,0)</f>
        <v>EDUCAÇÃO E DESENVOLVIMENTO SOCIAL INCLUSIVO E SUSTENTÁVEL</v>
      </c>
      <c r="D286" s="62" t="str">
        <f aca="false">VLOOKUP(A286,PROGRAMAS!A:O,3,0)</f>
        <v>DIRETRIZ I</v>
      </c>
      <c r="E286" s="62" t="str">
        <f aca="false">VLOOKUP(A286,PROGRAMAS!A:O,6,0)</f>
        <v>EDUCAÇÃO, CULTURA, ESPORTE E LAZER</v>
      </c>
      <c r="F286" s="73" t="e">
        <f aca="false">#N/A</f>
        <v>#N/A</v>
      </c>
      <c r="G286" s="66" t="e">
        <f aca="false">VLOOKUP(F286,'AÇÕES ORÇAMENTÁRIAS'!D:E,2,0)</f>
        <v>#N/A</v>
      </c>
      <c r="H286" s="65" t="e">
        <f aca="false">VLOOKUP(CONCATENATE(G286,J286),'AÇÕES ORÇAMENTÁRIAS'!O:P,2,0)</f>
        <v>#N/A</v>
      </c>
      <c r="I286" s="65" t="e">
        <f aca="false">VLOOKUP(CONCATENATE(G286,J286),'AÇÕES ORÇAMENTÁRIAS'!O:Q,3,0)</f>
        <v>#N/A</v>
      </c>
      <c r="J286" s="66" t="str">
        <f aca="false">LEFT(K286,5)</f>
        <v>14102</v>
      </c>
      <c r="K286" s="67" t="s">
        <v>626</v>
      </c>
      <c r="L286" s="71" t="s">
        <v>707</v>
      </c>
      <c r="M286" s="66" t="str">
        <f aca="false">VLOOKUP(L286,'AÇÕES ESTRATÉGICAS'!D:E,2,0)</f>
        <v>2594</v>
      </c>
      <c r="N286" s="66" t="str">
        <f aca="false">CONCATENATE(J286,O286)</f>
        <v>14102BANCO DE GESTORES DA SEDUC IMPLANTADO</v>
      </c>
      <c r="O286" s="69" t="s">
        <v>708</v>
      </c>
      <c r="P286" s="69" t="s">
        <v>615</v>
      </c>
      <c r="Q286" s="69" t="n">
        <v>6700</v>
      </c>
      <c r="R286" s="69" t="str">
        <f aca="false">VLOOKUP(O286,'PRODUTOS PPA'!G:G,1,0)</f>
        <v>BANCO DE GESTORES DA SEDUC IMPLANTADO</v>
      </c>
      <c r="S286" s="69" t="e">
        <f aca="false">#N/A</f>
        <v>#N/A</v>
      </c>
      <c r="T286" s="69" t="e">
        <f aca="false">#N/A</f>
        <v>#N/A</v>
      </c>
      <c r="U286" s="69" t="e">
        <f aca="false">#N/A</f>
        <v>#N/A</v>
      </c>
      <c r="V286" s="70"/>
      <c r="W286" s="69"/>
      <c r="X286" s="69"/>
      <c r="Y286" s="69"/>
      <c r="Z286" s="69"/>
      <c r="AA286" s="69"/>
      <c r="AB286" s="69"/>
      <c r="AC286" s="69"/>
      <c r="AD286" s="69"/>
      <c r="AE286" s="69"/>
      <c r="AF286" s="69"/>
    </row>
    <row r="287" customFormat="false" ht="15" hidden="false" customHeight="true" outlineLevel="0" collapsed="false">
      <c r="A287" s="60" t="s">
        <v>65</v>
      </c>
      <c r="B287" s="61" t="str">
        <f aca="false">VLOOKUP(A287,PROGRAMAS!A:I,5,0)</f>
        <v>TEMÁTICO</v>
      </c>
      <c r="C287" s="62" t="str">
        <f aca="false">VLOOKUP(A287,PROGRAMAS!A:I,2,0)</f>
        <v>EDUCAÇÃO E DESENVOLVIMENTO SOCIAL INCLUSIVO E SUSTENTÁVEL</v>
      </c>
      <c r="D287" s="62" t="str">
        <f aca="false">VLOOKUP(A287,PROGRAMAS!A:O,3,0)</f>
        <v>DIRETRIZ I</v>
      </c>
      <c r="E287" s="62" t="str">
        <f aca="false">VLOOKUP(A287,PROGRAMAS!A:O,6,0)</f>
        <v>EDUCAÇÃO, CULTURA, ESPORTE E LAZER</v>
      </c>
      <c r="F287" s="73" t="e">
        <f aca="false">#N/A</f>
        <v>#N/A</v>
      </c>
      <c r="G287" s="66" t="e">
        <f aca="false">VLOOKUP(F287,'AÇÕES ORÇAMENTÁRIAS'!D:E,2,0)</f>
        <v>#N/A</v>
      </c>
      <c r="H287" s="65" t="e">
        <f aca="false">VLOOKUP(CONCATENATE(G287,J287),'AÇÕES ORÇAMENTÁRIAS'!O:P,2,0)</f>
        <v>#N/A</v>
      </c>
      <c r="I287" s="65" t="e">
        <f aca="false">VLOOKUP(CONCATENATE(G287,J287),'AÇÕES ORÇAMENTÁRIAS'!O:Q,3,0)</f>
        <v>#N/A</v>
      </c>
      <c r="J287" s="66" t="str">
        <f aca="false">LEFT(K287,5)</f>
        <v>14102</v>
      </c>
      <c r="K287" s="67" t="s">
        <v>626</v>
      </c>
      <c r="L287" s="71" t="s">
        <v>707</v>
      </c>
      <c r="M287" s="66" t="str">
        <f aca="false">VLOOKUP(L287,'AÇÕES ESTRATÉGICAS'!D:E,2,0)</f>
        <v>2594</v>
      </c>
      <c r="N287" s="66" t="str">
        <f aca="false">CONCATENATE(J287,O287)</f>
        <v>14102CONSELHEIROS, TÉCNICOS DE CONSELHOS E NÚCLEO GESTOR DAS ESCOLAS CAPACITADOS</v>
      </c>
      <c r="O287" s="69" t="s">
        <v>709</v>
      </c>
      <c r="P287" s="69" t="s">
        <v>615</v>
      </c>
      <c r="Q287" s="69" t="n">
        <v>8300</v>
      </c>
      <c r="R287" s="69" t="str">
        <f aca="false">VLOOKUP(O287,'PRODUTOS PPA'!G:G,1,0)</f>
        <v>CONSELHEIROS, TÉCNICOS DE CONSELHOS E NÚCLEO GESTOR DAS ESCOLAS CAPACITADOS</v>
      </c>
      <c r="S287" s="69" t="e">
        <f aca="false">#N/A</f>
        <v>#N/A</v>
      </c>
      <c r="T287" s="69" t="e">
        <f aca="false">#N/A</f>
        <v>#N/A</v>
      </c>
      <c r="U287" s="69" t="e">
        <f aca="false">#N/A</f>
        <v>#N/A</v>
      </c>
      <c r="V287" s="70"/>
      <c r="W287" s="69"/>
      <c r="X287" s="69"/>
      <c r="Y287" s="69"/>
      <c r="Z287" s="69"/>
      <c r="AA287" s="69"/>
      <c r="AB287" s="69"/>
      <c r="AC287" s="69"/>
      <c r="AD287" s="69"/>
      <c r="AE287" s="69"/>
      <c r="AF287" s="69"/>
    </row>
    <row r="288" customFormat="false" ht="15" hidden="false" customHeight="true" outlineLevel="0" collapsed="false">
      <c r="A288" s="60" t="s">
        <v>65</v>
      </c>
      <c r="B288" s="61" t="str">
        <f aca="false">VLOOKUP(A288,PROGRAMAS!A:I,5,0)</f>
        <v>TEMÁTICO</v>
      </c>
      <c r="C288" s="62" t="str">
        <f aca="false">VLOOKUP(A288,PROGRAMAS!A:I,2,0)</f>
        <v>EDUCAÇÃO E DESENVOLVIMENTO SOCIAL INCLUSIVO E SUSTENTÁVEL</v>
      </c>
      <c r="D288" s="62" t="str">
        <f aca="false">VLOOKUP(A288,PROGRAMAS!A:O,3,0)</f>
        <v>DIRETRIZ I</v>
      </c>
      <c r="E288" s="62" t="str">
        <f aca="false">VLOOKUP(A288,PROGRAMAS!A:O,6,0)</f>
        <v>EDUCAÇÃO, CULTURA, ESPORTE E LAZER</v>
      </c>
      <c r="F288" s="73" t="e">
        <f aca="false">#N/A</f>
        <v>#N/A</v>
      </c>
      <c r="G288" s="66" t="e">
        <f aca="false">VLOOKUP(F288,'AÇÕES ORÇAMENTÁRIAS'!D:E,2,0)</f>
        <v>#N/A</v>
      </c>
      <c r="H288" s="65" t="e">
        <f aca="false">VLOOKUP(CONCATENATE(G288,J288),'AÇÕES ORÇAMENTÁRIAS'!O:P,2,0)</f>
        <v>#N/A</v>
      </c>
      <c r="I288" s="65" t="e">
        <f aca="false">VLOOKUP(CONCATENATE(G288,J288),'AÇÕES ORÇAMENTÁRIAS'!O:Q,3,0)</f>
        <v>#N/A</v>
      </c>
      <c r="J288" s="66" t="str">
        <f aca="false">LEFT(K288,5)</f>
        <v>14102</v>
      </c>
      <c r="K288" s="67" t="s">
        <v>626</v>
      </c>
      <c r="L288" s="71" t="s">
        <v>707</v>
      </c>
      <c r="M288" s="66" t="str">
        <f aca="false">VLOOKUP(L288,'AÇÕES ESTRATÉGICAS'!D:E,2,0)</f>
        <v>2594</v>
      </c>
      <c r="N288" s="66" t="str">
        <f aca="false">CONCATENATE(J288,O288)</f>
        <v>14102EXECUÇÃO DAS AÇÕES DOS PROGRAMAS DE GESTÃO ESCOLAR GARANTIDA</v>
      </c>
      <c r="O288" s="69" t="s">
        <v>710</v>
      </c>
      <c r="P288" s="69" t="s">
        <v>632</v>
      </c>
      <c r="Q288" s="69" t="n">
        <v>660</v>
      </c>
      <c r="R288" s="69" t="str">
        <f aca="false">VLOOKUP(O288,'PRODUTOS PPA'!G:G,1,0)</f>
        <v>EXECUÇÃO DAS AÇÕES DOS PROGRAMAS DE GESTÃO ESCOLAR GARANTIDA</v>
      </c>
      <c r="S288" s="69" t="e">
        <f aca="false">#N/A</f>
        <v>#N/A</v>
      </c>
      <c r="T288" s="69" t="e">
        <f aca="false">#N/A</f>
        <v>#N/A</v>
      </c>
      <c r="U288" s="69" t="e">
        <f aca="false">#N/A</f>
        <v>#N/A</v>
      </c>
      <c r="V288" s="70"/>
      <c r="W288" s="69"/>
      <c r="X288" s="69"/>
      <c r="Y288" s="69"/>
      <c r="Z288" s="69"/>
      <c r="AA288" s="69"/>
      <c r="AB288" s="69"/>
      <c r="AC288" s="69"/>
      <c r="AD288" s="69"/>
      <c r="AE288" s="69"/>
      <c r="AF288" s="69"/>
    </row>
    <row r="289" customFormat="false" ht="15" hidden="false" customHeight="true" outlineLevel="0" collapsed="false">
      <c r="A289" s="60" t="s">
        <v>65</v>
      </c>
      <c r="B289" s="61" t="str">
        <f aca="false">VLOOKUP(A289,PROGRAMAS!A:I,5,0)</f>
        <v>TEMÁTICO</v>
      </c>
      <c r="C289" s="62" t="str">
        <f aca="false">VLOOKUP(A289,PROGRAMAS!A:I,2,0)</f>
        <v>EDUCAÇÃO E DESENVOLVIMENTO SOCIAL INCLUSIVO E SUSTENTÁVEL</v>
      </c>
      <c r="D289" s="62" t="str">
        <f aca="false">VLOOKUP(A289,PROGRAMAS!A:O,3,0)</f>
        <v>DIRETRIZ I</v>
      </c>
      <c r="E289" s="62" t="str">
        <f aca="false">VLOOKUP(A289,PROGRAMAS!A:O,6,0)</f>
        <v>EDUCAÇÃO, CULTURA, ESPORTE E LAZER</v>
      </c>
      <c r="F289" s="75" t="e">
        <f aca="false">#N/A</f>
        <v>#N/A</v>
      </c>
      <c r="G289" s="66" t="e">
        <f aca="false">VLOOKUP(F289,'AÇÕES ORÇAMENTÁRIAS'!D:E,2,0)</f>
        <v>#N/A</v>
      </c>
      <c r="H289" s="65" t="e">
        <f aca="false">VLOOKUP(CONCATENATE(G289,J289),'AÇÕES ORÇAMENTÁRIAS'!O:P,2,0)</f>
        <v>#N/A</v>
      </c>
      <c r="I289" s="65" t="e">
        <f aca="false">VLOOKUP(CONCATENATE(G289,J289),'AÇÕES ORÇAMENTÁRIAS'!O:Q,3,0)</f>
        <v>#N/A</v>
      </c>
      <c r="J289" s="66" t="str">
        <f aca="false">LEFT(K289,5)</f>
        <v>14102</v>
      </c>
      <c r="K289" s="67" t="s">
        <v>626</v>
      </c>
      <c r="L289" s="71" t="s">
        <v>707</v>
      </c>
      <c r="M289" s="66" t="str">
        <f aca="false">VLOOKUP(L289,'AÇÕES ESTRATÉGICAS'!D:E,2,0)</f>
        <v>2594</v>
      </c>
      <c r="N289" s="66" t="str">
        <f aca="false">CONCATENATE(J289,O289)</f>
        <v>14102FORMAÇÃO GARANTIDA DE PROFESSORES PARA O USO DE TECNOLOGIAS DE INFORMAÇÃO E COMUNICAÇÃO - TICS</v>
      </c>
      <c r="O289" s="69" t="s">
        <v>711</v>
      </c>
      <c r="P289" s="69" t="s">
        <v>703</v>
      </c>
      <c r="Q289" s="69" t="n">
        <v>4</v>
      </c>
      <c r="R289" s="69" t="str">
        <f aca="false">VLOOKUP(O289,'PRODUTOS PPA'!G:G,1,0)</f>
        <v>FORMAÇÃO GARANTIDA DE PROFESSORES PARA O USO DE TECNOLOGIAS DE INFORMAÇÃO E COMUNICAÇÃO - TICS</v>
      </c>
      <c r="S289" s="69" t="e">
        <f aca="false">#N/A</f>
        <v>#N/A</v>
      </c>
      <c r="T289" s="69" t="e">
        <f aca="false">#N/A</f>
        <v>#N/A</v>
      </c>
      <c r="U289" s="69" t="e">
        <f aca="false">#N/A</f>
        <v>#N/A</v>
      </c>
      <c r="V289" s="70"/>
      <c r="W289" s="69"/>
      <c r="X289" s="69"/>
      <c r="Y289" s="69"/>
      <c r="Z289" s="69"/>
      <c r="AA289" s="69"/>
      <c r="AB289" s="69"/>
      <c r="AC289" s="69"/>
      <c r="AD289" s="69"/>
      <c r="AE289" s="69"/>
      <c r="AF289" s="69"/>
    </row>
    <row r="290" customFormat="false" ht="15" hidden="false" customHeight="true" outlineLevel="0" collapsed="false">
      <c r="A290" s="60" t="s">
        <v>65</v>
      </c>
      <c r="B290" s="61" t="str">
        <f aca="false">VLOOKUP(A290,PROGRAMAS!A:I,5,0)</f>
        <v>TEMÁTICO</v>
      </c>
      <c r="C290" s="62" t="str">
        <f aca="false">VLOOKUP(A290,PROGRAMAS!A:I,2,0)</f>
        <v>EDUCAÇÃO E DESENVOLVIMENTO SOCIAL INCLUSIVO E SUSTENTÁVEL</v>
      </c>
      <c r="D290" s="62" t="str">
        <f aca="false">VLOOKUP(A290,PROGRAMAS!A:O,3,0)</f>
        <v>DIRETRIZ I</v>
      </c>
      <c r="E290" s="62" t="str">
        <f aca="false">VLOOKUP(A290,PROGRAMAS!A:O,6,0)</f>
        <v>EDUCAÇÃO, CULTURA, ESPORTE E LAZER</v>
      </c>
      <c r="F290" s="75" t="e">
        <f aca="false">#N/A</f>
        <v>#N/A</v>
      </c>
      <c r="G290" s="66" t="e">
        <f aca="false">VLOOKUP(F290,'AÇÕES ORÇAMENTÁRIAS'!D:E,2,0)</f>
        <v>#N/A</v>
      </c>
      <c r="H290" s="65" t="e">
        <f aca="false">VLOOKUP(CONCATENATE(G290,J290),'AÇÕES ORÇAMENTÁRIAS'!O:P,2,0)</f>
        <v>#N/A</v>
      </c>
      <c r="I290" s="65" t="e">
        <f aca="false">VLOOKUP(CONCATENATE(G290,J290),'AÇÕES ORÇAMENTÁRIAS'!O:Q,3,0)</f>
        <v>#N/A</v>
      </c>
      <c r="J290" s="66" t="str">
        <f aca="false">LEFT(K290,5)</f>
        <v>14102</v>
      </c>
      <c r="K290" s="67" t="s">
        <v>626</v>
      </c>
      <c r="L290" s="71" t="s">
        <v>707</v>
      </c>
      <c r="M290" s="66" t="str">
        <f aca="false">VLOOKUP(L290,'AÇÕES ESTRATÉGICAS'!D:E,2,0)</f>
        <v>2594</v>
      </c>
      <c r="N290" s="66" t="str">
        <f aca="false">CONCATENATE(J290,O290)</f>
        <v>14102INSTRUMENTAIS DE REGISTRO DA VIDA ESCOLAR DO ALUNO PARA TODAS AS ESCOLAS DA REDE DISPONIBILIZADOS</v>
      </c>
      <c r="O290" s="69" t="s">
        <v>712</v>
      </c>
      <c r="P290" s="69" t="s">
        <v>629</v>
      </c>
      <c r="Q290" s="69" t="n">
        <v>243000</v>
      </c>
      <c r="R290" s="69" t="str">
        <f aca="false">VLOOKUP(O290,'PRODUTOS PPA'!G:G,1,0)</f>
        <v>INSTRUMENTAIS DE REGISTRO DA VIDA ESCOLAR DO ALUNO PARA TODAS AS ESCOLAS DA REDE DISPONIBILIZADOS</v>
      </c>
      <c r="S290" s="69" t="e">
        <f aca="false">#N/A</f>
        <v>#N/A</v>
      </c>
      <c r="T290" s="69" t="e">
        <f aca="false">#N/A</f>
        <v>#N/A</v>
      </c>
      <c r="U290" s="69" t="e">
        <f aca="false">#N/A</f>
        <v>#N/A</v>
      </c>
      <c r="V290" s="70"/>
      <c r="W290" s="69"/>
      <c r="X290" s="69"/>
      <c r="Y290" s="69"/>
      <c r="Z290" s="69"/>
      <c r="AA290" s="69"/>
      <c r="AB290" s="69"/>
      <c r="AC290" s="69"/>
      <c r="AD290" s="69"/>
      <c r="AE290" s="69"/>
      <c r="AF290" s="69"/>
    </row>
    <row r="291" customFormat="false" ht="15" hidden="false" customHeight="true" outlineLevel="0" collapsed="false">
      <c r="A291" s="60" t="s">
        <v>65</v>
      </c>
      <c r="B291" s="61" t="str">
        <f aca="false">VLOOKUP(A291,PROGRAMAS!A:I,5,0)</f>
        <v>TEMÁTICO</v>
      </c>
      <c r="C291" s="62" t="str">
        <f aca="false">VLOOKUP(A291,PROGRAMAS!A:I,2,0)</f>
        <v>EDUCAÇÃO E DESENVOLVIMENTO SOCIAL INCLUSIVO E SUSTENTÁVEL</v>
      </c>
      <c r="D291" s="62" t="str">
        <f aca="false">VLOOKUP(A291,PROGRAMAS!A:O,3,0)</f>
        <v>DIRETRIZ I</v>
      </c>
      <c r="E291" s="62" t="str">
        <f aca="false">VLOOKUP(A291,PROGRAMAS!A:O,6,0)</f>
        <v>EDUCAÇÃO, CULTURA, ESPORTE E LAZER</v>
      </c>
      <c r="F291" s="73" t="e">
        <f aca="false">#N/A</f>
        <v>#N/A</v>
      </c>
      <c r="G291" s="66" t="e">
        <f aca="false">VLOOKUP(F291,'AÇÕES ORÇAMENTÁRIAS'!D:E,2,0)</f>
        <v>#N/A</v>
      </c>
      <c r="H291" s="65" t="e">
        <f aca="false">VLOOKUP(CONCATENATE(G291,J291),'AÇÕES ORÇAMENTÁRIAS'!O:P,2,0)</f>
        <v>#N/A</v>
      </c>
      <c r="I291" s="65" t="e">
        <f aca="false">VLOOKUP(CONCATENATE(G291,J291),'AÇÕES ORÇAMENTÁRIAS'!O:Q,3,0)</f>
        <v>#N/A</v>
      </c>
      <c r="J291" s="66" t="str">
        <f aca="false">LEFT(K291,5)</f>
        <v>14102</v>
      </c>
      <c r="K291" s="67" t="s">
        <v>626</v>
      </c>
      <c r="L291" s="71" t="s">
        <v>707</v>
      </c>
      <c r="M291" s="66" t="str">
        <f aca="false">VLOOKUP(L291,'AÇÕES ESTRATÉGICAS'!D:E,2,0)</f>
        <v>2594</v>
      </c>
      <c r="N291" s="66" t="str">
        <f aca="false">CONCATENATE(J291,O291)</f>
        <v>14102PARQUE TECNOLÓGICO DAS ESCOLAS DO ESTADO REESTRUTURADO</v>
      </c>
      <c r="O291" s="69" t="s">
        <v>713</v>
      </c>
      <c r="P291" s="69" t="s">
        <v>674</v>
      </c>
      <c r="Q291" s="69" t="n">
        <v>500</v>
      </c>
      <c r="R291" s="69" t="str">
        <f aca="false">VLOOKUP(O291,'PRODUTOS PPA'!G:G,1,0)</f>
        <v>PARQUE TECNOLÓGICO DAS ESCOLAS DO ESTADO REESTRUTURADO</v>
      </c>
      <c r="S291" s="69" t="e">
        <f aca="false">#N/A</f>
        <v>#N/A</v>
      </c>
      <c r="T291" s="69" t="e">
        <f aca="false">#N/A</f>
        <v>#N/A</v>
      </c>
      <c r="U291" s="69" t="e">
        <f aca="false">#N/A</f>
        <v>#N/A</v>
      </c>
      <c r="V291" s="70"/>
      <c r="W291" s="69"/>
      <c r="X291" s="69"/>
      <c r="Y291" s="69"/>
      <c r="Z291" s="69"/>
      <c r="AA291" s="69"/>
      <c r="AB291" s="69"/>
      <c r="AC291" s="69"/>
      <c r="AD291" s="69"/>
      <c r="AE291" s="69"/>
      <c r="AF291" s="69"/>
    </row>
    <row r="292" customFormat="false" ht="15" hidden="false" customHeight="true" outlineLevel="0" collapsed="false">
      <c r="A292" s="60" t="s">
        <v>65</v>
      </c>
      <c r="B292" s="61" t="str">
        <f aca="false">VLOOKUP(A292,PROGRAMAS!A:I,5,0)</f>
        <v>TEMÁTICO</v>
      </c>
      <c r="C292" s="62" t="str">
        <f aca="false">VLOOKUP(A292,PROGRAMAS!A:I,2,0)</f>
        <v>EDUCAÇÃO E DESENVOLVIMENTO SOCIAL INCLUSIVO E SUSTENTÁVEL</v>
      </c>
      <c r="D292" s="62" t="str">
        <f aca="false">VLOOKUP(A292,PROGRAMAS!A:O,3,0)</f>
        <v>DIRETRIZ I</v>
      </c>
      <c r="E292" s="62" t="str">
        <f aca="false">VLOOKUP(A292,PROGRAMAS!A:O,6,0)</f>
        <v>EDUCAÇÃO, CULTURA, ESPORTE E LAZER</v>
      </c>
      <c r="F292" s="73" t="e">
        <f aca="false">#N/A</f>
        <v>#N/A</v>
      </c>
      <c r="G292" s="66" t="e">
        <f aca="false">VLOOKUP(F292,'AÇÕES ORÇAMENTÁRIAS'!D:E,2,0)</f>
        <v>#N/A</v>
      </c>
      <c r="H292" s="65" t="e">
        <f aca="false">VLOOKUP(CONCATENATE(G292,J292),'AÇÕES ORÇAMENTÁRIAS'!O:P,2,0)</f>
        <v>#N/A</v>
      </c>
      <c r="I292" s="65" t="e">
        <f aca="false">VLOOKUP(CONCATENATE(G292,J292),'AÇÕES ORÇAMENTÁRIAS'!O:Q,3,0)</f>
        <v>#N/A</v>
      </c>
      <c r="J292" s="66" t="str">
        <f aca="false">LEFT(K292,5)</f>
        <v>14102</v>
      </c>
      <c r="K292" s="67" t="s">
        <v>626</v>
      </c>
      <c r="L292" s="71" t="s">
        <v>707</v>
      </c>
      <c r="M292" s="66" t="str">
        <f aca="false">VLOOKUP(L292,'AÇÕES ESTRATÉGICAS'!D:E,2,0)</f>
        <v>2594</v>
      </c>
      <c r="N292" s="66" t="str">
        <f aca="false">CONCATENATE(J292,O292)</f>
        <v>14102REPASSE PARA AQUISIÇÃO DE GÊNERO ALIMENTÍCIOS PARA AS ESCOLAS ASSEGURADO</v>
      </c>
      <c r="O292" s="69" t="s">
        <v>714</v>
      </c>
      <c r="P292" s="69" t="s">
        <v>632</v>
      </c>
      <c r="Q292" s="69" t="n">
        <v>660</v>
      </c>
      <c r="R292" s="69" t="str">
        <f aca="false">VLOOKUP(O292,'PRODUTOS PPA'!G:G,1,0)</f>
        <v>REPASSE PARA AQUISIÇÃO DE GÊNERO ALIMENTÍCIOS PARA AS ESCOLAS ASSEGURADO</v>
      </c>
      <c r="S292" s="69" t="e">
        <f aca="false">#N/A</f>
        <v>#N/A</v>
      </c>
      <c r="T292" s="69" t="e">
        <f aca="false">#N/A</f>
        <v>#N/A</v>
      </c>
      <c r="U292" s="69" t="e">
        <f aca="false">#N/A</f>
        <v>#N/A</v>
      </c>
      <c r="V292" s="70"/>
      <c r="W292" s="69"/>
      <c r="X292" s="69"/>
      <c r="Y292" s="69"/>
      <c r="Z292" s="69"/>
      <c r="AA292" s="69"/>
      <c r="AB292" s="69"/>
      <c r="AC292" s="69"/>
      <c r="AD292" s="69"/>
      <c r="AE292" s="69"/>
      <c r="AF292" s="69"/>
    </row>
    <row r="293" customFormat="false" ht="15" hidden="false" customHeight="true" outlineLevel="0" collapsed="false">
      <c r="A293" s="60" t="s">
        <v>65</v>
      </c>
      <c r="B293" s="61" t="str">
        <f aca="false">VLOOKUP(A293,PROGRAMAS!A:I,5,0)</f>
        <v>TEMÁTICO</v>
      </c>
      <c r="C293" s="62" t="str">
        <f aca="false">VLOOKUP(A293,PROGRAMAS!A:I,2,0)</f>
        <v>EDUCAÇÃO E DESENVOLVIMENTO SOCIAL INCLUSIVO E SUSTENTÁVEL</v>
      </c>
      <c r="D293" s="62" t="str">
        <f aca="false">VLOOKUP(A293,PROGRAMAS!A:O,3,0)</f>
        <v>DIRETRIZ I</v>
      </c>
      <c r="E293" s="62" t="str">
        <f aca="false">VLOOKUP(A293,PROGRAMAS!A:O,6,0)</f>
        <v>EDUCAÇÃO, CULTURA, ESPORTE E LAZER</v>
      </c>
      <c r="F293" s="73" t="e">
        <f aca="false">#N/A</f>
        <v>#N/A</v>
      </c>
      <c r="G293" s="66" t="e">
        <f aca="false">VLOOKUP(F293,'AÇÕES ORÇAMENTÁRIAS'!D:E,2,0)</f>
        <v>#N/A</v>
      </c>
      <c r="H293" s="65" t="e">
        <f aca="false">VLOOKUP(CONCATENATE(G293,J293),'AÇÕES ORÇAMENTÁRIAS'!O:P,2,0)</f>
        <v>#N/A</v>
      </c>
      <c r="I293" s="65" t="e">
        <f aca="false">VLOOKUP(CONCATENATE(G293,J293),'AÇÕES ORÇAMENTÁRIAS'!O:Q,3,0)</f>
        <v>#N/A</v>
      </c>
      <c r="J293" s="66" t="str">
        <f aca="false">LEFT(K293,5)</f>
        <v>14102</v>
      </c>
      <c r="K293" s="67" t="s">
        <v>626</v>
      </c>
      <c r="L293" s="71" t="s">
        <v>707</v>
      </c>
      <c r="M293" s="66" t="str">
        <f aca="false">VLOOKUP(L293,'AÇÕES ESTRATÉGICAS'!D:E,2,0)</f>
        <v>2594</v>
      </c>
      <c r="N293" s="66" t="str">
        <f aca="false">CONCATENATE(J293,O293)</f>
        <v>14102REPASSE PARA MANUTENÇÃO DAS ESCOLAS (PACTUE) ASSEGURADO</v>
      </c>
      <c r="O293" s="69" t="s">
        <v>715</v>
      </c>
      <c r="P293" s="69" t="s">
        <v>632</v>
      </c>
      <c r="Q293" s="69" t="n">
        <v>660</v>
      </c>
      <c r="R293" s="69" t="str">
        <f aca="false">VLOOKUP(O293,'PRODUTOS PPA'!G:G,1,0)</f>
        <v>REPASSE PARA MANUTENÇÃO DAS ESCOLAS (PACTUE) ASSEGURADO</v>
      </c>
      <c r="S293" s="69" t="e">
        <f aca="false">#N/A</f>
        <v>#N/A</v>
      </c>
      <c r="T293" s="69" t="e">
        <f aca="false">#N/A</f>
        <v>#N/A</v>
      </c>
      <c r="U293" s="69" t="e">
        <f aca="false">#N/A</f>
        <v>#N/A</v>
      </c>
      <c r="V293" s="70"/>
      <c r="W293" s="69"/>
      <c r="X293" s="69"/>
      <c r="Y293" s="69"/>
      <c r="Z293" s="69"/>
      <c r="AA293" s="69"/>
      <c r="AB293" s="69"/>
      <c r="AC293" s="69"/>
      <c r="AD293" s="69"/>
      <c r="AE293" s="69"/>
      <c r="AF293" s="69"/>
    </row>
    <row r="294" customFormat="false" ht="15" hidden="false" customHeight="true" outlineLevel="0" collapsed="false">
      <c r="A294" s="60" t="s">
        <v>65</v>
      </c>
      <c r="B294" s="61" t="str">
        <f aca="false">VLOOKUP(A294,PROGRAMAS!A:I,5,0)</f>
        <v>TEMÁTICO</v>
      </c>
      <c r="C294" s="62" t="str">
        <f aca="false">VLOOKUP(A294,PROGRAMAS!A:I,2,0)</f>
        <v>EDUCAÇÃO E DESENVOLVIMENTO SOCIAL INCLUSIVO E SUSTENTÁVEL</v>
      </c>
      <c r="D294" s="62" t="str">
        <f aca="false">VLOOKUP(A294,PROGRAMAS!A:O,3,0)</f>
        <v>DIRETRIZ I</v>
      </c>
      <c r="E294" s="62" t="str">
        <f aca="false">VLOOKUP(A294,PROGRAMAS!A:O,6,0)</f>
        <v>EDUCAÇÃO, CULTURA, ESPORTE E LAZER</v>
      </c>
      <c r="F294" s="73" t="e">
        <f aca="false">#N/A</f>
        <v>#N/A</v>
      </c>
      <c r="G294" s="66" t="e">
        <f aca="false">VLOOKUP(F294,'AÇÕES ORÇAMENTÁRIAS'!D:E,2,0)</f>
        <v>#N/A</v>
      </c>
      <c r="H294" s="65" t="e">
        <f aca="false">VLOOKUP(CONCATENATE(G294,J294),'AÇÕES ORÇAMENTÁRIAS'!O:P,2,0)</f>
        <v>#N/A</v>
      </c>
      <c r="I294" s="65" t="e">
        <f aca="false">VLOOKUP(CONCATENATE(G294,J294),'AÇÕES ORÇAMENTÁRIAS'!O:Q,3,0)</f>
        <v>#N/A</v>
      </c>
      <c r="J294" s="66" t="str">
        <f aca="false">LEFT(K294,5)</f>
        <v>14102</v>
      </c>
      <c r="K294" s="67" t="s">
        <v>626</v>
      </c>
      <c r="L294" s="71" t="s">
        <v>707</v>
      </c>
      <c r="M294" s="66" t="str">
        <f aca="false">VLOOKUP(L294,'AÇÕES ESTRATÉGICAS'!D:E,2,0)</f>
        <v>2594</v>
      </c>
      <c r="N294" s="66" t="str">
        <f aca="false">CONCATENATE(J294,O294)</f>
        <v>14102TRANSPORTE ESCOLAR PARA OS ALUNOS DA REDE ESTADUAL GARANTIDO</v>
      </c>
      <c r="O294" s="69" t="s">
        <v>716</v>
      </c>
      <c r="P294" s="69" t="s">
        <v>629</v>
      </c>
      <c r="Q294" s="69" t="n">
        <v>33678</v>
      </c>
      <c r="R294" s="69" t="str">
        <f aca="false">VLOOKUP(O294,'PRODUTOS PPA'!G:G,1,0)</f>
        <v>TRANSPORTE ESCOLAR PARA OS ALUNOS DA REDE ESTADUAL GARANTIDO</v>
      </c>
      <c r="S294" s="69" t="e">
        <f aca="false">#N/A</f>
        <v>#N/A</v>
      </c>
      <c r="T294" s="69" t="e">
        <f aca="false">#N/A</f>
        <v>#N/A</v>
      </c>
      <c r="U294" s="69" t="e">
        <f aca="false">#N/A</f>
        <v>#N/A</v>
      </c>
      <c r="V294" s="70"/>
      <c r="W294" s="69"/>
      <c r="X294" s="69"/>
      <c r="Y294" s="69"/>
      <c r="Z294" s="69"/>
      <c r="AA294" s="69"/>
      <c r="AB294" s="69"/>
      <c r="AC294" s="69"/>
      <c r="AD294" s="69"/>
      <c r="AE294" s="69"/>
      <c r="AF294" s="69"/>
    </row>
    <row r="295" customFormat="false" ht="15" hidden="false" customHeight="true" outlineLevel="0" collapsed="false">
      <c r="A295" s="60" t="s">
        <v>65</v>
      </c>
      <c r="B295" s="61" t="str">
        <f aca="false">VLOOKUP(A295,PROGRAMAS!A:I,5,0)</f>
        <v>TEMÁTICO</v>
      </c>
      <c r="C295" s="62" t="str">
        <f aca="false">VLOOKUP(A295,PROGRAMAS!A:I,2,0)</f>
        <v>EDUCAÇÃO E DESENVOLVIMENTO SOCIAL INCLUSIVO E SUSTENTÁVEL</v>
      </c>
      <c r="D295" s="62" t="str">
        <f aca="false">VLOOKUP(A295,PROGRAMAS!A:O,3,0)</f>
        <v>DIRETRIZ I</v>
      </c>
      <c r="E295" s="62" t="str">
        <f aca="false">VLOOKUP(A295,PROGRAMAS!A:O,6,0)</f>
        <v>EDUCAÇÃO, CULTURA, ESPORTE E LAZER</v>
      </c>
      <c r="F295" s="73" t="e">
        <f aca="false">#N/A</f>
        <v>#N/A</v>
      </c>
      <c r="G295" s="66" t="e">
        <f aca="false">VLOOKUP(F295,'AÇÕES ORÇAMENTÁRIAS'!D:E,2,0)</f>
        <v>#N/A</v>
      </c>
      <c r="H295" s="65" t="e">
        <f aca="false">VLOOKUP(CONCATENATE(G295,J295),'AÇÕES ORÇAMENTÁRIAS'!O:P,2,0)</f>
        <v>#N/A</v>
      </c>
      <c r="I295" s="65" t="e">
        <f aca="false">VLOOKUP(CONCATENATE(G295,J295),'AÇÕES ORÇAMENTÁRIAS'!O:Q,3,0)</f>
        <v>#N/A</v>
      </c>
      <c r="J295" s="66" t="str">
        <f aca="false">LEFT(K295,5)</f>
        <v>14102</v>
      </c>
      <c r="K295" s="67" t="s">
        <v>626</v>
      </c>
      <c r="L295" s="71" t="s">
        <v>717</v>
      </c>
      <c r="M295" s="66" t="str">
        <f aca="false">VLOOKUP(L295,'AÇÕES ESTRATÉGICAS'!D:E,2,0)</f>
        <v>1601</v>
      </c>
      <c r="N295" s="66" t="str">
        <f aca="false">CONCATENATE(J295,O295)</f>
        <v>14102SISTEMA DE FIBRA ÓPTICA IMPLANTADO</v>
      </c>
      <c r="O295" s="69" t="s">
        <v>718</v>
      </c>
      <c r="P295" s="69" t="s">
        <v>637</v>
      </c>
      <c r="Q295" s="69" t="n">
        <v>1</v>
      </c>
      <c r="R295" s="69" t="str">
        <f aca="false">VLOOKUP(O295,'PRODUTOS PPA'!G:G,1,0)</f>
        <v>SISTEMA DE FIBRA ÓPTICA IMPLANTADO</v>
      </c>
      <c r="S295" s="69" t="e">
        <f aca="false">#N/A</f>
        <v>#N/A</v>
      </c>
      <c r="T295" s="69" t="e">
        <f aca="false">#N/A</f>
        <v>#N/A</v>
      </c>
      <c r="U295" s="69" t="e">
        <f aca="false">#N/A</f>
        <v>#N/A</v>
      </c>
      <c r="V295" s="70"/>
      <c r="W295" s="69"/>
      <c r="X295" s="69"/>
      <c r="Y295" s="69"/>
      <c r="Z295" s="69"/>
      <c r="AA295" s="69"/>
      <c r="AB295" s="69"/>
      <c r="AC295" s="69"/>
      <c r="AD295" s="69"/>
      <c r="AE295" s="69"/>
      <c r="AF295" s="69"/>
    </row>
    <row r="296" customFormat="false" ht="15" hidden="false" customHeight="true" outlineLevel="0" collapsed="false">
      <c r="A296" s="60" t="s">
        <v>78</v>
      </c>
      <c r="B296" s="61" t="str">
        <f aca="false">VLOOKUP(A296,PROGRAMAS!A:I,5,0)</f>
        <v>TEMÁTICO</v>
      </c>
      <c r="C296" s="62" t="str">
        <f aca="false">VLOOKUP(A296,PROGRAMAS!A:I,2,0)</f>
        <v>VIVER BEM NO SEMIÁRIDO</v>
      </c>
      <c r="D296" s="62" t="str">
        <f aca="false">VLOOKUP(A296,PROGRAMAS!A:O,3,0)</f>
        <v>DIRETRIZ II</v>
      </c>
      <c r="E296" s="62" t="str">
        <f aca="false">VLOOKUP(A296,PROGRAMAS!A:O,6,0)</f>
        <v>DESENVOLVIMENTO RURAL</v>
      </c>
      <c r="F296" s="63" t="s">
        <v>719</v>
      </c>
      <c r="G296" s="66" t="str">
        <f aca="false">VLOOKUP(F296,'AÇÕES ORÇAMENTÁRIAS'!D:E,2,0)</f>
        <v>2238</v>
      </c>
      <c r="H296" s="65" t="n">
        <f aca="false">VLOOKUP(CONCATENATE(G296,J296),'AÇÕES ORÇAMENTÁRIAS'!O:P,2,0)</f>
        <v>2294000</v>
      </c>
      <c r="I296" s="65" t="n">
        <f aca="false">VLOOKUP(CONCATENATE(G296,J296),'AÇÕES ORÇAMENTÁRIAS'!O:Q,3,0)</f>
        <v>253373.57</v>
      </c>
      <c r="J296" s="66" t="str">
        <f aca="false">LEFT(K296,5)</f>
        <v>14102</v>
      </c>
      <c r="K296" s="67" t="s">
        <v>626</v>
      </c>
      <c r="L296" s="71" t="s">
        <v>719</v>
      </c>
      <c r="M296" s="66" t="str">
        <f aca="false">VLOOKUP(L296,'AÇÕES ESTRATÉGICAS'!D:E,2,0)</f>
        <v>1555</v>
      </c>
      <c r="N296" s="66" t="str">
        <f aca="false">CONCATENATE(J296,O296)</f>
        <v>14102BOLSA DE ESTÁGIO PARA ESTUDANTES CONCEDIDA</v>
      </c>
      <c r="O296" s="69" t="s">
        <v>720</v>
      </c>
      <c r="P296" s="69" t="s">
        <v>629</v>
      </c>
      <c r="Q296" s="69" t="n">
        <v>150</v>
      </c>
      <c r="R296" s="69" t="str">
        <f aca="false">VLOOKUP(O296,'PRODUTOS PPA'!G:G,1,0)</f>
        <v>BOLSA DE ESTÁGIO PARA ESTUDANTES CONCEDIDA</v>
      </c>
      <c r="S296" s="69" t="s">
        <v>719</v>
      </c>
      <c r="T296" s="69" t="s">
        <v>721</v>
      </c>
      <c r="U296" s="69" t="n">
        <v>2294000</v>
      </c>
      <c r="V296" s="70"/>
      <c r="W296" s="69"/>
      <c r="X296" s="69"/>
      <c r="Y296" s="69"/>
      <c r="Z296" s="69"/>
      <c r="AA296" s="69"/>
      <c r="AB296" s="69"/>
      <c r="AC296" s="69"/>
      <c r="AD296" s="69"/>
      <c r="AE296" s="69"/>
      <c r="AF296" s="69"/>
    </row>
    <row r="297" customFormat="false" ht="15" hidden="false" customHeight="true" outlineLevel="0" collapsed="false">
      <c r="A297" s="60" t="s">
        <v>78</v>
      </c>
      <c r="B297" s="61" t="str">
        <f aca="false">VLOOKUP(A297,PROGRAMAS!A:I,5,0)</f>
        <v>TEMÁTICO</v>
      </c>
      <c r="C297" s="62" t="str">
        <f aca="false">VLOOKUP(A297,PROGRAMAS!A:I,2,0)</f>
        <v>VIVER BEM NO SEMIÁRIDO</v>
      </c>
      <c r="D297" s="62" t="str">
        <f aca="false">VLOOKUP(A297,PROGRAMAS!A:O,3,0)</f>
        <v>DIRETRIZ II</v>
      </c>
      <c r="E297" s="62" t="str">
        <f aca="false">VLOOKUP(A297,PROGRAMAS!A:O,6,0)</f>
        <v>DESENVOLVIMENTO RURAL</v>
      </c>
      <c r="F297" s="63" t="s">
        <v>719</v>
      </c>
      <c r="G297" s="66" t="str">
        <f aca="false">VLOOKUP(F297,'AÇÕES ORÇAMENTÁRIAS'!D:E,2,0)</f>
        <v>2238</v>
      </c>
      <c r="H297" s="65" t="n">
        <f aca="false">VLOOKUP(CONCATENATE(G297,J297),'AÇÕES ORÇAMENTÁRIAS'!O:P,2,0)</f>
        <v>2294000</v>
      </c>
      <c r="I297" s="65" t="n">
        <f aca="false">VLOOKUP(CONCATENATE(G297,J297),'AÇÕES ORÇAMENTÁRIAS'!O:Q,3,0)</f>
        <v>253373.57</v>
      </c>
      <c r="J297" s="66" t="str">
        <f aca="false">LEFT(K297,5)</f>
        <v>14102</v>
      </c>
      <c r="K297" s="67" t="s">
        <v>626</v>
      </c>
      <c r="L297" s="71" t="s">
        <v>719</v>
      </c>
      <c r="M297" s="66" t="str">
        <f aca="false">VLOOKUP(L297,'AÇÕES ESTRATÉGICAS'!D:E,2,0)</f>
        <v>1555</v>
      </c>
      <c r="N297" s="66" t="str">
        <f aca="false">CONCATENATE(J297,O297)</f>
        <v>14102BOLSA DE ESTUDO PARA SISTEMATIZAÇÃO DE EXPERIÊNCIAS EDUCACIONAIS CONCEDIDA</v>
      </c>
      <c r="O297" s="69" t="s">
        <v>722</v>
      </c>
      <c r="P297" s="69" t="s">
        <v>682</v>
      </c>
      <c r="Q297" s="69" t="n">
        <v>60</v>
      </c>
      <c r="R297" s="69" t="str">
        <f aca="false">VLOOKUP(O297,'PRODUTOS PPA'!G:G,1,0)</f>
        <v>BOLSA DE ESTUDO PARA SISTEMATIZAÇÃO DE EXPERIÊNCIAS EDUCACIONAIS CONCEDIDA</v>
      </c>
      <c r="S297" s="69" t="s">
        <v>719</v>
      </c>
      <c r="T297" s="69" t="s">
        <v>721</v>
      </c>
      <c r="U297" s="69" t="n">
        <v>2294000</v>
      </c>
      <c r="V297" s="70"/>
      <c r="W297" s="69"/>
      <c r="X297" s="69"/>
      <c r="Y297" s="69"/>
      <c r="Z297" s="69"/>
      <c r="AA297" s="69"/>
      <c r="AB297" s="69"/>
      <c r="AC297" s="69"/>
      <c r="AD297" s="69"/>
      <c r="AE297" s="69"/>
      <c r="AF297" s="69"/>
    </row>
    <row r="298" customFormat="false" ht="15" hidden="false" customHeight="true" outlineLevel="0" collapsed="false">
      <c r="A298" s="60" t="s">
        <v>78</v>
      </c>
      <c r="B298" s="61" t="str">
        <f aca="false">VLOOKUP(A298,PROGRAMAS!A:I,5,0)</f>
        <v>TEMÁTICO</v>
      </c>
      <c r="C298" s="62" t="str">
        <f aca="false">VLOOKUP(A298,PROGRAMAS!A:I,2,0)</f>
        <v>VIVER BEM NO SEMIÁRIDO</v>
      </c>
      <c r="D298" s="62" t="str">
        <f aca="false">VLOOKUP(A298,PROGRAMAS!A:O,3,0)</f>
        <v>DIRETRIZ II</v>
      </c>
      <c r="E298" s="62" t="str">
        <f aca="false">VLOOKUP(A298,PROGRAMAS!A:O,6,0)</f>
        <v>DESENVOLVIMENTO RURAL</v>
      </c>
      <c r="F298" s="63" t="s">
        <v>719</v>
      </c>
      <c r="G298" s="66" t="str">
        <f aca="false">VLOOKUP(F298,'AÇÕES ORÇAMENTÁRIAS'!D:E,2,0)</f>
        <v>2238</v>
      </c>
      <c r="H298" s="65" t="n">
        <f aca="false">VLOOKUP(CONCATENATE(G298,J298),'AÇÕES ORÇAMENTÁRIAS'!O:P,2,0)</f>
        <v>2294000</v>
      </c>
      <c r="I298" s="65" t="n">
        <f aca="false">VLOOKUP(CONCATENATE(G298,J298),'AÇÕES ORÇAMENTÁRIAS'!O:Q,3,0)</f>
        <v>253373.57</v>
      </c>
      <c r="J298" s="66" t="str">
        <f aca="false">LEFT(K298,5)</f>
        <v>14102</v>
      </c>
      <c r="K298" s="67" t="s">
        <v>626</v>
      </c>
      <c r="L298" s="71" t="s">
        <v>719</v>
      </c>
      <c r="M298" s="66" t="str">
        <f aca="false">VLOOKUP(L298,'AÇÕES ESTRATÉGICAS'!D:E,2,0)</f>
        <v>1555</v>
      </c>
      <c r="N298" s="66" t="str">
        <f aca="false">CONCATENATE(J298,O298)</f>
        <v>14102MATERIAL DIDÁTICO CONTEXTUALIZADO PARA A CONVIVÊNCIA COM O SEMIÁRIDO ELABORADO E DISTRIBUÍDO</v>
      </c>
      <c r="O298" s="69" t="s">
        <v>723</v>
      </c>
      <c r="P298" s="69" t="s">
        <v>147</v>
      </c>
      <c r="Q298" s="69" t="n">
        <v>1</v>
      </c>
      <c r="R298" s="69" t="str">
        <f aca="false">VLOOKUP(O298,'PRODUTOS PPA'!G:G,1,0)</f>
        <v>MATERIAL DIDÁTICO CONTEXTUALIZADO PARA A CONVIVÊNCIA COM O SEMIÁRIDO ELABORADO E DISTRIBUÍDO</v>
      </c>
      <c r="S298" s="69" t="s">
        <v>719</v>
      </c>
      <c r="T298" s="69" t="s">
        <v>721</v>
      </c>
      <c r="U298" s="69" t="n">
        <v>2294000</v>
      </c>
      <c r="V298" s="70"/>
      <c r="W298" s="69"/>
      <c r="X298" s="69"/>
      <c r="Y298" s="69"/>
      <c r="Z298" s="69"/>
      <c r="AA298" s="69"/>
      <c r="AB298" s="69"/>
      <c r="AC298" s="69"/>
      <c r="AD298" s="69"/>
      <c r="AE298" s="69"/>
      <c r="AF298" s="69"/>
    </row>
    <row r="299" customFormat="false" ht="15" hidden="false" customHeight="true" outlineLevel="0" collapsed="false">
      <c r="A299" s="60" t="s">
        <v>78</v>
      </c>
      <c r="B299" s="61" t="str">
        <f aca="false">VLOOKUP(A299,PROGRAMAS!A:I,5,0)</f>
        <v>TEMÁTICO</v>
      </c>
      <c r="C299" s="62" t="str">
        <f aca="false">VLOOKUP(A299,PROGRAMAS!A:I,2,0)</f>
        <v>VIVER BEM NO SEMIÁRIDO</v>
      </c>
      <c r="D299" s="62" t="str">
        <f aca="false">VLOOKUP(A299,PROGRAMAS!A:O,3,0)</f>
        <v>DIRETRIZ II</v>
      </c>
      <c r="E299" s="62" t="str">
        <f aca="false">VLOOKUP(A299,PROGRAMAS!A:O,6,0)</f>
        <v>DESENVOLVIMENTO RURAL</v>
      </c>
      <c r="F299" s="63" t="s">
        <v>719</v>
      </c>
      <c r="G299" s="66" t="str">
        <f aca="false">VLOOKUP(F299,'AÇÕES ORÇAMENTÁRIAS'!D:E,2,0)</f>
        <v>2238</v>
      </c>
      <c r="H299" s="65" t="n">
        <f aca="false">VLOOKUP(CONCATENATE(G299,J299),'AÇÕES ORÇAMENTÁRIAS'!O:P,2,0)</f>
        <v>2294000</v>
      </c>
      <c r="I299" s="65" t="n">
        <f aca="false">VLOOKUP(CONCATENATE(G299,J299),'AÇÕES ORÇAMENTÁRIAS'!O:Q,3,0)</f>
        <v>253373.57</v>
      </c>
      <c r="J299" s="66" t="str">
        <f aca="false">LEFT(K299,5)</f>
        <v>14102</v>
      </c>
      <c r="K299" s="67" t="s">
        <v>626</v>
      </c>
      <c r="L299" s="71" t="s">
        <v>719</v>
      </c>
      <c r="M299" s="66" t="str">
        <f aca="false">VLOOKUP(L299,'AÇÕES ESTRATÉGICAS'!D:E,2,0)</f>
        <v>1555</v>
      </c>
      <c r="N299" s="66" t="str">
        <f aca="false">CONCATENATE(J299,O299)</f>
        <v>14102PROFESSORES CAPACITADOS</v>
      </c>
      <c r="O299" s="69" t="s">
        <v>724</v>
      </c>
      <c r="P299" s="69" t="s">
        <v>682</v>
      </c>
      <c r="Q299" s="69" t="n">
        <v>40</v>
      </c>
      <c r="R299" s="69" t="str">
        <f aca="false">VLOOKUP(O299,'PRODUTOS PPA'!G:G,1,0)</f>
        <v>PROFESSORES CAPACITADOS</v>
      </c>
      <c r="S299" s="69" t="s">
        <v>719</v>
      </c>
      <c r="T299" s="69" t="s">
        <v>721</v>
      </c>
      <c r="U299" s="69" t="n">
        <v>2294000</v>
      </c>
      <c r="V299" s="70"/>
      <c r="W299" s="69"/>
      <c r="X299" s="69"/>
      <c r="Y299" s="69"/>
      <c r="Z299" s="69"/>
      <c r="AA299" s="69"/>
      <c r="AB299" s="69"/>
      <c r="AC299" s="69"/>
      <c r="AD299" s="69"/>
      <c r="AE299" s="69"/>
      <c r="AF299" s="69"/>
    </row>
    <row r="300" customFormat="false" ht="15" hidden="false" customHeight="true" outlineLevel="0" collapsed="false">
      <c r="A300" s="60" t="s">
        <v>78</v>
      </c>
      <c r="B300" s="61" t="str">
        <f aca="false">VLOOKUP(A300,PROGRAMAS!A:I,5,0)</f>
        <v>TEMÁTICO</v>
      </c>
      <c r="C300" s="62" t="str">
        <f aca="false">VLOOKUP(A300,PROGRAMAS!A:I,2,0)</f>
        <v>VIVER BEM NO SEMIÁRIDO</v>
      </c>
      <c r="D300" s="62" t="str">
        <f aca="false">VLOOKUP(A300,PROGRAMAS!A:O,3,0)</f>
        <v>DIRETRIZ II</v>
      </c>
      <c r="E300" s="62" t="str">
        <f aca="false">VLOOKUP(A300,PROGRAMAS!A:O,6,0)</f>
        <v>DESENVOLVIMENTO RURAL</v>
      </c>
      <c r="F300" s="63" t="s">
        <v>719</v>
      </c>
      <c r="G300" s="66" t="str">
        <f aca="false">VLOOKUP(F300,'AÇÕES ORÇAMENTÁRIAS'!D:E,2,0)</f>
        <v>2238</v>
      </c>
      <c r="H300" s="65" t="n">
        <f aca="false">VLOOKUP(CONCATENATE(G300,J300),'AÇÕES ORÇAMENTÁRIAS'!O:P,2,0)</f>
        <v>2294000</v>
      </c>
      <c r="I300" s="65" t="n">
        <f aca="false">VLOOKUP(CONCATENATE(G300,J300),'AÇÕES ORÇAMENTÁRIAS'!O:Q,3,0)</f>
        <v>253373.57</v>
      </c>
      <c r="J300" s="66" t="str">
        <f aca="false">LEFT(K300,5)</f>
        <v>14102</v>
      </c>
      <c r="K300" s="67" t="s">
        <v>626</v>
      </c>
      <c r="L300" s="71" t="s">
        <v>719</v>
      </c>
      <c r="M300" s="66" t="str">
        <f aca="false">VLOOKUP(L300,'AÇÕES ESTRATÉGICAS'!D:E,2,0)</f>
        <v>1555</v>
      </c>
      <c r="N300" s="66" t="str">
        <f aca="false">CONCATENATE(J300,O300)</f>
        <v>14102SEMINÁRIOS E EVENTOS REALIZADOS</v>
      </c>
      <c r="O300" s="69" t="s">
        <v>725</v>
      </c>
      <c r="P300" s="69" t="s">
        <v>311</v>
      </c>
      <c r="Q300" s="69" t="n">
        <v>10</v>
      </c>
      <c r="R300" s="69" t="str">
        <f aca="false">VLOOKUP(O300,'PRODUTOS PPA'!G:G,1,0)</f>
        <v>SEMINÁRIOS E EVENTOS REALIZADOS</v>
      </c>
      <c r="S300" s="69" t="s">
        <v>719</v>
      </c>
      <c r="T300" s="69" t="s">
        <v>721</v>
      </c>
      <c r="U300" s="69" t="n">
        <v>2294000</v>
      </c>
      <c r="V300" s="70"/>
      <c r="W300" s="69"/>
      <c r="X300" s="69"/>
      <c r="Y300" s="69"/>
      <c r="Z300" s="69"/>
      <c r="AA300" s="69"/>
      <c r="AB300" s="69"/>
      <c r="AC300" s="69"/>
      <c r="AD300" s="69"/>
      <c r="AE300" s="69"/>
      <c r="AF300" s="69"/>
    </row>
    <row r="301" customFormat="false" ht="15" hidden="false" customHeight="true" outlineLevel="0" collapsed="false">
      <c r="A301" s="60" t="s">
        <v>63</v>
      </c>
      <c r="B301" s="61" t="str">
        <f aca="false">VLOOKUP(A301,PROGRAMAS!A:I,5,0)</f>
        <v>TEMÁTICO</v>
      </c>
      <c r="C301" s="62" t="str">
        <f aca="false">VLOOKUP(A301,PROGRAMAS!A:I,2,0)</f>
        <v>UNIVERSIDADE DE QUALIDADE PARA TODOS</v>
      </c>
      <c r="D301" s="62" t="str">
        <f aca="false">VLOOKUP(A301,PROGRAMAS!A:O,3,0)</f>
        <v>DIRETRIZ I</v>
      </c>
      <c r="E301" s="62" t="str">
        <f aca="false">VLOOKUP(A301,PROGRAMAS!A:O,6,0)</f>
        <v>EDUCAÇÃO, CULTURA, ESPORTE E LAZER</v>
      </c>
      <c r="F301" s="63" t="s">
        <v>726</v>
      </c>
      <c r="G301" s="66" t="str">
        <f aca="false">VLOOKUP(F301,'AÇÕES ORÇAMENTÁRIAS'!D:E,2,0)</f>
        <v>1031</v>
      </c>
      <c r="H301" s="65" t="n">
        <f aca="false">VLOOKUP(CONCATENATE(G301,J301),'AÇÕES ORÇAMENTÁRIAS'!O:P,2,0)</f>
        <v>31667366</v>
      </c>
      <c r="I301" s="65" t="n">
        <f aca="false">VLOOKUP(CONCATENATE(G301,J301),'AÇÕES ORÇAMENTÁRIAS'!O:Q,3,0)</f>
        <v>1300908.99</v>
      </c>
      <c r="J301" s="66" t="str">
        <f aca="false">LEFT(K301,5)</f>
        <v>14201</v>
      </c>
      <c r="K301" s="67" t="s">
        <v>727</v>
      </c>
      <c r="L301" s="71" t="s">
        <v>728</v>
      </c>
      <c r="M301" s="66" t="str">
        <f aca="false">VLOOKUP(L301,'AÇÕES ESTRATÉGICAS'!D:E,2,0)</f>
        <v>2686</v>
      </c>
      <c r="N301" s="66" t="str">
        <f aca="false">CONCATENATE(J301,O301)</f>
        <v>14201REFORMA, AMPLIAÇÃO E CONSTRUÇÃO NOS CAMPI DA UESPI</v>
      </c>
      <c r="O301" s="69" t="s">
        <v>729</v>
      </c>
      <c r="P301" s="69" t="s">
        <v>147</v>
      </c>
      <c r="Q301" s="69" t="n">
        <v>40</v>
      </c>
      <c r="R301" s="69" t="str">
        <f aca="false">VLOOKUP(O301,'PRODUTOS PPA'!G:G,1,0)</f>
        <v>REFORMA, AMPLIAÇÃO E CONSTRUÇÃO NOS CAMPI DA UESPI</v>
      </c>
      <c r="S301" s="69" t="s">
        <v>726</v>
      </c>
      <c r="T301" s="69" t="s">
        <v>730</v>
      </c>
      <c r="U301" s="69" t="n">
        <v>31667366</v>
      </c>
      <c r="V301" s="70"/>
      <c r="W301" s="69"/>
      <c r="X301" s="69"/>
      <c r="Y301" s="69"/>
      <c r="Z301" s="69"/>
      <c r="AA301" s="69"/>
      <c r="AB301" s="69"/>
      <c r="AC301" s="69"/>
      <c r="AD301" s="69"/>
      <c r="AE301" s="69"/>
      <c r="AF301" s="69"/>
    </row>
    <row r="302" customFormat="false" ht="15" hidden="false" customHeight="true" outlineLevel="0" collapsed="false">
      <c r="A302" s="60" t="s">
        <v>63</v>
      </c>
      <c r="B302" s="61" t="str">
        <f aca="false">VLOOKUP(A302,PROGRAMAS!A:I,5,0)</f>
        <v>TEMÁTICO</v>
      </c>
      <c r="C302" s="62" t="str">
        <f aca="false">VLOOKUP(A302,PROGRAMAS!A:I,2,0)</f>
        <v>UNIVERSIDADE DE QUALIDADE PARA TODOS</v>
      </c>
      <c r="D302" s="62" t="str">
        <f aca="false">VLOOKUP(A302,PROGRAMAS!A:O,3,0)</f>
        <v>DIRETRIZ I</v>
      </c>
      <c r="E302" s="62" t="str">
        <f aca="false">VLOOKUP(A302,PROGRAMAS!A:O,6,0)</f>
        <v>EDUCAÇÃO, CULTURA, ESPORTE E LAZER</v>
      </c>
      <c r="F302" s="63" t="s">
        <v>731</v>
      </c>
      <c r="G302" s="66" t="str">
        <f aca="false">VLOOKUP(F302,'AÇÕES ORÇAMENTÁRIAS'!D:E,2,0)</f>
        <v>2028</v>
      </c>
      <c r="H302" s="65" t="n">
        <f aca="false">VLOOKUP(CONCATENATE(G302,J302),'AÇÕES ORÇAMENTÁRIAS'!O:P,2,0)</f>
        <v>10454589</v>
      </c>
      <c r="I302" s="65" t="n">
        <f aca="false">VLOOKUP(CONCATENATE(G302,J302),'AÇÕES ORÇAMENTÁRIAS'!O:Q,3,0)</f>
        <v>4433036.63</v>
      </c>
      <c r="J302" s="66" t="str">
        <f aca="false">LEFT(K302,5)</f>
        <v>14201</v>
      </c>
      <c r="K302" s="67" t="s">
        <v>727</v>
      </c>
      <c r="L302" s="71" t="s">
        <v>732</v>
      </c>
      <c r="M302" s="66" t="str">
        <f aca="false">VLOOKUP(L302,'AÇÕES ESTRATÉGICAS'!D:E,2,0)</f>
        <v>2567</v>
      </c>
      <c r="N302" s="66" t="str">
        <f aca="false">CONCATENATE(J302,O302)</f>
        <v>14201PROGRAMA DE MESTRADO E DOUTORADO IMPLEMENTADO</v>
      </c>
      <c r="O302" s="69" t="s">
        <v>733</v>
      </c>
      <c r="P302" s="69" t="s">
        <v>703</v>
      </c>
      <c r="Q302" s="69" t="n">
        <v>3</v>
      </c>
      <c r="R302" s="69" t="str">
        <f aca="false">VLOOKUP(O302,'PRODUTOS PPA'!G:G,1,0)</f>
        <v>PROGRAMA DE MESTRADO E DOUTORADO IMPLEMENTADO</v>
      </c>
      <c r="S302" s="69" t="s">
        <v>731</v>
      </c>
      <c r="T302" s="69" t="s">
        <v>734</v>
      </c>
      <c r="U302" s="69" t="n">
        <v>10454589</v>
      </c>
      <c r="V302" s="70"/>
      <c r="W302" s="69"/>
      <c r="X302" s="69"/>
      <c r="Y302" s="69"/>
      <c r="Z302" s="69"/>
      <c r="AA302" s="69"/>
      <c r="AB302" s="69"/>
      <c r="AC302" s="69"/>
      <c r="AD302" s="69"/>
      <c r="AE302" s="69"/>
      <c r="AF302" s="69"/>
    </row>
    <row r="303" customFormat="false" ht="15" hidden="false" customHeight="false" outlineLevel="0" collapsed="false">
      <c r="A303" s="60" t="s">
        <v>63</v>
      </c>
      <c r="B303" s="61" t="str">
        <f aca="false">VLOOKUP(A303,PROGRAMAS!A:I,5,0)</f>
        <v>TEMÁTICO</v>
      </c>
      <c r="C303" s="62" t="str">
        <f aca="false">VLOOKUP(A303,PROGRAMAS!A:I,2,0)</f>
        <v>UNIVERSIDADE DE QUALIDADE PARA TODOS</v>
      </c>
      <c r="D303" s="62" t="str">
        <f aca="false">VLOOKUP(A303,PROGRAMAS!A:O,3,0)</f>
        <v>DIRETRIZ I</v>
      </c>
      <c r="E303" s="62" t="str">
        <f aca="false">VLOOKUP(A303,PROGRAMAS!A:O,6,0)</f>
        <v>EDUCAÇÃO, CULTURA, ESPORTE E LAZER</v>
      </c>
      <c r="F303" s="63" t="s">
        <v>731</v>
      </c>
      <c r="G303" s="66" t="str">
        <f aca="false">VLOOKUP(F303,'AÇÕES ORÇAMENTÁRIAS'!D:E,2,0)</f>
        <v>2028</v>
      </c>
      <c r="H303" s="65" t="n">
        <f aca="false">VLOOKUP(CONCATENATE(G303,J303),'AÇÕES ORÇAMENTÁRIAS'!O:P,2,0)</f>
        <v>10454589</v>
      </c>
      <c r="I303" s="65" t="n">
        <f aca="false">VLOOKUP(CONCATENATE(G303,J303),'AÇÕES ORÇAMENTÁRIAS'!O:Q,3,0)</f>
        <v>4433036.63</v>
      </c>
      <c r="J303" s="66" t="str">
        <f aca="false">LEFT(K303,5)</f>
        <v>14201</v>
      </c>
      <c r="K303" s="67" t="s">
        <v>727</v>
      </c>
      <c r="L303" s="71" t="s">
        <v>732</v>
      </c>
      <c r="M303" s="66" t="str">
        <f aca="false">VLOOKUP(L303,'AÇÕES ESTRATÉGICAS'!D:E,2,0)</f>
        <v>2567</v>
      </c>
      <c r="N303" s="66" t="str">
        <f aca="false">CONCATENATE(J303,O303)</f>
        <v>14201PROGRAMA DE PÓS-GRADUAÇÃO LATO SENSU IMPLEMENTADO</v>
      </c>
      <c r="O303" s="63" t="s">
        <v>735</v>
      </c>
      <c r="P303" s="63" t="s">
        <v>703</v>
      </c>
      <c r="Q303" s="69" t="n">
        <v>10</v>
      </c>
      <c r="R303" s="69" t="str">
        <f aca="false">VLOOKUP(O303,'PRODUTOS PPA'!G:G,1,0)</f>
        <v>PROGRAMA DE PÓS-GRADUAÇÃO LATO SENSU IMPLEMENTADO</v>
      </c>
      <c r="S303" s="69" t="s">
        <v>731</v>
      </c>
      <c r="T303" s="69" t="s">
        <v>734</v>
      </c>
      <c r="U303" s="69" t="n">
        <v>10454589</v>
      </c>
      <c r="V303" s="70"/>
      <c r="W303" s="69"/>
      <c r="X303" s="69"/>
      <c r="Y303" s="69"/>
      <c r="Z303" s="69"/>
      <c r="AA303" s="69"/>
      <c r="AB303" s="69"/>
      <c r="AC303" s="69"/>
      <c r="AD303" s="69"/>
      <c r="AE303" s="69"/>
      <c r="AF303" s="69"/>
    </row>
    <row r="304" customFormat="false" ht="15" hidden="false" customHeight="true" outlineLevel="0" collapsed="false">
      <c r="A304" s="60" t="s">
        <v>63</v>
      </c>
      <c r="B304" s="61" t="str">
        <f aca="false">VLOOKUP(A304,PROGRAMAS!A:I,5,0)</f>
        <v>TEMÁTICO</v>
      </c>
      <c r="C304" s="62" t="str">
        <f aca="false">VLOOKUP(A304,PROGRAMAS!A:I,2,0)</f>
        <v>UNIVERSIDADE DE QUALIDADE PARA TODOS</v>
      </c>
      <c r="D304" s="62" t="str">
        <f aca="false">VLOOKUP(A304,PROGRAMAS!A:O,3,0)</f>
        <v>DIRETRIZ I</v>
      </c>
      <c r="E304" s="62" t="str">
        <f aca="false">VLOOKUP(A304,PROGRAMAS!A:O,6,0)</f>
        <v>EDUCAÇÃO, CULTURA, ESPORTE E LAZER</v>
      </c>
      <c r="F304" s="73" t="e">
        <f aca="false">#N/A</f>
        <v>#N/A</v>
      </c>
      <c r="G304" s="66" t="e">
        <f aca="false">VLOOKUP(F304,'AÇÕES ORÇAMENTÁRIAS'!D:E,2,0)</f>
        <v>#N/A</v>
      </c>
      <c r="H304" s="65" t="e">
        <f aca="false">VLOOKUP(CONCATENATE(G304,J304),'AÇÕES ORÇAMENTÁRIAS'!O:P,2,0)</f>
        <v>#N/A</v>
      </c>
      <c r="I304" s="65" t="e">
        <f aca="false">VLOOKUP(CONCATENATE(G304,J304),'AÇÕES ORÇAMENTÁRIAS'!O:Q,3,0)</f>
        <v>#N/A</v>
      </c>
      <c r="J304" s="66" t="str">
        <f aca="false">LEFT(K304,5)</f>
        <v>14201</v>
      </c>
      <c r="K304" s="67" t="s">
        <v>727</v>
      </c>
      <c r="L304" s="71" t="s">
        <v>736</v>
      </c>
      <c r="M304" s="66" t="str">
        <f aca="false">VLOOKUP(L304,'AÇÕES ESTRATÉGICAS'!D:E,2,0)</f>
        <v>2566</v>
      </c>
      <c r="N304" s="66" t="str">
        <f aca="false">CONCATENATE(J304,O304)</f>
        <v>14201CURSOS OFERTADOS (MATRICULAS REALIZADAS)</v>
      </c>
      <c r="O304" s="63" t="s">
        <v>737</v>
      </c>
      <c r="P304" s="63" t="s">
        <v>738</v>
      </c>
      <c r="Q304" s="69" t="n">
        <v>27000</v>
      </c>
      <c r="R304" s="69" t="str">
        <f aca="false">VLOOKUP(O304,'PRODUTOS PPA'!G:G,1,0)</f>
        <v>CURSOS OFERTADOS (MATRICULAS REALIZADAS)</v>
      </c>
      <c r="S304" s="69" t="e">
        <f aca="false">#N/A</f>
        <v>#N/A</v>
      </c>
      <c r="T304" s="69" t="e">
        <f aca="false">#N/A</f>
        <v>#N/A</v>
      </c>
      <c r="U304" s="69" t="e">
        <f aca="false">#N/A</f>
        <v>#N/A</v>
      </c>
      <c r="V304" s="70"/>
      <c r="W304" s="69"/>
      <c r="X304" s="69"/>
      <c r="Y304" s="69"/>
      <c r="Z304" s="69"/>
      <c r="AA304" s="69"/>
      <c r="AB304" s="69"/>
      <c r="AC304" s="69"/>
      <c r="AD304" s="69"/>
      <c r="AE304" s="69"/>
      <c r="AF304" s="69"/>
    </row>
    <row r="305" customFormat="false" ht="15" hidden="false" customHeight="true" outlineLevel="0" collapsed="false">
      <c r="A305" s="60" t="s">
        <v>63</v>
      </c>
      <c r="B305" s="61" t="str">
        <f aca="false">VLOOKUP(A305,PROGRAMAS!A:I,5,0)</f>
        <v>TEMÁTICO</v>
      </c>
      <c r="C305" s="62" t="str">
        <f aca="false">VLOOKUP(A305,PROGRAMAS!A:I,2,0)</f>
        <v>UNIVERSIDADE DE QUALIDADE PARA TODOS</v>
      </c>
      <c r="D305" s="62" t="str">
        <f aca="false">VLOOKUP(A305,PROGRAMAS!A:O,3,0)</f>
        <v>DIRETRIZ I</v>
      </c>
      <c r="E305" s="62" t="str">
        <f aca="false">VLOOKUP(A305,PROGRAMAS!A:O,6,0)</f>
        <v>EDUCAÇÃO, CULTURA, ESPORTE E LAZER</v>
      </c>
      <c r="F305" s="73" t="e">
        <f aca="false">#N/A</f>
        <v>#N/A</v>
      </c>
      <c r="G305" s="66" t="e">
        <f aca="false">VLOOKUP(F305,'AÇÕES ORÇAMENTÁRIAS'!D:E,2,0)</f>
        <v>#N/A</v>
      </c>
      <c r="H305" s="65" t="e">
        <f aca="false">VLOOKUP(CONCATENATE(G305,J305),'AÇÕES ORÇAMENTÁRIAS'!O:P,2,0)</f>
        <v>#N/A</v>
      </c>
      <c r="I305" s="65" t="e">
        <f aca="false">VLOOKUP(CONCATENATE(G305,J305),'AÇÕES ORÇAMENTÁRIAS'!O:Q,3,0)</f>
        <v>#N/A</v>
      </c>
      <c r="J305" s="66" t="str">
        <f aca="false">LEFT(K305,5)</f>
        <v>14201</v>
      </c>
      <c r="K305" s="67" t="s">
        <v>727</v>
      </c>
      <c r="L305" s="71" t="s">
        <v>739</v>
      </c>
      <c r="M305" s="66" t="str">
        <f aca="false">VLOOKUP(L305,'AÇÕES ESTRATÉGICAS'!D:E,2,0)</f>
        <v>2581</v>
      </c>
      <c r="N305" s="66" t="str">
        <f aca="false">CONCATENATE(J305,O305)</f>
        <v>14201PROGRAMAS E PROJETOS EXECUTADOS</v>
      </c>
      <c r="O305" s="69" t="s">
        <v>740</v>
      </c>
      <c r="P305" s="69" t="s">
        <v>741</v>
      </c>
      <c r="Q305" s="69" t="n">
        <v>75</v>
      </c>
      <c r="R305" s="69" t="str">
        <f aca="false">VLOOKUP(O305,'PRODUTOS PPA'!G:G,1,0)</f>
        <v>PROGRAMAS E PROJETOS EXECUTADOS</v>
      </c>
      <c r="S305" s="69" t="e">
        <f aca="false">#N/A</f>
        <v>#N/A</v>
      </c>
      <c r="T305" s="69" t="e">
        <f aca="false">#N/A</f>
        <v>#N/A</v>
      </c>
      <c r="U305" s="69" t="e">
        <f aca="false">#N/A</f>
        <v>#N/A</v>
      </c>
      <c r="V305" s="70"/>
      <c r="W305" s="69"/>
      <c r="X305" s="69"/>
      <c r="Y305" s="69"/>
      <c r="Z305" s="69"/>
      <c r="AA305" s="69"/>
      <c r="AB305" s="69"/>
      <c r="AC305" s="69"/>
      <c r="AD305" s="69"/>
      <c r="AE305" s="69"/>
      <c r="AF305" s="69"/>
    </row>
    <row r="306" customFormat="false" ht="15" hidden="false" customHeight="true" outlineLevel="0" collapsed="false">
      <c r="A306" s="60" t="s">
        <v>68</v>
      </c>
      <c r="B306" s="61" t="str">
        <f aca="false">VLOOKUP(A306,PROGRAMAS!A:I,5,0)</f>
        <v>TEMÁTICO</v>
      </c>
      <c r="C306" s="62" t="str">
        <f aca="false">VLOOKUP(A306,PROGRAMAS!A:I,2,0)</f>
        <v>CIÊNCIA, TECNOLOGIA E INOVAÇÃO</v>
      </c>
      <c r="D306" s="62" t="str">
        <f aca="false">VLOOKUP(A306,PROGRAMAS!A:O,3,0)</f>
        <v>DIRETRIZ I</v>
      </c>
      <c r="E306" s="62" t="str">
        <f aca="false">VLOOKUP(A306,PROGRAMAS!A:O,6,0)</f>
        <v>EDUCAÇÃO, CULTURA, ESPORTE E LAZER</v>
      </c>
      <c r="F306" s="63" t="s">
        <v>742</v>
      </c>
      <c r="G306" s="66" t="str">
        <f aca="false">VLOOKUP(F306,'AÇÕES ORÇAMENTÁRIAS'!D:E,2,0)</f>
        <v>2023</v>
      </c>
      <c r="H306" s="65" t="n">
        <f aca="false">VLOOKUP(CONCATENATE(G306,J306),'AÇÕES ORÇAMENTÁRIAS'!O:P,2,0)</f>
        <v>55000</v>
      </c>
      <c r="I306" s="65" t="n">
        <f aca="false">VLOOKUP(CONCATENATE(G306,J306),'AÇÕES ORÇAMENTÁRIAS'!O:Q,3,0)</f>
        <v>0</v>
      </c>
      <c r="J306" s="66" t="str">
        <f aca="false">LEFT(K306,5)</f>
        <v>14201</v>
      </c>
      <c r="K306" s="67" t="s">
        <v>727</v>
      </c>
      <c r="L306" s="71" t="s">
        <v>743</v>
      </c>
      <c r="M306" s="66" t="str">
        <f aca="false">VLOOKUP(L306,'AÇÕES ESTRATÉGICAS'!D:E,2,0)</f>
        <v>2694</v>
      </c>
      <c r="N306" s="66" t="str">
        <f aca="false">CONCATENATE(J306,O306)</f>
        <v>14201PATENTES REGISTRADAS</v>
      </c>
      <c r="O306" s="69" t="s">
        <v>744</v>
      </c>
      <c r="P306" s="69" t="s">
        <v>147</v>
      </c>
      <c r="Q306" s="69" t="n">
        <v>1</v>
      </c>
      <c r="R306" s="69" t="str">
        <f aca="false">VLOOKUP(O306,'PRODUTOS PPA'!G:G,1,0)</f>
        <v>PATENTES REGISTRADAS</v>
      </c>
      <c r="S306" s="69" t="s">
        <v>742</v>
      </c>
      <c r="T306" s="69" t="s">
        <v>745</v>
      </c>
      <c r="U306" s="69" t="n">
        <v>55000</v>
      </c>
      <c r="V306" s="70"/>
      <c r="W306" s="69"/>
      <c r="X306" s="69"/>
      <c r="Y306" s="69"/>
      <c r="Z306" s="69"/>
      <c r="AA306" s="69"/>
      <c r="AB306" s="69"/>
      <c r="AC306" s="69"/>
      <c r="AD306" s="69"/>
      <c r="AE306" s="69"/>
      <c r="AF306" s="69"/>
    </row>
    <row r="307" customFormat="false" ht="15" hidden="false" customHeight="true" outlineLevel="0" collapsed="false">
      <c r="A307" s="60" t="s">
        <v>94</v>
      </c>
      <c r="B307" s="61" t="str">
        <f aca="false">VLOOKUP(A307,PROGRAMAS!A:I,5,0)</f>
        <v>GESTÃO</v>
      </c>
      <c r="C307" s="62" t="str">
        <f aca="false">VLOOKUP(A307,PROGRAMAS!A:I,2,0)</f>
        <v>GESTÃO E MANUTENÇÃO DO PODER EXECUTIVO</v>
      </c>
      <c r="D307" s="62" t="str">
        <f aca="false">VLOOKUP(A307,PROGRAMAS!A:O,3,0)</f>
        <v>DIRETRIZ IV</v>
      </c>
      <c r="E307" s="62"/>
      <c r="F307" s="72" t="s">
        <v>255</v>
      </c>
      <c r="G307" s="66" t="str">
        <f aca="false">VLOOKUP(F307,'AÇÕES ORÇAMENTÁRIAS'!D:E,2,0)</f>
        <v>2000</v>
      </c>
      <c r="H307" s="65" t="n">
        <f aca="false">VLOOKUP(CONCATENATE(G307,J307),'AÇÕES ORÇAMENTÁRIAS'!O:P,2,0)</f>
        <v>25646932</v>
      </c>
      <c r="I307" s="65" t="n">
        <f aca="false">VLOOKUP(CONCATENATE(G307,J307),'AÇÕES ORÇAMENTÁRIAS'!O:Q,3,0)</f>
        <v>14301368.16</v>
      </c>
      <c r="J307" s="66" t="str">
        <f aca="false">LEFT(K307,5)</f>
        <v>14201</v>
      </c>
      <c r="K307" s="67" t="s">
        <v>727</v>
      </c>
      <c r="L307" s="71" t="s">
        <v>746</v>
      </c>
      <c r="M307" s="66" t="str">
        <f aca="false">VLOOKUP(L307,'AÇÕES ESTRATÉGICAS'!D:E,2,0)</f>
        <v>2499</v>
      </c>
      <c r="N307" s="66" t="str">
        <f aca="false">CONCATENATE(J307,O307)</f>
        <v>14201MANUTENÇÃO DOS SERVIÇOS DAS UNIDADES ACADÊMICAS</v>
      </c>
      <c r="O307" s="69" t="s">
        <v>747</v>
      </c>
      <c r="P307" s="69" t="s">
        <v>147</v>
      </c>
      <c r="Q307" s="69" t="n">
        <v>25</v>
      </c>
      <c r="R307" s="69" t="str">
        <f aca="false">VLOOKUP(O307,'PRODUTOS PPA'!G:G,1,0)</f>
        <v>MANUTENÇÃO DOS SERVIÇOS DAS UNIDADES ACADÊMICAS</v>
      </c>
      <c r="S307" s="69" t="s">
        <v>255</v>
      </c>
      <c r="T307" s="69" t="s">
        <v>260</v>
      </c>
      <c r="U307" s="69" t="n">
        <v>25646932</v>
      </c>
      <c r="V307" s="70"/>
      <c r="W307" s="69"/>
      <c r="X307" s="69"/>
      <c r="Y307" s="69"/>
      <c r="Z307" s="69"/>
      <c r="AA307" s="69"/>
      <c r="AB307" s="69"/>
      <c r="AC307" s="69"/>
      <c r="AD307" s="69"/>
      <c r="AE307" s="69"/>
      <c r="AF307" s="69"/>
    </row>
    <row r="308" customFormat="false" ht="15" hidden="false" customHeight="true" outlineLevel="0" collapsed="false">
      <c r="A308" s="60" t="s">
        <v>94</v>
      </c>
      <c r="B308" s="61" t="str">
        <f aca="false">VLOOKUP(A308,PROGRAMAS!A:I,5,0)</f>
        <v>GESTÃO</v>
      </c>
      <c r="C308" s="62" t="str">
        <f aca="false">VLOOKUP(A308,PROGRAMAS!A:I,2,0)</f>
        <v>GESTÃO E MANUTENÇÃO DO PODER EXECUTIVO</v>
      </c>
      <c r="D308" s="62" t="str">
        <f aca="false">VLOOKUP(A308,PROGRAMAS!A:O,3,0)</f>
        <v>DIRETRIZ IV</v>
      </c>
      <c r="E308" s="62"/>
      <c r="F308" s="74" t="s">
        <v>255</v>
      </c>
      <c r="G308" s="66" t="str">
        <f aca="false">VLOOKUP(F308,'AÇÕES ORÇAMENTÁRIAS'!D:E,2,0)</f>
        <v>2000</v>
      </c>
      <c r="H308" s="65" t="n">
        <f aca="false">VLOOKUP(CONCATENATE(G308,J308),'AÇÕES ORÇAMENTÁRIAS'!O:P,2,0)</f>
        <v>25646932</v>
      </c>
      <c r="I308" s="65" t="n">
        <f aca="false">VLOOKUP(CONCATENATE(G308,J308),'AÇÕES ORÇAMENTÁRIAS'!O:Q,3,0)</f>
        <v>14301368.16</v>
      </c>
      <c r="J308" s="66" t="str">
        <f aca="false">LEFT(K308,5)</f>
        <v>14201</v>
      </c>
      <c r="K308" s="67" t="s">
        <v>727</v>
      </c>
      <c r="L308" s="71" t="s">
        <v>746</v>
      </c>
      <c r="M308" s="66" t="str">
        <f aca="false">VLOOKUP(L308,'AÇÕES ESTRATÉGICAS'!D:E,2,0)</f>
        <v>2499</v>
      </c>
      <c r="N308" s="66" t="str">
        <f aca="false">CONCATENATE(J308,O308)</f>
        <v>14201SISTEMAS IMPLANTADOS</v>
      </c>
      <c r="O308" s="69" t="s">
        <v>748</v>
      </c>
      <c r="P308" s="69" t="s">
        <v>147</v>
      </c>
      <c r="Q308" s="69" t="n">
        <v>2</v>
      </c>
      <c r="R308" s="69" t="str">
        <f aca="false">VLOOKUP(O308,'PRODUTOS PPA'!G:G,1,0)</f>
        <v>SISTEMAS IMPLANTADOS</v>
      </c>
      <c r="S308" s="69" t="s">
        <v>255</v>
      </c>
      <c r="T308" s="69" t="s">
        <v>260</v>
      </c>
      <c r="U308" s="69" t="n">
        <v>25646932</v>
      </c>
      <c r="V308" s="70"/>
      <c r="W308" s="69"/>
      <c r="X308" s="69"/>
      <c r="Y308" s="69"/>
      <c r="Z308" s="69"/>
      <c r="AA308" s="69"/>
      <c r="AB308" s="69"/>
      <c r="AC308" s="69"/>
      <c r="AD308" s="69"/>
      <c r="AE308" s="69"/>
      <c r="AF308" s="69"/>
    </row>
    <row r="309" customFormat="false" ht="15" hidden="false" customHeight="true" outlineLevel="0" collapsed="false">
      <c r="A309" s="60" t="s">
        <v>94</v>
      </c>
      <c r="B309" s="61" t="str">
        <f aca="false">VLOOKUP(A309,PROGRAMAS!A:I,5,0)</f>
        <v>GESTÃO</v>
      </c>
      <c r="C309" s="62" t="str">
        <f aca="false">VLOOKUP(A309,PROGRAMAS!A:I,2,0)</f>
        <v>GESTÃO E MANUTENÇÃO DO PODER EXECUTIVO</v>
      </c>
      <c r="D309" s="62" t="str">
        <f aca="false">VLOOKUP(A309,PROGRAMAS!A:O,3,0)</f>
        <v>DIRETRIZ IV</v>
      </c>
      <c r="E309" s="62"/>
      <c r="F309" s="76" t="s">
        <v>742</v>
      </c>
      <c r="G309" s="66" t="str">
        <f aca="false">VLOOKUP(F309,'AÇÕES ORÇAMENTÁRIAS'!D:E,2,0)</f>
        <v>2023</v>
      </c>
      <c r="H309" s="65" t="n">
        <f aca="false">VLOOKUP(CONCATENATE(G309,J309),'AÇÕES ORÇAMENTÁRIAS'!O:P,2,0)</f>
        <v>55000</v>
      </c>
      <c r="I309" s="65" t="n">
        <f aca="false">VLOOKUP(CONCATENATE(G309,J309),'AÇÕES ORÇAMENTÁRIAS'!O:Q,3,0)</f>
        <v>0</v>
      </c>
      <c r="J309" s="66" t="str">
        <f aca="false">LEFT(K309,5)</f>
        <v>14201</v>
      </c>
      <c r="K309" s="67" t="s">
        <v>727</v>
      </c>
      <c r="L309" s="71" t="s">
        <v>743</v>
      </c>
      <c r="M309" s="66" t="str">
        <f aca="false">VLOOKUP(L309,'AÇÕES ESTRATÉGICAS'!D:E,2,0)</f>
        <v>2694</v>
      </c>
      <c r="N309" s="66" t="str">
        <f aca="false">CONCATENATE(J309,O309)</f>
        <v>14201PROJETOS DE PESQUISA DESENVOLVIDOS</v>
      </c>
      <c r="O309" s="69" t="s">
        <v>749</v>
      </c>
      <c r="P309" s="69" t="s">
        <v>750</v>
      </c>
      <c r="Q309" s="69" t="n">
        <v>300</v>
      </c>
      <c r="R309" s="69" t="str">
        <f aca="false">VLOOKUP(O309,'PRODUTOS PPA'!G:G,1,0)</f>
        <v>PROJETOS DE PESQUISA DESENVOLVIDOS</v>
      </c>
      <c r="S309" s="69" t="s">
        <v>742</v>
      </c>
      <c r="T309" s="69" t="s">
        <v>745</v>
      </c>
      <c r="U309" s="69" t="n">
        <v>55000</v>
      </c>
      <c r="V309" s="70"/>
      <c r="W309" s="69"/>
      <c r="X309" s="69"/>
      <c r="Y309" s="69"/>
      <c r="Z309" s="69"/>
      <c r="AA309" s="69"/>
      <c r="AB309" s="69"/>
      <c r="AC309" s="69"/>
      <c r="AD309" s="69"/>
      <c r="AE309" s="69"/>
      <c r="AF309" s="69"/>
    </row>
    <row r="310" customFormat="false" ht="15" hidden="false" customHeight="false" outlineLevel="0" collapsed="false">
      <c r="A310" s="60" t="s">
        <v>94</v>
      </c>
      <c r="B310" s="61" t="str">
        <f aca="false">VLOOKUP(A310,PROGRAMAS!A:I,5,0)</f>
        <v>GESTÃO</v>
      </c>
      <c r="C310" s="62" t="str">
        <f aca="false">VLOOKUP(A310,PROGRAMAS!A:I,2,0)</f>
        <v>GESTÃO E MANUTENÇÃO DO PODER EXECUTIVO</v>
      </c>
      <c r="D310" s="62" t="str">
        <f aca="false">VLOOKUP(A310,PROGRAMAS!A:O,3,0)</f>
        <v>DIRETRIZ IV</v>
      </c>
      <c r="E310" s="62"/>
      <c r="F310" s="63" t="s">
        <v>751</v>
      </c>
      <c r="G310" s="66" t="str">
        <f aca="false">VLOOKUP(F310,'AÇÕES ORÇAMENTÁRIAS'!D:E,2,0)</f>
        <v>1029</v>
      </c>
      <c r="H310" s="65" t="n">
        <f aca="false">VLOOKUP(CONCATENATE(G310,J310),'AÇÕES ORÇAMENTÁRIAS'!O:P,2,0)</f>
        <v>67000</v>
      </c>
      <c r="I310" s="65" t="n">
        <f aca="false">VLOOKUP(CONCATENATE(G310,J310),'AÇÕES ORÇAMENTÁRIAS'!O:Q,3,0)</f>
        <v>0</v>
      </c>
      <c r="J310" s="66" t="str">
        <f aca="false">LEFT(K310,5)</f>
        <v>14201</v>
      </c>
      <c r="K310" s="67" t="s">
        <v>727</v>
      </c>
      <c r="L310" s="71" t="s">
        <v>746</v>
      </c>
      <c r="M310" s="66" t="str">
        <f aca="false">VLOOKUP(L310,'AÇÕES ESTRATÉGICAS'!D:E,2,0)</f>
        <v>2499</v>
      </c>
      <c r="N310" s="66" t="str">
        <f aca="false">CONCATENATE(J310,O310)</f>
        <v>14201CONCURSO PÚBLICO REALIZADO</v>
      </c>
      <c r="O310" s="69" t="s">
        <v>752</v>
      </c>
      <c r="P310" s="69" t="s">
        <v>753</v>
      </c>
      <c r="Q310" s="69" t="n">
        <v>250</v>
      </c>
      <c r="R310" s="69" t="str">
        <f aca="false">VLOOKUP(O310,'PRODUTOS PPA'!G:G,1,0)</f>
        <v>CONCURSO PÚBLICO REALIZADO</v>
      </c>
      <c r="S310" s="69" t="s">
        <v>751</v>
      </c>
      <c r="T310" s="69" t="s">
        <v>754</v>
      </c>
      <c r="U310" s="69" t="n">
        <v>67000</v>
      </c>
      <c r="V310" s="70"/>
      <c r="W310" s="69"/>
      <c r="X310" s="69"/>
      <c r="Y310" s="69"/>
      <c r="Z310" s="69"/>
      <c r="AA310" s="69"/>
      <c r="AB310" s="69"/>
      <c r="AC310" s="69"/>
      <c r="AD310" s="69"/>
      <c r="AE310" s="69"/>
      <c r="AF310" s="69"/>
    </row>
    <row r="311" customFormat="false" ht="15" hidden="false" customHeight="false" outlineLevel="0" collapsed="false">
      <c r="A311" s="60" t="s">
        <v>94</v>
      </c>
      <c r="B311" s="61" t="str">
        <f aca="false">VLOOKUP(A311,PROGRAMAS!A:I,5,0)</f>
        <v>GESTÃO</v>
      </c>
      <c r="C311" s="62" t="str">
        <f aca="false">VLOOKUP(A311,PROGRAMAS!A:I,2,0)</f>
        <v>GESTÃO E MANUTENÇÃO DO PODER EXECUTIVO</v>
      </c>
      <c r="D311" s="62" t="str">
        <f aca="false">VLOOKUP(A311,PROGRAMAS!A:O,3,0)</f>
        <v>DIRETRIZ IV</v>
      </c>
      <c r="E311" s="62"/>
      <c r="F311" s="73" t="e">
        <f aca="false">#N/A</f>
        <v>#N/A</v>
      </c>
      <c r="G311" s="66" t="e">
        <f aca="false">VLOOKUP(F311,'AÇÕES ORÇAMENTÁRIAS'!D:E,2,0)</f>
        <v>#N/A</v>
      </c>
      <c r="H311" s="65" t="e">
        <f aca="false">VLOOKUP(CONCATENATE(G311,J311),'AÇÕES ORÇAMENTÁRIAS'!O:P,2,0)</f>
        <v>#N/A</v>
      </c>
      <c r="I311" s="65" t="e">
        <f aca="false">VLOOKUP(CONCATENATE(G311,J311),'AÇÕES ORÇAMENTÁRIAS'!O:Q,3,0)</f>
        <v>#N/A</v>
      </c>
      <c r="J311" s="66" t="str">
        <f aca="false">LEFT(K311,5)</f>
        <v>14201</v>
      </c>
      <c r="K311" s="67" t="s">
        <v>727</v>
      </c>
      <c r="L311" s="71" t="s">
        <v>746</v>
      </c>
      <c r="M311" s="66" t="str">
        <f aca="false">VLOOKUP(L311,'AÇÕES ESTRATÉGICAS'!D:E,2,0)</f>
        <v>2499</v>
      </c>
      <c r="N311" s="66" t="str">
        <f aca="false">CONCATENATE(J311,O311)</f>
        <v>14201QUALIFICAÇÕES A SERVIDORES REALIZADAS</v>
      </c>
      <c r="O311" s="69" t="s">
        <v>755</v>
      </c>
      <c r="P311" s="69" t="s">
        <v>147</v>
      </c>
      <c r="Q311" s="69" t="n">
        <v>2</v>
      </c>
      <c r="R311" s="69" t="str">
        <f aca="false">VLOOKUP(O311,'PRODUTOS PPA'!G:G,1,0)</f>
        <v>QUALIFICAÇÕES A SERVIDORES REALIZADAS</v>
      </c>
      <c r="S311" s="69" t="e">
        <f aca="false">#N/A</f>
        <v>#N/A</v>
      </c>
      <c r="T311" s="69" t="e">
        <f aca="false">#N/A</f>
        <v>#N/A</v>
      </c>
      <c r="U311" s="69" t="e">
        <f aca="false">#N/A</f>
        <v>#N/A</v>
      </c>
      <c r="V311" s="70"/>
      <c r="W311" s="69"/>
      <c r="X311" s="69"/>
      <c r="Y311" s="69"/>
      <c r="Z311" s="69"/>
      <c r="AA311" s="69"/>
      <c r="AB311" s="69"/>
      <c r="AC311" s="69"/>
      <c r="AD311" s="69"/>
      <c r="AE311" s="69"/>
      <c r="AF311" s="69"/>
    </row>
    <row r="312" customFormat="false" ht="15" hidden="false" customHeight="false" outlineLevel="0" collapsed="false">
      <c r="A312" s="60" t="s">
        <v>51</v>
      </c>
      <c r="B312" s="61" t="str">
        <f aca="false">VLOOKUP(A312,PROGRAMAS!A:I,5,0)</f>
        <v>TEMÁTICO</v>
      </c>
      <c r="C312" s="62" t="str">
        <f aca="false">VLOOKUP(A312,PROGRAMAS!A:I,2,0)</f>
        <v>GESTÃO MODERNA ORIENTADA PARA RESULTADOS</v>
      </c>
      <c r="D312" s="62" t="str">
        <f aca="false">VLOOKUP(A312,PROGRAMAS!A:O,3,0)</f>
        <v>DIRETRIZ IV</v>
      </c>
      <c r="E312" s="62" t="str">
        <f aca="false">VLOOKUP(A312,PROGRAMAS!A:O,6,0)</f>
        <v>INSTITUCIONAL</v>
      </c>
      <c r="F312" s="73" t="s">
        <v>240</v>
      </c>
      <c r="G312" s="66" t="e">
        <f aca="false">VLOOKUP(F312,'AÇÕES ORÇAMENTÁRIAS'!D:E,2,0)</f>
        <v>#N/A</v>
      </c>
      <c r="H312" s="65" t="e">
        <f aca="false">VLOOKUP(CONCATENATE(G312,J312),'AÇÕES ORÇAMENTÁRIAS'!O:P,2,0)</f>
        <v>#N/A</v>
      </c>
      <c r="I312" s="65" t="e">
        <f aca="false">VLOOKUP(CONCATENATE(G312,J312),'AÇÕES ORÇAMENTÁRIAS'!O:Q,3,0)</f>
        <v>#N/A</v>
      </c>
      <c r="J312" s="66" t="str">
        <f aca="false">LEFT(K312,5)</f>
        <v>14203</v>
      </c>
      <c r="K312" s="67" t="s">
        <v>756</v>
      </c>
      <c r="L312" s="71" t="s">
        <v>757</v>
      </c>
      <c r="M312" s="66" t="str">
        <f aca="false">VLOOKUP(L312,'AÇÕES ESTRATÉGICAS'!D:E,2,0)</f>
        <v>2670</v>
      </c>
      <c r="N312" s="66" t="str">
        <f aca="false">CONCATENATE(J312,O312)</f>
        <v>14203MOBILIÁRIO, EQUIPAMENTOS ELETRÔNICOS E ESPORTIVOS ADQUIRIDOS</v>
      </c>
      <c r="O312" s="69" t="s">
        <v>758</v>
      </c>
      <c r="P312" s="69" t="s">
        <v>147</v>
      </c>
      <c r="Q312" s="69" t="n">
        <v>1</v>
      </c>
      <c r="R312" s="69" t="str">
        <f aca="false">VLOOKUP(O312,'PRODUTOS PPA'!G:G,1,0)</f>
        <v>MOBILIÁRIO, EQUIPAMENTOS ELETRÔNICOS E ESPORTIVOS ADQUIRIDOS</v>
      </c>
      <c r="S312" s="69" t="s">
        <v>240</v>
      </c>
      <c r="T312" s="69" t="e">
        <f aca="false">#N/A</f>
        <v>#N/A</v>
      </c>
      <c r="U312" s="69" t="e">
        <f aca="false">#N/A</f>
        <v>#N/A</v>
      </c>
      <c r="V312" s="70"/>
      <c r="W312" s="69"/>
      <c r="X312" s="69"/>
      <c r="Y312" s="69"/>
      <c r="Z312" s="69"/>
      <c r="AA312" s="69"/>
      <c r="AB312" s="69"/>
      <c r="AC312" s="69"/>
      <c r="AD312" s="69"/>
      <c r="AE312" s="69"/>
      <c r="AF312" s="69"/>
    </row>
    <row r="313" customFormat="false" ht="15" hidden="false" customHeight="false" outlineLevel="0" collapsed="false">
      <c r="A313" s="60" t="s">
        <v>51</v>
      </c>
      <c r="B313" s="61" t="str">
        <f aca="false">VLOOKUP(A313,PROGRAMAS!A:I,5,0)</f>
        <v>TEMÁTICO</v>
      </c>
      <c r="C313" s="62" t="str">
        <f aca="false">VLOOKUP(A313,PROGRAMAS!A:I,2,0)</f>
        <v>GESTÃO MODERNA ORIENTADA PARA RESULTADOS</v>
      </c>
      <c r="D313" s="62" t="str">
        <f aca="false">VLOOKUP(A313,PROGRAMAS!A:O,3,0)</f>
        <v>DIRETRIZ IV</v>
      </c>
      <c r="E313" s="62" t="str">
        <f aca="false">VLOOKUP(A313,PROGRAMAS!A:O,6,0)</f>
        <v>INSTITUCIONAL</v>
      </c>
      <c r="F313" s="73" t="s">
        <v>240</v>
      </c>
      <c r="G313" s="66" t="e">
        <f aca="false">VLOOKUP(F313,'AÇÕES ORÇAMENTÁRIAS'!D:E,2,0)</f>
        <v>#N/A</v>
      </c>
      <c r="H313" s="65" t="e">
        <f aca="false">VLOOKUP(CONCATENATE(G313,J313),'AÇÕES ORÇAMENTÁRIAS'!O:P,2,0)</f>
        <v>#N/A</v>
      </c>
      <c r="I313" s="65" t="e">
        <f aca="false">VLOOKUP(CONCATENATE(G313,J313),'AÇÕES ORÇAMENTÁRIAS'!O:Q,3,0)</f>
        <v>#N/A</v>
      </c>
      <c r="J313" s="66" t="str">
        <f aca="false">LEFT(K313,5)</f>
        <v>14203</v>
      </c>
      <c r="K313" s="67" t="s">
        <v>756</v>
      </c>
      <c r="L313" s="71" t="s">
        <v>757</v>
      </c>
      <c r="M313" s="66" t="str">
        <f aca="false">VLOOKUP(L313,'AÇÕES ESTRATÉGICAS'!D:E,2,0)</f>
        <v>2670</v>
      </c>
      <c r="N313" s="66" t="str">
        <f aca="false">CONCATENATE(J313,O313)</f>
        <v>14203REFORMA DA SEDE DA FUNDESPI - CENTRO ADMINISTRATIVO EXECUTADA</v>
      </c>
      <c r="O313" s="69" t="s">
        <v>759</v>
      </c>
      <c r="P313" s="69" t="s">
        <v>213</v>
      </c>
      <c r="Q313" s="69" t="n">
        <v>25</v>
      </c>
      <c r="R313" s="69" t="str">
        <f aca="false">VLOOKUP(O313,'PRODUTOS PPA'!G:G,1,0)</f>
        <v>REFORMA DA SEDE DA FUNDESPI - CENTRO ADMINISTRATIVO EXECUTADA</v>
      </c>
      <c r="S313" s="69" t="s">
        <v>240</v>
      </c>
      <c r="T313" s="69" t="e">
        <f aca="false">#N/A</f>
        <v>#N/A</v>
      </c>
      <c r="U313" s="69" t="e">
        <f aca="false">#N/A</f>
        <v>#N/A</v>
      </c>
      <c r="V313" s="70"/>
      <c r="W313" s="69"/>
      <c r="X313" s="69"/>
      <c r="Y313" s="69"/>
      <c r="Z313" s="69"/>
      <c r="AA313" s="69"/>
      <c r="AB313" s="69"/>
      <c r="AC313" s="69"/>
      <c r="AD313" s="69"/>
      <c r="AE313" s="69"/>
      <c r="AF313" s="69"/>
    </row>
    <row r="314" customFormat="false" ht="15" hidden="false" customHeight="false" outlineLevel="0" collapsed="false">
      <c r="A314" s="60" t="s">
        <v>66</v>
      </c>
      <c r="B314" s="61" t="str">
        <f aca="false">VLOOKUP(A314,PROGRAMAS!A:I,5,0)</f>
        <v>TEMÁTICO</v>
      </c>
      <c r="C314" s="62" t="str">
        <f aca="false">VLOOKUP(A314,PROGRAMAS!A:I,2,0)</f>
        <v>DESENVOLVIMENTO DO ESPORTE EDUCACIONAL, DE LAZER E RENDIMENTO</v>
      </c>
      <c r="D314" s="62" t="str">
        <f aca="false">VLOOKUP(A314,PROGRAMAS!A:O,3,0)</f>
        <v>DIRETRIZ I</v>
      </c>
      <c r="E314" s="62" t="str">
        <f aca="false">VLOOKUP(A314,PROGRAMAS!A:O,6,0)</f>
        <v>EDUCAÇÃO, CULTURA, ESPORTE E LAZER</v>
      </c>
      <c r="F314" s="13" t="s">
        <v>760</v>
      </c>
      <c r="G314" s="78" t="str">
        <f aca="false">VLOOKUP(F314,'AÇÕES ORÇAMENTÁRIAS'!D:E,2,0)</f>
        <v>1123</v>
      </c>
      <c r="H314" s="65" t="n">
        <f aca="false">VLOOKUP(CONCATENATE(G314,J314),'AÇÕES ORÇAMENTÁRIAS'!O:P,2,0)</f>
        <v>289108</v>
      </c>
      <c r="I314" s="65" t="n">
        <f aca="false">VLOOKUP(CONCATENATE(G314,J314),'AÇÕES ORÇAMENTÁRIAS'!O:Q,3,0)</f>
        <v>0</v>
      </c>
      <c r="J314" s="78" t="str">
        <f aca="false">LEFT(K314,5)</f>
        <v>14203</v>
      </c>
      <c r="K314" s="79" t="s">
        <v>756</v>
      </c>
      <c r="L314" s="68" t="s">
        <v>761</v>
      </c>
      <c r="M314" s="78" t="str">
        <f aca="false">VLOOKUP(L314,'AÇÕES ESTRATÉGICAS'!D:E,2,0)</f>
        <v>2571</v>
      </c>
      <c r="N314" s="66" t="str">
        <f aca="false">CONCATENATE(J314,O314)</f>
        <v>14203MATERIAIS ESPORTIVOS ADQUIRIDOS</v>
      </c>
      <c r="O314" s="15" t="s">
        <v>762</v>
      </c>
      <c r="P314" s="15" t="s">
        <v>147</v>
      </c>
      <c r="Q314" s="15" t="n">
        <v>1</v>
      </c>
      <c r="R314" s="69" t="str">
        <f aca="false">VLOOKUP(O314,'PRODUTOS PPA'!G:G,1,0)</f>
        <v>MATERIAIS ESPORTIVOS ADQUIRIDOS</v>
      </c>
      <c r="S314" s="15" t="s">
        <v>760</v>
      </c>
      <c r="T314" s="15" t="s">
        <v>763</v>
      </c>
      <c r="U314" s="15" t="n">
        <v>289108</v>
      </c>
      <c r="V314" s="80"/>
      <c r="W314" s="15"/>
      <c r="X314" s="15"/>
      <c r="Y314" s="69"/>
      <c r="Z314" s="69"/>
      <c r="AA314" s="69"/>
      <c r="AB314" s="69"/>
      <c r="AC314" s="69"/>
      <c r="AD314" s="69"/>
      <c r="AE314" s="69"/>
      <c r="AF314" s="69"/>
    </row>
    <row r="315" customFormat="false" ht="15" hidden="false" customHeight="false" outlineLevel="0" collapsed="false">
      <c r="A315" s="60" t="s">
        <v>66</v>
      </c>
      <c r="B315" s="61" t="str">
        <f aca="false">VLOOKUP(A315,PROGRAMAS!A:I,5,0)</f>
        <v>TEMÁTICO</v>
      </c>
      <c r="C315" s="62" t="str">
        <f aca="false">VLOOKUP(A315,PROGRAMAS!A:I,2,0)</f>
        <v>DESENVOLVIMENTO DO ESPORTE EDUCACIONAL, DE LAZER E RENDIMENTO</v>
      </c>
      <c r="D315" s="62" t="str">
        <f aca="false">VLOOKUP(A315,PROGRAMAS!A:O,3,0)</f>
        <v>DIRETRIZ I</v>
      </c>
      <c r="E315" s="62" t="str">
        <f aca="false">VLOOKUP(A315,PROGRAMAS!A:O,6,0)</f>
        <v>EDUCAÇÃO, CULTURA, ESPORTE E LAZER</v>
      </c>
      <c r="F315" s="63" t="s">
        <v>764</v>
      </c>
      <c r="G315" s="66" t="str">
        <f aca="false">VLOOKUP(F315,'AÇÕES ORÇAMENTÁRIAS'!D:E,2,0)</f>
        <v>2129</v>
      </c>
      <c r="H315" s="65" t="n">
        <f aca="false">VLOOKUP(CONCATENATE(G315,J315),'AÇÕES ORÇAMENTÁRIAS'!O:P,2,0)</f>
        <v>115000</v>
      </c>
      <c r="I315" s="65" t="n">
        <f aca="false">VLOOKUP(CONCATENATE(G315,J315),'AÇÕES ORÇAMENTÁRIAS'!O:Q,3,0)</f>
        <v>0</v>
      </c>
      <c r="J315" s="66" t="str">
        <f aca="false">LEFT(K315,5)</f>
        <v>14203</v>
      </c>
      <c r="K315" s="67" t="s">
        <v>756</v>
      </c>
      <c r="L315" s="71" t="s">
        <v>765</v>
      </c>
      <c r="M315" s="66" t="str">
        <f aca="false">VLOOKUP(L315,'AÇÕES ESTRATÉGICAS'!D:E,2,0)</f>
        <v>2344</v>
      </c>
      <c r="N315" s="66" t="str">
        <f aca="false">CONCATENATE(J315,O315)</f>
        <v>14203BOLSAS ATLETA CONCEDIDAS</v>
      </c>
      <c r="O315" s="69" t="s">
        <v>766</v>
      </c>
      <c r="P315" s="69" t="s">
        <v>767</v>
      </c>
      <c r="Q315" s="69" t="n">
        <v>50</v>
      </c>
      <c r="R315" s="69" t="str">
        <f aca="false">VLOOKUP(O315,'PRODUTOS PPA'!G:G,1,0)</f>
        <v>BOLSAS ATLETA CONCEDIDAS</v>
      </c>
      <c r="S315" s="69" t="s">
        <v>764</v>
      </c>
      <c r="T315" s="69" t="s">
        <v>768</v>
      </c>
      <c r="U315" s="69" t="n">
        <v>115000</v>
      </c>
      <c r="V315" s="70"/>
      <c r="W315" s="69"/>
      <c r="X315" s="69"/>
      <c r="Y315" s="69"/>
      <c r="Z315" s="69"/>
      <c r="AA315" s="69"/>
      <c r="AB315" s="69"/>
      <c r="AC315" s="69"/>
      <c r="AD315" s="69"/>
      <c r="AE315" s="69"/>
      <c r="AF315" s="69"/>
    </row>
    <row r="316" customFormat="false" ht="15" hidden="false" customHeight="false" outlineLevel="0" collapsed="false">
      <c r="A316" s="60" t="s">
        <v>66</v>
      </c>
      <c r="B316" s="61" t="str">
        <f aca="false">VLOOKUP(A316,PROGRAMAS!A:I,5,0)</f>
        <v>TEMÁTICO</v>
      </c>
      <c r="C316" s="62" t="str">
        <f aca="false">VLOOKUP(A316,PROGRAMAS!A:I,2,0)</f>
        <v>DESENVOLVIMENTO DO ESPORTE EDUCACIONAL, DE LAZER E RENDIMENTO</v>
      </c>
      <c r="D316" s="62" t="str">
        <f aca="false">VLOOKUP(A316,PROGRAMAS!A:O,3,0)</f>
        <v>DIRETRIZ I</v>
      </c>
      <c r="E316" s="62" t="str">
        <f aca="false">VLOOKUP(A316,PROGRAMAS!A:O,6,0)</f>
        <v>EDUCAÇÃO, CULTURA, ESPORTE E LAZER</v>
      </c>
      <c r="F316" s="13" t="s">
        <v>769</v>
      </c>
      <c r="G316" s="78" t="str">
        <f aca="false">VLOOKUP(F316,'AÇÕES ORÇAMENTÁRIAS'!D:E,2,0)</f>
        <v>1182</v>
      </c>
      <c r="H316" s="65" t="n">
        <f aca="false">VLOOKUP(CONCATENATE(G316,J316),'AÇÕES ORÇAMENTÁRIAS'!O:P,2,0)</f>
        <v>522091</v>
      </c>
      <c r="I316" s="65" t="n">
        <f aca="false">VLOOKUP(CONCATENATE(G316,J316),'AÇÕES ORÇAMENTÁRIAS'!O:Q,3,0)</f>
        <v>0</v>
      </c>
      <c r="J316" s="78" t="str">
        <f aca="false">LEFT(K316,5)</f>
        <v>14203</v>
      </c>
      <c r="K316" s="79" t="s">
        <v>756</v>
      </c>
      <c r="L316" s="68" t="s">
        <v>761</v>
      </c>
      <c r="M316" s="78" t="str">
        <f aca="false">VLOOKUP(L316,'AÇÕES ESTRATÉGICAS'!D:E,2,0)</f>
        <v>2571</v>
      </c>
      <c r="N316" s="66" t="str">
        <f aca="false">CONCATENATE(J316,O316)</f>
        <v>14203VILA OLÍMPICA DE PARNAÍBA CONSTRUÍDA</v>
      </c>
      <c r="O316" s="13" t="s">
        <v>770</v>
      </c>
      <c r="P316" s="13" t="s">
        <v>147</v>
      </c>
      <c r="Q316" s="15" t="n">
        <v>1</v>
      </c>
      <c r="R316" s="69" t="str">
        <f aca="false">VLOOKUP(O316,'PRODUTOS PPA'!G:G,1,0)</f>
        <v>VILA OLÍMPICA DE PARNAÍBA CONSTRUÍDA</v>
      </c>
      <c r="S316" s="15" t="s">
        <v>769</v>
      </c>
      <c r="T316" s="15" t="s">
        <v>771</v>
      </c>
      <c r="U316" s="15" t="n">
        <v>522091</v>
      </c>
      <c r="V316" s="80"/>
      <c r="W316" s="15"/>
      <c r="X316" s="15"/>
      <c r="Y316" s="69"/>
      <c r="Z316" s="69"/>
      <c r="AA316" s="69"/>
      <c r="AB316" s="69"/>
      <c r="AC316" s="69"/>
      <c r="AD316" s="69"/>
      <c r="AE316" s="69"/>
      <c r="AF316" s="69"/>
    </row>
    <row r="317" customFormat="false" ht="15" hidden="false" customHeight="false" outlineLevel="0" collapsed="false">
      <c r="A317" s="60" t="s">
        <v>66</v>
      </c>
      <c r="B317" s="61" t="str">
        <f aca="false">VLOOKUP(A317,PROGRAMAS!A:I,5,0)</f>
        <v>TEMÁTICO</v>
      </c>
      <c r="C317" s="62" t="str">
        <f aca="false">VLOOKUP(A317,PROGRAMAS!A:I,2,0)</f>
        <v>DESENVOLVIMENTO DO ESPORTE EDUCACIONAL, DE LAZER E RENDIMENTO</v>
      </c>
      <c r="D317" s="62" t="str">
        <f aca="false">VLOOKUP(A317,PROGRAMAS!A:O,3,0)</f>
        <v>DIRETRIZ I</v>
      </c>
      <c r="E317" s="62" t="str">
        <f aca="false">VLOOKUP(A317,PROGRAMAS!A:O,6,0)</f>
        <v>EDUCAÇÃO, CULTURA, ESPORTE E LAZER</v>
      </c>
      <c r="F317" s="13" t="s">
        <v>772</v>
      </c>
      <c r="G317" s="78" t="str">
        <f aca="false">VLOOKUP(F317,'AÇÕES ORÇAMENTÁRIAS'!D:E,2,0)</f>
        <v>1000</v>
      </c>
      <c r="H317" s="65" t="n">
        <f aca="false">VLOOKUP(CONCATENATE(G317,J317),'AÇÕES ORÇAMENTÁRIAS'!O:P,2,0)</f>
        <v>510000</v>
      </c>
      <c r="I317" s="65" t="n">
        <f aca="false">VLOOKUP(CONCATENATE(G317,J317),'AÇÕES ORÇAMENTÁRIAS'!O:Q,3,0)</f>
        <v>98858.99</v>
      </c>
      <c r="J317" s="78" t="str">
        <f aca="false">LEFT(K317,5)</f>
        <v>14203</v>
      </c>
      <c r="K317" s="79" t="s">
        <v>756</v>
      </c>
      <c r="L317" s="68" t="s">
        <v>761</v>
      </c>
      <c r="M317" s="78" t="str">
        <f aca="false">VLOOKUP(L317,'AÇÕES ESTRATÉGICAS'!D:E,2,0)</f>
        <v>2571</v>
      </c>
      <c r="N317" s="66" t="str">
        <f aca="false">CONCATENATE(J317,O317)</f>
        <v>14203CAMPOS DE FUTEBOL/ESTÁDIOS CONSTRUÍDOS</v>
      </c>
      <c r="O317" s="13" t="s">
        <v>773</v>
      </c>
      <c r="P317" s="13" t="s">
        <v>774</v>
      </c>
      <c r="Q317" s="15" t="n">
        <v>30</v>
      </c>
      <c r="R317" s="69" t="str">
        <f aca="false">VLOOKUP(O317,'PRODUTOS PPA'!G:G,1,0)</f>
        <v>CAMPOS DE FUTEBOL/ESTÁDIOS CONSTRUÍDOS</v>
      </c>
      <c r="S317" s="15" t="s">
        <v>772</v>
      </c>
      <c r="T317" s="15" t="s">
        <v>775</v>
      </c>
      <c r="U317" s="15" t="n">
        <v>510000</v>
      </c>
      <c r="V317" s="80"/>
      <c r="W317" s="15"/>
      <c r="X317" s="15"/>
      <c r="Y317" s="69"/>
      <c r="Z317" s="69"/>
      <c r="AA317" s="69"/>
      <c r="AB317" s="69"/>
      <c r="AC317" s="69"/>
      <c r="AD317" s="69"/>
      <c r="AE317" s="69"/>
      <c r="AF317" s="69"/>
    </row>
    <row r="318" customFormat="false" ht="15" hidden="false" customHeight="false" outlineLevel="0" collapsed="false">
      <c r="A318" s="60" t="s">
        <v>66</v>
      </c>
      <c r="B318" s="61" t="str">
        <f aca="false">VLOOKUP(A318,PROGRAMAS!A:I,5,0)</f>
        <v>TEMÁTICO</v>
      </c>
      <c r="C318" s="62" t="str">
        <f aca="false">VLOOKUP(A318,PROGRAMAS!A:I,2,0)</f>
        <v>DESENVOLVIMENTO DO ESPORTE EDUCACIONAL, DE LAZER E RENDIMENTO</v>
      </c>
      <c r="D318" s="62" t="str">
        <f aca="false">VLOOKUP(A318,PROGRAMAS!A:O,3,0)</f>
        <v>DIRETRIZ I</v>
      </c>
      <c r="E318" s="62" t="str">
        <f aca="false">VLOOKUP(A318,PROGRAMAS!A:O,6,0)</f>
        <v>EDUCAÇÃO, CULTURA, ESPORTE E LAZER</v>
      </c>
      <c r="F318" s="13" t="s">
        <v>776</v>
      </c>
      <c r="G318" s="78" t="str">
        <f aca="false">VLOOKUP(F318,'AÇÕES ORÇAMENTÁRIAS'!D:E,2,0)</f>
        <v>1211</v>
      </c>
      <c r="H318" s="65" t="n">
        <f aca="false">VLOOKUP(CONCATENATE(G318,J318),'AÇÕES ORÇAMENTÁRIAS'!O:P,2,0)</f>
        <v>240000</v>
      </c>
      <c r="I318" s="65" t="n">
        <f aca="false">VLOOKUP(CONCATENATE(G318,J318),'AÇÕES ORÇAMENTÁRIAS'!O:Q,3,0)</f>
        <v>171059.47</v>
      </c>
      <c r="J318" s="78" t="str">
        <f aca="false">LEFT(K318,5)</f>
        <v>14203</v>
      </c>
      <c r="K318" s="79" t="s">
        <v>756</v>
      </c>
      <c r="L318" s="68" t="s">
        <v>761</v>
      </c>
      <c r="M318" s="78" t="str">
        <f aca="false">VLOOKUP(L318,'AÇÕES ESTRATÉGICAS'!D:E,2,0)</f>
        <v>2571</v>
      </c>
      <c r="N318" s="66" t="str">
        <f aca="false">CONCATENATE(J318,O318)</f>
        <v>14203CENTROS ESPORTIVOS CONSTRUÍDOS</v>
      </c>
      <c r="O318" s="15" t="s">
        <v>777</v>
      </c>
      <c r="P318" s="15" t="s">
        <v>700</v>
      </c>
      <c r="Q318" s="15" t="n">
        <v>2</v>
      </c>
      <c r="R318" s="69" t="str">
        <f aca="false">VLOOKUP(O318,'PRODUTOS PPA'!G:G,1,0)</f>
        <v>CENTROS ESPORTIVOS CONSTRUÍDOS</v>
      </c>
      <c r="S318" s="15" t="s">
        <v>776</v>
      </c>
      <c r="T318" s="15" t="s">
        <v>778</v>
      </c>
      <c r="U318" s="15" t="n">
        <v>240000</v>
      </c>
      <c r="V318" s="80"/>
      <c r="W318" s="15"/>
      <c r="X318" s="15"/>
      <c r="Y318" s="69"/>
      <c r="Z318" s="69"/>
      <c r="AA318" s="69"/>
      <c r="AB318" s="69"/>
      <c r="AC318" s="69"/>
      <c r="AD318" s="69"/>
      <c r="AE318" s="69"/>
      <c r="AF318" s="69"/>
    </row>
    <row r="319" customFormat="false" ht="15" hidden="false" customHeight="false" outlineLevel="0" collapsed="false">
      <c r="A319" s="60" t="s">
        <v>66</v>
      </c>
      <c r="B319" s="61" t="str">
        <f aca="false">VLOOKUP(A319,PROGRAMAS!A:I,5,0)</f>
        <v>TEMÁTICO</v>
      </c>
      <c r="C319" s="62" t="str">
        <f aca="false">VLOOKUP(A319,PROGRAMAS!A:I,2,0)</f>
        <v>DESENVOLVIMENTO DO ESPORTE EDUCACIONAL, DE LAZER E RENDIMENTO</v>
      </c>
      <c r="D319" s="62" t="str">
        <f aca="false">VLOOKUP(A319,PROGRAMAS!A:O,3,0)</f>
        <v>DIRETRIZ I</v>
      </c>
      <c r="E319" s="62" t="str">
        <f aca="false">VLOOKUP(A319,PROGRAMAS!A:O,6,0)</f>
        <v>EDUCAÇÃO, CULTURA, ESPORTE E LAZER</v>
      </c>
      <c r="F319" s="13" t="s">
        <v>776</v>
      </c>
      <c r="G319" s="78" t="str">
        <f aca="false">VLOOKUP(F319,'AÇÕES ORÇAMENTÁRIAS'!D:E,2,0)</f>
        <v>1211</v>
      </c>
      <c r="H319" s="65" t="n">
        <f aca="false">VLOOKUP(CONCATENATE(G319,J319),'AÇÕES ORÇAMENTÁRIAS'!O:P,2,0)</f>
        <v>240000</v>
      </c>
      <c r="I319" s="65" t="n">
        <f aca="false">VLOOKUP(CONCATENATE(G319,J319),'AÇÕES ORÇAMENTÁRIAS'!O:Q,3,0)</f>
        <v>171059.47</v>
      </c>
      <c r="J319" s="78" t="str">
        <f aca="false">LEFT(K319,5)</f>
        <v>14203</v>
      </c>
      <c r="K319" s="79" t="s">
        <v>756</v>
      </c>
      <c r="L319" s="68" t="s">
        <v>761</v>
      </c>
      <c r="M319" s="78" t="str">
        <f aca="false">VLOOKUP(L319,'AÇÕES ESTRATÉGICAS'!D:E,2,0)</f>
        <v>2571</v>
      </c>
      <c r="N319" s="66" t="str">
        <f aca="false">CONCATENATE(J319,O319)</f>
        <v>14203CENTROS ESPORTIVOS REFORMADOS</v>
      </c>
      <c r="O319" s="15" t="s">
        <v>779</v>
      </c>
      <c r="P319" s="15" t="s">
        <v>700</v>
      </c>
      <c r="Q319" s="15" t="n">
        <v>1</v>
      </c>
      <c r="R319" s="69" t="str">
        <f aca="false">VLOOKUP(O319,'PRODUTOS PPA'!G:G,1,0)</f>
        <v>CENTROS ESPORTIVOS REFORMADOS</v>
      </c>
      <c r="S319" s="15" t="s">
        <v>776</v>
      </c>
      <c r="T319" s="15" t="s">
        <v>778</v>
      </c>
      <c r="U319" s="15" t="n">
        <v>240000</v>
      </c>
      <c r="V319" s="80"/>
      <c r="W319" s="15"/>
      <c r="X319" s="15"/>
      <c r="Y319" s="69"/>
      <c r="Z319" s="69"/>
      <c r="AA319" s="69"/>
      <c r="AB319" s="69"/>
      <c r="AC319" s="69"/>
      <c r="AD319" s="69"/>
      <c r="AE319" s="69"/>
      <c r="AF319" s="69"/>
    </row>
    <row r="320" customFormat="false" ht="15" hidden="false" customHeight="false" outlineLevel="0" collapsed="false">
      <c r="A320" s="60" t="s">
        <v>66</v>
      </c>
      <c r="B320" s="61" t="str">
        <f aca="false">VLOOKUP(A320,PROGRAMAS!A:I,5,0)</f>
        <v>TEMÁTICO</v>
      </c>
      <c r="C320" s="62" t="str">
        <f aca="false">VLOOKUP(A320,PROGRAMAS!A:I,2,0)</f>
        <v>DESENVOLVIMENTO DO ESPORTE EDUCACIONAL, DE LAZER E RENDIMENTO</v>
      </c>
      <c r="D320" s="62" t="str">
        <f aca="false">VLOOKUP(A320,PROGRAMAS!A:O,3,0)</f>
        <v>DIRETRIZ I</v>
      </c>
      <c r="E320" s="62" t="str">
        <f aca="false">VLOOKUP(A320,PROGRAMAS!A:O,6,0)</f>
        <v>EDUCAÇÃO, CULTURA, ESPORTE E LAZER</v>
      </c>
      <c r="F320" s="13" t="s">
        <v>780</v>
      </c>
      <c r="G320" s="78" t="str">
        <f aca="false">VLOOKUP(F320,'AÇÕES ORÇAMENTÁRIAS'!D:E,2,0)</f>
        <v>1118</v>
      </c>
      <c r="H320" s="65" t="n">
        <f aca="false">VLOOKUP(CONCATENATE(G320,J320),'AÇÕES ORÇAMENTÁRIAS'!O:P,2,0)</f>
        <v>2619000</v>
      </c>
      <c r="I320" s="65" t="n">
        <f aca="false">VLOOKUP(CONCATENATE(G320,J320),'AÇÕES ORÇAMENTÁRIAS'!O:Q,3,0)</f>
        <v>436534.85</v>
      </c>
      <c r="J320" s="78" t="str">
        <f aca="false">LEFT(K320,5)</f>
        <v>14203</v>
      </c>
      <c r="K320" s="79" t="s">
        <v>756</v>
      </c>
      <c r="L320" s="68" t="s">
        <v>761</v>
      </c>
      <c r="M320" s="78" t="str">
        <f aca="false">VLOOKUP(L320,'AÇÕES ESTRATÉGICAS'!D:E,2,0)</f>
        <v>2571</v>
      </c>
      <c r="N320" s="66" t="str">
        <f aca="false">CONCATENATE(J320,O320)</f>
        <v>14203ESTÁDIOS MUNICIPAIS REFORMADOS</v>
      </c>
      <c r="O320" s="15" t="s">
        <v>781</v>
      </c>
      <c r="P320" s="15" t="s">
        <v>782</v>
      </c>
      <c r="Q320" s="15" t="n">
        <v>12</v>
      </c>
      <c r="R320" s="69" t="str">
        <f aca="false">VLOOKUP(O320,'PRODUTOS PPA'!G:G,1,0)</f>
        <v>ESTÁDIOS MUNICIPAIS REFORMADOS</v>
      </c>
      <c r="S320" s="15" t="s">
        <v>780</v>
      </c>
      <c r="T320" s="15" t="s">
        <v>783</v>
      </c>
      <c r="U320" s="15" t="n">
        <v>2619000</v>
      </c>
      <c r="V320" s="80"/>
      <c r="W320" s="15"/>
      <c r="X320" s="15"/>
      <c r="Y320" s="69"/>
      <c r="Z320" s="69"/>
      <c r="AA320" s="69"/>
      <c r="AB320" s="69"/>
      <c r="AC320" s="69"/>
      <c r="AD320" s="69"/>
      <c r="AE320" s="69"/>
      <c r="AF320" s="69"/>
    </row>
    <row r="321" customFormat="false" ht="15" hidden="false" customHeight="false" outlineLevel="0" collapsed="false">
      <c r="A321" s="60" t="s">
        <v>66</v>
      </c>
      <c r="B321" s="61" t="str">
        <f aca="false">VLOOKUP(A321,PROGRAMAS!A:I,5,0)</f>
        <v>TEMÁTICO</v>
      </c>
      <c r="C321" s="62" t="str">
        <f aca="false">VLOOKUP(A321,PROGRAMAS!A:I,2,0)</f>
        <v>DESENVOLVIMENTO DO ESPORTE EDUCACIONAL, DE LAZER E RENDIMENTO</v>
      </c>
      <c r="D321" s="62" t="str">
        <f aca="false">VLOOKUP(A321,PROGRAMAS!A:O,3,0)</f>
        <v>DIRETRIZ I</v>
      </c>
      <c r="E321" s="62" t="str">
        <f aca="false">VLOOKUP(A321,PROGRAMAS!A:O,6,0)</f>
        <v>EDUCAÇÃO, CULTURA, ESPORTE E LAZER</v>
      </c>
      <c r="F321" s="13" t="s">
        <v>784</v>
      </c>
      <c r="G321" s="78" t="str">
        <f aca="false">VLOOKUP(F321,'AÇÕES ORÇAMENTÁRIAS'!D:E,2,0)</f>
        <v>1119</v>
      </c>
      <c r="H321" s="65" t="n">
        <f aca="false">VLOOKUP(CONCATENATE(G321,J321),'AÇÕES ORÇAMENTÁRIAS'!O:P,2,0)</f>
        <v>2615000</v>
      </c>
      <c r="I321" s="65" t="n">
        <f aca="false">VLOOKUP(CONCATENATE(G321,J321),'AÇÕES ORÇAMENTÁRIAS'!O:Q,3,0)</f>
        <v>819606.98</v>
      </c>
      <c r="J321" s="78" t="str">
        <f aca="false">LEFT(K321,5)</f>
        <v>14203</v>
      </c>
      <c r="K321" s="79" t="s">
        <v>756</v>
      </c>
      <c r="L321" s="68" t="s">
        <v>761</v>
      </c>
      <c r="M321" s="78" t="str">
        <f aca="false">VLOOKUP(L321,'AÇÕES ESTRATÉGICAS'!D:E,2,0)</f>
        <v>2571</v>
      </c>
      <c r="N321" s="66" t="str">
        <f aca="false">CONCATENATE(J321,O321)</f>
        <v>14203GINÁSIO POLIESPORTIVO VERDÃO REFORMADO</v>
      </c>
      <c r="O321" s="13" t="s">
        <v>785</v>
      </c>
      <c r="P321" s="13" t="s">
        <v>786</v>
      </c>
      <c r="Q321" s="15" t="n">
        <v>1</v>
      </c>
      <c r="R321" s="69" t="str">
        <f aca="false">VLOOKUP(O321,'PRODUTOS PPA'!G:G,1,0)</f>
        <v>GINÁSIO POLIESPORTIVO VERDÃO REFORMADO</v>
      </c>
      <c r="S321" s="15" t="s">
        <v>784</v>
      </c>
      <c r="T321" s="15" t="s">
        <v>787</v>
      </c>
      <c r="U321" s="15" t="n">
        <v>2615000</v>
      </c>
      <c r="V321" s="80"/>
      <c r="W321" s="15"/>
      <c r="X321" s="15"/>
      <c r="Y321" s="69"/>
      <c r="Z321" s="69"/>
      <c r="AA321" s="69"/>
      <c r="AB321" s="69"/>
      <c r="AC321" s="69"/>
      <c r="AD321" s="69"/>
      <c r="AE321" s="69"/>
      <c r="AF321" s="69"/>
    </row>
    <row r="322" customFormat="false" ht="15" hidden="false" customHeight="false" outlineLevel="0" collapsed="false">
      <c r="A322" s="60" t="s">
        <v>66</v>
      </c>
      <c r="B322" s="61" t="str">
        <f aca="false">VLOOKUP(A322,PROGRAMAS!A:I,5,0)</f>
        <v>TEMÁTICO</v>
      </c>
      <c r="C322" s="62" t="str">
        <f aca="false">VLOOKUP(A322,PROGRAMAS!A:I,2,0)</f>
        <v>DESENVOLVIMENTO DO ESPORTE EDUCACIONAL, DE LAZER E RENDIMENTO</v>
      </c>
      <c r="D322" s="62" t="str">
        <f aca="false">VLOOKUP(A322,PROGRAMAS!A:O,3,0)</f>
        <v>DIRETRIZ I</v>
      </c>
      <c r="E322" s="62" t="str">
        <f aca="false">VLOOKUP(A322,PROGRAMAS!A:O,6,0)</f>
        <v>EDUCAÇÃO, CULTURA, ESPORTE E LAZER</v>
      </c>
      <c r="F322" s="13" t="s">
        <v>784</v>
      </c>
      <c r="G322" s="78" t="str">
        <f aca="false">VLOOKUP(F322,'AÇÕES ORÇAMENTÁRIAS'!D:E,2,0)</f>
        <v>1119</v>
      </c>
      <c r="H322" s="65" t="n">
        <f aca="false">VLOOKUP(CONCATENATE(G322,J322),'AÇÕES ORÇAMENTÁRIAS'!O:P,2,0)</f>
        <v>2615000</v>
      </c>
      <c r="I322" s="65" t="n">
        <f aca="false">VLOOKUP(CONCATENATE(G322,J322),'AÇÕES ORÇAMENTÁRIAS'!O:Q,3,0)</f>
        <v>819606.98</v>
      </c>
      <c r="J322" s="78" t="str">
        <f aca="false">LEFT(K322,5)</f>
        <v>14203</v>
      </c>
      <c r="K322" s="79" t="s">
        <v>756</v>
      </c>
      <c r="L322" s="68" t="s">
        <v>761</v>
      </c>
      <c r="M322" s="78" t="str">
        <f aca="false">VLOOKUP(L322,'AÇÕES ESTRATÉGICAS'!D:E,2,0)</f>
        <v>2571</v>
      </c>
      <c r="N322" s="66" t="str">
        <f aca="false">CONCATENATE(J322,O322)</f>
        <v>14203GINÁSIOS POLIESPORTIVOS CONSTRUÍDOS</v>
      </c>
      <c r="O322" s="13" t="s">
        <v>788</v>
      </c>
      <c r="P322" s="13" t="s">
        <v>786</v>
      </c>
      <c r="Q322" s="15" t="n">
        <v>10</v>
      </c>
      <c r="R322" s="69" t="str">
        <f aca="false">VLOOKUP(O322,'PRODUTOS PPA'!G:G,1,0)</f>
        <v>GINÁSIOS POLIESPORTIVOS CONSTRUÍDOS</v>
      </c>
      <c r="S322" s="15" t="s">
        <v>784</v>
      </c>
      <c r="T322" s="15" t="s">
        <v>787</v>
      </c>
      <c r="U322" s="15" t="n">
        <v>2615000</v>
      </c>
      <c r="V322" s="80"/>
      <c r="W322" s="15"/>
      <c r="X322" s="15"/>
      <c r="Y322" s="69"/>
      <c r="Z322" s="69"/>
      <c r="AA322" s="69"/>
      <c r="AB322" s="69"/>
      <c r="AC322" s="69"/>
      <c r="AD322" s="69"/>
      <c r="AE322" s="69"/>
      <c r="AF322" s="69"/>
    </row>
    <row r="323" customFormat="false" ht="15" hidden="false" customHeight="false" outlineLevel="0" collapsed="false">
      <c r="A323" s="60" t="s">
        <v>66</v>
      </c>
      <c r="B323" s="61" t="str">
        <f aca="false">VLOOKUP(A323,PROGRAMAS!A:I,5,0)</f>
        <v>TEMÁTICO</v>
      </c>
      <c r="C323" s="62" t="str">
        <f aca="false">VLOOKUP(A323,PROGRAMAS!A:I,2,0)</f>
        <v>DESENVOLVIMENTO DO ESPORTE EDUCACIONAL, DE LAZER E RENDIMENTO</v>
      </c>
      <c r="D323" s="62" t="str">
        <f aca="false">VLOOKUP(A323,PROGRAMAS!A:O,3,0)</f>
        <v>DIRETRIZ I</v>
      </c>
      <c r="E323" s="62" t="str">
        <f aca="false">VLOOKUP(A323,PROGRAMAS!A:O,6,0)</f>
        <v>EDUCAÇÃO, CULTURA, ESPORTE E LAZER</v>
      </c>
      <c r="F323" s="13" t="s">
        <v>789</v>
      </c>
      <c r="G323" s="78" t="str">
        <f aca="false">VLOOKUP(F323,'AÇÕES ORÇAMENTÁRIAS'!D:E,2,0)</f>
        <v>1120</v>
      </c>
      <c r="H323" s="65" t="n">
        <f aca="false">VLOOKUP(CONCATENATE(G323,J323),'AÇÕES ORÇAMENTÁRIAS'!O:P,2,0)</f>
        <v>588379</v>
      </c>
      <c r="I323" s="65" t="n">
        <f aca="false">VLOOKUP(CONCATENATE(G323,J323),'AÇÕES ORÇAMENTÁRIAS'!O:Q,3,0)</f>
        <v>0</v>
      </c>
      <c r="J323" s="78" t="str">
        <f aca="false">LEFT(K323,5)</f>
        <v>14203</v>
      </c>
      <c r="K323" s="79" t="s">
        <v>756</v>
      </c>
      <c r="L323" s="68" t="s">
        <v>761</v>
      </c>
      <c r="M323" s="78" t="str">
        <f aca="false">VLOOKUP(L323,'AÇÕES ESTRATÉGICAS'!D:E,2,0)</f>
        <v>2571</v>
      </c>
      <c r="N323" s="66" t="str">
        <f aca="false">CONCATENATE(J323,O323)</f>
        <v>14203QUADRAS ESPORTIVAS CONSTRUÍDAS</v>
      </c>
      <c r="O323" s="13" t="s">
        <v>790</v>
      </c>
      <c r="P323" s="13" t="s">
        <v>791</v>
      </c>
      <c r="Q323" s="15" t="n">
        <v>15</v>
      </c>
      <c r="R323" s="69" t="str">
        <f aca="false">VLOOKUP(O323,'PRODUTOS PPA'!G:G,1,0)</f>
        <v>QUADRAS ESPORTIVAS CONSTRUÍDAS</v>
      </c>
      <c r="S323" s="15" t="s">
        <v>789</v>
      </c>
      <c r="T323" s="15" t="s">
        <v>792</v>
      </c>
      <c r="U323" s="15" t="n">
        <v>588379</v>
      </c>
      <c r="V323" s="80"/>
      <c r="W323" s="15"/>
      <c r="X323" s="15"/>
      <c r="Y323" s="69"/>
      <c r="Z323" s="69"/>
      <c r="AA323" s="69"/>
      <c r="AB323" s="69"/>
      <c r="AC323" s="69"/>
      <c r="AD323" s="69"/>
      <c r="AE323" s="69"/>
      <c r="AF323" s="69"/>
    </row>
    <row r="324" customFormat="false" ht="15" hidden="false" customHeight="true" outlineLevel="0" collapsed="false">
      <c r="A324" s="60" t="s">
        <v>66</v>
      </c>
      <c r="B324" s="61" t="str">
        <f aca="false">VLOOKUP(A324,PROGRAMAS!A:I,5,0)</f>
        <v>TEMÁTICO</v>
      </c>
      <c r="C324" s="62" t="str">
        <f aca="false">VLOOKUP(A324,PROGRAMAS!A:I,2,0)</f>
        <v>DESENVOLVIMENTO DO ESPORTE EDUCACIONAL, DE LAZER E RENDIMENTO</v>
      </c>
      <c r="D324" s="62" t="str">
        <f aca="false">VLOOKUP(A324,PROGRAMAS!A:O,3,0)</f>
        <v>DIRETRIZ I</v>
      </c>
      <c r="E324" s="62" t="str">
        <f aca="false">VLOOKUP(A324,PROGRAMAS!A:O,6,0)</f>
        <v>EDUCAÇÃO, CULTURA, ESPORTE E LAZER</v>
      </c>
      <c r="F324" s="13" t="s">
        <v>789</v>
      </c>
      <c r="G324" s="78" t="str">
        <f aca="false">VLOOKUP(F324,'AÇÕES ORÇAMENTÁRIAS'!D:E,2,0)</f>
        <v>1120</v>
      </c>
      <c r="H324" s="65" t="n">
        <f aca="false">VLOOKUP(CONCATENATE(G324,J324),'AÇÕES ORÇAMENTÁRIAS'!O:P,2,0)</f>
        <v>588379</v>
      </c>
      <c r="I324" s="65" t="n">
        <f aca="false">VLOOKUP(CONCATENATE(G324,J324),'AÇÕES ORÇAMENTÁRIAS'!O:Q,3,0)</f>
        <v>0</v>
      </c>
      <c r="J324" s="78" t="str">
        <f aca="false">LEFT(K324,5)</f>
        <v>14203</v>
      </c>
      <c r="K324" s="79" t="s">
        <v>756</v>
      </c>
      <c r="L324" s="68" t="s">
        <v>761</v>
      </c>
      <c r="M324" s="78" t="str">
        <f aca="false">VLOOKUP(L324,'AÇÕES ESTRATÉGICAS'!D:E,2,0)</f>
        <v>2571</v>
      </c>
      <c r="N324" s="66" t="str">
        <f aca="false">CONCATENATE(J324,O324)</f>
        <v>14203QUADRAS POLIESPORTIVAS REFORMADAS</v>
      </c>
      <c r="O324" s="13" t="s">
        <v>793</v>
      </c>
      <c r="P324" s="13" t="s">
        <v>791</v>
      </c>
      <c r="Q324" s="15" t="n">
        <v>10</v>
      </c>
      <c r="R324" s="69" t="str">
        <f aca="false">VLOOKUP(O324,'PRODUTOS PPA'!G:G,1,0)</f>
        <v>QUADRAS POLIESPORTIVAS REFORMADAS</v>
      </c>
      <c r="S324" s="15" t="s">
        <v>789</v>
      </c>
      <c r="T324" s="15" t="s">
        <v>792</v>
      </c>
      <c r="U324" s="15" t="n">
        <v>588379</v>
      </c>
      <c r="V324" s="80"/>
      <c r="W324" s="15"/>
      <c r="X324" s="15"/>
      <c r="Y324" s="69"/>
      <c r="Z324" s="69"/>
      <c r="AA324" s="69"/>
      <c r="AB324" s="69"/>
      <c r="AC324" s="69"/>
      <c r="AD324" s="69"/>
      <c r="AE324" s="69"/>
      <c r="AF324" s="69"/>
    </row>
    <row r="325" customFormat="false" ht="15" hidden="false" customHeight="false" outlineLevel="0" collapsed="false">
      <c r="A325" s="60" t="s">
        <v>66</v>
      </c>
      <c r="B325" s="61" t="str">
        <f aca="false">VLOOKUP(A325,PROGRAMAS!A:I,5,0)</f>
        <v>TEMÁTICO</v>
      </c>
      <c r="C325" s="62" t="str">
        <f aca="false">VLOOKUP(A325,PROGRAMAS!A:I,2,0)</f>
        <v>DESENVOLVIMENTO DO ESPORTE EDUCACIONAL, DE LAZER E RENDIMENTO</v>
      </c>
      <c r="D325" s="62" t="str">
        <f aca="false">VLOOKUP(A325,PROGRAMAS!A:O,3,0)</f>
        <v>DIRETRIZ I</v>
      </c>
      <c r="E325" s="62" t="str">
        <f aca="false">VLOOKUP(A325,PROGRAMAS!A:O,6,0)</f>
        <v>EDUCAÇÃO, CULTURA, ESPORTE E LAZER</v>
      </c>
      <c r="F325" s="13" t="s">
        <v>794</v>
      </c>
      <c r="G325" s="78" t="str">
        <f aca="false">VLOOKUP(F325,'AÇÕES ORÇAMENTÁRIAS'!D:E,2,0)</f>
        <v>2094</v>
      </c>
      <c r="H325" s="65" t="n">
        <f aca="false">VLOOKUP(CONCATENATE(G325,J325),'AÇÕES ORÇAMENTÁRIAS'!O:P,2,0)</f>
        <v>5000</v>
      </c>
      <c r="I325" s="65" t="n">
        <f aca="false">VLOOKUP(CONCATENATE(G325,J325),'AÇÕES ORÇAMENTÁRIAS'!O:Q,3,0)</f>
        <v>0</v>
      </c>
      <c r="J325" s="78" t="str">
        <f aca="false">LEFT(K325,5)</f>
        <v>14203</v>
      </c>
      <c r="K325" s="79" t="s">
        <v>756</v>
      </c>
      <c r="L325" s="68" t="s">
        <v>765</v>
      </c>
      <c r="M325" s="78" t="str">
        <f aca="false">VLOOKUP(L325,'AÇÕES ESTRATÉGICAS'!D:E,2,0)</f>
        <v>2344</v>
      </c>
      <c r="N325" s="66" t="str">
        <f aca="false">CONCATENATE(J325,O325)</f>
        <v>14203PORTAL ELETRÔNICO DA FUNDESPI IMPLANTADO</v>
      </c>
      <c r="O325" s="15" t="s">
        <v>795</v>
      </c>
      <c r="P325" s="15" t="s">
        <v>147</v>
      </c>
      <c r="Q325" s="15" t="n">
        <v>1</v>
      </c>
      <c r="R325" s="69" t="str">
        <f aca="false">VLOOKUP(O325,'PRODUTOS PPA'!G:G,1,0)</f>
        <v>PORTAL ELETRÔNICO DA FUNDESPI IMPLANTADO</v>
      </c>
      <c r="S325" s="15" t="s">
        <v>794</v>
      </c>
      <c r="T325" s="15" t="s">
        <v>796</v>
      </c>
      <c r="U325" s="15" t="n">
        <v>5000</v>
      </c>
      <c r="V325" s="80"/>
      <c r="W325" s="15"/>
      <c r="X325" s="15"/>
      <c r="Y325" s="69"/>
      <c r="Z325" s="69"/>
      <c r="AA325" s="69"/>
      <c r="AB325" s="69"/>
      <c r="AC325" s="69"/>
      <c r="AD325" s="69"/>
      <c r="AE325" s="69"/>
      <c r="AF325" s="69"/>
    </row>
    <row r="326" customFormat="false" ht="15" hidden="false" customHeight="true" outlineLevel="0" collapsed="false">
      <c r="A326" s="60" t="s">
        <v>66</v>
      </c>
      <c r="B326" s="61" t="str">
        <f aca="false">VLOOKUP(A326,PROGRAMAS!A:I,5,0)</f>
        <v>TEMÁTICO</v>
      </c>
      <c r="C326" s="62" t="str">
        <f aca="false">VLOOKUP(A326,PROGRAMAS!A:I,2,0)</f>
        <v>DESENVOLVIMENTO DO ESPORTE EDUCACIONAL, DE LAZER E RENDIMENTO</v>
      </c>
      <c r="D326" s="62" t="str">
        <f aca="false">VLOOKUP(A326,PROGRAMAS!A:O,3,0)</f>
        <v>DIRETRIZ I</v>
      </c>
      <c r="E326" s="62" t="str">
        <f aca="false">VLOOKUP(A326,PROGRAMAS!A:O,6,0)</f>
        <v>EDUCAÇÃO, CULTURA, ESPORTE E LAZER</v>
      </c>
      <c r="F326" s="63" t="s">
        <v>797</v>
      </c>
      <c r="G326" s="66" t="str">
        <f aca="false">VLOOKUP(F326,'AÇÕES ORÇAMENTÁRIAS'!D:E,2,0)</f>
        <v>2167</v>
      </c>
      <c r="H326" s="65" t="n">
        <f aca="false">VLOOKUP(CONCATENATE(G326,J326),'AÇÕES ORÇAMENTÁRIAS'!O:P,2,0)</f>
        <v>25000</v>
      </c>
      <c r="I326" s="65" t="n">
        <f aca="false">VLOOKUP(CONCATENATE(G326,J326),'AÇÕES ORÇAMENTÁRIAS'!O:Q,3,0)</f>
        <v>0</v>
      </c>
      <c r="J326" s="66" t="str">
        <f aca="false">LEFT(K326,5)</f>
        <v>14203</v>
      </c>
      <c r="K326" s="67" t="s">
        <v>756</v>
      </c>
      <c r="L326" s="71" t="s">
        <v>765</v>
      </c>
      <c r="M326" s="66" t="str">
        <f aca="false">VLOOKUP(L326,'AÇÕES ESTRATÉGICAS'!D:E,2,0)</f>
        <v>2344</v>
      </c>
      <c r="N326" s="66" t="str">
        <f aca="false">CONCATENATE(J326,O326)</f>
        <v>14203PLANO DE ALTO RENDIMENTO ESPORTIVO DO PIAUÍ (2016-2019) ELABORADO</v>
      </c>
      <c r="O326" s="69" t="s">
        <v>798</v>
      </c>
      <c r="P326" s="69" t="s">
        <v>399</v>
      </c>
      <c r="Q326" s="69" t="n">
        <v>1</v>
      </c>
      <c r="R326" s="69" t="str">
        <f aca="false">VLOOKUP(O326,'PRODUTOS PPA'!G:G,1,0)</f>
        <v>PLANO DE ALTO RENDIMENTO ESPORTIVO DO PIAUÍ (2016-2019) ELABORADO</v>
      </c>
      <c r="S326" s="69" t="s">
        <v>797</v>
      </c>
      <c r="T326" s="69" t="s">
        <v>799</v>
      </c>
      <c r="U326" s="69" t="n">
        <v>25000</v>
      </c>
      <c r="V326" s="70"/>
      <c r="W326" s="69"/>
      <c r="X326" s="69"/>
      <c r="Y326" s="69"/>
      <c r="Z326" s="69"/>
      <c r="AA326" s="69"/>
      <c r="AB326" s="69"/>
      <c r="AC326" s="69"/>
      <c r="AD326" s="69"/>
      <c r="AE326" s="69"/>
      <c r="AF326" s="69"/>
    </row>
    <row r="327" customFormat="false" ht="15" hidden="false" customHeight="false" outlineLevel="0" collapsed="false">
      <c r="A327" s="60" t="s">
        <v>66</v>
      </c>
      <c r="B327" s="61" t="str">
        <f aca="false">VLOOKUP(A327,PROGRAMAS!A:I,5,0)</f>
        <v>TEMÁTICO</v>
      </c>
      <c r="C327" s="62" t="str">
        <f aca="false">VLOOKUP(A327,PROGRAMAS!A:I,2,0)</f>
        <v>DESENVOLVIMENTO DO ESPORTE EDUCACIONAL, DE LAZER E RENDIMENTO</v>
      </c>
      <c r="D327" s="62" t="str">
        <f aca="false">VLOOKUP(A327,PROGRAMAS!A:O,3,0)</f>
        <v>DIRETRIZ I</v>
      </c>
      <c r="E327" s="62" t="str">
        <f aca="false">VLOOKUP(A327,PROGRAMAS!A:O,6,0)</f>
        <v>EDUCAÇÃO, CULTURA, ESPORTE E LAZER</v>
      </c>
      <c r="F327" s="13" t="s">
        <v>800</v>
      </c>
      <c r="G327" s="78" t="n">
        <v>2153</v>
      </c>
      <c r="H327" s="65" t="n">
        <f aca="false">VLOOKUP(CONCATENATE(G327,J327),'AÇÕES ORÇAMENTÁRIAS'!O:P,2,0)</f>
        <v>26000</v>
      </c>
      <c r="I327" s="65" t="n">
        <f aca="false">VLOOKUP(CONCATENATE(G327,J327),'AÇÕES ORÇAMENTÁRIAS'!O:Q,3,0)</f>
        <v>0</v>
      </c>
      <c r="J327" s="78" t="str">
        <f aca="false">LEFT(K327,5)</f>
        <v>14203</v>
      </c>
      <c r="K327" s="79" t="s">
        <v>756</v>
      </c>
      <c r="L327" s="68" t="s">
        <v>761</v>
      </c>
      <c r="M327" s="78" t="str">
        <f aca="false">VLOOKUP(L327,'AÇÕES ESTRATÉGICAS'!D:E,2,0)</f>
        <v>2571</v>
      </c>
      <c r="N327" s="66" t="str">
        <f aca="false">CONCATENATE(J327,O327)</f>
        <v>14203MANUTENÇÃO DE ESPAÇOS ESPORTIVOS</v>
      </c>
      <c r="O327" s="13" t="s">
        <v>801</v>
      </c>
      <c r="P327" s="13" t="s">
        <v>147</v>
      </c>
      <c r="Q327" s="15" t="n">
        <v>1</v>
      </c>
      <c r="R327" s="69" t="str">
        <f aca="false">VLOOKUP(O327,'PRODUTOS PPA'!G:G,1,0)</f>
        <v>MANUTENÇÃO DE ESPAÇOS ESPORTIVOS</v>
      </c>
      <c r="S327" s="15" t="s">
        <v>800</v>
      </c>
      <c r="T327" s="15" t="n">
        <v>2153</v>
      </c>
      <c r="U327" s="15" t="n">
        <v>26000</v>
      </c>
      <c r="V327" s="80"/>
      <c r="W327" s="15"/>
      <c r="X327" s="15"/>
      <c r="Y327" s="15"/>
      <c r="Z327" s="15"/>
      <c r="AA327" s="15"/>
      <c r="AB327" s="15"/>
      <c r="AC327" s="15"/>
      <c r="AD327" s="15"/>
      <c r="AE327" s="15"/>
      <c r="AF327" s="15"/>
    </row>
    <row r="328" customFormat="false" ht="15" hidden="false" customHeight="true" outlineLevel="0" collapsed="false">
      <c r="A328" s="60" t="s">
        <v>66</v>
      </c>
      <c r="B328" s="61" t="str">
        <f aca="false">VLOOKUP(A328,PROGRAMAS!A:I,5,0)</f>
        <v>TEMÁTICO</v>
      </c>
      <c r="C328" s="62" t="str">
        <f aca="false">VLOOKUP(A328,PROGRAMAS!A:I,2,0)</f>
        <v>DESENVOLVIMENTO DO ESPORTE EDUCACIONAL, DE LAZER E RENDIMENTO</v>
      </c>
      <c r="D328" s="62" t="str">
        <f aca="false">VLOOKUP(A328,PROGRAMAS!A:O,3,0)</f>
        <v>DIRETRIZ I</v>
      </c>
      <c r="E328" s="62" t="str">
        <f aca="false">VLOOKUP(A328,PROGRAMAS!A:O,6,0)</f>
        <v>EDUCAÇÃO, CULTURA, ESPORTE E LAZER</v>
      </c>
      <c r="F328" s="13" t="s">
        <v>800</v>
      </c>
      <c r="G328" s="78" t="n">
        <v>2153</v>
      </c>
      <c r="H328" s="65" t="n">
        <f aca="false">VLOOKUP(CONCATENATE(G328,J328),'AÇÕES ORÇAMENTÁRIAS'!O:P,2,0)</f>
        <v>26000</v>
      </c>
      <c r="I328" s="65" t="n">
        <f aca="false">VLOOKUP(CONCATENATE(G328,J328),'AÇÕES ORÇAMENTÁRIAS'!O:Q,3,0)</f>
        <v>0</v>
      </c>
      <c r="J328" s="78" t="str">
        <f aca="false">LEFT(K328,5)</f>
        <v>14203</v>
      </c>
      <c r="K328" s="79" t="s">
        <v>756</v>
      </c>
      <c r="L328" s="68" t="s">
        <v>761</v>
      </c>
      <c r="M328" s="78" t="str">
        <f aca="false">VLOOKUP(L328,'AÇÕES ESTRATÉGICAS'!D:E,2,0)</f>
        <v>2571</v>
      </c>
      <c r="N328" s="66" t="str">
        <f aca="false">CONCATENATE(J328,O328)</f>
        <v>14203NÚCLEOS DO PROGRAMA PELC IMPLANTADOS</v>
      </c>
      <c r="O328" s="13" t="s">
        <v>802</v>
      </c>
      <c r="P328" s="13" t="s">
        <v>147</v>
      </c>
      <c r="Q328" s="15" t="n">
        <v>10</v>
      </c>
      <c r="R328" s="69" t="str">
        <f aca="false">VLOOKUP(O328,'PRODUTOS PPA'!G:G,1,0)</f>
        <v>NÚCLEOS DO PROGRAMA PELC IMPLANTADOS</v>
      </c>
      <c r="S328" s="15" t="s">
        <v>800</v>
      </c>
      <c r="T328" s="15" t="n">
        <v>2153</v>
      </c>
      <c r="U328" s="15" t="n">
        <v>26000</v>
      </c>
      <c r="V328" s="80"/>
      <c r="W328" s="15"/>
      <c r="X328" s="15"/>
      <c r="Y328" s="15"/>
      <c r="Z328" s="15"/>
      <c r="AA328" s="15"/>
      <c r="AB328" s="15"/>
      <c r="AC328" s="15"/>
      <c r="AD328" s="15"/>
      <c r="AE328" s="15"/>
      <c r="AF328" s="15"/>
    </row>
    <row r="329" customFormat="false" ht="15" hidden="false" customHeight="false" outlineLevel="0" collapsed="false">
      <c r="A329" s="60" t="s">
        <v>66</v>
      </c>
      <c r="B329" s="61" t="str">
        <f aca="false">VLOOKUP(A329,PROGRAMAS!A:I,5,0)</f>
        <v>TEMÁTICO</v>
      </c>
      <c r="C329" s="62" t="str">
        <f aca="false">VLOOKUP(A329,PROGRAMAS!A:I,2,0)</f>
        <v>DESENVOLVIMENTO DO ESPORTE EDUCACIONAL, DE LAZER E RENDIMENTO</v>
      </c>
      <c r="D329" s="62" t="str">
        <f aca="false">VLOOKUP(A329,PROGRAMAS!A:O,3,0)</f>
        <v>DIRETRIZ I</v>
      </c>
      <c r="E329" s="62" t="str">
        <f aca="false">VLOOKUP(A329,PROGRAMAS!A:O,6,0)</f>
        <v>EDUCAÇÃO, CULTURA, ESPORTE E LAZER</v>
      </c>
      <c r="F329" s="13" t="s">
        <v>800</v>
      </c>
      <c r="G329" s="78" t="n">
        <v>2153</v>
      </c>
      <c r="H329" s="65" t="n">
        <f aca="false">VLOOKUP(CONCATENATE(G329,J329),'AÇÕES ORÇAMENTÁRIAS'!O:P,2,0)</f>
        <v>26000</v>
      </c>
      <c r="I329" s="65" t="n">
        <f aca="false">VLOOKUP(CONCATENATE(G329,J329),'AÇÕES ORÇAMENTÁRIAS'!O:Q,3,0)</f>
        <v>0</v>
      </c>
      <c r="J329" s="78" t="str">
        <f aca="false">LEFT(K329,5)</f>
        <v>14203</v>
      </c>
      <c r="K329" s="79" t="s">
        <v>756</v>
      </c>
      <c r="L329" s="68" t="s">
        <v>761</v>
      </c>
      <c r="M329" s="78" t="str">
        <f aca="false">VLOOKUP(L329,'AÇÕES ESTRATÉGICAS'!D:E,2,0)</f>
        <v>2571</v>
      </c>
      <c r="N329" s="66" t="str">
        <f aca="false">CONCATENATE(J329,O329)</f>
        <v>14203NÚCLEOS DO PROGRAMA SEGUNDO TEMPO IMPLANTADOS</v>
      </c>
      <c r="O329" s="13" t="s">
        <v>803</v>
      </c>
      <c r="P329" s="13" t="s">
        <v>147</v>
      </c>
      <c r="Q329" s="15" t="n">
        <v>250</v>
      </c>
      <c r="R329" s="69" t="str">
        <f aca="false">VLOOKUP(O329,'PRODUTOS PPA'!G:G,1,0)</f>
        <v>NÚCLEOS DO PROGRAMA SEGUNDO TEMPO IMPLANTADOS</v>
      </c>
      <c r="S329" s="15" t="s">
        <v>800</v>
      </c>
      <c r="T329" s="15" t="n">
        <v>2153</v>
      </c>
      <c r="U329" s="15" t="n">
        <v>26000</v>
      </c>
      <c r="V329" s="80"/>
      <c r="W329" s="15"/>
      <c r="X329" s="15"/>
      <c r="Y329" s="15"/>
      <c r="Z329" s="15"/>
      <c r="AA329" s="15"/>
      <c r="AB329" s="15"/>
      <c r="AC329" s="15"/>
      <c r="AD329" s="15"/>
      <c r="AE329" s="15"/>
      <c r="AF329" s="15"/>
    </row>
    <row r="330" customFormat="false" ht="15" hidden="false" customHeight="true" outlineLevel="0" collapsed="false">
      <c r="A330" s="60" t="s">
        <v>66</v>
      </c>
      <c r="B330" s="61" t="str">
        <f aca="false">VLOOKUP(A330,PROGRAMAS!A:I,5,0)</f>
        <v>TEMÁTICO</v>
      </c>
      <c r="C330" s="62" t="str">
        <f aca="false">VLOOKUP(A330,PROGRAMAS!A:I,2,0)</f>
        <v>DESENVOLVIMENTO DO ESPORTE EDUCACIONAL, DE LAZER E RENDIMENTO</v>
      </c>
      <c r="D330" s="62" t="str">
        <f aca="false">VLOOKUP(A330,PROGRAMAS!A:O,3,0)</f>
        <v>DIRETRIZ I</v>
      </c>
      <c r="E330" s="62" t="str">
        <f aca="false">VLOOKUP(A330,PROGRAMAS!A:O,6,0)</f>
        <v>EDUCAÇÃO, CULTURA, ESPORTE E LAZER</v>
      </c>
      <c r="F330" s="13" t="s">
        <v>800</v>
      </c>
      <c r="G330" s="78" t="n">
        <v>2153</v>
      </c>
      <c r="H330" s="65" t="n">
        <f aca="false">VLOOKUP(CONCATENATE(G330,J330),'AÇÕES ORÇAMENTÁRIAS'!O:P,2,0)</f>
        <v>26000</v>
      </c>
      <c r="I330" s="65" t="n">
        <f aca="false">VLOOKUP(CONCATENATE(G330,J330),'AÇÕES ORÇAMENTÁRIAS'!O:Q,3,0)</f>
        <v>0</v>
      </c>
      <c r="J330" s="78" t="str">
        <f aca="false">LEFT(K330,5)</f>
        <v>14203</v>
      </c>
      <c r="K330" s="79" t="s">
        <v>756</v>
      </c>
      <c r="L330" s="68" t="s">
        <v>761</v>
      </c>
      <c r="M330" s="78" t="str">
        <f aca="false">VLOOKUP(L330,'AÇÕES ESTRATÉGICAS'!D:E,2,0)</f>
        <v>2571</v>
      </c>
      <c r="N330" s="66" t="str">
        <f aca="false">CONCATENATE(J330,O330)</f>
        <v>14203NÚCLEOS DO PROGRAMA VIDA SAUDÁVEL IMPLANTADOS</v>
      </c>
      <c r="O330" s="15" t="s">
        <v>804</v>
      </c>
      <c r="P330" s="15" t="s">
        <v>147</v>
      </c>
      <c r="Q330" s="15" t="n">
        <v>15</v>
      </c>
      <c r="R330" s="69" t="str">
        <f aca="false">VLOOKUP(O330,'PRODUTOS PPA'!G:G,1,0)</f>
        <v>NÚCLEOS DO PROGRAMA VIDA SAUDÁVEL IMPLANTADOS</v>
      </c>
      <c r="S330" s="15" t="s">
        <v>800</v>
      </c>
      <c r="T330" s="15" t="n">
        <v>2153</v>
      </c>
      <c r="U330" s="15" t="n">
        <v>26000</v>
      </c>
      <c r="V330" s="80"/>
      <c r="W330" s="15"/>
      <c r="X330" s="15"/>
      <c r="Y330" s="15"/>
      <c r="Z330" s="15"/>
      <c r="AA330" s="15"/>
      <c r="AB330" s="15"/>
      <c r="AC330" s="15"/>
      <c r="AD330" s="15"/>
      <c r="AE330" s="15"/>
      <c r="AF330" s="15"/>
    </row>
    <row r="331" customFormat="false" ht="15" hidden="false" customHeight="false" outlineLevel="0" collapsed="false">
      <c r="A331" s="60" t="s">
        <v>66</v>
      </c>
      <c r="B331" s="61" t="str">
        <f aca="false">VLOOKUP(A331,PROGRAMAS!A:I,5,0)</f>
        <v>TEMÁTICO</v>
      </c>
      <c r="C331" s="62" t="str">
        <f aca="false">VLOOKUP(A331,PROGRAMAS!A:I,2,0)</f>
        <v>DESENVOLVIMENTO DO ESPORTE EDUCACIONAL, DE LAZER E RENDIMENTO</v>
      </c>
      <c r="D331" s="62" t="str">
        <f aca="false">VLOOKUP(A331,PROGRAMAS!A:O,3,0)</f>
        <v>DIRETRIZ I</v>
      </c>
      <c r="E331" s="62" t="str">
        <f aca="false">VLOOKUP(A331,PROGRAMAS!A:O,6,0)</f>
        <v>EDUCAÇÃO, CULTURA, ESPORTE E LAZER</v>
      </c>
      <c r="F331" s="63" t="s">
        <v>805</v>
      </c>
      <c r="G331" s="66" t="str">
        <f aca="false">VLOOKUP(F331,'AÇÕES ORÇAMENTÁRIAS'!D:E,2,0)</f>
        <v>2171</v>
      </c>
      <c r="H331" s="65" t="n">
        <f aca="false">VLOOKUP(CONCATENATE(G331,J331),'AÇÕES ORÇAMENTÁRIAS'!O:P,2,0)</f>
        <v>10000</v>
      </c>
      <c r="I331" s="65" t="n">
        <f aca="false">VLOOKUP(CONCATENATE(G331,J331),'AÇÕES ORÇAMENTÁRIAS'!O:Q,3,0)</f>
        <v>0</v>
      </c>
      <c r="J331" s="66" t="str">
        <f aca="false">LEFT(K331,5)</f>
        <v>14203</v>
      </c>
      <c r="K331" s="67" t="s">
        <v>756</v>
      </c>
      <c r="L331" s="71" t="s">
        <v>765</v>
      </c>
      <c r="M331" s="66" t="str">
        <f aca="false">VLOOKUP(L331,'AÇÕES ESTRATÉGICAS'!D:E,2,0)</f>
        <v>2344</v>
      </c>
      <c r="N331" s="66" t="str">
        <f aca="false">CONCATENATE(J331,O331)</f>
        <v>14203PARTICIPAÇÃO DE ALUNOS/ATLETAS NOS JOGOS ESCOLARES BRASILEIROS</v>
      </c>
      <c r="O331" s="69" t="s">
        <v>806</v>
      </c>
      <c r="P331" s="69" t="s">
        <v>629</v>
      </c>
      <c r="Q331" s="69" t="n">
        <v>350</v>
      </c>
      <c r="R331" s="69" t="str">
        <f aca="false">VLOOKUP(O331,'PRODUTOS PPA'!G:G,1,0)</f>
        <v>PARTICIPAÇÃO DE ALUNOS/ATLETAS NOS JOGOS ESCOLARES BRASILEIROS</v>
      </c>
      <c r="S331" s="69" t="s">
        <v>805</v>
      </c>
      <c r="T331" s="69" t="s">
        <v>807</v>
      </c>
      <c r="U331" s="69" t="n">
        <v>10000</v>
      </c>
      <c r="V331" s="70"/>
      <c r="W331" s="69"/>
      <c r="X331" s="69"/>
      <c r="Y331" s="15"/>
      <c r="Z331" s="15"/>
      <c r="AA331" s="15"/>
      <c r="AB331" s="15"/>
      <c r="AC331" s="15"/>
      <c r="AD331" s="15"/>
      <c r="AE331" s="15"/>
      <c r="AF331" s="15"/>
    </row>
    <row r="332" customFormat="false" ht="15" hidden="false" customHeight="false" outlineLevel="0" collapsed="false">
      <c r="A332" s="60" t="s">
        <v>66</v>
      </c>
      <c r="B332" s="61" t="str">
        <f aca="false">VLOOKUP(A332,PROGRAMAS!A:I,5,0)</f>
        <v>TEMÁTICO</v>
      </c>
      <c r="C332" s="62" t="str">
        <f aca="false">VLOOKUP(A332,PROGRAMAS!A:I,2,0)</f>
        <v>DESENVOLVIMENTO DO ESPORTE EDUCACIONAL, DE LAZER E RENDIMENTO</v>
      </c>
      <c r="D332" s="62" t="str">
        <f aca="false">VLOOKUP(A332,PROGRAMAS!A:O,3,0)</f>
        <v>DIRETRIZ I</v>
      </c>
      <c r="E332" s="62" t="str">
        <f aca="false">VLOOKUP(A332,PROGRAMAS!A:O,6,0)</f>
        <v>EDUCAÇÃO, CULTURA, ESPORTE E LAZER</v>
      </c>
      <c r="F332" s="63" t="s">
        <v>805</v>
      </c>
      <c r="G332" s="66" t="str">
        <f aca="false">VLOOKUP(F332,'AÇÕES ORÇAMENTÁRIAS'!D:E,2,0)</f>
        <v>2171</v>
      </c>
      <c r="H332" s="65" t="n">
        <f aca="false">VLOOKUP(CONCATENATE(G332,J332),'AÇÕES ORÇAMENTÁRIAS'!O:P,2,0)</f>
        <v>10000</v>
      </c>
      <c r="I332" s="65" t="n">
        <f aca="false">VLOOKUP(CONCATENATE(G332,J332),'AÇÕES ORÇAMENTÁRIAS'!O:Q,3,0)</f>
        <v>0</v>
      </c>
      <c r="J332" s="66" t="str">
        <f aca="false">LEFT(K332,5)</f>
        <v>14203</v>
      </c>
      <c r="K332" s="67" t="s">
        <v>756</v>
      </c>
      <c r="L332" s="71" t="s">
        <v>765</v>
      </c>
      <c r="M332" s="66" t="str">
        <f aca="false">VLOOKUP(L332,'AÇÕES ESTRATÉGICAS'!D:E,2,0)</f>
        <v>2344</v>
      </c>
      <c r="N332" s="66" t="str">
        <f aca="false">CONCATENATE(J332,O332)</f>
        <v>14203PARTICIPAÇÃO DE ATLETAS DE PEDESTRIANISMO NA CORRIDA DE SÃO SILVESTRE EM SÃO PAULO.</v>
      </c>
      <c r="O332" s="69" t="s">
        <v>808</v>
      </c>
      <c r="P332" s="69" t="s">
        <v>809</v>
      </c>
      <c r="Q332" s="69" t="n">
        <v>6</v>
      </c>
      <c r="R332" s="69" t="str">
        <f aca="false">VLOOKUP(O332,'PRODUTOS PPA'!G:G,1,0)</f>
        <v>PARTICIPAÇÃO DE ATLETAS DE PEDESTRIANISMO NA CORRIDA DE SÃO SILVESTRE EM SÃO PAULO.</v>
      </c>
      <c r="S332" s="69" t="s">
        <v>805</v>
      </c>
      <c r="T332" s="69" t="s">
        <v>807</v>
      </c>
      <c r="U332" s="69" t="n">
        <v>10000</v>
      </c>
      <c r="V332" s="70"/>
      <c r="W332" s="69"/>
      <c r="X332" s="69"/>
      <c r="Y332" s="15"/>
      <c r="Z332" s="15"/>
      <c r="AA332" s="15"/>
      <c r="AB332" s="15"/>
      <c r="AC332" s="15"/>
      <c r="AD332" s="15"/>
      <c r="AE332" s="15"/>
      <c r="AF332" s="15"/>
    </row>
    <row r="333" customFormat="false" ht="15" hidden="false" customHeight="true" outlineLevel="0" collapsed="false">
      <c r="A333" s="60" t="s">
        <v>66</v>
      </c>
      <c r="B333" s="61" t="str">
        <f aca="false">VLOOKUP(A333,PROGRAMAS!A:I,5,0)</f>
        <v>TEMÁTICO</v>
      </c>
      <c r="C333" s="62" t="str">
        <f aca="false">VLOOKUP(A333,PROGRAMAS!A:I,2,0)</f>
        <v>DESENVOLVIMENTO DO ESPORTE EDUCACIONAL, DE LAZER E RENDIMENTO</v>
      </c>
      <c r="D333" s="62" t="str">
        <f aca="false">VLOOKUP(A333,PROGRAMAS!A:O,3,0)</f>
        <v>DIRETRIZ I</v>
      </c>
      <c r="E333" s="62" t="str">
        <f aca="false">VLOOKUP(A333,PROGRAMAS!A:O,6,0)</f>
        <v>EDUCAÇÃO, CULTURA, ESPORTE E LAZER</v>
      </c>
      <c r="F333" s="63" t="s">
        <v>810</v>
      </c>
      <c r="G333" s="66" t="n">
        <v>2165</v>
      </c>
      <c r="H333" s="65" t="n">
        <f aca="false">VLOOKUP(CONCATENATE(G333,J333),'AÇÕES ORÇAMENTÁRIAS'!O:P,2,0)</f>
        <v>30000</v>
      </c>
      <c r="I333" s="65" t="n">
        <f aca="false">VLOOKUP(CONCATENATE(G333,J333),'AÇÕES ORÇAMENTÁRIAS'!O:Q,3,0)</f>
        <v>0</v>
      </c>
      <c r="J333" s="66" t="str">
        <f aca="false">LEFT(K333,5)</f>
        <v>14203</v>
      </c>
      <c r="K333" s="67" t="s">
        <v>756</v>
      </c>
      <c r="L333" s="71" t="s">
        <v>765</v>
      </c>
      <c r="M333" s="66" t="str">
        <f aca="false">VLOOKUP(L333,'AÇÕES ESTRATÉGICAS'!D:E,2,0)</f>
        <v>2344</v>
      </c>
      <c r="N333" s="66" t="str">
        <f aca="false">CONCATENATE(J333,O333)</f>
        <v>14203CENTROS DE FORMAÇÃO IMPLANTADOS</v>
      </c>
      <c r="O333" s="69" t="s">
        <v>811</v>
      </c>
      <c r="P333" s="69" t="s">
        <v>700</v>
      </c>
      <c r="Q333" s="69" t="n">
        <v>1</v>
      </c>
      <c r="R333" s="69" t="str">
        <f aca="false">VLOOKUP(O333,'PRODUTOS PPA'!G:G,1,0)</f>
        <v>CENTROS DE FORMAÇÃO IMPLANTADOS</v>
      </c>
      <c r="S333" s="69" t="s">
        <v>810</v>
      </c>
      <c r="T333" s="69" t="n">
        <v>2165</v>
      </c>
      <c r="U333" s="69" t="n">
        <v>30000</v>
      </c>
      <c r="V333" s="70"/>
      <c r="W333" s="69"/>
      <c r="X333" s="69"/>
      <c r="Y333" s="15"/>
      <c r="Z333" s="15"/>
      <c r="AA333" s="15"/>
      <c r="AB333" s="15"/>
      <c r="AC333" s="15"/>
      <c r="AD333" s="15"/>
      <c r="AE333" s="15"/>
      <c r="AF333" s="15"/>
    </row>
    <row r="334" customFormat="false" ht="15" hidden="false" customHeight="false" outlineLevel="0" collapsed="false">
      <c r="A334" s="60" t="s">
        <v>66</v>
      </c>
      <c r="B334" s="61" t="str">
        <f aca="false">VLOOKUP(A334,PROGRAMAS!A:I,5,0)</f>
        <v>TEMÁTICO</v>
      </c>
      <c r="C334" s="62" t="str">
        <f aca="false">VLOOKUP(A334,PROGRAMAS!A:I,2,0)</f>
        <v>DESENVOLVIMENTO DO ESPORTE EDUCACIONAL, DE LAZER E RENDIMENTO</v>
      </c>
      <c r="D334" s="62" t="str">
        <f aca="false">VLOOKUP(A334,PROGRAMAS!A:O,3,0)</f>
        <v>DIRETRIZ I</v>
      </c>
      <c r="E334" s="62" t="str">
        <f aca="false">VLOOKUP(A334,PROGRAMAS!A:O,6,0)</f>
        <v>EDUCAÇÃO, CULTURA, ESPORTE E LAZER</v>
      </c>
      <c r="F334" s="63" t="s">
        <v>810</v>
      </c>
      <c r="G334" s="66" t="n">
        <v>2165</v>
      </c>
      <c r="H334" s="65" t="n">
        <f aca="false">VLOOKUP(CONCATENATE(G334,J334),'AÇÕES ORÇAMENTÁRIAS'!O:P,2,0)</f>
        <v>30000</v>
      </c>
      <c r="I334" s="65" t="n">
        <f aca="false">VLOOKUP(CONCATENATE(G334,J334),'AÇÕES ORÇAMENTÁRIAS'!O:Q,3,0)</f>
        <v>0</v>
      </c>
      <c r="J334" s="66" t="str">
        <f aca="false">LEFT(K334,5)</f>
        <v>14203</v>
      </c>
      <c r="K334" s="67" t="s">
        <v>756</v>
      </c>
      <c r="L334" s="71" t="s">
        <v>765</v>
      </c>
      <c r="M334" s="66" t="str">
        <f aca="false">VLOOKUP(L334,'AÇÕES ESTRATÉGICAS'!D:E,2,0)</f>
        <v>2344</v>
      </c>
      <c r="N334" s="66" t="str">
        <f aca="false">CONCATENATE(J334,O334)</f>
        <v>14203CONVÊNIOS CELEBRADOS COM FEDERAÇÕES ESPORTIVAS, ASSOCIAÇÕES ESPORTIVAS E CLUBES PROFISSIONAIS</v>
      </c>
      <c r="O334" s="69" t="s">
        <v>812</v>
      </c>
      <c r="P334" s="69" t="s">
        <v>439</v>
      </c>
      <c r="Q334" s="69" t="n">
        <v>30</v>
      </c>
      <c r="R334" s="69" t="str">
        <f aca="false">VLOOKUP(O334,'PRODUTOS PPA'!G:G,1,0)</f>
        <v>CONVÊNIOS CELEBRADOS COM FEDERAÇÕES ESPORTIVAS, ASSOCIAÇÕES ESPORTIVAS E CLUBES PROFISSIONAIS</v>
      </c>
      <c r="S334" s="69" t="s">
        <v>810</v>
      </c>
      <c r="T334" s="69" t="n">
        <v>2165</v>
      </c>
      <c r="U334" s="69" t="n">
        <v>30000</v>
      </c>
      <c r="V334" s="70"/>
      <c r="W334" s="69"/>
      <c r="X334" s="69"/>
      <c r="Y334" s="15"/>
      <c r="Z334" s="15"/>
      <c r="AA334" s="15"/>
      <c r="AB334" s="15"/>
      <c r="AC334" s="15"/>
      <c r="AD334" s="15"/>
      <c r="AE334" s="15"/>
      <c r="AF334" s="15"/>
    </row>
    <row r="335" customFormat="false" ht="15" hidden="false" customHeight="false" outlineLevel="0" collapsed="false">
      <c r="A335" s="60" t="s">
        <v>66</v>
      </c>
      <c r="B335" s="61" t="str">
        <f aca="false">VLOOKUP(A335,PROGRAMAS!A:I,5,0)</f>
        <v>TEMÁTICO</v>
      </c>
      <c r="C335" s="62" t="str">
        <f aca="false">VLOOKUP(A335,PROGRAMAS!A:I,2,0)</f>
        <v>DESENVOLVIMENTO DO ESPORTE EDUCACIONAL, DE LAZER E RENDIMENTO</v>
      </c>
      <c r="D335" s="62" t="str">
        <f aca="false">VLOOKUP(A335,PROGRAMAS!A:O,3,0)</f>
        <v>DIRETRIZ I</v>
      </c>
      <c r="E335" s="62" t="str">
        <f aca="false">VLOOKUP(A335,PROGRAMAS!A:O,6,0)</f>
        <v>EDUCAÇÃO, CULTURA, ESPORTE E LAZER</v>
      </c>
      <c r="F335" s="63" t="s">
        <v>810</v>
      </c>
      <c r="G335" s="66" t="n">
        <v>2165</v>
      </c>
      <c r="H335" s="65" t="n">
        <f aca="false">VLOOKUP(CONCATENATE(G335,J335),'AÇÕES ORÇAMENTÁRIAS'!O:P,2,0)</f>
        <v>30000</v>
      </c>
      <c r="I335" s="65" t="n">
        <f aca="false">VLOOKUP(CONCATENATE(G335,J335),'AÇÕES ORÇAMENTÁRIAS'!O:Q,3,0)</f>
        <v>0</v>
      </c>
      <c r="J335" s="66" t="str">
        <f aca="false">LEFT(K335,5)</f>
        <v>14203</v>
      </c>
      <c r="K335" s="67" t="s">
        <v>756</v>
      </c>
      <c r="L335" s="71" t="s">
        <v>765</v>
      </c>
      <c r="M335" s="66" t="str">
        <f aca="false">VLOOKUP(L335,'AÇÕES ESTRATÉGICAS'!D:E,2,0)</f>
        <v>2344</v>
      </c>
      <c r="N335" s="66" t="str">
        <f aca="false">CONCATENATE(J335,O335)</f>
        <v>14203CURSOS REALIZADOS SOBRE A LEI DE INCENTIVO AO ESPORTE</v>
      </c>
      <c r="O335" s="69" t="s">
        <v>813</v>
      </c>
      <c r="P335" s="69" t="s">
        <v>703</v>
      </c>
      <c r="Q335" s="69" t="n">
        <v>4</v>
      </c>
      <c r="R335" s="69" t="str">
        <f aca="false">VLOOKUP(O335,'PRODUTOS PPA'!G:G,1,0)</f>
        <v>CURSOS REALIZADOS SOBRE A LEI DE INCENTIVO AO ESPORTE</v>
      </c>
      <c r="S335" s="69" t="s">
        <v>810</v>
      </c>
      <c r="T335" s="69" t="n">
        <v>2165</v>
      </c>
      <c r="U335" s="69" t="n">
        <v>30000</v>
      </c>
      <c r="V335" s="70"/>
      <c r="W335" s="69"/>
      <c r="X335" s="69"/>
      <c r="Y335" s="15"/>
      <c r="Z335" s="15"/>
      <c r="AA335" s="15"/>
      <c r="AB335" s="15"/>
      <c r="AC335" s="15"/>
      <c r="AD335" s="15"/>
      <c r="AE335" s="15"/>
      <c r="AF335" s="15"/>
    </row>
    <row r="336" customFormat="false" ht="15" hidden="false" customHeight="true" outlineLevel="0" collapsed="false">
      <c r="A336" s="60" t="s">
        <v>66</v>
      </c>
      <c r="B336" s="61" t="str">
        <f aca="false">VLOOKUP(A336,PROGRAMAS!A:I,5,0)</f>
        <v>TEMÁTICO</v>
      </c>
      <c r="C336" s="62" t="str">
        <f aca="false">VLOOKUP(A336,PROGRAMAS!A:I,2,0)</f>
        <v>DESENVOLVIMENTO DO ESPORTE EDUCACIONAL, DE LAZER E RENDIMENTO</v>
      </c>
      <c r="D336" s="62" t="str">
        <f aca="false">VLOOKUP(A336,PROGRAMAS!A:O,3,0)</f>
        <v>DIRETRIZ I</v>
      </c>
      <c r="E336" s="62" t="str">
        <f aca="false">VLOOKUP(A336,PROGRAMAS!A:O,6,0)</f>
        <v>EDUCAÇÃO, CULTURA, ESPORTE E LAZER</v>
      </c>
      <c r="F336" s="63" t="s">
        <v>810</v>
      </c>
      <c r="G336" s="66" t="n">
        <v>2165</v>
      </c>
      <c r="H336" s="65" t="n">
        <f aca="false">VLOOKUP(CONCATENATE(G336,J336),'AÇÕES ORÇAMENTÁRIAS'!O:P,2,0)</f>
        <v>30000</v>
      </c>
      <c r="I336" s="65" t="n">
        <f aca="false">VLOOKUP(CONCATENATE(G336,J336),'AÇÕES ORÇAMENTÁRIAS'!O:Q,3,0)</f>
        <v>0</v>
      </c>
      <c r="J336" s="66" t="str">
        <f aca="false">LEFT(K336,5)</f>
        <v>14203</v>
      </c>
      <c r="K336" s="67" t="s">
        <v>756</v>
      </c>
      <c r="L336" s="71" t="s">
        <v>765</v>
      </c>
      <c r="M336" s="66" t="str">
        <f aca="false">VLOOKUP(L336,'AÇÕES ESTRATÉGICAS'!D:E,2,0)</f>
        <v>2344</v>
      </c>
      <c r="N336" s="66" t="str">
        <f aca="false">CONCATENATE(J336,O336)</f>
        <v>14203CURSOS REALIZADOS SOBRE O SISTEMA DE CONVÊNIOS DO GOVERNOS FEDERAL - SICONV</v>
      </c>
      <c r="O336" s="69" t="s">
        <v>814</v>
      </c>
      <c r="P336" s="69" t="s">
        <v>703</v>
      </c>
      <c r="Q336" s="69" t="n">
        <v>3</v>
      </c>
      <c r="R336" s="69" t="str">
        <f aca="false">VLOOKUP(O336,'PRODUTOS PPA'!G:G,1,0)</f>
        <v>CURSOS REALIZADOS SOBRE O SISTEMA DE CONVÊNIOS DO GOVERNOS FEDERAL - SICONV</v>
      </c>
      <c r="S336" s="69" t="s">
        <v>810</v>
      </c>
      <c r="T336" s="69" t="n">
        <v>2165</v>
      </c>
      <c r="U336" s="69" t="n">
        <v>30000</v>
      </c>
      <c r="V336" s="70"/>
      <c r="W336" s="69"/>
      <c r="X336" s="69"/>
      <c r="Y336" s="15"/>
      <c r="Z336" s="15"/>
      <c r="AA336" s="15"/>
      <c r="AB336" s="15"/>
      <c r="AC336" s="15"/>
      <c r="AD336" s="15"/>
      <c r="AE336" s="15"/>
      <c r="AF336" s="15"/>
    </row>
    <row r="337" customFormat="false" ht="15" hidden="false" customHeight="false" outlineLevel="0" collapsed="false">
      <c r="A337" s="60" t="s">
        <v>66</v>
      </c>
      <c r="B337" s="61" t="str">
        <f aca="false">VLOOKUP(A337,PROGRAMAS!A:I,5,0)</f>
        <v>TEMÁTICO</v>
      </c>
      <c r="C337" s="62" t="str">
        <f aca="false">VLOOKUP(A337,PROGRAMAS!A:I,2,0)</f>
        <v>DESENVOLVIMENTO DO ESPORTE EDUCACIONAL, DE LAZER E RENDIMENTO</v>
      </c>
      <c r="D337" s="62" t="str">
        <f aca="false">VLOOKUP(A337,PROGRAMAS!A:O,3,0)</f>
        <v>DIRETRIZ I</v>
      </c>
      <c r="E337" s="62" t="str">
        <f aca="false">VLOOKUP(A337,PROGRAMAS!A:O,6,0)</f>
        <v>EDUCAÇÃO, CULTURA, ESPORTE E LAZER</v>
      </c>
      <c r="F337" s="63" t="s">
        <v>810</v>
      </c>
      <c r="G337" s="66" t="n">
        <v>2165</v>
      </c>
      <c r="H337" s="65" t="n">
        <f aca="false">VLOOKUP(CONCATENATE(G337,J337),'AÇÕES ORÇAMENTÁRIAS'!O:P,2,0)</f>
        <v>30000</v>
      </c>
      <c r="I337" s="65" t="n">
        <f aca="false">VLOOKUP(CONCATENATE(G337,J337),'AÇÕES ORÇAMENTÁRIAS'!O:Q,3,0)</f>
        <v>0</v>
      </c>
      <c r="J337" s="66" t="str">
        <f aca="false">LEFT(K337,5)</f>
        <v>14203</v>
      </c>
      <c r="K337" s="67" t="s">
        <v>756</v>
      </c>
      <c r="L337" s="71" t="s">
        <v>765</v>
      </c>
      <c r="M337" s="66" t="str">
        <f aca="false">VLOOKUP(L337,'AÇÕES ESTRATÉGICAS'!D:E,2,0)</f>
        <v>2344</v>
      </c>
      <c r="N337" s="66" t="str">
        <f aca="false">CONCATENATE(J337,O337)</f>
        <v>14203CURSOS REALIZADOS SOBRE O SISTEMA DE CONVÊNIOS - SISCON</v>
      </c>
      <c r="O337" s="69" t="s">
        <v>815</v>
      </c>
      <c r="P337" s="69" t="s">
        <v>703</v>
      </c>
      <c r="Q337" s="69" t="n">
        <v>3</v>
      </c>
      <c r="R337" s="69" t="str">
        <f aca="false">VLOOKUP(O337,'PRODUTOS PPA'!G:G,1,0)</f>
        <v>CURSOS REALIZADOS SOBRE O SISTEMA DE CONVÊNIOS - SISCON</v>
      </c>
      <c r="S337" s="69" t="s">
        <v>810</v>
      </c>
      <c r="T337" s="69" t="n">
        <v>2165</v>
      </c>
      <c r="U337" s="69" t="n">
        <v>30000</v>
      </c>
      <c r="V337" s="70"/>
      <c r="W337" s="69"/>
      <c r="X337" s="69"/>
      <c r="Y337" s="15"/>
      <c r="Z337" s="15"/>
      <c r="AA337" s="15"/>
      <c r="AB337" s="15"/>
      <c r="AC337" s="15"/>
      <c r="AD337" s="15"/>
      <c r="AE337" s="15"/>
      <c r="AF337" s="15"/>
    </row>
    <row r="338" customFormat="false" ht="15" hidden="false" customHeight="false" outlineLevel="0" collapsed="false">
      <c r="A338" s="60" t="s">
        <v>66</v>
      </c>
      <c r="B338" s="61" t="str">
        <f aca="false">VLOOKUP(A338,PROGRAMAS!A:I,5,0)</f>
        <v>TEMÁTICO</v>
      </c>
      <c r="C338" s="62" t="str">
        <f aca="false">VLOOKUP(A338,PROGRAMAS!A:I,2,0)</f>
        <v>DESENVOLVIMENTO DO ESPORTE EDUCACIONAL, DE LAZER E RENDIMENTO</v>
      </c>
      <c r="D338" s="62" t="str">
        <f aca="false">VLOOKUP(A338,PROGRAMAS!A:O,3,0)</f>
        <v>DIRETRIZ I</v>
      </c>
      <c r="E338" s="62" t="str">
        <f aca="false">VLOOKUP(A338,PROGRAMAS!A:O,6,0)</f>
        <v>EDUCAÇÃO, CULTURA, ESPORTE E LAZER</v>
      </c>
      <c r="F338" s="63" t="s">
        <v>816</v>
      </c>
      <c r="G338" s="66" t="n">
        <v>2169</v>
      </c>
      <c r="H338" s="65" t="n">
        <f aca="false">VLOOKUP(CONCATENATE(G338,J338),'AÇÕES ORÇAMENTÁRIAS'!O:P,2,0)</f>
        <v>5000</v>
      </c>
      <c r="I338" s="65" t="n">
        <f aca="false">VLOOKUP(CONCATENATE(G338,J338),'AÇÕES ORÇAMENTÁRIAS'!O:Q,3,0)</f>
        <v>0</v>
      </c>
      <c r="J338" s="66" t="str">
        <f aca="false">LEFT(K338,5)</f>
        <v>14203</v>
      </c>
      <c r="K338" s="67" t="s">
        <v>756</v>
      </c>
      <c r="L338" s="71" t="s">
        <v>765</v>
      </c>
      <c r="M338" s="66" t="str">
        <f aca="false">VLOOKUP(L338,'AÇÕES ESTRATÉGICAS'!D:E,2,0)</f>
        <v>2344</v>
      </c>
      <c r="N338" s="66" t="str">
        <f aca="false">CONCATENATE(J338,O338)</f>
        <v>14203CALENDÁRIO ESPORTIVO ESTADUAL REESTRUTURADO E ATUALIZADO</v>
      </c>
      <c r="O338" s="69" t="s">
        <v>817</v>
      </c>
      <c r="P338" s="69" t="s">
        <v>147</v>
      </c>
      <c r="Q338" s="69" t="n">
        <v>1</v>
      </c>
      <c r="R338" s="69" t="str">
        <f aca="false">VLOOKUP(O338,'PRODUTOS PPA'!G:G,1,0)</f>
        <v>CALENDÁRIO ESPORTIVO ESTADUAL REESTRUTURADO E ATUALIZADO</v>
      </c>
      <c r="S338" s="69" t="s">
        <v>816</v>
      </c>
      <c r="T338" s="69" t="n">
        <v>2169</v>
      </c>
      <c r="U338" s="69" t="n">
        <v>5000</v>
      </c>
      <c r="V338" s="70"/>
      <c r="W338" s="69"/>
      <c r="X338" s="69"/>
      <c r="Y338" s="15"/>
      <c r="Z338" s="15"/>
      <c r="AA338" s="15"/>
      <c r="AB338" s="15"/>
      <c r="AC338" s="15"/>
      <c r="AD338" s="15"/>
      <c r="AE338" s="15"/>
      <c r="AF338" s="15"/>
    </row>
    <row r="339" customFormat="false" ht="15" hidden="false" customHeight="true" outlineLevel="0" collapsed="false">
      <c r="A339" s="60" t="s">
        <v>66</v>
      </c>
      <c r="B339" s="61" t="str">
        <f aca="false">VLOOKUP(A339,PROGRAMAS!A:I,5,0)</f>
        <v>TEMÁTICO</v>
      </c>
      <c r="C339" s="62" t="str">
        <f aca="false">VLOOKUP(A339,PROGRAMAS!A:I,2,0)</f>
        <v>DESENVOLVIMENTO DO ESPORTE EDUCACIONAL, DE LAZER E RENDIMENTO</v>
      </c>
      <c r="D339" s="62" t="str">
        <f aca="false">VLOOKUP(A339,PROGRAMAS!A:O,3,0)</f>
        <v>DIRETRIZ I</v>
      </c>
      <c r="E339" s="62" t="str">
        <f aca="false">VLOOKUP(A339,PROGRAMAS!A:O,6,0)</f>
        <v>EDUCAÇÃO, CULTURA, ESPORTE E LAZER</v>
      </c>
      <c r="F339" s="63" t="s">
        <v>816</v>
      </c>
      <c r="G339" s="66" t="n">
        <v>2169</v>
      </c>
      <c r="H339" s="65" t="n">
        <f aca="false">VLOOKUP(CONCATENATE(G339,J339),'AÇÕES ORÇAMENTÁRIAS'!O:P,2,0)</f>
        <v>5000</v>
      </c>
      <c r="I339" s="65" t="n">
        <f aca="false">VLOOKUP(CONCATENATE(G339,J339),'AÇÕES ORÇAMENTÁRIAS'!O:Q,3,0)</f>
        <v>0</v>
      </c>
      <c r="J339" s="66" t="str">
        <f aca="false">LEFT(K339,5)</f>
        <v>14203</v>
      </c>
      <c r="K339" s="67" t="s">
        <v>756</v>
      </c>
      <c r="L339" s="71" t="s">
        <v>765</v>
      </c>
      <c r="M339" s="66" t="str">
        <f aca="false">VLOOKUP(L339,'AÇÕES ESTRATÉGICAS'!D:E,2,0)</f>
        <v>2344</v>
      </c>
      <c r="N339" s="66" t="str">
        <f aca="false">CONCATENATE(J339,O339)</f>
        <v>14203CURSOS DE FORMAÇÃO CONTINUADA EM ESPORTE ESCOLAR REALIZADOS</v>
      </c>
      <c r="O339" s="69" t="s">
        <v>818</v>
      </c>
      <c r="P339" s="69" t="s">
        <v>703</v>
      </c>
      <c r="Q339" s="69" t="n">
        <v>5</v>
      </c>
      <c r="R339" s="69" t="str">
        <f aca="false">VLOOKUP(O339,'PRODUTOS PPA'!G:G,1,0)</f>
        <v>CURSOS DE FORMAÇÃO CONTINUADA EM ESPORTE ESCOLAR REALIZADOS</v>
      </c>
      <c r="S339" s="69" t="s">
        <v>816</v>
      </c>
      <c r="T339" s="69" t="n">
        <v>2169</v>
      </c>
      <c r="U339" s="69" t="n">
        <v>5000</v>
      </c>
      <c r="V339" s="70"/>
      <c r="W339" s="69"/>
      <c r="X339" s="69"/>
      <c r="Y339" s="15"/>
      <c r="Z339" s="15"/>
      <c r="AA339" s="15"/>
      <c r="AB339" s="15"/>
      <c r="AC339" s="15"/>
      <c r="AD339" s="15"/>
      <c r="AE339" s="15"/>
      <c r="AF339" s="15"/>
    </row>
    <row r="340" customFormat="false" ht="15" hidden="false" customHeight="true" outlineLevel="0" collapsed="false">
      <c r="A340" s="60" t="s">
        <v>66</v>
      </c>
      <c r="B340" s="61" t="str">
        <f aca="false">VLOOKUP(A340,PROGRAMAS!A:I,5,0)</f>
        <v>TEMÁTICO</v>
      </c>
      <c r="C340" s="62" t="str">
        <f aca="false">VLOOKUP(A340,PROGRAMAS!A:I,2,0)</f>
        <v>DESENVOLVIMENTO DO ESPORTE EDUCACIONAL, DE LAZER E RENDIMENTO</v>
      </c>
      <c r="D340" s="62" t="str">
        <f aca="false">VLOOKUP(A340,PROGRAMAS!A:O,3,0)</f>
        <v>DIRETRIZ I</v>
      </c>
      <c r="E340" s="62" t="str">
        <f aca="false">VLOOKUP(A340,PROGRAMAS!A:O,6,0)</f>
        <v>EDUCAÇÃO, CULTURA, ESPORTE E LAZER</v>
      </c>
      <c r="F340" s="63" t="s">
        <v>816</v>
      </c>
      <c r="G340" s="66" t="n">
        <v>2169</v>
      </c>
      <c r="H340" s="65" t="n">
        <f aca="false">VLOOKUP(CONCATENATE(G340,J340),'AÇÕES ORÇAMENTÁRIAS'!O:P,2,0)</f>
        <v>5000</v>
      </c>
      <c r="I340" s="65" t="n">
        <f aca="false">VLOOKUP(CONCATENATE(G340,J340),'AÇÕES ORÇAMENTÁRIAS'!O:Q,3,0)</f>
        <v>0</v>
      </c>
      <c r="J340" s="66" t="str">
        <f aca="false">LEFT(K340,5)</f>
        <v>14203</v>
      </c>
      <c r="K340" s="67" t="s">
        <v>756</v>
      </c>
      <c r="L340" s="71" t="s">
        <v>765</v>
      </c>
      <c r="M340" s="66" t="str">
        <f aca="false">VLOOKUP(L340,'AÇÕES ESTRATÉGICAS'!D:E,2,0)</f>
        <v>2344</v>
      </c>
      <c r="N340" s="66" t="str">
        <f aca="false">CONCATENATE(J340,O340)</f>
        <v>14203CURSOS PARA FORMAÇÃO DE ÁRBITROS ESPORTIVOS REALIZADOS</v>
      </c>
      <c r="O340" s="69" t="s">
        <v>819</v>
      </c>
      <c r="P340" s="69" t="s">
        <v>703</v>
      </c>
      <c r="Q340" s="69" t="n">
        <v>5</v>
      </c>
      <c r="R340" s="69" t="str">
        <f aca="false">VLOOKUP(O340,'PRODUTOS PPA'!G:G,1,0)</f>
        <v>CURSOS PARA FORMAÇÃO DE ÁRBITROS ESPORTIVOS REALIZADOS</v>
      </c>
      <c r="S340" s="69" t="s">
        <v>816</v>
      </c>
      <c r="T340" s="69" t="n">
        <v>2169</v>
      </c>
      <c r="U340" s="69" t="n">
        <v>5000</v>
      </c>
      <c r="V340" s="70"/>
      <c r="W340" s="69"/>
      <c r="X340" s="69"/>
      <c r="Y340" s="15"/>
      <c r="Z340" s="15"/>
      <c r="AA340" s="15"/>
      <c r="AB340" s="15"/>
      <c r="AC340" s="15"/>
      <c r="AD340" s="15"/>
      <c r="AE340" s="15"/>
      <c r="AF340" s="15"/>
    </row>
    <row r="341" customFormat="false" ht="15" hidden="false" customHeight="true" outlineLevel="0" collapsed="false">
      <c r="A341" s="60" t="s">
        <v>66</v>
      </c>
      <c r="B341" s="61" t="str">
        <f aca="false">VLOOKUP(A341,PROGRAMAS!A:I,5,0)</f>
        <v>TEMÁTICO</v>
      </c>
      <c r="C341" s="62" t="str">
        <f aca="false">VLOOKUP(A341,PROGRAMAS!A:I,2,0)</f>
        <v>DESENVOLVIMENTO DO ESPORTE EDUCACIONAL, DE LAZER E RENDIMENTO</v>
      </c>
      <c r="D341" s="62" t="str">
        <f aca="false">VLOOKUP(A341,PROGRAMAS!A:O,3,0)</f>
        <v>DIRETRIZ I</v>
      </c>
      <c r="E341" s="62" t="str">
        <f aca="false">VLOOKUP(A341,PROGRAMAS!A:O,6,0)</f>
        <v>EDUCAÇÃO, CULTURA, ESPORTE E LAZER</v>
      </c>
      <c r="F341" s="63" t="s">
        <v>816</v>
      </c>
      <c r="G341" s="66" t="n">
        <v>2169</v>
      </c>
      <c r="H341" s="65" t="n">
        <f aca="false">VLOOKUP(CONCATENATE(G341,J341),'AÇÕES ORÇAMENTÁRIAS'!O:P,2,0)</f>
        <v>5000</v>
      </c>
      <c r="I341" s="65" t="n">
        <f aca="false">VLOOKUP(CONCATENATE(G341,J341),'AÇÕES ORÇAMENTÁRIAS'!O:Q,3,0)</f>
        <v>0</v>
      </c>
      <c r="J341" s="66" t="str">
        <f aca="false">LEFT(K341,5)</f>
        <v>14203</v>
      </c>
      <c r="K341" s="67" t="s">
        <v>756</v>
      </c>
      <c r="L341" s="71" t="s">
        <v>765</v>
      </c>
      <c r="M341" s="66" t="str">
        <f aca="false">VLOOKUP(L341,'AÇÕES ESTRATÉGICAS'!D:E,2,0)</f>
        <v>2344</v>
      </c>
      <c r="N341" s="66" t="str">
        <f aca="false">CONCATENATE(J341,O341)</f>
        <v>14203CURSOS PARA FORMAÇÃO DE TÉCNICOS ESPORTIVOS REALIZADOS</v>
      </c>
      <c r="O341" s="69" t="s">
        <v>820</v>
      </c>
      <c r="P341" s="69" t="s">
        <v>703</v>
      </c>
      <c r="Q341" s="69" t="n">
        <v>5</v>
      </c>
      <c r="R341" s="69" t="str">
        <f aca="false">VLOOKUP(O341,'PRODUTOS PPA'!G:G,1,0)</f>
        <v>CURSOS PARA FORMAÇÃO DE TÉCNICOS ESPORTIVOS REALIZADOS</v>
      </c>
      <c r="S341" s="69" t="s">
        <v>816</v>
      </c>
      <c r="T341" s="69" t="n">
        <v>2169</v>
      </c>
      <c r="U341" s="69" t="n">
        <v>5000</v>
      </c>
      <c r="V341" s="70"/>
      <c r="W341" s="69"/>
      <c r="X341" s="69"/>
      <c r="Y341" s="15"/>
      <c r="Z341" s="15"/>
      <c r="AA341" s="15"/>
      <c r="AB341" s="15"/>
      <c r="AC341" s="15"/>
      <c r="AD341" s="15"/>
      <c r="AE341" s="15"/>
      <c r="AF341" s="15"/>
    </row>
    <row r="342" customFormat="false" ht="15" hidden="false" customHeight="true" outlineLevel="0" collapsed="false">
      <c r="A342" s="60" t="s">
        <v>66</v>
      </c>
      <c r="B342" s="61" t="str">
        <f aca="false">VLOOKUP(A342,PROGRAMAS!A:I,5,0)</f>
        <v>TEMÁTICO</v>
      </c>
      <c r="C342" s="62" t="str">
        <f aca="false">VLOOKUP(A342,PROGRAMAS!A:I,2,0)</f>
        <v>DESENVOLVIMENTO DO ESPORTE EDUCACIONAL, DE LAZER E RENDIMENTO</v>
      </c>
      <c r="D342" s="62" t="str">
        <f aca="false">VLOOKUP(A342,PROGRAMAS!A:O,3,0)</f>
        <v>DIRETRIZ I</v>
      </c>
      <c r="E342" s="62" t="str">
        <f aca="false">VLOOKUP(A342,PROGRAMAS!A:O,6,0)</f>
        <v>EDUCAÇÃO, CULTURA, ESPORTE E LAZER</v>
      </c>
      <c r="F342" s="73" t="e">
        <f aca="false">#N/A</f>
        <v>#N/A</v>
      </c>
      <c r="G342" s="78" t="e">
        <f aca="false">VLOOKUP(F342,'AÇÕES ORÇAMENTÁRIAS'!D:E,2,0)</f>
        <v>#N/A</v>
      </c>
      <c r="H342" s="65" t="e">
        <f aca="false">VLOOKUP(CONCATENATE(G342,J342),'AÇÕES ORÇAMENTÁRIAS'!O:P,2,0)</f>
        <v>#N/A</v>
      </c>
      <c r="I342" s="65" t="e">
        <f aca="false">VLOOKUP(CONCATENATE(G342,J342),'AÇÕES ORÇAMENTÁRIAS'!O:Q,3,0)</f>
        <v>#N/A</v>
      </c>
      <c r="J342" s="78" t="str">
        <f aca="false">LEFT(K342,5)</f>
        <v>14203</v>
      </c>
      <c r="K342" s="79" t="s">
        <v>756</v>
      </c>
      <c r="L342" s="68" t="s">
        <v>821</v>
      </c>
      <c r="M342" s="78" t="str">
        <f aca="false">VLOOKUP(L342,'AÇÕES ESTRATÉGICAS'!D:E,2,0)</f>
        <v>2692</v>
      </c>
      <c r="N342" s="66" t="str">
        <f aca="false">CONCATENATE(J342,O342)</f>
        <v>14203COPA PIAUIENSE DE FUTEBOL AMADOR (MASCULINO E FEMININO) REALIZADA</v>
      </c>
      <c r="O342" s="15" t="s">
        <v>822</v>
      </c>
      <c r="P342" s="15" t="s">
        <v>311</v>
      </c>
      <c r="Q342" s="15" t="n">
        <v>1</v>
      </c>
      <c r="R342" s="69" t="str">
        <f aca="false">VLOOKUP(O342,'PRODUTOS PPA'!G:G,1,0)</f>
        <v>COPA PIAUIENSE DE FUTEBOL AMADOR (MASCULINO E FEMININO) REALIZADA</v>
      </c>
      <c r="S342" s="15" t="e">
        <f aca="false">#N/A</f>
        <v>#N/A</v>
      </c>
      <c r="T342" s="15" t="e">
        <f aca="false">#N/A</f>
        <v>#N/A</v>
      </c>
      <c r="U342" s="15" t="e">
        <f aca="false">#N/A</f>
        <v>#N/A</v>
      </c>
      <c r="V342" s="80"/>
      <c r="W342" s="15"/>
      <c r="X342" s="15"/>
      <c r="Y342" s="15"/>
      <c r="Z342" s="15"/>
      <c r="AA342" s="15"/>
      <c r="AB342" s="15"/>
      <c r="AC342" s="15"/>
      <c r="AD342" s="15"/>
      <c r="AE342" s="15"/>
      <c r="AF342" s="15"/>
    </row>
    <row r="343" customFormat="false" ht="15" hidden="false" customHeight="true" outlineLevel="0" collapsed="false">
      <c r="A343" s="60" t="s">
        <v>66</v>
      </c>
      <c r="B343" s="61" t="str">
        <f aca="false">VLOOKUP(A343,PROGRAMAS!A:I,5,0)</f>
        <v>TEMÁTICO</v>
      </c>
      <c r="C343" s="62" t="str">
        <f aca="false">VLOOKUP(A343,PROGRAMAS!A:I,2,0)</f>
        <v>DESENVOLVIMENTO DO ESPORTE EDUCACIONAL, DE LAZER E RENDIMENTO</v>
      </c>
      <c r="D343" s="62" t="str">
        <f aca="false">VLOOKUP(A343,PROGRAMAS!A:O,3,0)</f>
        <v>DIRETRIZ I</v>
      </c>
      <c r="E343" s="62" t="str">
        <f aca="false">VLOOKUP(A343,PROGRAMAS!A:O,6,0)</f>
        <v>EDUCAÇÃO, CULTURA, ESPORTE E LAZER</v>
      </c>
      <c r="F343" s="73" t="e">
        <f aca="false">#N/A</f>
        <v>#N/A</v>
      </c>
      <c r="G343" s="78" t="e">
        <f aca="false">VLOOKUP(F343,'AÇÕES ORÇAMENTÁRIAS'!D:E,2,0)</f>
        <v>#N/A</v>
      </c>
      <c r="H343" s="65" t="e">
        <f aca="false">VLOOKUP(CONCATENATE(G343,J343),'AÇÕES ORÇAMENTÁRIAS'!O:P,2,0)</f>
        <v>#N/A</v>
      </c>
      <c r="I343" s="65" t="e">
        <f aca="false">VLOOKUP(CONCATENATE(G343,J343),'AÇÕES ORÇAMENTÁRIAS'!O:Q,3,0)</f>
        <v>#N/A</v>
      </c>
      <c r="J343" s="78" t="str">
        <f aca="false">LEFT(K343,5)</f>
        <v>14203</v>
      </c>
      <c r="K343" s="79" t="s">
        <v>756</v>
      </c>
      <c r="L343" s="68" t="s">
        <v>821</v>
      </c>
      <c r="M343" s="78" t="str">
        <f aca="false">VLOOKUP(L343,'AÇÕES ESTRATÉGICAS'!D:E,2,0)</f>
        <v>2692</v>
      </c>
      <c r="N343" s="66" t="str">
        <f aca="false">CONCATENATE(J343,O343)</f>
        <v>14203PARALIMPÍADA DO PIAUÍ REALIZADA</v>
      </c>
      <c r="O343" s="15" t="s">
        <v>823</v>
      </c>
      <c r="P343" s="15" t="s">
        <v>311</v>
      </c>
      <c r="Q343" s="15" t="n">
        <v>1</v>
      </c>
      <c r="R343" s="69" t="str">
        <f aca="false">VLOOKUP(O343,'PRODUTOS PPA'!G:G,1,0)</f>
        <v>PARALIMPÍADA DO PIAUÍ REALIZADA</v>
      </c>
      <c r="S343" s="15" t="e">
        <f aca="false">#N/A</f>
        <v>#N/A</v>
      </c>
      <c r="T343" s="15" t="e">
        <f aca="false">#N/A</f>
        <v>#N/A</v>
      </c>
      <c r="U343" s="15" t="e">
        <f aca="false">#N/A</f>
        <v>#N/A</v>
      </c>
      <c r="V343" s="80"/>
      <c r="W343" s="15"/>
      <c r="X343" s="15"/>
      <c r="Y343" s="15"/>
      <c r="Z343" s="15"/>
      <c r="AA343" s="15"/>
      <c r="AB343" s="15"/>
      <c r="AC343" s="15"/>
      <c r="AD343" s="15"/>
      <c r="AE343" s="15"/>
      <c r="AF343" s="15"/>
    </row>
    <row r="344" customFormat="false" ht="15" hidden="false" customHeight="false" outlineLevel="0" collapsed="false">
      <c r="A344" s="60" t="s">
        <v>66</v>
      </c>
      <c r="B344" s="61" t="str">
        <f aca="false">VLOOKUP(A344,PROGRAMAS!A:I,5,0)</f>
        <v>TEMÁTICO</v>
      </c>
      <c r="C344" s="62" t="str">
        <f aca="false">VLOOKUP(A344,PROGRAMAS!A:I,2,0)</f>
        <v>DESENVOLVIMENTO DO ESPORTE EDUCACIONAL, DE LAZER E RENDIMENTO</v>
      </c>
      <c r="D344" s="62" t="str">
        <f aca="false">VLOOKUP(A344,PROGRAMAS!A:O,3,0)</f>
        <v>DIRETRIZ I</v>
      </c>
      <c r="E344" s="62" t="str">
        <f aca="false">VLOOKUP(A344,PROGRAMAS!A:O,6,0)</f>
        <v>EDUCAÇÃO, CULTURA, ESPORTE E LAZER</v>
      </c>
      <c r="F344" s="73" t="e">
        <f aca="false">#N/A</f>
        <v>#N/A</v>
      </c>
      <c r="G344" s="78" t="e">
        <f aca="false">VLOOKUP(F344,'AÇÕES ORÇAMENTÁRIAS'!D:E,2,0)</f>
        <v>#N/A</v>
      </c>
      <c r="H344" s="65" t="e">
        <f aca="false">VLOOKUP(CONCATENATE(G344,J344),'AÇÕES ORÇAMENTÁRIAS'!O:P,2,0)</f>
        <v>#N/A</v>
      </c>
      <c r="I344" s="65" t="e">
        <f aca="false">VLOOKUP(CONCATENATE(G344,J344),'AÇÕES ORÇAMENTÁRIAS'!O:Q,3,0)</f>
        <v>#N/A</v>
      </c>
      <c r="J344" s="78" t="str">
        <f aca="false">LEFT(K344,5)</f>
        <v>14203</v>
      </c>
      <c r="K344" s="79" t="s">
        <v>756</v>
      </c>
      <c r="L344" s="68" t="s">
        <v>821</v>
      </c>
      <c r="M344" s="78" t="str">
        <f aca="false">VLOOKUP(L344,'AÇÕES ESTRATÉGICAS'!D:E,2,0)</f>
        <v>2692</v>
      </c>
      <c r="N344" s="66" t="str">
        <f aca="false">CONCATENATE(J344,O344)</f>
        <v>14203SELETIVA PARA OS JOGOS ESCOLARES BRASILEIROS REALIZADA</v>
      </c>
      <c r="O344" s="15" t="s">
        <v>824</v>
      </c>
      <c r="P344" s="15" t="s">
        <v>311</v>
      </c>
      <c r="Q344" s="15" t="n">
        <v>1</v>
      </c>
      <c r="R344" s="69" t="str">
        <f aca="false">VLOOKUP(O344,'PRODUTOS PPA'!G:G,1,0)</f>
        <v>SELETIVA PARA OS JOGOS ESCOLARES BRASILEIROS REALIZADA</v>
      </c>
      <c r="S344" s="15" t="e">
        <f aca="false">#N/A</f>
        <v>#N/A</v>
      </c>
      <c r="T344" s="15" t="e">
        <f aca="false">#N/A</f>
        <v>#N/A</v>
      </c>
      <c r="U344" s="15" t="e">
        <f aca="false">#N/A</f>
        <v>#N/A</v>
      </c>
      <c r="V344" s="80"/>
      <c r="W344" s="15"/>
      <c r="X344" s="15"/>
      <c r="Y344" s="15"/>
      <c r="Z344" s="15"/>
      <c r="AA344" s="15"/>
      <c r="AB344" s="15"/>
      <c r="AC344" s="15"/>
      <c r="AD344" s="15"/>
      <c r="AE344" s="15"/>
      <c r="AF344" s="15"/>
    </row>
    <row r="345" customFormat="false" ht="15" hidden="false" customHeight="true" outlineLevel="0" collapsed="false">
      <c r="A345" s="60" t="s">
        <v>66</v>
      </c>
      <c r="B345" s="61" t="str">
        <f aca="false">VLOOKUP(A345,PROGRAMAS!A:I,5,0)</f>
        <v>TEMÁTICO</v>
      </c>
      <c r="C345" s="62" t="str">
        <f aca="false">VLOOKUP(A345,PROGRAMAS!A:I,2,0)</f>
        <v>DESENVOLVIMENTO DO ESPORTE EDUCACIONAL, DE LAZER E RENDIMENTO</v>
      </c>
      <c r="D345" s="62" t="str">
        <f aca="false">VLOOKUP(A345,PROGRAMAS!A:O,3,0)</f>
        <v>DIRETRIZ I</v>
      </c>
      <c r="E345" s="62" t="str">
        <f aca="false">VLOOKUP(A345,PROGRAMAS!A:O,6,0)</f>
        <v>EDUCAÇÃO, CULTURA, ESPORTE E LAZER</v>
      </c>
      <c r="F345" s="73" t="e">
        <f aca="false">#N/A</f>
        <v>#N/A</v>
      </c>
      <c r="G345" s="78" t="e">
        <f aca="false">VLOOKUP(F345,'AÇÕES ORÇAMENTÁRIAS'!D:E,2,0)</f>
        <v>#N/A</v>
      </c>
      <c r="H345" s="65" t="e">
        <f aca="false">VLOOKUP(CONCATENATE(G345,J345),'AÇÕES ORÇAMENTÁRIAS'!O:P,2,0)</f>
        <v>#N/A</v>
      </c>
      <c r="I345" s="65" t="e">
        <f aca="false">VLOOKUP(CONCATENATE(G345,J345),'AÇÕES ORÇAMENTÁRIAS'!O:Q,3,0)</f>
        <v>#N/A</v>
      </c>
      <c r="J345" s="78" t="str">
        <f aca="false">LEFT(K345,5)</f>
        <v>14203</v>
      </c>
      <c r="K345" s="79" t="s">
        <v>756</v>
      </c>
      <c r="L345" s="68" t="s">
        <v>821</v>
      </c>
      <c r="M345" s="78" t="str">
        <f aca="false">VLOOKUP(L345,'AÇÕES ESTRATÉGICAS'!D:E,2,0)</f>
        <v>2692</v>
      </c>
      <c r="N345" s="66" t="str">
        <f aca="false">CONCATENATE(J345,O345)</f>
        <v>14203SELETIVAS ESTADUAIS PARA A VOLTA DE TERESINA REALIZADAS</v>
      </c>
      <c r="O345" s="15" t="s">
        <v>825</v>
      </c>
      <c r="P345" s="15" t="s">
        <v>311</v>
      </c>
      <c r="Q345" s="15" t="n">
        <v>4</v>
      </c>
      <c r="R345" s="69" t="str">
        <f aca="false">VLOOKUP(O345,'PRODUTOS PPA'!G:G,1,0)</f>
        <v>SELETIVAS ESTADUAIS PARA A VOLTA DE TERESINA REALIZADAS</v>
      </c>
      <c r="S345" s="15" t="e">
        <f aca="false">#N/A</f>
        <v>#N/A</v>
      </c>
      <c r="T345" s="15" t="e">
        <f aca="false">#N/A</f>
        <v>#N/A</v>
      </c>
      <c r="U345" s="15" t="e">
        <f aca="false">#N/A</f>
        <v>#N/A</v>
      </c>
      <c r="V345" s="80"/>
      <c r="W345" s="15"/>
      <c r="X345" s="15"/>
      <c r="Y345" s="15"/>
      <c r="Z345" s="15"/>
      <c r="AA345" s="15"/>
      <c r="AB345" s="15"/>
      <c r="AC345" s="15"/>
      <c r="AD345" s="15"/>
      <c r="AE345" s="15"/>
      <c r="AF345" s="15"/>
    </row>
    <row r="346" customFormat="false" ht="15" hidden="false" customHeight="true" outlineLevel="0" collapsed="false">
      <c r="A346" s="60" t="s">
        <v>66</v>
      </c>
      <c r="B346" s="61" t="str">
        <f aca="false">VLOOKUP(A346,PROGRAMAS!A:I,5,0)</f>
        <v>TEMÁTICO</v>
      </c>
      <c r="C346" s="62" t="str">
        <f aca="false">VLOOKUP(A346,PROGRAMAS!A:I,2,0)</f>
        <v>DESENVOLVIMENTO DO ESPORTE EDUCACIONAL, DE LAZER E RENDIMENTO</v>
      </c>
      <c r="D346" s="62" t="str">
        <f aca="false">VLOOKUP(A346,PROGRAMAS!A:O,3,0)</f>
        <v>DIRETRIZ I</v>
      </c>
      <c r="E346" s="62" t="str">
        <f aca="false">VLOOKUP(A346,PROGRAMAS!A:O,6,0)</f>
        <v>EDUCAÇÃO, CULTURA, ESPORTE E LAZER</v>
      </c>
      <c r="F346" s="73" t="e">
        <f aca="false">#N/A</f>
        <v>#N/A</v>
      </c>
      <c r="G346" s="78" t="e">
        <f aca="false">VLOOKUP(F346,'AÇÕES ORÇAMENTÁRIAS'!D:E,2,0)</f>
        <v>#N/A</v>
      </c>
      <c r="H346" s="65" t="e">
        <f aca="false">VLOOKUP(CONCATENATE(G346,J346),'AÇÕES ORÇAMENTÁRIAS'!O:P,2,0)</f>
        <v>#N/A</v>
      </c>
      <c r="I346" s="65" t="e">
        <f aca="false">VLOOKUP(CONCATENATE(G346,J346),'AÇÕES ORÇAMENTÁRIAS'!O:Q,3,0)</f>
        <v>#N/A</v>
      </c>
      <c r="J346" s="78" t="str">
        <f aca="false">LEFT(K346,5)</f>
        <v>14203</v>
      </c>
      <c r="K346" s="79" t="s">
        <v>756</v>
      </c>
      <c r="L346" s="68" t="s">
        <v>821</v>
      </c>
      <c r="M346" s="78" t="str">
        <f aca="false">VLOOKUP(L346,'AÇÕES ESTRATÉGICAS'!D:E,2,0)</f>
        <v>2692</v>
      </c>
      <c r="N346" s="66" t="str">
        <f aca="false">CONCATENATE(J346,O346)</f>
        <v>14203VERÃO ESPORTIVO NO LITORAL REALIZADO</v>
      </c>
      <c r="O346" s="15" t="s">
        <v>826</v>
      </c>
      <c r="P346" s="15" t="s">
        <v>311</v>
      </c>
      <c r="Q346" s="15" t="n">
        <v>1</v>
      </c>
      <c r="R346" s="69" t="str">
        <f aca="false">VLOOKUP(O346,'PRODUTOS PPA'!G:G,1,0)</f>
        <v>VERÃO ESPORTIVO NO LITORAL REALIZADO</v>
      </c>
      <c r="S346" s="15" t="e">
        <f aca="false">#N/A</f>
        <v>#N/A</v>
      </c>
      <c r="T346" s="15" t="e">
        <f aca="false">#N/A</f>
        <v>#N/A</v>
      </c>
      <c r="U346" s="15" t="e">
        <f aca="false">#N/A</f>
        <v>#N/A</v>
      </c>
      <c r="V346" s="80"/>
      <c r="W346" s="15"/>
      <c r="X346" s="15"/>
      <c r="Y346" s="15"/>
      <c r="Z346" s="15"/>
      <c r="AA346" s="15"/>
      <c r="AB346" s="15"/>
      <c r="AC346" s="15"/>
      <c r="AD346" s="15"/>
      <c r="AE346" s="15"/>
      <c r="AF346" s="15"/>
    </row>
    <row r="347" customFormat="false" ht="15" hidden="false" customHeight="true" outlineLevel="0" collapsed="false">
      <c r="A347" s="60" t="s">
        <v>66</v>
      </c>
      <c r="B347" s="61" t="str">
        <f aca="false">VLOOKUP(A347,PROGRAMAS!A:I,5,0)</f>
        <v>TEMÁTICO</v>
      </c>
      <c r="C347" s="62" t="str">
        <f aca="false">VLOOKUP(A347,PROGRAMAS!A:I,2,0)</f>
        <v>DESENVOLVIMENTO DO ESPORTE EDUCACIONAL, DE LAZER E RENDIMENTO</v>
      </c>
      <c r="D347" s="62" t="str">
        <f aca="false">VLOOKUP(A347,PROGRAMAS!A:O,3,0)</f>
        <v>DIRETRIZ I</v>
      </c>
      <c r="E347" s="62" t="str">
        <f aca="false">VLOOKUP(A347,PROGRAMAS!A:O,6,0)</f>
        <v>EDUCAÇÃO, CULTURA, ESPORTE E LAZER</v>
      </c>
      <c r="F347" s="73" t="e">
        <f aca="false">#N/A</f>
        <v>#N/A</v>
      </c>
      <c r="G347" s="78" t="e">
        <f aca="false">VLOOKUP(F347,'AÇÕES ORÇAMENTÁRIAS'!D:E,2,0)</f>
        <v>#N/A</v>
      </c>
      <c r="H347" s="65" t="e">
        <f aca="false">VLOOKUP(CONCATENATE(G347,J347),'AÇÕES ORÇAMENTÁRIAS'!O:P,2,0)</f>
        <v>#N/A</v>
      </c>
      <c r="I347" s="65" t="e">
        <f aca="false">VLOOKUP(CONCATENATE(G347,J347),'AÇÕES ORÇAMENTÁRIAS'!O:Q,3,0)</f>
        <v>#N/A</v>
      </c>
      <c r="J347" s="78" t="str">
        <f aca="false">LEFT(K347,5)</f>
        <v>14203</v>
      </c>
      <c r="K347" s="79" t="s">
        <v>756</v>
      </c>
      <c r="L347" s="68" t="s">
        <v>821</v>
      </c>
      <c r="M347" s="78" t="str">
        <f aca="false">VLOOKUP(L347,'AÇÕES ESTRATÉGICAS'!D:E,2,0)</f>
        <v>2692</v>
      </c>
      <c r="N347" s="66" t="str">
        <f aca="false">CONCATENATE(J347,O347)</f>
        <v>14203VOLTA DE TERESINA REALIZADA</v>
      </c>
      <c r="O347" s="15" t="s">
        <v>827</v>
      </c>
      <c r="P347" s="15" t="s">
        <v>311</v>
      </c>
      <c r="Q347" s="15" t="n">
        <v>1</v>
      </c>
      <c r="R347" s="69" t="str">
        <f aca="false">VLOOKUP(O347,'PRODUTOS PPA'!G:G,1,0)</f>
        <v>VOLTA DE TERESINA REALIZADA</v>
      </c>
      <c r="S347" s="15" t="e">
        <f aca="false">#N/A</f>
        <v>#N/A</v>
      </c>
      <c r="T347" s="15" t="e">
        <f aca="false">#N/A</f>
        <v>#N/A</v>
      </c>
      <c r="U347" s="15" t="e">
        <f aca="false">#N/A</f>
        <v>#N/A</v>
      </c>
      <c r="V347" s="80"/>
      <c r="W347" s="15"/>
      <c r="X347" s="15"/>
      <c r="Y347" s="15"/>
      <c r="Z347" s="15"/>
      <c r="AA347" s="15"/>
      <c r="AB347" s="15"/>
      <c r="AC347" s="15"/>
      <c r="AD347" s="15"/>
      <c r="AE347" s="15"/>
      <c r="AF347" s="15"/>
    </row>
    <row r="348" customFormat="false" ht="15" hidden="false" customHeight="true" outlineLevel="0" collapsed="false">
      <c r="A348" s="60" t="s">
        <v>66</v>
      </c>
      <c r="B348" s="61" t="str">
        <f aca="false">VLOOKUP(A348,PROGRAMAS!A:I,5,0)</f>
        <v>TEMÁTICO</v>
      </c>
      <c r="C348" s="62" t="str">
        <f aca="false">VLOOKUP(A348,PROGRAMAS!A:I,2,0)</f>
        <v>DESENVOLVIMENTO DO ESPORTE EDUCACIONAL, DE LAZER E RENDIMENTO</v>
      </c>
      <c r="D348" s="62" t="str">
        <f aca="false">VLOOKUP(A348,PROGRAMAS!A:O,3,0)</f>
        <v>DIRETRIZ I</v>
      </c>
      <c r="E348" s="62" t="str">
        <f aca="false">VLOOKUP(A348,PROGRAMAS!A:O,6,0)</f>
        <v>EDUCAÇÃO, CULTURA, ESPORTE E LAZER</v>
      </c>
      <c r="F348" s="73" t="e">
        <f aca="false">#N/A</f>
        <v>#N/A</v>
      </c>
      <c r="G348" s="78" t="e">
        <f aca="false">VLOOKUP(F348,'AÇÕES ORÇAMENTÁRIAS'!D:E,2,0)</f>
        <v>#N/A</v>
      </c>
      <c r="H348" s="65" t="e">
        <f aca="false">VLOOKUP(CONCATENATE(G348,J348),'AÇÕES ORÇAMENTÁRIAS'!O:P,2,0)</f>
        <v>#N/A</v>
      </c>
      <c r="I348" s="65" t="e">
        <f aca="false">VLOOKUP(CONCATENATE(G348,J348),'AÇÕES ORÇAMENTÁRIAS'!O:Q,3,0)</f>
        <v>#N/A</v>
      </c>
      <c r="J348" s="78" t="str">
        <f aca="false">LEFT(K348,5)</f>
        <v>14203</v>
      </c>
      <c r="K348" s="79" t="s">
        <v>756</v>
      </c>
      <c r="L348" s="68" t="s">
        <v>761</v>
      </c>
      <c r="M348" s="78" t="str">
        <f aca="false">VLOOKUP(L348,'AÇÕES ESTRATÉGICAS'!D:E,2,0)</f>
        <v>2571</v>
      </c>
      <c r="N348" s="66" t="str">
        <f aca="false">CONCATENATE(J348,O348)</f>
        <v>14203CADASTRO ÚNICO DE ENTIDADES ATUANTES NA ÁREA DE ESPORTES E LAZER REALIZADO</v>
      </c>
      <c r="O348" s="15" t="s">
        <v>828</v>
      </c>
      <c r="P348" s="15" t="s">
        <v>147</v>
      </c>
      <c r="Q348" s="15" t="n">
        <v>1</v>
      </c>
      <c r="R348" s="69" t="str">
        <f aca="false">VLOOKUP(O348,'PRODUTOS PPA'!G:G,1,0)</f>
        <v>CADASTRO ÚNICO DE ENTIDADES ATUANTES NA ÁREA DE ESPORTES E LAZER REALIZADO</v>
      </c>
      <c r="S348" s="15" t="e">
        <f aca="false">#N/A</f>
        <v>#N/A</v>
      </c>
      <c r="T348" s="15" t="e">
        <f aca="false">#N/A</f>
        <v>#N/A</v>
      </c>
      <c r="U348" s="15" t="e">
        <f aca="false">#N/A</f>
        <v>#N/A</v>
      </c>
      <c r="V348" s="80"/>
      <c r="W348" s="15"/>
      <c r="X348" s="15"/>
      <c r="Y348" s="15"/>
      <c r="Z348" s="15"/>
      <c r="AA348" s="15"/>
      <c r="AB348" s="15"/>
      <c r="AC348" s="15"/>
      <c r="AD348" s="15"/>
      <c r="AE348" s="15"/>
      <c r="AF348" s="15"/>
    </row>
    <row r="349" customFormat="false" ht="15" hidden="false" customHeight="true" outlineLevel="0" collapsed="false">
      <c r="A349" s="60" t="s">
        <v>66</v>
      </c>
      <c r="B349" s="61" t="str">
        <f aca="false">VLOOKUP(A349,PROGRAMAS!A:I,5,0)</f>
        <v>TEMÁTICO</v>
      </c>
      <c r="C349" s="62" t="str">
        <f aca="false">VLOOKUP(A349,PROGRAMAS!A:I,2,0)</f>
        <v>DESENVOLVIMENTO DO ESPORTE EDUCACIONAL, DE LAZER E RENDIMENTO</v>
      </c>
      <c r="D349" s="62" t="str">
        <f aca="false">VLOOKUP(A349,PROGRAMAS!A:O,3,0)</f>
        <v>DIRETRIZ I</v>
      </c>
      <c r="E349" s="62" t="str">
        <f aca="false">VLOOKUP(A349,PROGRAMAS!A:O,6,0)</f>
        <v>EDUCAÇÃO, CULTURA, ESPORTE E LAZER</v>
      </c>
      <c r="F349" s="73" t="e">
        <f aca="false">#N/A</f>
        <v>#N/A</v>
      </c>
      <c r="G349" s="78" t="e">
        <f aca="false">VLOOKUP(F349,'AÇÕES ORÇAMENTÁRIAS'!D:E,2,0)</f>
        <v>#N/A</v>
      </c>
      <c r="H349" s="65" t="e">
        <f aca="false">VLOOKUP(CONCATENATE(G349,J349),'AÇÕES ORÇAMENTÁRIAS'!O:P,2,0)</f>
        <v>#N/A</v>
      </c>
      <c r="I349" s="65" t="e">
        <f aca="false">VLOOKUP(CONCATENATE(G349,J349),'AÇÕES ORÇAMENTÁRIAS'!O:Q,3,0)</f>
        <v>#N/A</v>
      </c>
      <c r="J349" s="78" t="str">
        <f aca="false">LEFT(K349,5)</f>
        <v>14203</v>
      </c>
      <c r="K349" s="79" t="s">
        <v>756</v>
      </c>
      <c r="L349" s="68" t="s">
        <v>761</v>
      </c>
      <c r="M349" s="78" t="str">
        <f aca="false">VLOOKUP(L349,'AÇÕES ESTRATÉGICAS'!D:E,2,0)</f>
        <v>2571</v>
      </c>
      <c r="N349" s="66" t="str">
        <f aca="false">CONCATENATE(J349,O349)</f>
        <v>14203CONFERÊNCIAS ESTADUAIS DE ESPORTE E LAZER REALIZADAS</v>
      </c>
      <c r="O349" s="15" t="s">
        <v>829</v>
      </c>
      <c r="P349" s="15" t="s">
        <v>147</v>
      </c>
      <c r="Q349" s="15" t="n">
        <v>1</v>
      </c>
      <c r="R349" s="69" t="str">
        <f aca="false">VLOOKUP(O349,'PRODUTOS PPA'!G:G,1,0)</f>
        <v>CONFERÊNCIAS ESTADUAIS DE ESPORTE E LAZER REALIZADAS</v>
      </c>
      <c r="S349" s="15" t="e">
        <f aca="false">#N/A</f>
        <v>#N/A</v>
      </c>
      <c r="T349" s="15" t="e">
        <f aca="false">#N/A</f>
        <v>#N/A</v>
      </c>
      <c r="U349" s="15" t="e">
        <f aca="false">#N/A</f>
        <v>#N/A</v>
      </c>
      <c r="V349" s="80"/>
      <c r="W349" s="15"/>
      <c r="X349" s="15"/>
      <c r="Y349" s="15"/>
      <c r="Z349" s="15"/>
      <c r="AA349" s="15"/>
      <c r="AB349" s="15"/>
      <c r="AC349" s="15"/>
      <c r="AD349" s="15"/>
      <c r="AE349" s="15"/>
      <c r="AF349" s="15"/>
    </row>
    <row r="350" customFormat="false" ht="15" hidden="false" customHeight="true" outlineLevel="0" collapsed="false">
      <c r="A350" s="60" t="s">
        <v>66</v>
      </c>
      <c r="B350" s="61" t="str">
        <f aca="false">VLOOKUP(A350,PROGRAMAS!A:I,5,0)</f>
        <v>TEMÁTICO</v>
      </c>
      <c r="C350" s="62" t="str">
        <f aca="false">VLOOKUP(A350,PROGRAMAS!A:I,2,0)</f>
        <v>DESENVOLVIMENTO DO ESPORTE EDUCACIONAL, DE LAZER E RENDIMENTO</v>
      </c>
      <c r="D350" s="62" t="str">
        <f aca="false">VLOOKUP(A350,PROGRAMAS!A:O,3,0)</f>
        <v>DIRETRIZ I</v>
      </c>
      <c r="E350" s="62" t="str">
        <f aca="false">VLOOKUP(A350,PROGRAMAS!A:O,6,0)</f>
        <v>EDUCAÇÃO, CULTURA, ESPORTE E LAZER</v>
      </c>
      <c r="F350" s="73" t="e">
        <f aca="false">#N/A</f>
        <v>#N/A</v>
      </c>
      <c r="G350" s="78" t="e">
        <f aca="false">VLOOKUP(F350,'AÇÕES ORÇAMENTÁRIAS'!D:E,2,0)</f>
        <v>#N/A</v>
      </c>
      <c r="H350" s="65" t="e">
        <f aca="false">VLOOKUP(CONCATENATE(G350,J350),'AÇÕES ORÇAMENTÁRIAS'!O:P,2,0)</f>
        <v>#N/A</v>
      </c>
      <c r="I350" s="65" t="e">
        <f aca="false">VLOOKUP(CONCATENATE(G350,J350),'AÇÕES ORÇAMENTÁRIAS'!O:Q,3,0)</f>
        <v>#N/A</v>
      </c>
      <c r="J350" s="78" t="str">
        <f aca="false">LEFT(K350,5)</f>
        <v>14203</v>
      </c>
      <c r="K350" s="79" t="s">
        <v>756</v>
      </c>
      <c r="L350" s="68" t="s">
        <v>761</v>
      </c>
      <c r="M350" s="78" t="str">
        <f aca="false">VLOOKUP(L350,'AÇÕES ESTRATÉGICAS'!D:E,2,0)</f>
        <v>2571</v>
      </c>
      <c r="N350" s="66" t="str">
        <f aca="false">CONCATENATE(J350,O350)</f>
        <v>14203ESCOLINHAS DE ESPORTES COLETIVOS IMPLANTADAS</v>
      </c>
      <c r="O350" s="15" t="s">
        <v>830</v>
      </c>
      <c r="P350" s="15" t="s">
        <v>147</v>
      </c>
      <c r="Q350" s="15" t="n">
        <v>9</v>
      </c>
      <c r="R350" s="69" t="str">
        <f aca="false">VLOOKUP(O350,'PRODUTOS PPA'!G:G,1,0)</f>
        <v>ESCOLINHAS DE ESPORTES COLETIVOS IMPLANTADAS</v>
      </c>
      <c r="S350" s="15" t="e">
        <f aca="false">#N/A</f>
        <v>#N/A</v>
      </c>
      <c r="T350" s="15" t="e">
        <f aca="false">#N/A</f>
        <v>#N/A</v>
      </c>
      <c r="U350" s="15" t="e">
        <f aca="false">#N/A</f>
        <v>#N/A</v>
      </c>
      <c r="V350" s="80"/>
      <c r="W350" s="15"/>
      <c r="X350" s="15"/>
      <c r="Y350" s="15"/>
      <c r="Z350" s="15"/>
      <c r="AA350" s="15"/>
      <c r="AB350" s="15"/>
      <c r="AC350" s="15"/>
      <c r="AD350" s="15"/>
      <c r="AE350" s="15"/>
      <c r="AF350" s="15"/>
    </row>
    <row r="351" customFormat="false" ht="15" hidden="false" customHeight="true" outlineLevel="0" collapsed="false">
      <c r="A351" s="60" t="s">
        <v>66</v>
      </c>
      <c r="B351" s="61" t="str">
        <f aca="false">VLOOKUP(A351,PROGRAMAS!A:I,5,0)</f>
        <v>TEMÁTICO</v>
      </c>
      <c r="C351" s="62" t="str">
        <f aca="false">VLOOKUP(A351,PROGRAMAS!A:I,2,0)</f>
        <v>DESENVOLVIMENTO DO ESPORTE EDUCACIONAL, DE LAZER E RENDIMENTO</v>
      </c>
      <c r="D351" s="62" t="str">
        <f aca="false">VLOOKUP(A351,PROGRAMAS!A:O,3,0)</f>
        <v>DIRETRIZ I</v>
      </c>
      <c r="E351" s="62" t="str">
        <f aca="false">VLOOKUP(A351,PROGRAMAS!A:O,6,0)</f>
        <v>EDUCAÇÃO, CULTURA, ESPORTE E LAZER</v>
      </c>
      <c r="F351" s="73" t="e">
        <f aca="false">#N/A</f>
        <v>#N/A</v>
      </c>
      <c r="G351" s="78" t="e">
        <f aca="false">VLOOKUP(F351,'AÇÕES ORÇAMENTÁRIAS'!D:E,2,0)</f>
        <v>#N/A</v>
      </c>
      <c r="H351" s="65" t="e">
        <f aca="false">VLOOKUP(CONCATENATE(G351,J351),'AÇÕES ORÇAMENTÁRIAS'!O:P,2,0)</f>
        <v>#N/A</v>
      </c>
      <c r="I351" s="65" t="e">
        <f aca="false">VLOOKUP(CONCATENATE(G351,J351),'AÇÕES ORÇAMENTÁRIAS'!O:Q,3,0)</f>
        <v>#N/A</v>
      </c>
      <c r="J351" s="78" t="str">
        <f aca="false">LEFT(K351,5)</f>
        <v>14203</v>
      </c>
      <c r="K351" s="79" t="s">
        <v>756</v>
      </c>
      <c r="L351" s="68" t="s">
        <v>761</v>
      </c>
      <c r="M351" s="78" t="str">
        <f aca="false">VLOOKUP(L351,'AÇÕES ESTRATÉGICAS'!D:E,2,0)</f>
        <v>2571</v>
      </c>
      <c r="N351" s="66" t="str">
        <f aca="false">CONCATENATE(J351,O351)</f>
        <v>14203ESCOLINHAS DE ESPORTES INDIVIDUAIS IMPLANTADAS</v>
      </c>
      <c r="O351" s="15" t="s">
        <v>831</v>
      </c>
      <c r="P351" s="15" t="s">
        <v>147</v>
      </c>
      <c r="Q351" s="15" t="n">
        <v>5</v>
      </c>
      <c r="R351" s="69" t="str">
        <f aca="false">VLOOKUP(O351,'PRODUTOS PPA'!G:G,1,0)</f>
        <v>ESCOLINHAS DE ESPORTES INDIVIDUAIS IMPLANTADAS</v>
      </c>
      <c r="S351" s="15" t="e">
        <f aca="false">#N/A</f>
        <v>#N/A</v>
      </c>
      <c r="T351" s="15" t="e">
        <f aca="false">#N/A</f>
        <v>#N/A</v>
      </c>
      <c r="U351" s="15" t="e">
        <f aca="false">#N/A</f>
        <v>#N/A</v>
      </c>
      <c r="V351" s="80"/>
      <c r="W351" s="15"/>
      <c r="X351" s="15"/>
      <c r="Y351" s="15"/>
      <c r="Z351" s="15"/>
      <c r="AA351" s="15"/>
      <c r="AB351" s="15"/>
      <c r="AC351" s="15"/>
      <c r="AD351" s="15"/>
      <c r="AE351" s="15"/>
      <c r="AF351" s="15"/>
    </row>
    <row r="352" customFormat="false" ht="15" hidden="false" customHeight="true" outlineLevel="0" collapsed="false">
      <c r="A352" s="60" t="s">
        <v>66</v>
      </c>
      <c r="B352" s="61" t="str">
        <f aca="false">VLOOKUP(A352,PROGRAMAS!A:I,5,0)</f>
        <v>TEMÁTICO</v>
      </c>
      <c r="C352" s="62" t="str">
        <f aca="false">VLOOKUP(A352,PROGRAMAS!A:I,2,0)</f>
        <v>DESENVOLVIMENTO DO ESPORTE EDUCACIONAL, DE LAZER E RENDIMENTO</v>
      </c>
      <c r="D352" s="62" t="str">
        <f aca="false">VLOOKUP(A352,PROGRAMAS!A:O,3,0)</f>
        <v>DIRETRIZ I</v>
      </c>
      <c r="E352" s="62" t="str">
        <f aca="false">VLOOKUP(A352,PROGRAMAS!A:O,6,0)</f>
        <v>EDUCAÇÃO, CULTURA, ESPORTE E LAZER</v>
      </c>
      <c r="F352" s="73" t="e">
        <f aca="false">#N/A</f>
        <v>#N/A</v>
      </c>
      <c r="G352" s="78" t="e">
        <f aca="false">VLOOKUP(F352,'AÇÕES ORÇAMENTÁRIAS'!D:E,2,0)</f>
        <v>#N/A</v>
      </c>
      <c r="H352" s="65" t="e">
        <f aca="false">VLOOKUP(CONCATENATE(G352,J352),'AÇÕES ORÇAMENTÁRIAS'!O:P,2,0)</f>
        <v>#N/A</v>
      </c>
      <c r="I352" s="65" t="e">
        <f aca="false">VLOOKUP(CONCATENATE(G352,J352),'AÇÕES ORÇAMENTÁRIAS'!O:Q,3,0)</f>
        <v>#N/A</v>
      </c>
      <c r="J352" s="78" t="str">
        <f aca="false">LEFT(K352,5)</f>
        <v>14203</v>
      </c>
      <c r="K352" s="79" t="s">
        <v>756</v>
      </c>
      <c r="L352" s="68" t="s">
        <v>761</v>
      </c>
      <c r="M352" s="78" t="str">
        <f aca="false">VLOOKUP(L352,'AÇÕES ESTRATÉGICAS'!D:E,2,0)</f>
        <v>2571</v>
      </c>
      <c r="N352" s="66" t="str">
        <f aca="false">CONCATENATE(J352,O352)</f>
        <v>14203ESCOLINHAS DE FUTEBOL AMADOR IMPLANTADAS</v>
      </c>
      <c r="O352" s="15" t="s">
        <v>832</v>
      </c>
      <c r="P352" s="15" t="s">
        <v>147</v>
      </c>
      <c r="Q352" s="15" t="n">
        <v>150</v>
      </c>
      <c r="R352" s="69" t="str">
        <f aca="false">VLOOKUP(O352,'PRODUTOS PPA'!G:G,1,0)</f>
        <v>ESCOLINHAS DE FUTEBOL AMADOR IMPLANTADAS</v>
      </c>
      <c r="S352" s="15" t="e">
        <f aca="false">#N/A</f>
        <v>#N/A</v>
      </c>
      <c r="T352" s="15" t="e">
        <f aca="false">#N/A</f>
        <v>#N/A</v>
      </c>
      <c r="U352" s="15" t="e">
        <f aca="false">#N/A</f>
        <v>#N/A</v>
      </c>
      <c r="V352" s="80"/>
      <c r="W352" s="15"/>
      <c r="X352" s="15"/>
      <c r="Y352" s="15"/>
      <c r="Z352" s="15"/>
      <c r="AA352" s="15"/>
      <c r="AB352" s="15"/>
      <c r="AC352" s="15"/>
      <c r="AD352" s="15"/>
      <c r="AE352" s="15"/>
      <c r="AF352" s="15"/>
    </row>
    <row r="353" customFormat="false" ht="15" hidden="false" customHeight="true" outlineLevel="0" collapsed="false">
      <c r="A353" s="60" t="s">
        <v>66</v>
      </c>
      <c r="B353" s="61" t="str">
        <f aca="false">VLOOKUP(A353,PROGRAMAS!A:I,5,0)</f>
        <v>TEMÁTICO</v>
      </c>
      <c r="C353" s="62" t="str">
        <f aca="false">VLOOKUP(A353,PROGRAMAS!A:I,2,0)</f>
        <v>DESENVOLVIMENTO DO ESPORTE EDUCACIONAL, DE LAZER E RENDIMENTO</v>
      </c>
      <c r="D353" s="62" t="str">
        <f aca="false">VLOOKUP(A353,PROGRAMAS!A:O,3,0)</f>
        <v>DIRETRIZ I</v>
      </c>
      <c r="E353" s="62" t="str">
        <f aca="false">VLOOKUP(A353,PROGRAMAS!A:O,6,0)</f>
        <v>EDUCAÇÃO, CULTURA, ESPORTE E LAZER</v>
      </c>
      <c r="F353" s="73" t="e">
        <f aca="false">#N/A</f>
        <v>#N/A</v>
      </c>
      <c r="G353" s="78" t="e">
        <f aca="false">VLOOKUP(F353,'AÇÕES ORÇAMENTÁRIAS'!D:E,2,0)</f>
        <v>#N/A</v>
      </c>
      <c r="H353" s="65" t="e">
        <f aca="false">VLOOKUP(CONCATENATE(G353,J353),'AÇÕES ORÇAMENTÁRIAS'!O:P,2,0)</f>
        <v>#N/A</v>
      </c>
      <c r="I353" s="65" t="e">
        <f aca="false">VLOOKUP(CONCATENATE(G353,J353),'AÇÕES ORÇAMENTÁRIAS'!O:Q,3,0)</f>
        <v>#N/A</v>
      </c>
      <c r="J353" s="78" t="str">
        <f aca="false">LEFT(K353,5)</f>
        <v>14203</v>
      </c>
      <c r="K353" s="79" t="s">
        <v>756</v>
      </c>
      <c r="L353" s="68" t="s">
        <v>761</v>
      </c>
      <c r="M353" s="78" t="str">
        <f aca="false">VLOOKUP(L353,'AÇÕES ESTRATÉGICAS'!D:E,2,0)</f>
        <v>2571</v>
      </c>
      <c r="N353" s="66" t="str">
        <f aca="false">CONCATENATE(J353,O353)</f>
        <v>14203ESTÁDIO ALBERTÃO REFORMADO</v>
      </c>
      <c r="O353" s="15" t="s">
        <v>833</v>
      </c>
      <c r="P353" s="15" t="s">
        <v>782</v>
      </c>
      <c r="Q353" s="15" t="n">
        <v>1</v>
      </c>
      <c r="R353" s="69" t="str">
        <f aca="false">VLOOKUP(O353,'PRODUTOS PPA'!G:G,1,0)</f>
        <v>ESTÁDIO ALBERTÃO REFORMADO</v>
      </c>
      <c r="S353" s="15" t="e">
        <f aca="false">#N/A</f>
        <v>#N/A</v>
      </c>
      <c r="T353" s="15" t="e">
        <f aca="false">#N/A</f>
        <v>#N/A</v>
      </c>
      <c r="U353" s="15" t="e">
        <f aca="false">#N/A</f>
        <v>#N/A</v>
      </c>
      <c r="V353" s="80"/>
      <c r="W353" s="15"/>
      <c r="X353" s="15"/>
      <c r="Y353" s="15"/>
      <c r="Z353" s="15"/>
      <c r="AA353" s="15"/>
      <c r="AB353" s="15"/>
      <c r="AC353" s="15"/>
      <c r="AD353" s="15"/>
      <c r="AE353" s="15"/>
      <c r="AF353" s="15"/>
    </row>
    <row r="354" customFormat="false" ht="15" hidden="false" customHeight="true" outlineLevel="0" collapsed="false">
      <c r="A354" s="60" t="s">
        <v>66</v>
      </c>
      <c r="B354" s="61" t="str">
        <f aca="false">VLOOKUP(A354,PROGRAMAS!A:I,5,0)</f>
        <v>TEMÁTICO</v>
      </c>
      <c r="C354" s="62" t="str">
        <f aca="false">VLOOKUP(A354,PROGRAMAS!A:I,2,0)</f>
        <v>DESENVOLVIMENTO DO ESPORTE EDUCACIONAL, DE LAZER E RENDIMENTO</v>
      </c>
      <c r="D354" s="62" t="str">
        <f aca="false">VLOOKUP(A354,PROGRAMAS!A:O,3,0)</f>
        <v>DIRETRIZ I</v>
      </c>
      <c r="E354" s="62" t="str">
        <f aca="false">VLOOKUP(A354,PROGRAMAS!A:O,6,0)</f>
        <v>EDUCAÇÃO, CULTURA, ESPORTE E LAZER</v>
      </c>
      <c r="F354" s="73" t="e">
        <f aca="false">#N/A</f>
        <v>#N/A</v>
      </c>
      <c r="G354" s="78" t="e">
        <f aca="false">VLOOKUP(F354,'AÇÕES ORÇAMENTÁRIAS'!D:E,2,0)</f>
        <v>#N/A</v>
      </c>
      <c r="H354" s="65" t="e">
        <f aca="false">VLOOKUP(CONCATENATE(G354,J354),'AÇÕES ORÇAMENTÁRIAS'!O:P,2,0)</f>
        <v>#N/A</v>
      </c>
      <c r="I354" s="65" t="e">
        <f aca="false">VLOOKUP(CONCATENATE(G354,J354),'AÇÕES ORÇAMENTÁRIAS'!O:Q,3,0)</f>
        <v>#N/A</v>
      </c>
      <c r="J354" s="78" t="str">
        <f aca="false">LEFT(K354,5)</f>
        <v>14203</v>
      </c>
      <c r="K354" s="79" t="s">
        <v>756</v>
      </c>
      <c r="L354" s="68" t="s">
        <v>761</v>
      </c>
      <c r="M354" s="78" t="str">
        <f aca="false">VLOOKUP(L354,'AÇÕES ESTRATÉGICAS'!D:E,2,0)</f>
        <v>2571</v>
      </c>
      <c r="N354" s="66" t="str">
        <f aca="false">CONCATENATE(J354,O354)</f>
        <v>14203MAPEAMENTO E DIAGNÓSTICO REALIZADOS DA INFRAESTRUTURA EXISTENTE PARA O ESPORTE E LAZER NO ESTADO</v>
      </c>
      <c r="O354" s="13" t="s">
        <v>834</v>
      </c>
      <c r="P354" s="13" t="s">
        <v>147</v>
      </c>
      <c r="Q354" s="15" t="n">
        <v>1</v>
      </c>
      <c r="R354" s="69" t="str">
        <f aca="false">VLOOKUP(O354,'PRODUTOS PPA'!G:G,1,0)</f>
        <v>MAPEAMENTO E DIAGNÓSTICO REALIZADOS DA INFRAESTRUTURA EXISTENTE PARA O ESPORTE E LAZER NO ESTADO</v>
      </c>
      <c r="S354" s="15" t="e">
        <f aca="false">#N/A</f>
        <v>#N/A</v>
      </c>
      <c r="T354" s="15" t="e">
        <f aca="false">#N/A</f>
        <v>#N/A</v>
      </c>
      <c r="U354" s="15" t="e">
        <f aca="false">#N/A</f>
        <v>#N/A</v>
      </c>
      <c r="V354" s="80"/>
      <c r="W354" s="15"/>
      <c r="X354" s="15"/>
      <c r="Y354" s="15"/>
      <c r="Z354" s="15"/>
      <c r="AA354" s="15"/>
      <c r="AB354" s="15"/>
      <c r="AC354" s="15"/>
      <c r="AD354" s="15"/>
      <c r="AE354" s="15"/>
      <c r="AF354" s="15"/>
    </row>
    <row r="355" customFormat="false" ht="15" hidden="false" customHeight="true" outlineLevel="0" collapsed="false">
      <c r="A355" s="60" t="s">
        <v>66</v>
      </c>
      <c r="B355" s="61" t="str">
        <f aca="false">VLOOKUP(A355,PROGRAMAS!A:I,5,0)</f>
        <v>TEMÁTICO</v>
      </c>
      <c r="C355" s="62" t="str">
        <f aca="false">VLOOKUP(A355,PROGRAMAS!A:I,2,0)</f>
        <v>DESENVOLVIMENTO DO ESPORTE EDUCACIONAL, DE LAZER E RENDIMENTO</v>
      </c>
      <c r="D355" s="62" t="str">
        <f aca="false">VLOOKUP(A355,PROGRAMAS!A:O,3,0)</f>
        <v>DIRETRIZ I</v>
      </c>
      <c r="E355" s="62" t="str">
        <f aca="false">VLOOKUP(A355,PROGRAMAS!A:O,6,0)</f>
        <v>EDUCAÇÃO, CULTURA, ESPORTE E LAZER</v>
      </c>
      <c r="F355" s="73" t="e">
        <f aca="false">#N/A</f>
        <v>#N/A</v>
      </c>
      <c r="G355" s="78" t="e">
        <f aca="false">VLOOKUP(F355,'AÇÕES ORÇAMENTÁRIAS'!D:E,2,0)</f>
        <v>#N/A</v>
      </c>
      <c r="H355" s="65" t="e">
        <f aca="false">VLOOKUP(CONCATENATE(G355,J355),'AÇÕES ORÇAMENTÁRIAS'!O:P,2,0)</f>
        <v>#N/A</v>
      </c>
      <c r="I355" s="65" t="e">
        <f aca="false">VLOOKUP(CONCATENATE(G355,J355),'AÇÕES ORÇAMENTÁRIAS'!O:Q,3,0)</f>
        <v>#N/A</v>
      </c>
      <c r="J355" s="78" t="str">
        <f aca="false">LEFT(K355,5)</f>
        <v>14203</v>
      </c>
      <c r="K355" s="79" t="s">
        <v>756</v>
      </c>
      <c r="L355" s="68" t="s">
        <v>761</v>
      </c>
      <c r="M355" s="78" t="str">
        <f aca="false">VLOOKUP(L355,'AÇÕES ESTRATÉGICAS'!D:E,2,0)</f>
        <v>2571</v>
      </c>
      <c r="N355" s="66" t="str">
        <f aca="false">CONCATENATE(J355,O355)</f>
        <v>14203REGULAMENTO INTERNO PARA CONCESSÃO DE RECURSOS FINANCEIROS DA FUNDESPI ELABORADO</v>
      </c>
      <c r="O355" s="13" t="s">
        <v>835</v>
      </c>
      <c r="P355" s="13" t="s">
        <v>147</v>
      </c>
      <c r="Q355" s="15" t="n">
        <v>1</v>
      </c>
      <c r="R355" s="69" t="str">
        <f aca="false">VLOOKUP(O355,'PRODUTOS PPA'!G:G,1,0)</f>
        <v>REGULAMENTO INTERNO PARA CONCESSÃO DE RECURSOS FINANCEIROS DA FUNDESPI ELABORADO</v>
      </c>
      <c r="S355" s="15" t="e">
        <f aca="false">#N/A</f>
        <v>#N/A</v>
      </c>
      <c r="T355" s="15" t="e">
        <f aca="false">#N/A</f>
        <v>#N/A</v>
      </c>
      <c r="U355" s="15" t="e">
        <f aca="false">#N/A</f>
        <v>#N/A</v>
      </c>
      <c r="V355" s="80"/>
      <c r="W355" s="15"/>
      <c r="X355" s="15"/>
      <c r="Y355" s="15"/>
      <c r="Z355" s="15"/>
      <c r="AA355" s="15"/>
      <c r="AB355" s="15"/>
      <c r="AC355" s="15"/>
      <c r="AD355" s="15"/>
      <c r="AE355" s="15"/>
      <c r="AF355" s="15"/>
    </row>
    <row r="356" customFormat="false" ht="15" hidden="false" customHeight="true" outlineLevel="0" collapsed="false">
      <c r="A356" s="60" t="s">
        <v>66</v>
      </c>
      <c r="B356" s="61" t="str">
        <f aca="false">VLOOKUP(A356,PROGRAMAS!A:I,5,0)</f>
        <v>TEMÁTICO</v>
      </c>
      <c r="C356" s="62" t="str">
        <f aca="false">VLOOKUP(A356,PROGRAMAS!A:I,2,0)</f>
        <v>DESENVOLVIMENTO DO ESPORTE EDUCACIONAL, DE LAZER E RENDIMENTO</v>
      </c>
      <c r="D356" s="62" t="str">
        <f aca="false">VLOOKUP(A356,PROGRAMAS!A:O,3,0)</f>
        <v>DIRETRIZ I</v>
      </c>
      <c r="E356" s="62" t="str">
        <f aca="false">VLOOKUP(A356,PROGRAMAS!A:O,6,0)</f>
        <v>EDUCAÇÃO, CULTURA, ESPORTE E LAZER</v>
      </c>
      <c r="F356" s="73" t="e">
        <f aca="false">#N/A</f>
        <v>#N/A</v>
      </c>
      <c r="G356" s="78" t="e">
        <f aca="false">VLOOKUP(F356,'AÇÕES ORÇAMENTÁRIAS'!D:E,2,0)</f>
        <v>#N/A</v>
      </c>
      <c r="H356" s="65" t="e">
        <f aca="false">VLOOKUP(CONCATENATE(G356,J356),'AÇÕES ORÇAMENTÁRIAS'!O:P,2,0)</f>
        <v>#N/A</v>
      </c>
      <c r="I356" s="65" t="e">
        <f aca="false">VLOOKUP(CONCATENATE(G356,J356),'AÇÕES ORÇAMENTÁRIAS'!O:Q,3,0)</f>
        <v>#N/A</v>
      </c>
      <c r="J356" s="78" t="str">
        <f aca="false">LEFT(K356,5)</f>
        <v>14203</v>
      </c>
      <c r="K356" s="79" t="s">
        <v>756</v>
      </c>
      <c r="L356" s="68" t="s">
        <v>761</v>
      </c>
      <c r="M356" s="78" t="str">
        <f aca="false">VLOOKUP(L356,'AÇÕES ESTRATÉGICAS'!D:E,2,0)</f>
        <v>2571</v>
      </c>
      <c r="N356" s="66" t="str">
        <f aca="false">CONCATENATE(J356,O356)</f>
        <v>14203REUNIÕES DO FÓRUM ESTADUAL DE GESTORES DO ESPORTE REALIZADAS</v>
      </c>
      <c r="O356" s="13" t="s">
        <v>836</v>
      </c>
      <c r="P356" s="13" t="s">
        <v>147</v>
      </c>
      <c r="Q356" s="15" t="n">
        <v>1</v>
      </c>
      <c r="R356" s="69" t="str">
        <f aca="false">VLOOKUP(O356,'PRODUTOS PPA'!G:G,1,0)</f>
        <v>REUNIÕES DO FÓRUM ESTADUAL DE GESTORES DO ESPORTE REALIZADAS</v>
      </c>
      <c r="S356" s="15" t="e">
        <f aca="false">#N/A</f>
        <v>#N/A</v>
      </c>
      <c r="T356" s="15" t="e">
        <f aca="false">#N/A</f>
        <v>#N/A</v>
      </c>
      <c r="U356" s="15" t="e">
        <f aca="false">#N/A</f>
        <v>#N/A</v>
      </c>
      <c r="V356" s="80"/>
      <c r="W356" s="15"/>
      <c r="X356" s="15"/>
      <c r="Y356" s="15"/>
      <c r="Z356" s="15"/>
      <c r="AA356" s="15"/>
      <c r="AB356" s="15"/>
      <c r="AC356" s="15"/>
      <c r="AD356" s="15"/>
      <c r="AE356" s="15"/>
      <c r="AF356" s="15"/>
    </row>
    <row r="357" customFormat="false" ht="15" hidden="false" customHeight="true" outlineLevel="0" collapsed="false">
      <c r="A357" s="60" t="s">
        <v>66</v>
      </c>
      <c r="B357" s="61" t="str">
        <f aca="false">VLOOKUP(A357,PROGRAMAS!A:I,5,0)</f>
        <v>TEMÁTICO</v>
      </c>
      <c r="C357" s="62" t="str">
        <f aca="false">VLOOKUP(A357,PROGRAMAS!A:I,2,0)</f>
        <v>DESENVOLVIMENTO DO ESPORTE EDUCACIONAL, DE LAZER E RENDIMENTO</v>
      </c>
      <c r="D357" s="62" t="str">
        <f aca="false">VLOOKUP(A357,PROGRAMAS!A:O,3,0)</f>
        <v>DIRETRIZ I</v>
      </c>
      <c r="E357" s="62" t="str">
        <f aca="false">VLOOKUP(A357,PROGRAMAS!A:O,6,0)</f>
        <v>EDUCAÇÃO, CULTURA, ESPORTE E LAZER</v>
      </c>
      <c r="F357" s="73" t="e">
        <f aca="false">#N/A</f>
        <v>#N/A</v>
      </c>
      <c r="G357" s="78" t="e">
        <f aca="false">VLOOKUP(F357,'AÇÕES ORÇAMENTÁRIAS'!D:E,2,0)</f>
        <v>#N/A</v>
      </c>
      <c r="H357" s="65" t="e">
        <f aca="false">VLOOKUP(CONCATENATE(G357,J357),'AÇÕES ORÇAMENTÁRIAS'!O:P,2,0)</f>
        <v>#N/A</v>
      </c>
      <c r="I357" s="65" t="e">
        <f aca="false">VLOOKUP(CONCATENATE(G357,J357),'AÇÕES ORÇAMENTÁRIAS'!O:Q,3,0)</f>
        <v>#N/A</v>
      </c>
      <c r="J357" s="78" t="str">
        <f aca="false">LEFT(K357,5)</f>
        <v>14203</v>
      </c>
      <c r="K357" s="79" t="s">
        <v>756</v>
      </c>
      <c r="L357" s="68" t="s">
        <v>761</v>
      </c>
      <c r="M357" s="78" t="str">
        <f aca="false">VLOOKUP(L357,'AÇÕES ESTRATÉGICAS'!D:E,2,0)</f>
        <v>2571</v>
      </c>
      <c r="N357" s="66" t="str">
        <f aca="false">CONCATENATE(J357,O357)</f>
        <v>14203REUNIÕES ORDINÁRIAS REALIZADAS</v>
      </c>
      <c r="O357" s="13" t="s">
        <v>837</v>
      </c>
      <c r="P357" s="13" t="s">
        <v>147</v>
      </c>
      <c r="Q357" s="15" t="n">
        <v>1</v>
      </c>
      <c r="R357" s="69" t="str">
        <f aca="false">VLOOKUP(O357,'PRODUTOS PPA'!G:G,1,0)</f>
        <v>REUNIÕES ORDINÁRIAS REALIZADAS</v>
      </c>
      <c r="S357" s="15" t="e">
        <f aca="false">#N/A</f>
        <v>#N/A</v>
      </c>
      <c r="T357" s="15" t="e">
        <f aca="false">#N/A</f>
        <v>#N/A</v>
      </c>
      <c r="U357" s="15" t="e">
        <f aca="false">#N/A</f>
        <v>#N/A</v>
      </c>
      <c r="V357" s="80"/>
      <c r="W357" s="15"/>
      <c r="X357" s="15"/>
      <c r="Y357" s="15"/>
      <c r="Z357" s="15"/>
      <c r="AA357" s="15"/>
      <c r="AB357" s="15"/>
      <c r="AC357" s="15"/>
      <c r="AD357" s="15"/>
      <c r="AE357" s="15"/>
      <c r="AF357" s="15"/>
    </row>
    <row r="358" customFormat="false" ht="15" hidden="false" customHeight="true" outlineLevel="0" collapsed="false">
      <c r="A358" s="60" t="s">
        <v>94</v>
      </c>
      <c r="B358" s="61" t="str">
        <f aca="false">VLOOKUP(A358,PROGRAMAS!A:I,5,0)</f>
        <v>GESTÃO</v>
      </c>
      <c r="C358" s="62" t="str">
        <f aca="false">VLOOKUP(A358,PROGRAMAS!A:I,2,0)</f>
        <v>GESTÃO E MANUTENÇÃO DO PODER EXECUTIVO</v>
      </c>
      <c r="D358" s="62" t="str">
        <f aca="false">VLOOKUP(A358,PROGRAMAS!A:O,3,0)</f>
        <v>DIRETRIZ IV</v>
      </c>
      <c r="E358" s="62"/>
      <c r="F358" s="73" t="e">
        <f aca="false">#N/A</f>
        <v>#N/A</v>
      </c>
      <c r="G358" s="66" t="e">
        <f aca="false">VLOOKUP(F358,'AÇÕES ORÇAMENTÁRIAS'!D:E,2,0)</f>
        <v>#N/A</v>
      </c>
      <c r="H358" s="65" t="e">
        <f aca="false">VLOOKUP(CONCATENATE(G358,J358),'AÇÕES ORÇAMENTÁRIAS'!O:P,2,0)</f>
        <v>#N/A</v>
      </c>
      <c r="I358" s="65" t="e">
        <f aca="false">VLOOKUP(CONCATENATE(G358,J358),'AÇÕES ORÇAMENTÁRIAS'!O:Q,3,0)</f>
        <v>#N/A</v>
      </c>
      <c r="J358" s="66" t="str">
        <f aca="false">LEFT(K358,5)</f>
        <v>14203</v>
      </c>
      <c r="K358" s="79" t="s">
        <v>756</v>
      </c>
      <c r="L358" s="71" t="s">
        <v>838</v>
      </c>
      <c r="M358" s="66" t="str">
        <f aca="false">VLOOKUP(L358,'AÇÕES ESTRATÉGICAS'!D:E,2,0)</f>
        <v>2668</v>
      </c>
      <c r="N358" s="66" t="str">
        <f aca="false">CONCATENATE(J358,O358)</f>
        <v>14203MANUTENÇÃO DA FUNDESPI</v>
      </c>
      <c r="O358" s="69" t="s">
        <v>839</v>
      </c>
      <c r="P358" s="69" t="s">
        <v>147</v>
      </c>
      <c r="Q358" s="69" t="n">
        <v>1</v>
      </c>
      <c r="R358" s="69" t="str">
        <f aca="false">VLOOKUP(O358,'PRODUTOS PPA'!G:G,1,0)</f>
        <v>MANUTENÇÃO DA FUNDESPI</v>
      </c>
      <c r="S358" s="69" t="e">
        <f aca="false">#N/A</f>
        <v>#N/A</v>
      </c>
      <c r="T358" s="69" t="e">
        <f aca="false">#N/A</f>
        <v>#N/A</v>
      </c>
      <c r="U358" s="69" t="e">
        <f aca="false">#N/A</f>
        <v>#N/A</v>
      </c>
      <c r="V358" s="70"/>
      <c r="W358" s="69"/>
      <c r="X358" s="69"/>
      <c r="Y358" s="69"/>
      <c r="Z358" s="69"/>
      <c r="AA358" s="69"/>
      <c r="AB358" s="69"/>
      <c r="AC358" s="69"/>
      <c r="AD358" s="69"/>
      <c r="AE358" s="69"/>
      <c r="AF358" s="69"/>
    </row>
    <row r="359" customFormat="false" ht="15" hidden="false" customHeight="false" outlineLevel="0" collapsed="false">
      <c r="A359" s="60" t="s">
        <v>53</v>
      </c>
      <c r="B359" s="61" t="str">
        <f aca="false">VLOOKUP(A359,PROGRAMAS!A:I,5,0)</f>
        <v>TEMÁTICO</v>
      </c>
      <c r="C359" s="62" t="str">
        <f aca="false">VLOOKUP(A359,PROGRAMAS!A:I,2,0)</f>
        <v>MODERNIZAÇÃO TECNOLÓGICA DO ESTADO DO PIAUÍ</v>
      </c>
      <c r="D359" s="62" t="str">
        <f aca="false">VLOOKUP(A359,PROGRAMAS!A:O,3,0)</f>
        <v>DIRETRIZ I</v>
      </c>
      <c r="E359" s="62" t="str">
        <f aca="false">VLOOKUP(A359,PROGRAMAS!A:O,6,0)</f>
        <v>INSTITUCIONAL</v>
      </c>
      <c r="F359" s="63" t="s">
        <v>840</v>
      </c>
      <c r="G359" s="66" t="str">
        <f aca="false">VLOOKUP(F359,'AÇÕES ORÇAMENTÁRIAS'!D:E,2,0)</f>
        <v>1749</v>
      </c>
      <c r="H359" s="65" t="e">
        <f aca="false">VLOOKUP(CONCATENATE(G359,J359),'AÇÕES ORÇAMENTÁRIAS'!O:P,2,0)</f>
        <v>#N/A</v>
      </c>
      <c r="I359" s="65" t="e">
        <f aca="false">VLOOKUP(CONCATENATE(G359,J359),'AÇÕES ORÇAMENTÁRIAS'!O:Q,3,0)</f>
        <v>#N/A</v>
      </c>
      <c r="J359" s="66" t="str">
        <f aca="false">LEFT(K359,5)</f>
        <v>14204</v>
      </c>
      <c r="K359" s="67" t="s">
        <v>841</v>
      </c>
      <c r="L359" s="71" t="s">
        <v>842</v>
      </c>
      <c r="M359" s="66" t="str">
        <f aca="false">VLOOKUP(L359,'AÇÕES ESTRATÉGICAS'!D:E,2,0)</f>
        <v>2578</v>
      </c>
      <c r="N359" s="66" t="str">
        <f aca="false">CONCATENATE(J359,O359)</f>
        <v>14204AMPLIAÇÃO DO SINAL DA TV EDUCATIVA PARA TODO O ESTADO</v>
      </c>
      <c r="O359" s="69" t="s">
        <v>843</v>
      </c>
      <c r="P359" s="69" t="s">
        <v>403</v>
      </c>
      <c r="Q359" s="69" t="n">
        <v>30</v>
      </c>
      <c r="R359" s="69" t="str">
        <f aca="false">VLOOKUP(O359,'PRODUTOS PPA'!G:G,1,0)</f>
        <v>AMPLIAÇÃO DO SINAL DA TV EDUCATIVA PARA TODO O ESTADO</v>
      </c>
      <c r="S359" s="69" t="s">
        <v>840</v>
      </c>
      <c r="T359" s="69" t="s">
        <v>844</v>
      </c>
      <c r="U359" s="69" t="e">
        <f aca="false">#N/A</f>
        <v>#N/A</v>
      </c>
      <c r="V359" s="70"/>
      <c r="W359" s="69"/>
      <c r="X359" s="69"/>
      <c r="Y359" s="69"/>
      <c r="Z359" s="69"/>
      <c r="AA359" s="69"/>
      <c r="AB359" s="69"/>
      <c r="AC359" s="69"/>
      <c r="AD359" s="69"/>
      <c r="AE359" s="69"/>
      <c r="AF359" s="69"/>
    </row>
    <row r="360" customFormat="false" ht="15" hidden="false" customHeight="true" outlineLevel="0" collapsed="false">
      <c r="A360" s="60" t="s">
        <v>94</v>
      </c>
      <c r="B360" s="61" t="str">
        <f aca="false">VLOOKUP(A360,PROGRAMAS!A:I,5,0)</f>
        <v>GESTÃO</v>
      </c>
      <c r="C360" s="62" t="str">
        <f aca="false">VLOOKUP(A360,PROGRAMAS!A:I,2,0)</f>
        <v>GESTÃO E MANUTENÇÃO DO PODER EXECUTIVO</v>
      </c>
      <c r="D360" s="62" t="str">
        <f aca="false">VLOOKUP(A360,PROGRAMAS!A:O,3,0)</f>
        <v>DIRETRIZ IV</v>
      </c>
      <c r="E360" s="62"/>
      <c r="F360" s="72" t="s">
        <v>255</v>
      </c>
      <c r="G360" s="66" t="str">
        <f aca="false">VLOOKUP(F360,'AÇÕES ORÇAMENTÁRIAS'!D:E,2,0)</f>
        <v>2000</v>
      </c>
      <c r="H360" s="65" t="n">
        <f aca="false">VLOOKUP(CONCATENATE(G360,J360),'AÇÕES ORÇAMENTÁRIAS'!O:P,2,0)</f>
        <v>7340945</v>
      </c>
      <c r="I360" s="65" t="n">
        <f aca="false">VLOOKUP(CONCATENATE(G360,J360),'AÇÕES ORÇAMENTÁRIAS'!O:Q,3,0)</f>
        <v>1522355.54</v>
      </c>
      <c r="J360" s="66" t="str">
        <f aca="false">LEFT(K360,5)</f>
        <v>14204</v>
      </c>
      <c r="K360" s="67" t="s">
        <v>841</v>
      </c>
      <c r="L360" s="71" t="s">
        <v>845</v>
      </c>
      <c r="M360" s="66" t="str">
        <f aca="false">VLOOKUP(L360,'AÇÕES ESTRATÉGICAS'!D:E,2,0)</f>
        <v>2134</v>
      </c>
      <c r="N360" s="66" t="str">
        <f aca="false">CONCATENATE(J360,O360)</f>
        <v>14204GESTÃO ADMINISTRATIVA</v>
      </c>
      <c r="O360" s="69" t="s">
        <v>846</v>
      </c>
      <c r="P360" s="69" t="s">
        <v>136</v>
      </c>
      <c r="Q360" s="69" t="n">
        <v>25</v>
      </c>
      <c r="R360" s="69" t="str">
        <f aca="false">VLOOKUP(O360,'PRODUTOS PPA'!G:G,1,0)</f>
        <v>GESTÃO ADMINISTRATIVA</v>
      </c>
      <c r="S360" s="69" t="s">
        <v>255</v>
      </c>
      <c r="T360" s="69" t="s">
        <v>260</v>
      </c>
      <c r="U360" s="69" t="n">
        <v>7340945</v>
      </c>
      <c r="V360" s="70"/>
      <c r="W360" s="69"/>
      <c r="X360" s="69"/>
      <c r="Y360" s="69"/>
      <c r="Z360" s="69"/>
      <c r="AA360" s="69"/>
      <c r="AB360" s="69"/>
      <c r="AC360" s="69"/>
      <c r="AD360" s="69"/>
      <c r="AE360" s="69"/>
      <c r="AF360" s="69"/>
    </row>
    <row r="361" customFormat="false" ht="15" hidden="false" customHeight="true" outlineLevel="0" collapsed="false">
      <c r="A361" s="60" t="s">
        <v>51</v>
      </c>
      <c r="B361" s="61" t="str">
        <f aca="false">VLOOKUP(A361,PROGRAMAS!A:I,5,0)</f>
        <v>TEMÁTICO</v>
      </c>
      <c r="C361" s="62" t="str">
        <f aca="false">VLOOKUP(A361,PROGRAMAS!A:I,2,0)</f>
        <v>GESTÃO MODERNA ORIENTADA PARA RESULTADOS</v>
      </c>
      <c r="D361" s="62" t="str">
        <f aca="false">VLOOKUP(A361,PROGRAMAS!A:O,3,0)</f>
        <v>DIRETRIZ IV</v>
      </c>
      <c r="E361" s="62" t="str">
        <f aca="false">VLOOKUP(A361,PROGRAMAS!A:O,6,0)</f>
        <v>INSTITUCIONAL</v>
      </c>
      <c r="F361" s="63" t="s">
        <v>847</v>
      </c>
      <c r="G361" s="66" t="str">
        <f aca="false">VLOOKUP(F361,'AÇÕES ORÇAMENTÁRIAS'!D:E,2,0)</f>
        <v>2274</v>
      </c>
      <c r="H361" s="65" t="n">
        <f aca="false">VLOOKUP(CONCATENATE(G361,J361),'AÇÕES ORÇAMENTÁRIAS'!O:P,2,0)</f>
        <v>370000</v>
      </c>
      <c r="I361" s="65" t="n">
        <f aca="false">VLOOKUP(CONCATENATE(G361,J361),'AÇÕES ORÇAMENTÁRIAS'!O:Q,3,0)</f>
        <v>0</v>
      </c>
      <c r="J361" s="66" t="str">
        <f aca="false">LEFT(K361,5)</f>
        <v>15101</v>
      </c>
      <c r="K361" s="67" t="s">
        <v>848</v>
      </c>
      <c r="L361" s="71" t="s">
        <v>849</v>
      </c>
      <c r="M361" s="66" t="str">
        <f aca="false">VLOOKUP(L361,'AÇÕES ESTRATÉGICAS'!D:E,2,0)</f>
        <v>1623</v>
      </c>
      <c r="N361" s="66" t="str">
        <f aca="false">CONCATENATE(J361,O361)</f>
        <v>15101FROTA DE VEÍCULOS MODERNIZADA</v>
      </c>
      <c r="O361" s="69" t="s">
        <v>850</v>
      </c>
      <c r="P361" s="69" t="s">
        <v>147</v>
      </c>
      <c r="Q361" s="69" t="n">
        <v>10</v>
      </c>
      <c r="R361" s="69" t="str">
        <f aca="false">VLOOKUP(O361,'PRODUTOS PPA'!G:G,1,0)</f>
        <v>FROTA DE VEÍCULOS MODERNIZADA</v>
      </c>
      <c r="S361" s="69" t="s">
        <v>847</v>
      </c>
      <c r="T361" s="69" t="s">
        <v>851</v>
      </c>
      <c r="U361" s="69" t="n">
        <v>370000</v>
      </c>
      <c r="V361" s="70"/>
      <c r="W361" s="69"/>
      <c r="X361" s="69"/>
      <c r="Y361" s="69"/>
      <c r="Z361" s="69"/>
      <c r="AA361" s="69"/>
      <c r="AB361" s="69"/>
      <c r="AC361" s="69"/>
      <c r="AD361" s="69"/>
      <c r="AE361" s="69"/>
      <c r="AF361" s="69"/>
    </row>
    <row r="362" customFormat="false" ht="15" hidden="false" customHeight="true" outlineLevel="0" collapsed="false">
      <c r="A362" s="60" t="s">
        <v>51</v>
      </c>
      <c r="B362" s="61" t="str">
        <f aca="false">VLOOKUP(A362,PROGRAMAS!A:I,5,0)</f>
        <v>TEMÁTICO</v>
      </c>
      <c r="C362" s="62" t="str">
        <f aca="false">VLOOKUP(A362,PROGRAMAS!A:I,2,0)</f>
        <v>GESTÃO MODERNA ORIENTADA PARA RESULTADOS</v>
      </c>
      <c r="D362" s="62" t="str">
        <f aca="false">VLOOKUP(A362,PROGRAMAS!A:O,3,0)</f>
        <v>DIRETRIZ IV</v>
      </c>
      <c r="E362" s="62" t="str">
        <f aca="false">VLOOKUP(A362,PROGRAMAS!A:O,6,0)</f>
        <v>INSTITUCIONAL</v>
      </c>
      <c r="F362" s="63" t="s">
        <v>847</v>
      </c>
      <c r="G362" s="66" t="str">
        <f aca="false">VLOOKUP(F362,'AÇÕES ORÇAMENTÁRIAS'!D:E,2,0)</f>
        <v>2274</v>
      </c>
      <c r="H362" s="65" t="n">
        <f aca="false">VLOOKUP(CONCATENATE(G362,J362),'AÇÕES ORÇAMENTÁRIAS'!O:P,2,0)</f>
        <v>370000</v>
      </c>
      <c r="I362" s="65" t="n">
        <f aca="false">VLOOKUP(CONCATENATE(G362,J362),'AÇÕES ORÇAMENTÁRIAS'!O:Q,3,0)</f>
        <v>0</v>
      </c>
      <c r="J362" s="66" t="str">
        <f aca="false">LEFT(K362,5)</f>
        <v>15101</v>
      </c>
      <c r="K362" s="67" t="s">
        <v>848</v>
      </c>
      <c r="L362" s="71" t="s">
        <v>849</v>
      </c>
      <c r="M362" s="66" t="str">
        <f aca="false">VLOOKUP(L362,'AÇÕES ESTRATÉGICAS'!D:E,2,0)</f>
        <v>1623</v>
      </c>
      <c r="N362" s="66" t="str">
        <f aca="false">CONCATENATE(J362,O362)</f>
        <v>15101INFRAESTRUTURA FÍSICA E TECNOLÓGICA DA SDR MELHORADA</v>
      </c>
      <c r="O362" s="69" t="s">
        <v>852</v>
      </c>
      <c r="P362" s="69" t="s">
        <v>750</v>
      </c>
      <c r="Q362" s="69" t="n">
        <v>3</v>
      </c>
      <c r="R362" s="69" t="str">
        <f aca="false">VLOOKUP(O362,'PRODUTOS PPA'!G:G,1,0)</f>
        <v>INFRAESTRUTURA FÍSICA E TECNOLÓGICA DA SDR MELHORADA</v>
      </c>
      <c r="S362" s="69" t="s">
        <v>847</v>
      </c>
      <c r="T362" s="69" t="s">
        <v>851</v>
      </c>
      <c r="U362" s="69" t="n">
        <v>370000</v>
      </c>
      <c r="V362" s="70"/>
      <c r="W362" s="69"/>
      <c r="X362" s="69"/>
      <c r="Y362" s="69"/>
      <c r="Z362" s="69"/>
      <c r="AA362" s="69"/>
      <c r="AB362" s="69"/>
      <c r="AC362" s="69"/>
      <c r="AD362" s="69"/>
      <c r="AE362" s="69"/>
      <c r="AF362" s="69"/>
    </row>
    <row r="363" customFormat="false" ht="15" hidden="false" customHeight="true" outlineLevel="0" collapsed="false">
      <c r="A363" s="60" t="s">
        <v>51</v>
      </c>
      <c r="B363" s="61" t="str">
        <f aca="false">VLOOKUP(A363,PROGRAMAS!A:I,5,0)</f>
        <v>TEMÁTICO</v>
      </c>
      <c r="C363" s="62" t="str">
        <f aca="false">VLOOKUP(A363,PROGRAMAS!A:I,2,0)</f>
        <v>GESTÃO MODERNA ORIENTADA PARA RESULTADOS</v>
      </c>
      <c r="D363" s="62" t="str">
        <f aca="false">VLOOKUP(A363,PROGRAMAS!A:O,3,0)</f>
        <v>DIRETRIZ IV</v>
      </c>
      <c r="E363" s="62" t="str">
        <f aca="false">VLOOKUP(A363,PROGRAMAS!A:O,6,0)</f>
        <v>INSTITUCIONAL</v>
      </c>
      <c r="F363" s="63" t="s">
        <v>847</v>
      </c>
      <c r="G363" s="66" t="str">
        <f aca="false">VLOOKUP(F363,'AÇÕES ORÇAMENTÁRIAS'!D:E,2,0)</f>
        <v>2274</v>
      </c>
      <c r="H363" s="65" t="n">
        <f aca="false">VLOOKUP(CONCATENATE(G363,J363),'AÇÕES ORÇAMENTÁRIAS'!O:P,2,0)</f>
        <v>370000</v>
      </c>
      <c r="I363" s="65" t="n">
        <f aca="false">VLOOKUP(CONCATENATE(G363,J363),'AÇÕES ORÇAMENTÁRIAS'!O:Q,3,0)</f>
        <v>0</v>
      </c>
      <c r="J363" s="66" t="str">
        <f aca="false">LEFT(K363,5)</f>
        <v>15101</v>
      </c>
      <c r="K363" s="67" t="s">
        <v>848</v>
      </c>
      <c r="L363" s="71" t="s">
        <v>849</v>
      </c>
      <c r="M363" s="66" t="str">
        <f aca="false">VLOOKUP(L363,'AÇÕES ESTRATÉGICAS'!D:E,2,0)</f>
        <v>1623</v>
      </c>
      <c r="N363" s="66" t="str">
        <f aca="false">CONCATENATE(J363,O363)</f>
        <v>15101RECURSOS HUMANOS CAPACITADOS</v>
      </c>
      <c r="O363" s="69" t="s">
        <v>853</v>
      </c>
      <c r="P363" s="69" t="s">
        <v>854</v>
      </c>
      <c r="Q363" s="69" t="n">
        <v>350</v>
      </c>
      <c r="R363" s="69" t="str">
        <f aca="false">VLOOKUP(O363,'PRODUTOS PPA'!G:G,1,0)</f>
        <v>RECURSOS HUMANOS CAPACITADOS</v>
      </c>
      <c r="S363" s="69" t="s">
        <v>847</v>
      </c>
      <c r="T363" s="69" t="s">
        <v>851</v>
      </c>
      <c r="U363" s="69" t="n">
        <v>370000</v>
      </c>
      <c r="V363" s="70"/>
      <c r="W363" s="69"/>
      <c r="X363" s="69"/>
      <c r="Y363" s="69"/>
      <c r="Z363" s="69"/>
      <c r="AA363" s="69"/>
      <c r="AB363" s="69"/>
      <c r="AC363" s="69"/>
      <c r="AD363" s="69"/>
      <c r="AE363" s="69"/>
      <c r="AF363" s="69"/>
    </row>
    <row r="364" customFormat="false" ht="15" hidden="false" customHeight="true" outlineLevel="0" collapsed="false">
      <c r="A364" s="60" t="s">
        <v>51</v>
      </c>
      <c r="B364" s="61" t="str">
        <f aca="false">VLOOKUP(A364,PROGRAMAS!A:I,5,0)</f>
        <v>TEMÁTICO</v>
      </c>
      <c r="C364" s="62" t="str">
        <f aca="false">VLOOKUP(A364,PROGRAMAS!A:I,2,0)</f>
        <v>GESTÃO MODERNA ORIENTADA PARA RESULTADOS</v>
      </c>
      <c r="D364" s="62" t="str">
        <f aca="false">VLOOKUP(A364,PROGRAMAS!A:O,3,0)</f>
        <v>DIRETRIZ IV</v>
      </c>
      <c r="E364" s="62" t="str">
        <f aca="false">VLOOKUP(A364,PROGRAMAS!A:O,6,0)</f>
        <v>INSTITUCIONAL</v>
      </c>
      <c r="F364" s="63" t="s">
        <v>847</v>
      </c>
      <c r="G364" s="66" t="str">
        <f aca="false">VLOOKUP(F364,'AÇÕES ORÇAMENTÁRIAS'!D:E,2,0)</f>
        <v>2274</v>
      </c>
      <c r="H364" s="65" t="n">
        <f aca="false">VLOOKUP(CONCATENATE(G364,J364),'AÇÕES ORÇAMENTÁRIAS'!O:P,2,0)</f>
        <v>370000</v>
      </c>
      <c r="I364" s="65" t="n">
        <f aca="false">VLOOKUP(CONCATENATE(G364,J364),'AÇÕES ORÇAMENTÁRIAS'!O:Q,3,0)</f>
        <v>0</v>
      </c>
      <c r="J364" s="66" t="str">
        <f aca="false">LEFT(K364,5)</f>
        <v>15101</v>
      </c>
      <c r="K364" s="67" t="s">
        <v>848</v>
      </c>
      <c r="L364" s="71" t="s">
        <v>849</v>
      </c>
      <c r="M364" s="66" t="str">
        <f aca="false">VLOOKUP(L364,'AÇÕES ESTRATÉGICAS'!D:E,2,0)</f>
        <v>1623</v>
      </c>
      <c r="N364" s="66" t="str">
        <f aca="false">CONCATENATE(J364,O364)</f>
        <v>15101REFORMA, CONSTRUÇÃO E ESTRUTURAÇÃO DE LABORATÓRIOS DE SOLOS REALIZADAS</v>
      </c>
      <c r="O364" s="69" t="s">
        <v>855</v>
      </c>
      <c r="P364" s="69" t="s">
        <v>147</v>
      </c>
      <c r="Q364" s="69" t="n">
        <v>2</v>
      </c>
      <c r="R364" s="69" t="str">
        <f aca="false">VLOOKUP(O364,'PRODUTOS PPA'!G:G,1,0)</f>
        <v>REFORMA, CONSTRUÇÃO E ESTRUTURAÇÃO DE LABORATÓRIOS DE SOLOS REALIZADAS</v>
      </c>
      <c r="S364" s="69" t="s">
        <v>847</v>
      </c>
      <c r="T364" s="69" t="s">
        <v>851</v>
      </c>
      <c r="U364" s="69" t="n">
        <v>370000</v>
      </c>
      <c r="V364" s="70"/>
      <c r="W364" s="69"/>
      <c r="X364" s="69"/>
      <c r="Y364" s="69"/>
      <c r="Z364" s="69"/>
      <c r="AA364" s="69"/>
      <c r="AB364" s="69"/>
      <c r="AC364" s="69"/>
      <c r="AD364" s="69"/>
      <c r="AE364" s="69"/>
      <c r="AF364" s="69"/>
    </row>
    <row r="365" customFormat="false" ht="15" hidden="false" customHeight="true" outlineLevel="0" collapsed="false">
      <c r="A365" s="60" t="s">
        <v>75</v>
      </c>
      <c r="B365" s="61" t="str">
        <f aca="false">VLOOKUP(A365,PROGRAMAS!A:I,5,0)</f>
        <v>TEMÁTICO</v>
      </c>
      <c r="C365" s="62" t="str">
        <f aca="false">VLOOKUP(A365,PROGRAMAS!A:I,2,0)</f>
        <v>PIAUÍ PRODUTIVO E SUSTENTÁVEL - AGRICULTURA FAMILIAR</v>
      </c>
      <c r="D365" s="62" t="str">
        <f aca="false">VLOOKUP(A365,PROGRAMAS!A:O,3,0)</f>
        <v>DIRETRIZ II</v>
      </c>
      <c r="E365" s="62" t="str">
        <f aca="false">VLOOKUP(A365,PROGRAMAS!A:O,6,0)</f>
        <v>DESENVOLVIMENTO RURAL</v>
      </c>
      <c r="F365" s="63" t="s">
        <v>856</v>
      </c>
      <c r="G365" s="66" t="str">
        <f aca="false">VLOOKUP(F365,'AÇÕES ORÇAMENTÁRIAS'!D:E,2,0)</f>
        <v>1293</v>
      </c>
      <c r="H365" s="65" t="n">
        <f aca="false">VLOOKUP(CONCATENATE(G365,J365),'AÇÕES ORÇAMENTÁRIAS'!O:P,2,0)</f>
        <v>30290</v>
      </c>
      <c r="I365" s="65" t="n">
        <f aca="false">VLOOKUP(CONCATENATE(G365,J365),'AÇÕES ORÇAMENTÁRIAS'!O:Q,3,0)</f>
        <v>0</v>
      </c>
      <c r="J365" s="66" t="str">
        <f aca="false">LEFT(K365,5)</f>
        <v>15101</v>
      </c>
      <c r="K365" s="67" t="s">
        <v>848</v>
      </c>
      <c r="L365" s="71" t="s">
        <v>857</v>
      </c>
      <c r="M365" s="66" t="str">
        <f aca="false">VLOOKUP(L365,'AÇÕES ESTRATÉGICAS'!D:E,2,0)</f>
        <v>1569</v>
      </c>
      <c r="N365" s="66" t="str">
        <f aca="false">CONCATENATE(J365,O365)</f>
        <v>15101APOIO E INCREMENTO AO ARTESANATO RURAL</v>
      </c>
      <c r="O365" s="69" t="s">
        <v>858</v>
      </c>
      <c r="P365" s="69" t="s">
        <v>859</v>
      </c>
      <c r="Q365" s="69" t="n">
        <v>150</v>
      </c>
      <c r="R365" s="69" t="str">
        <f aca="false">VLOOKUP(O365,'PRODUTOS PPA'!G:G,1,0)</f>
        <v>APOIO E INCREMENTO AO ARTESANATO RURAL</v>
      </c>
      <c r="S365" s="69" t="s">
        <v>856</v>
      </c>
      <c r="T365" s="69" t="s">
        <v>860</v>
      </c>
      <c r="U365" s="69" t="n">
        <v>30290</v>
      </c>
      <c r="V365" s="70"/>
      <c r="W365" s="69"/>
      <c r="X365" s="69"/>
      <c r="Y365" s="69"/>
      <c r="Z365" s="69"/>
      <c r="AA365" s="69"/>
      <c r="AB365" s="69"/>
      <c r="AC365" s="69"/>
      <c r="AD365" s="69"/>
      <c r="AE365" s="69"/>
      <c r="AF365" s="69"/>
    </row>
    <row r="366" customFormat="false" ht="15" hidden="false" customHeight="true" outlineLevel="0" collapsed="false">
      <c r="A366" s="60" t="s">
        <v>75</v>
      </c>
      <c r="B366" s="61" t="str">
        <f aca="false">VLOOKUP(A366,PROGRAMAS!A:I,5,0)</f>
        <v>TEMÁTICO</v>
      </c>
      <c r="C366" s="62" t="str">
        <f aca="false">VLOOKUP(A366,PROGRAMAS!A:I,2,0)</f>
        <v>PIAUÍ PRODUTIVO E SUSTENTÁVEL - AGRICULTURA FAMILIAR</v>
      </c>
      <c r="D366" s="62" t="str">
        <f aca="false">VLOOKUP(A366,PROGRAMAS!A:O,3,0)</f>
        <v>DIRETRIZ II</v>
      </c>
      <c r="E366" s="62" t="str">
        <f aca="false">VLOOKUP(A366,PROGRAMAS!A:O,6,0)</f>
        <v>DESENVOLVIMENTO RURAL</v>
      </c>
      <c r="F366" s="63" t="s">
        <v>856</v>
      </c>
      <c r="G366" s="66" t="str">
        <f aca="false">VLOOKUP(F366,'AÇÕES ORÇAMENTÁRIAS'!D:E,2,0)</f>
        <v>1293</v>
      </c>
      <c r="H366" s="65" t="n">
        <f aca="false">VLOOKUP(CONCATENATE(G366,J366),'AÇÕES ORÇAMENTÁRIAS'!O:P,2,0)</f>
        <v>30290</v>
      </c>
      <c r="I366" s="65" t="n">
        <f aca="false">VLOOKUP(CONCATENATE(G366,J366),'AÇÕES ORÇAMENTÁRIAS'!O:Q,3,0)</f>
        <v>0</v>
      </c>
      <c r="J366" s="66" t="str">
        <f aca="false">LEFT(K366,5)</f>
        <v>15101</v>
      </c>
      <c r="K366" s="67" t="s">
        <v>848</v>
      </c>
      <c r="L366" s="71" t="s">
        <v>857</v>
      </c>
      <c r="M366" s="66" t="str">
        <f aca="false">VLOOKUP(L366,'AÇÕES ESTRATÉGICAS'!D:E,2,0)</f>
        <v>1569</v>
      </c>
      <c r="N366" s="66" t="str">
        <f aca="false">CONCATENATE(J366,O366)</f>
        <v>15101APOIO E INCREMENTO AO TURISMO RURAL</v>
      </c>
      <c r="O366" s="69" t="s">
        <v>861</v>
      </c>
      <c r="P366" s="69" t="s">
        <v>859</v>
      </c>
      <c r="Q366" s="69" t="n">
        <v>80</v>
      </c>
      <c r="R366" s="69" t="str">
        <f aca="false">VLOOKUP(O366,'PRODUTOS PPA'!G:G,1,0)</f>
        <v>APOIO E INCREMENTO AO TURISMO RURAL</v>
      </c>
      <c r="S366" s="69" t="s">
        <v>856</v>
      </c>
      <c r="T366" s="69" t="s">
        <v>860</v>
      </c>
      <c r="U366" s="69" t="n">
        <v>30290</v>
      </c>
      <c r="V366" s="70"/>
      <c r="W366" s="69"/>
      <c r="X366" s="69"/>
      <c r="Y366" s="69"/>
      <c r="Z366" s="69"/>
      <c r="AA366" s="69"/>
      <c r="AB366" s="69"/>
      <c r="AC366" s="69"/>
      <c r="AD366" s="69"/>
      <c r="AE366" s="69"/>
      <c r="AF366" s="69"/>
    </row>
    <row r="367" customFormat="false" ht="15" hidden="false" customHeight="true" outlineLevel="0" collapsed="false">
      <c r="A367" s="60" t="s">
        <v>75</v>
      </c>
      <c r="B367" s="61" t="str">
        <f aca="false">VLOOKUP(A367,PROGRAMAS!A:I,5,0)</f>
        <v>TEMÁTICO</v>
      </c>
      <c r="C367" s="62" t="str">
        <f aca="false">VLOOKUP(A367,PROGRAMAS!A:I,2,0)</f>
        <v>PIAUÍ PRODUTIVO E SUSTENTÁVEL - AGRICULTURA FAMILIAR</v>
      </c>
      <c r="D367" s="62" t="str">
        <f aca="false">VLOOKUP(A367,PROGRAMAS!A:O,3,0)</f>
        <v>DIRETRIZ II</v>
      </c>
      <c r="E367" s="62" t="str">
        <f aca="false">VLOOKUP(A367,PROGRAMAS!A:O,6,0)</f>
        <v>DESENVOLVIMENTO RURAL</v>
      </c>
      <c r="F367" s="63" t="s">
        <v>862</v>
      </c>
      <c r="G367" s="66" t="n">
        <v>1273</v>
      </c>
      <c r="H367" s="65" t="n">
        <f aca="false">VLOOKUP(CONCATENATE(G367,J367),'AÇÕES ORÇAMENTÁRIAS'!O:P,2,0)</f>
        <v>1024000</v>
      </c>
      <c r="I367" s="65" t="n">
        <f aca="false">VLOOKUP(CONCATENATE(G367,J367),'AÇÕES ORÇAMENTÁRIAS'!O:Q,3,0)</f>
        <v>8600</v>
      </c>
      <c r="J367" s="66" t="str">
        <f aca="false">LEFT(K367,5)</f>
        <v>15101</v>
      </c>
      <c r="K367" s="67" t="s">
        <v>848</v>
      </c>
      <c r="L367" s="71" t="s">
        <v>863</v>
      </c>
      <c r="M367" s="66" t="str">
        <f aca="false">VLOOKUP(L367,'AÇÕES ESTRATÉGICAS'!D:E,2,0)</f>
        <v>1635</v>
      </c>
      <c r="N367" s="66" t="str">
        <f aca="false">CONCATENATE(J367,O367)</f>
        <v>15101AGRICULTORES COM ACESSO AO MERCADO INSTITUCIONAL (PAA)</v>
      </c>
      <c r="O367" s="63" t="s">
        <v>864</v>
      </c>
      <c r="P367" s="63" t="s">
        <v>865</v>
      </c>
      <c r="Q367" s="69" t="n">
        <v>5000</v>
      </c>
      <c r="R367" s="69" t="str">
        <f aca="false">VLOOKUP(O367,'PRODUTOS PPA'!G:G,1,0)</f>
        <v>AGRICULTORES COM ACESSO AO MERCADO INSTITUCIONAL (PAA)</v>
      </c>
      <c r="S367" s="69" t="s">
        <v>862</v>
      </c>
      <c r="T367" s="69" t="n">
        <v>1273</v>
      </c>
      <c r="U367" s="69" t="n">
        <v>1024000</v>
      </c>
      <c r="V367" s="70"/>
      <c r="W367" s="69"/>
      <c r="X367" s="69"/>
      <c r="Y367" s="69"/>
      <c r="Z367" s="69"/>
      <c r="AA367" s="69"/>
      <c r="AB367" s="69"/>
      <c r="AC367" s="69"/>
      <c r="AD367" s="69"/>
      <c r="AE367" s="69"/>
      <c r="AF367" s="69"/>
    </row>
    <row r="368" customFormat="false" ht="15" hidden="false" customHeight="false" outlineLevel="0" collapsed="false">
      <c r="A368" s="60" t="s">
        <v>75</v>
      </c>
      <c r="B368" s="61" t="str">
        <f aca="false">VLOOKUP(A368,PROGRAMAS!A:I,5,0)</f>
        <v>TEMÁTICO</v>
      </c>
      <c r="C368" s="62" t="str">
        <f aca="false">VLOOKUP(A368,PROGRAMAS!A:I,2,0)</f>
        <v>PIAUÍ PRODUTIVO E SUSTENTÁVEL - AGRICULTURA FAMILIAR</v>
      </c>
      <c r="D368" s="62" t="str">
        <f aca="false">VLOOKUP(A368,PROGRAMAS!A:O,3,0)</f>
        <v>DIRETRIZ II</v>
      </c>
      <c r="E368" s="62" t="str">
        <f aca="false">VLOOKUP(A368,PROGRAMAS!A:O,6,0)</f>
        <v>DESENVOLVIMENTO RURAL</v>
      </c>
      <c r="F368" s="63" t="s">
        <v>862</v>
      </c>
      <c r="G368" s="66" t="n">
        <v>1273</v>
      </c>
      <c r="H368" s="65" t="n">
        <f aca="false">VLOOKUP(CONCATENATE(G368,J368),'AÇÕES ORÇAMENTÁRIAS'!O:P,2,0)</f>
        <v>1024000</v>
      </c>
      <c r="I368" s="65" t="n">
        <f aca="false">VLOOKUP(CONCATENATE(G368,J368),'AÇÕES ORÇAMENTÁRIAS'!O:Q,3,0)</f>
        <v>8600</v>
      </c>
      <c r="J368" s="66" t="str">
        <f aca="false">LEFT(K368,5)</f>
        <v>15101</v>
      </c>
      <c r="K368" s="67" t="s">
        <v>848</v>
      </c>
      <c r="L368" s="71" t="s">
        <v>863</v>
      </c>
      <c r="M368" s="66" t="str">
        <f aca="false">VLOOKUP(L368,'AÇÕES ESTRATÉGICAS'!D:E,2,0)</f>
        <v>1635</v>
      </c>
      <c r="N368" s="66" t="str">
        <f aca="false">CONCATENATE(J368,O368)</f>
        <v>15101FEIRA DA REFORMA AGRÁRIA DO ESTADO DO PIAUÍ REALIZADA</v>
      </c>
      <c r="O368" s="69" t="s">
        <v>866</v>
      </c>
      <c r="P368" s="69" t="s">
        <v>147</v>
      </c>
      <c r="Q368" s="69" t="n">
        <v>1</v>
      </c>
      <c r="R368" s="69" t="str">
        <f aca="false">VLOOKUP(O368,'PRODUTOS PPA'!G:G,1,0)</f>
        <v>FEIRA DA REFORMA AGRÁRIA DO ESTADO DO PIAUÍ REALIZADA</v>
      </c>
      <c r="S368" s="69" t="s">
        <v>862</v>
      </c>
      <c r="T368" s="69" t="n">
        <v>1273</v>
      </c>
      <c r="U368" s="69" t="n">
        <v>1024000</v>
      </c>
      <c r="V368" s="70"/>
      <c r="W368" s="69"/>
      <c r="X368" s="69"/>
      <c r="Y368" s="69"/>
      <c r="Z368" s="69"/>
      <c r="AA368" s="69"/>
      <c r="AB368" s="69"/>
      <c r="AC368" s="69"/>
      <c r="AD368" s="69"/>
      <c r="AE368" s="69"/>
      <c r="AF368" s="69"/>
    </row>
    <row r="369" customFormat="false" ht="15" hidden="false" customHeight="true" outlineLevel="0" collapsed="false">
      <c r="A369" s="60" t="s">
        <v>75</v>
      </c>
      <c r="B369" s="61" t="str">
        <f aca="false">VLOOKUP(A369,PROGRAMAS!A:I,5,0)</f>
        <v>TEMÁTICO</v>
      </c>
      <c r="C369" s="62" t="str">
        <f aca="false">VLOOKUP(A369,PROGRAMAS!A:I,2,0)</f>
        <v>PIAUÍ PRODUTIVO E SUSTENTÁVEL - AGRICULTURA FAMILIAR</v>
      </c>
      <c r="D369" s="62" t="str">
        <f aca="false">VLOOKUP(A369,PROGRAMAS!A:O,3,0)</f>
        <v>DIRETRIZ II</v>
      </c>
      <c r="E369" s="62" t="str">
        <f aca="false">VLOOKUP(A369,PROGRAMAS!A:O,6,0)</f>
        <v>DESENVOLVIMENTO RURAL</v>
      </c>
      <c r="F369" s="63" t="s">
        <v>862</v>
      </c>
      <c r="G369" s="66" t="n">
        <v>1273</v>
      </c>
      <c r="H369" s="65" t="n">
        <f aca="false">VLOOKUP(CONCATENATE(G369,J369),'AÇÕES ORÇAMENTÁRIAS'!O:P,2,0)</f>
        <v>1024000</v>
      </c>
      <c r="I369" s="65" t="n">
        <f aca="false">VLOOKUP(CONCATENATE(G369,J369),'AÇÕES ORÇAMENTÁRIAS'!O:Q,3,0)</f>
        <v>8600</v>
      </c>
      <c r="J369" s="66" t="str">
        <f aca="false">LEFT(K369,5)</f>
        <v>15101</v>
      </c>
      <c r="K369" s="67" t="s">
        <v>848</v>
      </c>
      <c r="L369" s="71" t="s">
        <v>863</v>
      </c>
      <c r="M369" s="66" t="str">
        <f aca="false">VLOOKUP(L369,'AÇÕES ESTRATÉGICAS'!D:E,2,0)</f>
        <v>1635</v>
      </c>
      <c r="N369" s="66" t="str">
        <f aca="false">CONCATENATE(J369,O369)</f>
        <v>15101FEIRAS TERRITORIAIS DA AGRICULTURA FAMILIAR REALIZADAS</v>
      </c>
      <c r="O369" s="69" t="s">
        <v>867</v>
      </c>
      <c r="P369" s="69" t="s">
        <v>147</v>
      </c>
      <c r="Q369" s="69" t="n">
        <v>20</v>
      </c>
      <c r="R369" s="69" t="str">
        <f aca="false">VLOOKUP(O369,'PRODUTOS PPA'!G:G,1,0)</f>
        <v>FEIRAS TERRITORIAIS DA AGRICULTURA FAMILIAR REALIZADAS</v>
      </c>
      <c r="S369" s="69" t="s">
        <v>862</v>
      </c>
      <c r="T369" s="69" t="n">
        <v>1273</v>
      </c>
      <c r="U369" s="69" t="n">
        <v>1024000</v>
      </c>
      <c r="V369" s="70"/>
      <c r="W369" s="69"/>
      <c r="X369" s="69"/>
      <c r="Y369" s="69"/>
      <c r="Z369" s="69"/>
      <c r="AA369" s="69"/>
      <c r="AB369" s="69"/>
      <c r="AC369" s="69"/>
      <c r="AD369" s="69"/>
      <c r="AE369" s="69"/>
      <c r="AF369" s="69"/>
    </row>
    <row r="370" customFormat="false" ht="15" hidden="false" customHeight="true" outlineLevel="0" collapsed="false">
      <c r="A370" s="60" t="s">
        <v>75</v>
      </c>
      <c r="B370" s="61" t="str">
        <f aca="false">VLOOKUP(A370,PROGRAMAS!A:I,5,0)</f>
        <v>TEMÁTICO</v>
      </c>
      <c r="C370" s="62" t="str">
        <f aca="false">VLOOKUP(A370,PROGRAMAS!A:I,2,0)</f>
        <v>PIAUÍ PRODUTIVO E SUSTENTÁVEL - AGRICULTURA FAMILIAR</v>
      </c>
      <c r="D370" s="62" t="str">
        <f aca="false">VLOOKUP(A370,PROGRAMAS!A:O,3,0)</f>
        <v>DIRETRIZ II</v>
      </c>
      <c r="E370" s="62" t="str">
        <f aca="false">VLOOKUP(A370,PROGRAMAS!A:O,6,0)</f>
        <v>DESENVOLVIMENTO RURAL</v>
      </c>
      <c r="F370" s="63" t="s">
        <v>862</v>
      </c>
      <c r="G370" s="66" t="n">
        <v>1273</v>
      </c>
      <c r="H370" s="65" t="n">
        <f aca="false">VLOOKUP(CONCATENATE(G370,J370),'AÇÕES ORÇAMENTÁRIAS'!O:P,2,0)</f>
        <v>1024000</v>
      </c>
      <c r="I370" s="65" t="n">
        <f aca="false">VLOOKUP(CONCATENATE(G370,J370),'AÇÕES ORÇAMENTÁRIAS'!O:Q,3,0)</f>
        <v>8600</v>
      </c>
      <c r="J370" s="66" t="str">
        <f aca="false">LEFT(K370,5)</f>
        <v>15101</v>
      </c>
      <c r="K370" s="67" t="s">
        <v>848</v>
      </c>
      <c r="L370" s="71" t="s">
        <v>863</v>
      </c>
      <c r="M370" s="66" t="str">
        <f aca="false">VLOOKUP(L370,'AÇÕES ESTRATÉGICAS'!D:E,2,0)</f>
        <v>1635</v>
      </c>
      <c r="N370" s="66" t="str">
        <f aca="false">CONCATENATE(J370,O370)</f>
        <v>15101PAA NOS MUNICÍPIOS MONITORADO</v>
      </c>
      <c r="O370" s="69" t="s">
        <v>868</v>
      </c>
      <c r="P370" s="69" t="s">
        <v>407</v>
      </c>
      <c r="Q370" s="69" t="n">
        <v>150</v>
      </c>
      <c r="R370" s="69" t="str">
        <f aca="false">VLOOKUP(O370,'PRODUTOS PPA'!G:G,1,0)</f>
        <v>PAA NOS MUNICÍPIOS MONITORADO</v>
      </c>
      <c r="S370" s="69" t="s">
        <v>862</v>
      </c>
      <c r="T370" s="69" t="n">
        <v>1273</v>
      </c>
      <c r="U370" s="69" t="n">
        <v>1024000</v>
      </c>
      <c r="V370" s="70"/>
      <c r="W370" s="69"/>
      <c r="X370" s="69"/>
      <c r="Y370" s="69"/>
      <c r="Z370" s="69"/>
      <c r="AA370" s="69"/>
      <c r="AB370" s="69"/>
      <c r="AC370" s="69"/>
      <c r="AD370" s="69"/>
      <c r="AE370" s="69"/>
      <c r="AF370" s="69"/>
    </row>
    <row r="371" customFormat="false" ht="15" hidden="false" customHeight="true" outlineLevel="0" collapsed="false">
      <c r="A371" s="60" t="s">
        <v>75</v>
      </c>
      <c r="B371" s="61" t="str">
        <f aca="false">VLOOKUP(A371,PROGRAMAS!A:I,5,0)</f>
        <v>TEMÁTICO</v>
      </c>
      <c r="C371" s="62" t="str">
        <f aca="false">VLOOKUP(A371,PROGRAMAS!A:I,2,0)</f>
        <v>PIAUÍ PRODUTIVO E SUSTENTÁVEL - AGRICULTURA FAMILIAR</v>
      </c>
      <c r="D371" s="62" t="str">
        <f aca="false">VLOOKUP(A371,PROGRAMAS!A:O,3,0)</f>
        <v>DIRETRIZ II</v>
      </c>
      <c r="E371" s="62" t="str">
        <f aca="false">VLOOKUP(A371,PROGRAMAS!A:O,6,0)</f>
        <v>DESENVOLVIMENTO RURAL</v>
      </c>
      <c r="F371" s="63" t="s">
        <v>862</v>
      </c>
      <c r="G371" s="66" t="n">
        <v>1273</v>
      </c>
      <c r="H371" s="65" t="n">
        <f aca="false">VLOOKUP(CONCATENATE(G371,J371),'AÇÕES ORÇAMENTÁRIAS'!O:P,2,0)</f>
        <v>1024000</v>
      </c>
      <c r="I371" s="65" t="n">
        <f aca="false">VLOOKUP(CONCATENATE(G371,J371),'AÇÕES ORÇAMENTÁRIAS'!O:Q,3,0)</f>
        <v>8600</v>
      </c>
      <c r="J371" s="66" t="str">
        <f aca="false">LEFT(K371,5)</f>
        <v>15101</v>
      </c>
      <c r="K371" s="67" t="s">
        <v>848</v>
      </c>
      <c r="L371" s="71" t="s">
        <v>863</v>
      </c>
      <c r="M371" s="66" t="str">
        <f aca="false">VLOOKUP(L371,'AÇÕES ESTRATÉGICAS'!D:E,2,0)</f>
        <v>1635</v>
      </c>
      <c r="N371" s="66" t="str">
        <f aca="false">CONCATENATE(J371,O371)</f>
        <v>15101PRODUÇÃO DA AGRICULTURA FAMILIAR ADQUIRIDA E DISTRIBUÍDA PARA FAMÍLIAS EM SITUAÇÃO DE VULNERABILIDADE ALIMENTAR</v>
      </c>
      <c r="O371" s="69" t="s">
        <v>869</v>
      </c>
      <c r="P371" s="69" t="s">
        <v>870</v>
      </c>
      <c r="Q371" s="69" t="n">
        <v>10000</v>
      </c>
      <c r="R371" s="69" t="str">
        <f aca="false">VLOOKUP(O371,'PRODUTOS PPA'!G:G,1,0)</f>
        <v>PRODUÇÃO DA AGRICULTURA FAMILIAR ADQUIRIDA E DISTRIBUÍDA PARA FAMÍLIAS EM SITUAÇÃO DE VULNERABILIDADE ALIMENTAR</v>
      </c>
      <c r="S371" s="69" t="s">
        <v>862</v>
      </c>
      <c r="T371" s="69" t="n">
        <v>1273</v>
      </c>
      <c r="U371" s="69" t="n">
        <v>1024000</v>
      </c>
      <c r="V371" s="70"/>
      <c r="W371" s="69"/>
      <c r="X371" s="69"/>
      <c r="Y371" s="69"/>
      <c r="Z371" s="69"/>
      <c r="AA371" s="69"/>
      <c r="AB371" s="69"/>
      <c r="AC371" s="69"/>
      <c r="AD371" s="69"/>
      <c r="AE371" s="69"/>
      <c r="AF371" s="69"/>
    </row>
    <row r="372" customFormat="false" ht="15" hidden="false" customHeight="true" outlineLevel="0" collapsed="false">
      <c r="A372" s="60" t="s">
        <v>75</v>
      </c>
      <c r="B372" s="61" t="str">
        <f aca="false">VLOOKUP(A372,PROGRAMAS!A:I,5,0)</f>
        <v>TEMÁTICO</v>
      </c>
      <c r="C372" s="62" t="str">
        <f aca="false">VLOOKUP(A372,PROGRAMAS!A:I,2,0)</f>
        <v>PIAUÍ PRODUTIVO E SUSTENTÁVEL - AGRICULTURA FAMILIAR</v>
      </c>
      <c r="D372" s="62" t="str">
        <f aca="false">VLOOKUP(A372,PROGRAMAS!A:O,3,0)</f>
        <v>DIRETRIZ II</v>
      </c>
      <c r="E372" s="62" t="str">
        <f aca="false">VLOOKUP(A372,PROGRAMAS!A:O,6,0)</f>
        <v>DESENVOLVIMENTO RURAL</v>
      </c>
      <c r="F372" s="63" t="s">
        <v>862</v>
      </c>
      <c r="G372" s="66" t="n">
        <v>1273</v>
      </c>
      <c r="H372" s="65" t="n">
        <f aca="false">VLOOKUP(CONCATENATE(G372,J372),'AÇÕES ORÇAMENTÁRIAS'!O:P,2,0)</f>
        <v>1024000</v>
      </c>
      <c r="I372" s="65" t="n">
        <f aca="false">VLOOKUP(CONCATENATE(G372,J372),'AÇÕES ORÇAMENTÁRIAS'!O:Q,3,0)</f>
        <v>8600</v>
      </c>
      <c r="J372" s="66" t="str">
        <f aca="false">LEFT(K372,5)</f>
        <v>15101</v>
      </c>
      <c r="K372" s="67" t="s">
        <v>848</v>
      </c>
      <c r="L372" s="71" t="s">
        <v>863</v>
      </c>
      <c r="M372" s="66" t="str">
        <f aca="false">VLOOKUP(L372,'AÇÕES ESTRATÉGICAS'!D:E,2,0)</f>
        <v>1635</v>
      </c>
      <c r="N372" s="66" t="str">
        <f aca="false">CONCATENATE(J372,O372)</f>
        <v>15101REDE DE ARMAZENAMENTO DA PRODUÇÃO FAMILIAR ESTRUTURADA</v>
      </c>
      <c r="O372" s="69" t="s">
        <v>871</v>
      </c>
      <c r="P372" s="69" t="s">
        <v>147</v>
      </c>
      <c r="Q372" s="69" t="n">
        <v>3</v>
      </c>
      <c r="R372" s="69" t="str">
        <f aca="false">VLOOKUP(O372,'PRODUTOS PPA'!G:G,1,0)</f>
        <v>REDE DE ARMAZENAMENTO DA PRODUÇÃO FAMILIAR ESTRUTURADA</v>
      </c>
      <c r="S372" s="69" t="s">
        <v>862</v>
      </c>
      <c r="T372" s="69" t="n">
        <v>1273</v>
      </c>
      <c r="U372" s="69" t="n">
        <v>1024000</v>
      </c>
      <c r="V372" s="70"/>
      <c r="W372" s="69"/>
      <c r="X372" s="69"/>
      <c r="Y372" s="69"/>
      <c r="Z372" s="69"/>
      <c r="AA372" s="69"/>
      <c r="AB372" s="69"/>
      <c r="AC372" s="69"/>
      <c r="AD372" s="69"/>
      <c r="AE372" s="69"/>
      <c r="AF372" s="69"/>
    </row>
    <row r="373" customFormat="false" ht="15" hidden="false" customHeight="true" outlineLevel="0" collapsed="false">
      <c r="A373" s="60" t="s">
        <v>75</v>
      </c>
      <c r="B373" s="61" t="str">
        <f aca="false">VLOOKUP(A373,PROGRAMAS!A:I,5,0)</f>
        <v>TEMÁTICO</v>
      </c>
      <c r="C373" s="62" t="str">
        <f aca="false">VLOOKUP(A373,PROGRAMAS!A:I,2,0)</f>
        <v>PIAUÍ PRODUTIVO E SUSTENTÁVEL - AGRICULTURA FAMILIAR</v>
      </c>
      <c r="D373" s="62" t="str">
        <f aca="false">VLOOKUP(A373,PROGRAMAS!A:O,3,0)</f>
        <v>DIRETRIZ II</v>
      </c>
      <c r="E373" s="62" t="str">
        <f aca="false">VLOOKUP(A373,PROGRAMAS!A:O,6,0)</f>
        <v>DESENVOLVIMENTO RURAL</v>
      </c>
      <c r="F373" s="63" t="s">
        <v>862</v>
      </c>
      <c r="G373" s="66" t="n">
        <v>1273</v>
      </c>
      <c r="H373" s="65" t="n">
        <f aca="false">VLOOKUP(CONCATENATE(G373,J373),'AÇÕES ORÇAMENTÁRIAS'!O:P,2,0)</f>
        <v>1024000</v>
      </c>
      <c r="I373" s="65" t="n">
        <f aca="false">VLOOKUP(CONCATENATE(G373,J373),'AÇÕES ORÇAMENTÁRIAS'!O:Q,3,0)</f>
        <v>8600</v>
      </c>
      <c r="J373" s="66" t="str">
        <f aca="false">LEFT(K373,5)</f>
        <v>15101</v>
      </c>
      <c r="K373" s="67" t="s">
        <v>848</v>
      </c>
      <c r="L373" s="71" t="s">
        <v>863</v>
      </c>
      <c r="M373" s="66" t="str">
        <f aca="false">VLOOKUP(L373,'AÇÕES ESTRATÉGICAS'!D:E,2,0)</f>
        <v>1635</v>
      </c>
      <c r="N373" s="66" t="str">
        <f aca="false">CONCATENATE(J373,O373)</f>
        <v>15101REUNIÕES TERRITORIAIS REALIZADAS PARA PLANEJAMENTO DAS AÇÕES DO PAA</v>
      </c>
      <c r="O373" s="69" t="s">
        <v>872</v>
      </c>
      <c r="P373" s="69" t="s">
        <v>147</v>
      </c>
      <c r="Q373" s="69" t="n">
        <v>15</v>
      </c>
      <c r="R373" s="69" t="str">
        <f aca="false">VLOOKUP(O373,'PRODUTOS PPA'!G:G,1,0)</f>
        <v>REUNIÕES TERRITORIAIS REALIZADAS PARA PLANEJAMENTO DAS AÇÕES DO PAA</v>
      </c>
      <c r="S373" s="69" t="s">
        <v>862</v>
      </c>
      <c r="T373" s="69" t="n">
        <v>1273</v>
      </c>
      <c r="U373" s="69" t="n">
        <v>1024000</v>
      </c>
      <c r="V373" s="70"/>
      <c r="W373" s="69"/>
      <c r="X373" s="69"/>
      <c r="Y373" s="69"/>
      <c r="Z373" s="69"/>
      <c r="AA373" s="69"/>
      <c r="AB373" s="69"/>
      <c r="AC373" s="69"/>
      <c r="AD373" s="69"/>
      <c r="AE373" s="69"/>
      <c r="AF373" s="69"/>
    </row>
    <row r="374" customFormat="false" ht="15" hidden="false" customHeight="true" outlineLevel="0" collapsed="false">
      <c r="A374" s="60" t="s">
        <v>75</v>
      </c>
      <c r="B374" s="61" t="str">
        <f aca="false">VLOOKUP(A374,PROGRAMAS!A:I,5,0)</f>
        <v>TEMÁTICO</v>
      </c>
      <c r="C374" s="62" t="str">
        <f aca="false">VLOOKUP(A374,PROGRAMAS!A:I,2,0)</f>
        <v>PIAUÍ PRODUTIVO E SUSTENTÁVEL - AGRICULTURA FAMILIAR</v>
      </c>
      <c r="D374" s="62" t="str">
        <f aca="false">VLOOKUP(A374,PROGRAMAS!A:O,3,0)</f>
        <v>DIRETRIZ II</v>
      </c>
      <c r="E374" s="62" t="str">
        <f aca="false">VLOOKUP(A374,PROGRAMAS!A:O,6,0)</f>
        <v>DESENVOLVIMENTO RURAL</v>
      </c>
      <c r="F374" s="63" t="s">
        <v>873</v>
      </c>
      <c r="G374" s="66" t="str">
        <f aca="false">VLOOKUP(F374,'AÇÕES ORÇAMENTÁRIAS'!D:E,2,0)</f>
        <v>1260</v>
      </c>
      <c r="H374" s="65" t="n">
        <f aca="false">VLOOKUP(CONCATENATE(G374,J374),'AÇÕES ORÇAMENTÁRIAS'!O:P,2,0)</f>
        <v>4238448</v>
      </c>
      <c r="I374" s="65" t="n">
        <f aca="false">VLOOKUP(CONCATENATE(G374,J374),'AÇÕES ORÇAMENTÁRIAS'!O:Q,3,0)</f>
        <v>2590337.38</v>
      </c>
      <c r="J374" s="66" t="str">
        <f aca="false">LEFT(K374,5)</f>
        <v>15101</v>
      </c>
      <c r="K374" s="67" t="s">
        <v>848</v>
      </c>
      <c r="L374" s="71" t="s">
        <v>874</v>
      </c>
      <c r="M374" s="66" t="str">
        <f aca="false">VLOOKUP(L374,'AÇÕES ESTRATÉGICAS'!D:E,2,0)</f>
        <v>1590</v>
      </c>
      <c r="N374" s="66" t="str">
        <f aca="false">CONCATENATE(J374,O374)</f>
        <v>15101INFRAESTRUTURA PRODUTIVA E SOCIAL IMPLANTADA</v>
      </c>
      <c r="O374" s="63" t="s">
        <v>875</v>
      </c>
      <c r="P374" s="63" t="s">
        <v>376</v>
      </c>
      <c r="Q374" s="69" t="n">
        <v>40</v>
      </c>
      <c r="R374" s="69" t="str">
        <f aca="false">VLOOKUP(O374,'PRODUTOS PPA'!G:G,1,0)</f>
        <v>INFRAESTRUTURA PRODUTIVA E SOCIAL IMPLANTADA</v>
      </c>
      <c r="S374" s="69" t="s">
        <v>873</v>
      </c>
      <c r="T374" s="69" t="s">
        <v>876</v>
      </c>
      <c r="U374" s="69" t="n">
        <v>4238448</v>
      </c>
      <c r="V374" s="70"/>
      <c r="W374" s="69"/>
      <c r="X374" s="69"/>
      <c r="Y374" s="69"/>
      <c r="Z374" s="69"/>
      <c r="AA374" s="69"/>
      <c r="AB374" s="69"/>
      <c r="AC374" s="69"/>
      <c r="AD374" s="69"/>
      <c r="AE374" s="69"/>
      <c r="AF374" s="69"/>
    </row>
    <row r="375" customFormat="false" ht="15" hidden="false" customHeight="true" outlineLevel="0" collapsed="false">
      <c r="A375" s="60" t="s">
        <v>75</v>
      </c>
      <c r="B375" s="61" t="str">
        <f aca="false">VLOOKUP(A375,PROGRAMAS!A:I,5,0)</f>
        <v>TEMÁTICO</v>
      </c>
      <c r="C375" s="62" t="str">
        <f aca="false">VLOOKUP(A375,PROGRAMAS!A:I,2,0)</f>
        <v>PIAUÍ PRODUTIVO E SUSTENTÁVEL - AGRICULTURA FAMILIAR</v>
      </c>
      <c r="D375" s="62" t="str">
        <f aca="false">VLOOKUP(A375,PROGRAMAS!A:O,3,0)</f>
        <v>DIRETRIZ II</v>
      </c>
      <c r="E375" s="62" t="str">
        <f aca="false">VLOOKUP(A375,PROGRAMAS!A:O,6,0)</f>
        <v>DESENVOLVIMENTO RURAL</v>
      </c>
      <c r="F375" s="63" t="s">
        <v>873</v>
      </c>
      <c r="G375" s="66" t="str">
        <f aca="false">VLOOKUP(F375,'AÇÕES ORÇAMENTÁRIAS'!D:E,2,0)</f>
        <v>1260</v>
      </c>
      <c r="H375" s="65" t="n">
        <f aca="false">VLOOKUP(CONCATENATE(G375,J375),'AÇÕES ORÇAMENTÁRIAS'!O:P,2,0)</f>
        <v>4238448</v>
      </c>
      <c r="I375" s="65" t="n">
        <f aca="false">VLOOKUP(CONCATENATE(G375,J375),'AÇÕES ORÇAMENTÁRIAS'!O:Q,3,0)</f>
        <v>2590337.38</v>
      </c>
      <c r="J375" s="66" t="str">
        <f aca="false">LEFT(K375,5)</f>
        <v>15101</v>
      </c>
      <c r="K375" s="67" t="s">
        <v>848</v>
      </c>
      <c r="L375" s="71" t="s">
        <v>877</v>
      </c>
      <c r="M375" s="66" t="str">
        <f aca="false">VLOOKUP(L375,'AÇÕES ESTRATÉGICAS'!D:E,2,0)</f>
        <v>1516</v>
      </c>
      <c r="N375" s="66" t="str">
        <f aca="false">CONCATENATE(J375,O375)</f>
        <v>15101BARRAGINHAS DE USO COMUNITÁRIO CONSTRUÍDAS</v>
      </c>
      <c r="O375" s="63" t="s">
        <v>878</v>
      </c>
      <c r="P375" s="63" t="s">
        <v>147</v>
      </c>
      <c r="Q375" s="63" t="n">
        <v>150</v>
      </c>
      <c r="R375" s="69" t="str">
        <f aca="false">VLOOKUP(O375,'PRODUTOS PPA'!G:G,1,0)</f>
        <v>BARRAGINHAS DE USO COMUNITÁRIO CONSTRUÍDAS</v>
      </c>
      <c r="S375" s="63" t="s">
        <v>873</v>
      </c>
      <c r="T375" s="63" t="s">
        <v>876</v>
      </c>
      <c r="U375" s="63" t="n">
        <v>4238448</v>
      </c>
      <c r="V375" s="70"/>
      <c r="W375" s="69"/>
      <c r="X375" s="69"/>
      <c r="Y375" s="69"/>
      <c r="Z375" s="69"/>
      <c r="AA375" s="69"/>
      <c r="AB375" s="69"/>
      <c r="AC375" s="69"/>
      <c r="AD375" s="69"/>
      <c r="AE375" s="69"/>
      <c r="AF375" s="69"/>
    </row>
    <row r="376" customFormat="false" ht="15" hidden="false" customHeight="true" outlineLevel="0" collapsed="false">
      <c r="A376" s="60" t="s">
        <v>75</v>
      </c>
      <c r="B376" s="61" t="str">
        <f aca="false">VLOOKUP(A376,PROGRAMAS!A:I,5,0)</f>
        <v>TEMÁTICO</v>
      </c>
      <c r="C376" s="62" t="str">
        <f aca="false">VLOOKUP(A376,PROGRAMAS!A:I,2,0)</f>
        <v>PIAUÍ PRODUTIVO E SUSTENTÁVEL - AGRICULTURA FAMILIAR</v>
      </c>
      <c r="D376" s="62" t="str">
        <f aca="false">VLOOKUP(A376,PROGRAMAS!A:O,3,0)</f>
        <v>DIRETRIZ II</v>
      </c>
      <c r="E376" s="62" t="str">
        <f aca="false">VLOOKUP(A376,PROGRAMAS!A:O,6,0)</f>
        <v>DESENVOLVIMENTO RURAL</v>
      </c>
      <c r="F376" s="63" t="s">
        <v>873</v>
      </c>
      <c r="G376" s="66" t="str">
        <f aca="false">VLOOKUP(F376,'AÇÕES ORÇAMENTÁRIAS'!D:E,2,0)</f>
        <v>1260</v>
      </c>
      <c r="H376" s="65" t="n">
        <f aca="false">VLOOKUP(CONCATENATE(G376,J376),'AÇÕES ORÇAMENTÁRIAS'!O:P,2,0)</f>
        <v>4238448</v>
      </c>
      <c r="I376" s="65" t="n">
        <f aca="false">VLOOKUP(CONCATENATE(G376,J376),'AÇÕES ORÇAMENTÁRIAS'!O:Q,3,0)</f>
        <v>2590337.38</v>
      </c>
      <c r="J376" s="66" t="str">
        <f aca="false">LEFT(K376,5)</f>
        <v>15101</v>
      </c>
      <c r="K376" s="67" t="s">
        <v>848</v>
      </c>
      <c r="L376" s="71" t="s">
        <v>877</v>
      </c>
      <c r="M376" s="66" t="str">
        <f aca="false">VLOOKUP(L376,'AÇÕES ESTRATÉGICAS'!D:E,2,0)</f>
        <v>1516</v>
      </c>
      <c r="N376" s="66" t="str">
        <f aca="false">CONCATENATE(J376,O376)</f>
        <v>15101CISTERNAS CALÇADÃO E EXURRADA CONSTRUÍDAS E INSTALADAS</v>
      </c>
      <c r="O376" s="63" t="s">
        <v>879</v>
      </c>
      <c r="P376" s="63" t="s">
        <v>147</v>
      </c>
      <c r="Q376" s="69" t="n">
        <v>300</v>
      </c>
      <c r="R376" s="69" t="str">
        <f aca="false">VLOOKUP(O376,'PRODUTOS PPA'!G:G,1,0)</f>
        <v>CISTERNAS CALÇADÃO E EXURRADA CONSTRUÍDAS E INSTALADAS</v>
      </c>
      <c r="S376" s="69" t="s">
        <v>873</v>
      </c>
      <c r="T376" s="69" t="s">
        <v>876</v>
      </c>
      <c r="U376" s="69" t="n">
        <v>4238448</v>
      </c>
      <c r="V376" s="70"/>
      <c r="W376" s="69"/>
      <c r="X376" s="69"/>
      <c r="Y376" s="69"/>
      <c r="Z376" s="69"/>
      <c r="AA376" s="69"/>
      <c r="AB376" s="69"/>
      <c r="AC376" s="69"/>
      <c r="AD376" s="69"/>
      <c r="AE376" s="69"/>
      <c r="AF376" s="69"/>
    </row>
    <row r="377" customFormat="false" ht="15" hidden="false" customHeight="true" outlineLevel="0" collapsed="false">
      <c r="A377" s="60" t="s">
        <v>75</v>
      </c>
      <c r="B377" s="61" t="str">
        <f aca="false">VLOOKUP(A377,PROGRAMAS!A:I,5,0)</f>
        <v>TEMÁTICO</v>
      </c>
      <c r="C377" s="62" t="str">
        <f aca="false">VLOOKUP(A377,PROGRAMAS!A:I,2,0)</f>
        <v>PIAUÍ PRODUTIVO E SUSTENTÁVEL - AGRICULTURA FAMILIAR</v>
      </c>
      <c r="D377" s="62" t="str">
        <f aca="false">VLOOKUP(A377,PROGRAMAS!A:O,3,0)</f>
        <v>DIRETRIZ II</v>
      </c>
      <c r="E377" s="62" t="str">
        <f aca="false">VLOOKUP(A377,PROGRAMAS!A:O,6,0)</f>
        <v>DESENVOLVIMENTO RURAL</v>
      </c>
      <c r="F377" s="63" t="s">
        <v>873</v>
      </c>
      <c r="G377" s="66" t="str">
        <f aca="false">VLOOKUP(F377,'AÇÕES ORÇAMENTÁRIAS'!D:E,2,0)</f>
        <v>1260</v>
      </c>
      <c r="H377" s="65" t="n">
        <f aca="false">VLOOKUP(CONCATENATE(G377,J377),'AÇÕES ORÇAMENTÁRIAS'!O:P,2,0)</f>
        <v>4238448</v>
      </c>
      <c r="I377" s="65" t="n">
        <f aca="false">VLOOKUP(CONCATENATE(G377,J377),'AÇÕES ORÇAMENTÁRIAS'!O:Q,3,0)</f>
        <v>2590337.38</v>
      </c>
      <c r="J377" s="66" t="str">
        <f aca="false">LEFT(K377,5)</f>
        <v>15101</v>
      </c>
      <c r="K377" s="67" t="s">
        <v>848</v>
      </c>
      <c r="L377" s="71" t="s">
        <v>877</v>
      </c>
      <c r="M377" s="66" t="str">
        <f aca="false">VLOOKUP(L377,'AÇÕES ESTRATÉGICAS'!D:E,2,0)</f>
        <v>1516</v>
      </c>
      <c r="N377" s="66" t="str">
        <f aca="false">CONCATENATE(J377,O377)</f>
        <v>15101CISTERNAS PARA CONSUMO HUMANO ADQUIRIDAS E INSTALADAS</v>
      </c>
      <c r="O377" s="63" t="s">
        <v>880</v>
      </c>
      <c r="P377" s="63" t="s">
        <v>147</v>
      </c>
      <c r="Q377" s="69" t="n">
        <v>300</v>
      </c>
      <c r="R377" s="69" t="str">
        <f aca="false">VLOOKUP(O377,'PRODUTOS PPA'!G:G,1,0)</f>
        <v>CISTERNAS PARA CONSUMO HUMANO ADQUIRIDAS E INSTALADAS</v>
      </c>
      <c r="S377" s="69" t="s">
        <v>873</v>
      </c>
      <c r="T377" s="69" t="s">
        <v>876</v>
      </c>
      <c r="U377" s="69" t="n">
        <v>4238448</v>
      </c>
      <c r="V377" s="70"/>
      <c r="W377" s="69"/>
      <c r="X377" s="69"/>
      <c r="Y377" s="69"/>
      <c r="Z377" s="69"/>
      <c r="AA377" s="69"/>
      <c r="AB377" s="69"/>
      <c r="AC377" s="69"/>
      <c r="AD377" s="69"/>
      <c r="AE377" s="69"/>
      <c r="AF377" s="69"/>
    </row>
    <row r="378" customFormat="false" ht="15" hidden="false" customHeight="true" outlineLevel="0" collapsed="false">
      <c r="A378" s="60" t="s">
        <v>75</v>
      </c>
      <c r="B378" s="61" t="str">
        <f aca="false">VLOOKUP(A378,PROGRAMAS!A:I,5,0)</f>
        <v>TEMÁTICO</v>
      </c>
      <c r="C378" s="62" t="str">
        <f aca="false">VLOOKUP(A378,PROGRAMAS!A:I,2,0)</f>
        <v>PIAUÍ PRODUTIVO E SUSTENTÁVEL - AGRICULTURA FAMILIAR</v>
      </c>
      <c r="D378" s="62" t="str">
        <f aca="false">VLOOKUP(A378,PROGRAMAS!A:O,3,0)</f>
        <v>DIRETRIZ II</v>
      </c>
      <c r="E378" s="62" t="str">
        <f aca="false">VLOOKUP(A378,PROGRAMAS!A:O,6,0)</f>
        <v>DESENVOLVIMENTO RURAL</v>
      </c>
      <c r="F378" s="63" t="s">
        <v>873</v>
      </c>
      <c r="G378" s="66" t="str">
        <f aca="false">VLOOKUP(F378,'AÇÕES ORÇAMENTÁRIAS'!D:E,2,0)</f>
        <v>1260</v>
      </c>
      <c r="H378" s="65" t="n">
        <f aca="false">VLOOKUP(CONCATENATE(G378,J378),'AÇÕES ORÇAMENTÁRIAS'!O:P,2,0)</f>
        <v>4238448</v>
      </c>
      <c r="I378" s="65" t="n">
        <f aca="false">VLOOKUP(CONCATENATE(G378,J378),'AÇÕES ORÇAMENTÁRIAS'!O:Q,3,0)</f>
        <v>2590337.38</v>
      </c>
      <c r="J378" s="66" t="str">
        <f aca="false">LEFT(K378,5)</f>
        <v>15101</v>
      </c>
      <c r="K378" s="67" t="s">
        <v>848</v>
      </c>
      <c r="L378" s="71" t="s">
        <v>877</v>
      </c>
      <c r="M378" s="66" t="str">
        <f aca="false">VLOOKUP(L378,'AÇÕES ESTRATÉGICAS'!D:E,2,0)</f>
        <v>1516</v>
      </c>
      <c r="N378" s="66" t="str">
        <f aca="false">CONCATENATE(J378,O378)</f>
        <v>15101POÇOS DESTINADOS A PRODUÇÃO PERFURADOS E EQUIPADOS</v>
      </c>
      <c r="O378" s="63" t="s">
        <v>881</v>
      </c>
      <c r="P378" s="63" t="s">
        <v>147</v>
      </c>
      <c r="Q378" s="69" t="n">
        <v>300</v>
      </c>
      <c r="R378" s="69" t="str">
        <f aca="false">VLOOKUP(O378,'PRODUTOS PPA'!G:G,1,0)</f>
        <v>POÇOS DESTINADOS A PRODUÇÃO PERFURADOS E EQUIPADOS</v>
      </c>
      <c r="S378" s="69" t="s">
        <v>873</v>
      </c>
      <c r="T378" s="69" t="s">
        <v>876</v>
      </c>
      <c r="U378" s="69" t="n">
        <v>4238448</v>
      </c>
      <c r="V378" s="70"/>
      <c r="W378" s="69"/>
      <c r="X378" s="69"/>
      <c r="Y378" s="69"/>
      <c r="Z378" s="69"/>
      <c r="AA378" s="69"/>
      <c r="AB378" s="69"/>
      <c r="AC378" s="69"/>
      <c r="AD378" s="69"/>
      <c r="AE378" s="69"/>
      <c r="AF378" s="69"/>
    </row>
    <row r="379" customFormat="false" ht="15" hidden="false" customHeight="true" outlineLevel="0" collapsed="false">
      <c r="A379" s="60" t="s">
        <v>75</v>
      </c>
      <c r="B379" s="61" t="str">
        <f aca="false">VLOOKUP(A379,PROGRAMAS!A:I,5,0)</f>
        <v>TEMÁTICO</v>
      </c>
      <c r="C379" s="62" t="str">
        <f aca="false">VLOOKUP(A379,PROGRAMAS!A:I,2,0)</f>
        <v>PIAUÍ PRODUTIVO E SUSTENTÁVEL - AGRICULTURA FAMILIAR</v>
      </c>
      <c r="D379" s="62" t="str">
        <f aca="false">VLOOKUP(A379,PROGRAMAS!A:O,3,0)</f>
        <v>DIRETRIZ II</v>
      </c>
      <c r="E379" s="62" t="str">
        <f aca="false">VLOOKUP(A379,PROGRAMAS!A:O,6,0)</f>
        <v>DESENVOLVIMENTO RURAL</v>
      </c>
      <c r="F379" s="63" t="s">
        <v>873</v>
      </c>
      <c r="G379" s="66" t="str">
        <f aca="false">VLOOKUP(F379,'AÇÕES ORÇAMENTÁRIAS'!D:E,2,0)</f>
        <v>1260</v>
      </c>
      <c r="H379" s="65" t="n">
        <f aca="false">VLOOKUP(CONCATENATE(G379,J379),'AÇÕES ORÇAMENTÁRIAS'!O:P,2,0)</f>
        <v>4238448</v>
      </c>
      <c r="I379" s="65" t="n">
        <f aca="false">VLOOKUP(CONCATENATE(G379,J379),'AÇÕES ORÇAMENTÁRIAS'!O:Q,3,0)</f>
        <v>2590337.38</v>
      </c>
      <c r="J379" s="66" t="str">
        <f aca="false">LEFT(K379,5)</f>
        <v>15101</v>
      </c>
      <c r="K379" s="67" t="s">
        <v>848</v>
      </c>
      <c r="L379" s="71" t="s">
        <v>877</v>
      </c>
      <c r="M379" s="66" t="str">
        <f aca="false">VLOOKUP(L379,'AÇÕES ESTRATÉGICAS'!D:E,2,0)</f>
        <v>1516</v>
      </c>
      <c r="N379" s="66" t="str">
        <f aca="false">CONCATENATE(J379,O379)</f>
        <v>15101SISTEMA SIMPLIFICADO COLETIVO DE ABASTECIMENTO D'AGUA CONSTRUÍDO</v>
      </c>
      <c r="O379" s="63" t="s">
        <v>882</v>
      </c>
      <c r="P379" s="63" t="s">
        <v>637</v>
      </c>
      <c r="Q379" s="69" t="n">
        <v>68</v>
      </c>
      <c r="R379" s="69" t="str">
        <f aca="false">VLOOKUP(O379,'PRODUTOS PPA'!G:G,1,0)</f>
        <v>SISTEMA SIMPLIFICADO COLETIVO DE ABASTECIMENTO D'AGUA CONSTRUÍDO</v>
      </c>
      <c r="S379" s="69" t="s">
        <v>873</v>
      </c>
      <c r="T379" s="69" t="s">
        <v>876</v>
      </c>
      <c r="U379" s="69" t="n">
        <v>4238448</v>
      </c>
      <c r="V379" s="70"/>
      <c r="W379" s="69"/>
      <c r="X379" s="69"/>
      <c r="Y379" s="69"/>
      <c r="Z379" s="69"/>
      <c r="AA379" s="69"/>
      <c r="AB379" s="69"/>
      <c r="AC379" s="69"/>
      <c r="AD379" s="69"/>
      <c r="AE379" s="69"/>
      <c r="AF379" s="69"/>
    </row>
    <row r="380" customFormat="false" ht="15" hidden="false" customHeight="true" outlineLevel="0" collapsed="false">
      <c r="A380" s="60" t="s">
        <v>75</v>
      </c>
      <c r="B380" s="61" t="str">
        <f aca="false">VLOOKUP(A380,PROGRAMAS!A:I,5,0)</f>
        <v>TEMÁTICO</v>
      </c>
      <c r="C380" s="62" t="str">
        <f aca="false">VLOOKUP(A380,PROGRAMAS!A:I,2,0)</f>
        <v>PIAUÍ PRODUTIVO E SUSTENTÁVEL - AGRICULTURA FAMILIAR</v>
      </c>
      <c r="D380" s="62" t="str">
        <f aca="false">VLOOKUP(A380,PROGRAMAS!A:O,3,0)</f>
        <v>DIRETRIZ II</v>
      </c>
      <c r="E380" s="62" t="str">
        <f aca="false">VLOOKUP(A380,PROGRAMAS!A:O,6,0)</f>
        <v>DESENVOLVIMENTO RURAL</v>
      </c>
      <c r="F380" s="63" t="s">
        <v>883</v>
      </c>
      <c r="G380" s="66" t="str">
        <f aca="false">VLOOKUP(F380,'AÇÕES ORÇAMENTÁRIAS'!D:E,2,0)</f>
        <v>1271</v>
      </c>
      <c r="H380" s="65" t="n">
        <f aca="false">VLOOKUP(CONCATENATE(G380,J380),'AÇÕES ORÇAMENTÁRIAS'!O:P,2,0)</f>
        <v>2769000</v>
      </c>
      <c r="I380" s="65" t="n">
        <f aca="false">VLOOKUP(CONCATENATE(G380,J380),'AÇÕES ORÇAMENTÁRIAS'!O:Q,3,0)</f>
        <v>869457</v>
      </c>
      <c r="J380" s="66" t="str">
        <f aca="false">LEFT(K380,5)</f>
        <v>15101</v>
      </c>
      <c r="K380" s="67" t="s">
        <v>848</v>
      </c>
      <c r="L380" s="71" t="s">
        <v>884</v>
      </c>
      <c r="M380" s="66" t="str">
        <f aca="false">VLOOKUP(L380,'AÇÕES ESTRATÉGICAS'!D:E,2,0)</f>
        <v>1613</v>
      </c>
      <c r="N380" s="66" t="str">
        <f aca="false">CONCATENATE(J380,O380)</f>
        <v>15101UNIDADES HABITACIONAIS CONSTRUÍDAS</v>
      </c>
      <c r="O380" s="69" t="s">
        <v>885</v>
      </c>
      <c r="P380" s="69" t="s">
        <v>886</v>
      </c>
      <c r="Q380" s="69" t="n">
        <v>471</v>
      </c>
      <c r="R380" s="69" t="str">
        <f aca="false">VLOOKUP(O380,'PRODUTOS PPA'!G:G,1,0)</f>
        <v>UNIDADES HABITACIONAIS CONSTRUÍDAS</v>
      </c>
      <c r="S380" s="69" t="s">
        <v>883</v>
      </c>
      <c r="T380" s="69" t="s">
        <v>887</v>
      </c>
      <c r="U380" s="69" t="n">
        <v>2769000</v>
      </c>
      <c r="V380" s="70"/>
      <c r="W380" s="69"/>
      <c r="X380" s="69"/>
      <c r="Y380" s="69"/>
      <c r="Z380" s="69"/>
      <c r="AA380" s="69"/>
      <c r="AB380" s="69"/>
      <c r="AC380" s="69"/>
      <c r="AD380" s="69"/>
      <c r="AE380" s="69"/>
      <c r="AF380" s="69"/>
    </row>
    <row r="381" customFormat="false" ht="15" hidden="false" customHeight="true" outlineLevel="0" collapsed="false">
      <c r="A381" s="60" t="s">
        <v>75</v>
      </c>
      <c r="B381" s="61" t="str">
        <f aca="false">VLOOKUP(A381,PROGRAMAS!A:I,5,0)</f>
        <v>TEMÁTICO</v>
      </c>
      <c r="C381" s="62" t="str">
        <f aca="false">VLOOKUP(A381,PROGRAMAS!A:I,2,0)</f>
        <v>PIAUÍ PRODUTIVO E SUSTENTÁVEL - AGRICULTURA FAMILIAR</v>
      </c>
      <c r="D381" s="62" t="str">
        <f aca="false">VLOOKUP(A381,PROGRAMAS!A:O,3,0)</f>
        <v>DIRETRIZ II</v>
      </c>
      <c r="E381" s="62" t="str">
        <f aca="false">VLOOKUP(A381,PROGRAMAS!A:O,6,0)</f>
        <v>DESENVOLVIMENTO RURAL</v>
      </c>
      <c r="F381" s="63" t="s">
        <v>888</v>
      </c>
      <c r="G381" s="66" t="str">
        <f aca="false">VLOOKUP(F381,'AÇÕES ORÇAMENTÁRIAS'!D:E,2,0)</f>
        <v>2210</v>
      </c>
      <c r="H381" s="65" t="n">
        <f aca="false">VLOOKUP(CONCATENATE(G381,J381),'AÇÕES ORÇAMENTÁRIAS'!O:P,2,0)</f>
        <v>0</v>
      </c>
      <c r="I381" s="65" t="n">
        <f aca="false">VLOOKUP(CONCATENATE(G381,J381),'AÇÕES ORÇAMENTÁRIAS'!O:Q,3,0)</f>
        <v>0</v>
      </c>
      <c r="J381" s="66" t="str">
        <f aca="false">LEFT(K381,5)</f>
        <v>15101</v>
      </c>
      <c r="K381" s="67" t="s">
        <v>848</v>
      </c>
      <c r="L381" s="71" t="s">
        <v>857</v>
      </c>
      <c r="M381" s="66" t="str">
        <f aca="false">VLOOKUP(L381,'AÇÕES ESTRATÉGICAS'!D:E,2,0)</f>
        <v>1569</v>
      </c>
      <c r="N381" s="66" t="str">
        <f aca="false">CONCATENATE(J381,O381)</f>
        <v>15101AGRICULTOR FAMILIAR COM SERVIÇOS DE ANALISE DE SOLOS SUBSIDIADOS</v>
      </c>
      <c r="O381" s="63" t="s">
        <v>889</v>
      </c>
      <c r="P381" s="63" t="s">
        <v>890</v>
      </c>
      <c r="Q381" s="69" t="n">
        <v>1000</v>
      </c>
      <c r="R381" s="69" t="str">
        <f aca="false">VLOOKUP(O381,'PRODUTOS PPA'!G:G,1,0)</f>
        <v>AGRICULTOR FAMILIAR COM SERVIÇOS DE ANALISE DE SOLOS SUBSIDIADOS</v>
      </c>
      <c r="S381" s="69" t="s">
        <v>888</v>
      </c>
      <c r="T381" s="69" t="s">
        <v>891</v>
      </c>
      <c r="U381" s="69" t="n">
        <v>0</v>
      </c>
      <c r="V381" s="70"/>
      <c r="W381" s="69"/>
      <c r="X381" s="69"/>
      <c r="Y381" s="69"/>
      <c r="Z381" s="69"/>
      <c r="AA381" s="69"/>
      <c r="AB381" s="69"/>
      <c r="AC381" s="69"/>
      <c r="AD381" s="69"/>
      <c r="AE381" s="69"/>
      <c r="AF381" s="69"/>
    </row>
    <row r="382" customFormat="false" ht="15" hidden="false" customHeight="true" outlineLevel="0" collapsed="false">
      <c r="A382" s="60" t="s">
        <v>75</v>
      </c>
      <c r="B382" s="61" t="str">
        <f aca="false">VLOOKUP(A382,PROGRAMAS!A:I,5,0)</f>
        <v>TEMÁTICO</v>
      </c>
      <c r="C382" s="62" t="str">
        <f aca="false">VLOOKUP(A382,PROGRAMAS!A:I,2,0)</f>
        <v>PIAUÍ PRODUTIVO E SUSTENTÁVEL - AGRICULTURA FAMILIAR</v>
      </c>
      <c r="D382" s="62" t="str">
        <f aca="false">VLOOKUP(A382,PROGRAMAS!A:O,3,0)</f>
        <v>DIRETRIZ II</v>
      </c>
      <c r="E382" s="62" t="str">
        <f aca="false">VLOOKUP(A382,PROGRAMAS!A:O,6,0)</f>
        <v>DESENVOLVIMENTO RURAL</v>
      </c>
      <c r="F382" s="63" t="s">
        <v>888</v>
      </c>
      <c r="G382" s="66" t="str">
        <f aca="false">VLOOKUP(F382,'AÇÕES ORÇAMENTÁRIAS'!D:E,2,0)</f>
        <v>2210</v>
      </c>
      <c r="H382" s="65" t="n">
        <f aca="false">VLOOKUP(CONCATENATE(G382,J382),'AÇÕES ORÇAMENTÁRIAS'!O:P,2,0)</f>
        <v>0</v>
      </c>
      <c r="I382" s="65" t="n">
        <f aca="false">VLOOKUP(CONCATENATE(G382,J382),'AÇÕES ORÇAMENTÁRIAS'!O:Q,3,0)</f>
        <v>0</v>
      </c>
      <c r="J382" s="66" t="str">
        <f aca="false">LEFT(K382,5)</f>
        <v>15101</v>
      </c>
      <c r="K382" s="67" t="s">
        <v>848</v>
      </c>
      <c r="L382" s="71" t="s">
        <v>857</v>
      </c>
      <c r="M382" s="66" t="str">
        <f aca="false">VLOOKUP(L382,'AÇÕES ESTRATÉGICAS'!D:E,2,0)</f>
        <v>1569</v>
      </c>
      <c r="N382" s="66" t="str">
        <f aca="false">CONCATENATE(J382,O382)</f>
        <v>15101FAMÍLIAS COM SUBSÍDIO DE ENERGIA PARA A PRODUÇÃO AGRÍCOLA E AQUÍCOLA</v>
      </c>
      <c r="O382" s="69" t="s">
        <v>892</v>
      </c>
      <c r="P382" s="69" t="s">
        <v>859</v>
      </c>
      <c r="Q382" s="69" t="n">
        <v>4000</v>
      </c>
      <c r="R382" s="69" t="str">
        <f aca="false">VLOOKUP(O382,'PRODUTOS PPA'!G:G,1,0)</f>
        <v>FAMÍLIAS COM SUBSÍDIO DE ENERGIA PARA A PRODUÇÃO AGRÍCOLA E AQUÍCOLA</v>
      </c>
      <c r="S382" s="69" t="s">
        <v>888</v>
      </c>
      <c r="T382" s="69" t="s">
        <v>891</v>
      </c>
      <c r="U382" s="69" t="n">
        <v>0</v>
      </c>
      <c r="V382" s="70"/>
      <c r="W382" s="69"/>
      <c r="X382" s="69"/>
      <c r="Y382" s="69"/>
      <c r="Z382" s="69"/>
      <c r="AA382" s="69"/>
      <c r="AB382" s="69"/>
      <c r="AC382" s="69"/>
      <c r="AD382" s="69"/>
      <c r="AE382" s="69"/>
      <c r="AF382" s="69"/>
    </row>
    <row r="383" customFormat="false" ht="15" hidden="false" customHeight="true" outlineLevel="0" collapsed="false">
      <c r="A383" s="60" t="s">
        <v>75</v>
      </c>
      <c r="B383" s="61" t="str">
        <f aca="false">VLOOKUP(A383,PROGRAMAS!A:I,5,0)</f>
        <v>TEMÁTICO</v>
      </c>
      <c r="C383" s="62" t="str">
        <f aca="false">VLOOKUP(A383,PROGRAMAS!A:I,2,0)</f>
        <v>PIAUÍ PRODUTIVO E SUSTENTÁVEL - AGRICULTURA FAMILIAR</v>
      </c>
      <c r="D383" s="62" t="str">
        <f aca="false">VLOOKUP(A383,PROGRAMAS!A:O,3,0)</f>
        <v>DIRETRIZ II</v>
      </c>
      <c r="E383" s="62" t="str">
        <f aca="false">VLOOKUP(A383,PROGRAMAS!A:O,6,0)</f>
        <v>DESENVOLVIMENTO RURAL</v>
      </c>
      <c r="F383" s="63" t="s">
        <v>893</v>
      </c>
      <c r="G383" s="66" t="str">
        <f aca="false">VLOOKUP(F383,'AÇÕES ORÇAMENTÁRIAS'!D:E,2,0)</f>
        <v>1280</v>
      </c>
      <c r="H383" s="65" t="n">
        <f aca="false">VLOOKUP(CONCATENATE(G383,J383),'AÇÕES ORÇAMENTÁRIAS'!O:P,2,0)</f>
        <v>4817000</v>
      </c>
      <c r="I383" s="65" t="n">
        <f aca="false">VLOOKUP(CONCATENATE(G383,J383),'AÇÕES ORÇAMENTÁRIAS'!O:Q,3,0)</f>
        <v>1325768.68</v>
      </c>
      <c r="J383" s="66" t="str">
        <f aca="false">LEFT(K383,5)</f>
        <v>15101</v>
      </c>
      <c r="K383" s="67" t="s">
        <v>848</v>
      </c>
      <c r="L383" s="71" t="s">
        <v>894</v>
      </c>
      <c r="M383" s="66" t="str">
        <f aca="false">VLOOKUP(L383,'AÇÕES ESTRATÉGICAS'!D:E,2,0)</f>
        <v>1585</v>
      </c>
      <c r="N383" s="66" t="str">
        <f aca="false">CONCATENATE(J383,O383)</f>
        <v>15101AGROINDÚSTRIAS DE BASE FAMILIAR IMPLANTADAS</v>
      </c>
      <c r="O383" s="63" t="s">
        <v>895</v>
      </c>
      <c r="P383" s="63" t="s">
        <v>147</v>
      </c>
      <c r="Q383" s="69" t="n">
        <v>50</v>
      </c>
      <c r="R383" s="69" t="str">
        <f aca="false">VLOOKUP(O383,'PRODUTOS PPA'!G:G,1,0)</f>
        <v>AGROINDÚSTRIAS DE BASE FAMILIAR IMPLANTADAS</v>
      </c>
      <c r="S383" s="69" t="s">
        <v>893</v>
      </c>
      <c r="T383" s="69" t="s">
        <v>896</v>
      </c>
      <c r="U383" s="69" t="n">
        <v>4817000</v>
      </c>
      <c r="V383" s="70"/>
      <c r="W383" s="69"/>
      <c r="X383" s="69"/>
      <c r="Y383" s="69"/>
      <c r="Z383" s="69"/>
      <c r="AA383" s="69"/>
      <c r="AB383" s="69"/>
      <c r="AC383" s="69"/>
      <c r="AD383" s="69"/>
      <c r="AE383" s="69"/>
      <c r="AF383" s="69"/>
    </row>
    <row r="384" customFormat="false" ht="15" hidden="false" customHeight="true" outlineLevel="0" collapsed="false">
      <c r="A384" s="60" t="s">
        <v>75</v>
      </c>
      <c r="B384" s="61" t="str">
        <f aca="false">VLOOKUP(A384,PROGRAMAS!A:I,5,0)</f>
        <v>TEMÁTICO</v>
      </c>
      <c r="C384" s="62" t="str">
        <f aca="false">VLOOKUP(A384,PROGRAMAS!A:I,2,0)</f>
        <v>PIAUÍ PRODUTIVO E SUSTENTÁVEL - AGRICULTURA FAMILIAR</v>
      </c>
      <c r="D384" s="62" t="str">
        <f aca="false">VLOOKUP(A384,PROGRAMAS!A:O,3,0)</f>
        <v>DIRETRIZ II</v>
      </c>
      <c r="E384" s="62" t="str">
        <f aca="false">VLOOKUP(A384,PROGRAMAS!A:O,6,0)</f>
        <v>DESENVOLVIMENTO RURAL</v>
      </c>
      <c r="F384" s="63" t="s">
        <v>893</v>
      </c>
      <c r="G384" s="66" t="str">
        <f aca="false">VLOOKUP(F384,'AÇÕES ORÇAMENTÁRIAS'!D:E,2,0)</f>
        <v>1280</v>
      </c>
      <c r="H384" s="65" t="n">
        <f aca="false">VLOOKUP(CONCATENATE(G384,J384),'AÇÕES ORÇAMENTÁRIAS'!O:P,2,0)</f>
        <v>4817000</v>
      </c>
      <c r="I384" s="65" t="n">
        <f aca="false">VLOOKUP(CONCATENATE(G384,J384),'AÇÕES ORÇAMENTÁRIAS'!O:Q,3,0)</f>
        <v>1325768.68</v>
      </c>
      <c r="J384" s="66" t="str">
        <f aca="false">LEFT(K384,5)</f>
        <v>15101</v>
      </c>
      <c r="K384" s="67" t="s">
        <v>848</v>
      </c>
      <c r="L384" s="71" t="s">
        <v>894</v>
      </c>
      <c r="M384" s="66" t="str">
        <f aca="false">VLOOKUP(L384,'AÇÕES ESTRATÉGICAS'!D:E,2,0)</f>
        <v>1585</v>
      </c>
      <c r="N384" s="66" t="str">
        <f aca="false">CONCATENATE(J384,O384)</f>
        <v>15101EMPREENDIMENTOS DOS ARRANJOS PRODUTIVOS LOCAIS COM ASSESSORIA E CAPACITAÇÃO</v>
      </c>
      <c r="O384" s="69" t="s">
        <v>897</v>
      </c>
      <c r="P384" s="69" t="s">
        <v>147</v>
      </c>
      <c r="Q384" s="69" t="n">
        <v>10</v>
      </c>
      <c r="R384" s="69" t="str">
        <f aca="false">VLOOKUP(O384,'PRODUTOS PPA'!G:G,1,0)</f>
        <v>EMPREENDIMENTOS DOS ARRANJOS PRODUTIVOS LOCAIS COM ASSESSORIA E CAPACITAÇÃO</v>
      </c>
      <c r="S384" s="69" t="s">
        <v>893</v>
      </c>
      <c r="T384" s="69" t="s">
        <v>896</v>
      </c>
      <c r="U384" s="69" t="n">
        <v>4817000</v>
      </c>
      <c r="V384" s="70"/>
      <c r="W384" s="69"/>
      <c r="X384" s="69"/>
      <c r="Y384" s="69"/>
      <c r="Z384" s="69"/>
      <c r="AA384" s="69"/>
      <c r="AB384" s="69"/>
      <c r="AC384" s="69"/>
      <c r="AD384" s="69"/>
      <c r="AE384" s="69"/>
      <c r="AF384" s="69"/>
    </row>
    <row r="385" customFormat="false" ht="15" hidden="false" customHeight="true" outlineLevel="0" collapsed="false">
      <c r="A385" s="60" t="s">
        <v>75</v>
      </c>
      <c r="B385" s="61" t="str">
        <f aca="false">VLOOKUP(A385,PROGRAMAS!A:I,5,0)</f>
        <v>TEMÁTICO</v>
      </c>
      <c r="C385" s="62" t="str">
        <f aca="false">VLOOKUP(A385,PROGRAMAS!A:I,2,0)</f>
        <v>PIAUÍ PRODUTIVO E SUSTENTÁVEL - AGRICULTURA FAMILIAR</v>
      </c>
      <c r="D385" s="62" t="str">
        <f aca="false">VLOOKUP(A385,PROGRAMAS!A:O,3,0)</f>
        <v>DIRETRIZ II</v>
      </c>
      <c r="E385" s="62" t="str">
        <f aca="false">VLOOKUP(A385,PROGRAMAS!A:O,6,0)</f>
        <v>DESENVOLVIMENTO RURAL</v>
      </c>
      <c r="F385" s="63" t="s">
        <v>893</v>
      </c>
      <c r="G385" s="66" t="str">
        <f aca="false">VLOOKUP(F385,'AÇÕES ORÇAMENTÁRIAS'!D:E,2,0)</f>
        <v>1280</v>
      </c>
      <c r="H385" s="65" t="n">
        <f aca="false">VLOOKUP(CONCATENATE(G385,J385),'AÇÕES ORÇAMENTÁRIAS'!O:P,2,0)</f>
        <v>4817000</v>
      </c>
      <c r="I385" s="65" t="n">
        <f aca="false">VLOOKUP(CONCATENATE(G385,J385),'AÇÕES ORÇAMENTÁRIAS'!O:Q,3,0)</f>
        <v>1325768.68</v>
      </c>
      <c r="J385" s="66" t="str">
        <f aca="false">LEFT(K385,5)</f>
        <v>15101</v>
      </c>
      <c r="K385" s="67" t="s">
        <v>848</v>
      </c>
      <c r="L385" s="71" t="s">
        <v>894</v>
      </c>
      <c r="M385" s="66" t="str">
        <f aca="false">VLOOKUP(L385,'AÇÕES ESTRATÉGICAS'!D:E,2,0)</f>
        <v>1585</v>
      </c>
      <c r="N385" s="66" t="str">
        <f aca="false">CONCATENATE(J385,O385)</f>
        <v>15101PLANO ESTADUAL DE PRODUÇÃO AGROECOLÓGICA E ORGÂNICA ELABORADO</v>
      </c>
      <c r="O385" s="69" t="s">
        <v>898</v>
      </c>
      <c r="P385" s="69" t="s">
        <v>399</v>
      </c>
      <c r="Q385" s="69" t="n">
        <v>1</v>
      </c>
      <c r="R385" s="69" t="str">
        <f aca="false">VLOOKUP(O385,'PRODUTOS PPA'!G:G,1,0)</f>
        <v>PLANO ESTADUAL DE PRODUÇÃO AGROECOLÓGICA E ORGÂNICA ELABORADO</v>
      </c>
      <c r="S385" s="69" t="s">
        <v>893</v>
      </c>
      <c r="T385" s="69" t="s">
        <v>896</v>
      </c>
      <c r="U385" s="69" t="n">
        <v>4817000</v>
      </c>
      <c r="V385" s="70"/>
      <c r="W385" s="69"/>
      <c r="X385" s="69"/>
      <c r="Y385" s="69"/>
      <c r="Z385" s="69"/>
      <c r="AA385" s="69"/>
      <c r="AB385" s="69"/>
      <c r="AC385" s="69"/>
      <c r="AD385" s="69"/>
      <c r="AE385" s="69"/>
      <c r="AF385" s="69"/>
    </row>
    <row r="386" customFormat="false" ht="15" hidden="false" customHeight="true" outlineLevel="0" collapsed="false">
      <c r="A386" s="60" t="s">
        <v>75</v>
      </c>
      <c r="B386" s="61" t="str">
        <f aca="false">VLOOKUP(A386,PROGRAMAS!A:I,5,0)</f>
        <v>TEMÁTICO</v>
      </c>
      <c r="C386" s="62" t="str">
        <f aca="false">VLOOKUP(A386,PROGRAMAS!A:I,2,0)</f>
        <v>PIAUÍ PRODUTIVO E SUSTENTÁVEL - AGRICULTURA FAMILIAR</v>
      </c>
      <c r="D386" s="62" t="str">
        <f aca="false">VLOOKUP(A386,PROGRAMAS!A:O,3,0)</f>
        <v>DIRETRIZ II</v>
      </c>
      <c r="E386" s="62" t="str">
        <f aca="false">VLOOKUP(A386,PROGRAMAS!A:O,6,0)</f>
        <v>DESENVOLVIMENTO RURAL</v>
      </c>
      <c r="F386" s="63" t="s">
        <v>893</v>
      </c>
      <c r="G386" s="66" t="str">
        <f aca="false">VLOOKUP(F386,'AÇÕES ORÇAMENTÁRIAS'!D:E,2,0)</f>
        <v>1280</v>
      </c>
      <c r="H386" s="65" t="n">
        <f aca="false">VLOOKUP(CONCATENATE(G386,J386),'AÇÕES ORÇAMENTÁRIAS'!O:P,2,0)</f>
        <v>4817000</v>
      </c>
      <c r="I386" s="65" t="n">
        <f aca="false">VLOOKUP(CONCATENATE(G386,J386),'AÇÕES ORÇAMENTÁRIAS'!O:Q,3,0)</f>
        <v>1325768.68</v>
      </c>
      <c r="J386" s="66" t="str">
        <f aca="false">LEFT(K386,5)</f>
        <v>15101</v>
      </c>
      <c r="K386" s="67" t="s">
        <v>848</v>
      </c>
      <c r="L386" s="71" t="s">
        <v>894</v>
      </c>
      <c r="M386" s="66" t="str">
        <f aca="false">VLOOKUP(L386,'AÇÕES ESTRATÉGICAS'!D:E,2,0)</f>
        <v>1585</v>
      </c>
      <c r="N386" s="66" t="str">
        <f aca="false">CONCATENATE(J386,O386)</f>
        <v>15101PLANO ESTADUAL DE PRODUÇÃO AGROECOLÓGICA E ORGÂNICA IMPLANTADO</v>
      </c>
      <c r="O386" s="69" t="s">
        <v>899</v>
      </c>
      <c r="P386" s="69" t="s">
        <v>859</v>
      </c>
      <c r="Q386" s="69" t="n">
        <v>750</v>
      </c>
      <c r="R386" s="69" t="str">
        <f aca="false">VLOOKUP(O386,'PRODUTOS PPA'!G:G,1,0)</f>
        <v>PLANO ESTADUAL DE PRODUÇÃO AGROECOLÓGICA E ORGÂNICA IMPLANTADO</v>
      </c>
      <c r="S386" s="69" t="s">
        <v>893</v>
      </c>
      <c r="T386" s="69" t="s">
        <v>896</v>
      </c>
      <c r="U386" s="69" t="n">
        <v>4817000</v>
      </c>
      <c r="V386" s="70"/>
      <c r="W386" s="69"/>
      <c r="X386" s="69"/>
      <c r="Y386" s="69"/>
      <c r="Z386" s="69"/>
      <c r="AA386" s="69"/>
      <c r="AB386" s="69"/>
      <c r="AC386" s="69"/>
      <c r="AD386" s="69"/>
      <c r="AE386" s="69"/>
      <c r="AF386" s="69"/>
    </row>
    <row r="387" customFormat="false" ht="15" hidden="false" customHeight="true" outlineLevel="0" collapsed="false">
      <c r="A387" s="60" t="s">
        <v>75</v>
      </c>
      <c r="B387" s="61" t="str">
        <f aca="false">VLOOKUP(A387,PROGRAMAS!A:I,5,0)</f>
        <v>TEMÁTICO</v>
      </c>
      <c r="C387" s="62" t="str">
        <f aca="false">VLOOKUP(A387,PROGRAMAS!A:I,2,0)</f>
        <v>PIAUÍ PRODUTIVO E SUSTENTÁVEL - AGRICULTURA FAMILIAR</v>
      </c>
      <c r="D387" s="62" t="str">
        <f aca="false">VLOOKUP(A387,PROGRAMAS!A:O,3,0)</f>
        <v>DIRETRIZ II</v>
      </c>
      <c r="E387" s="62" t="str">
        <f aca="false">VLOOKUP(A387,PROGRAMAS!A:O,6,0)</f>
        <v>DESENVOLVIMENTO RURAL</v>
      </c>
      <c r="F387" s="63" t="s">
        <v>893</v>
      </c>
      <c r="G387" s="66" t="str">
        <f aca="false">VLOOKUP(F387,'AÇÕES ORÇAMENTÁRIAS'!D:E,2,0)</f>
        <v>1280</v>
      </c>
      <c r="H387" s="65" t="n">
        <f aca="false">VLOOKUP(CONCATENATE(G387,J387),'AÇÕES ORÇAMENTÁRIAS'!O:P,2,0)</f>
        <v>4817000</v>
      </c>
      <c r="I387" s="65" t="n">
        <f aca="false">VLOOKUP(CONCATENATE(G387,J387),'AÇÕES ORÇAMENTÁRIAS'!O:Q,3,0)</f>
        <v>1325768.68</v>
      </c>
      <c r="J387" s="66" t="str">
        <f aca="false">LEFT(K387,5)</f>
        <v>15101</v>
      </c>
      <c r="K387" s="67" t="s">
        <v>848</v>
      </c>
      <c r="L387" s="71" t="s">
        <v>894</v>
      </c>
      <c r="M387" s="66" t="str">
        <f aca="false">VLOOKUP(L387,'AÇÕES ESTRATÉGICAS'!D:E,2,0)</f>
        <v>1585</v>
      </c>
      <c r="N387" s="66" t="str">
        <f aca="false">CONCATENATE(J387,O387)</f>
        <v>15101PLANOS DE REESTRUTURAÇÃO DOS APLS IMPLANTADOS</v>
      </c>
      <c r="O387" s="69" t="s">
        <v>900</v>
      </c>
      <c r="P387" s="69" t="s">
        <v>901</v>
      </c>
      <c r="Q387" s="69" t="n">
        <v>3</v>
      </c>
      <c r="R387" s="69" t="str">
        <f aca="false">VLOOKUP(O387,'PRODUTOS PPA'!G:G,1,0)</f>
        <v>PLANOS DE REESTRUTURAÇÃO DOS APLS IMPLANTADOS</v>
      </c>
      <c r="S387" s="69" t="s">
        <v>893</v>
      </c>
      <c r="T387" s="69" t="s">
        <v>896</v>
      </c>
      <c r="U387" s="69" t="n">
        <v>4817000</v>
      </c>
      <c r="V387" s="70"/>
      <c r="W387" s="69"/>
      <c r="X387" s="69"/>
      <c r="Y387" s="69"/>
      <c r="Z387" s="69"/>
      <c r="AA387" s="69"/>
      <c r="AB387" s="69"/>
      <c r="AC387" s="69"/>
      <c r="AD387" s="69"/>
      <c r="AE387" s="69"/>
      <c r="AF387" s="69"/>
    </row>
    <row r="388" customFormat="false" ht="15" hidden="false" customHeight="true" outlineLevel="0" collapsed="false">
      <c r="A388" s="60" t="s">
        <v>75</v>
      </c>
      <c r="B388" s="61" t="str">
        <f aca="false">VLOOKUP(A388,PROGRAMAS!A:I,5,0)</f>
        <v>TEMÁTICO</v>
      </c>
      <c r="C388" s="62" t="str">
        <f aca="false">VLOOKUP(A388,PROGRAMAS!A:I,2,0)</f>
        <v>PIAUÍ PRODUTIVO E SUSTENTÁVEL - AGRICULTURA FAMILIAR</v>
      </c>
      <c r="D388" s="62" t="str">
        <f aca="false">VLOOKUP(A388,PROGRAMAS!A:O,3,0)</f>
        <v>DIRETRIZ II</v>
      </c>
      <c r="E388" s="62" t="str">
        <f aca="false">VLOOKUP(A388,PROGRAMAS!A:O,6,0)</f>
        <v>DESENVOLVIMENTO RURAL</v>
      </c>
      <c r="F388" s="63" t="s">
        <v>893</v>
      </c>
      <c r="G388" s="66" t="str">
        <f aca="false">VLOOKUP(F388,'AÇÕES ORÇAMENTÁRIAS'!D:E,2,0)</f>
        <v>1280</v>
      </c>
      <c r="H388" s="65" t="n">
        <f aca="false">VLOOKUP(CONCATENATE(G388,J388),'AÇÕES ORÇAMENTÁRIAS'!O:P,2,0)</f>
        <v>4817000</v>
      </c>
      <c r="I388" s="65" t="n">
        <f aca="false">VLOOKUP(CONCATENATE(G388,J388),'AÇÕES ORÇAMENTÁRIAS'!O:Q,3,0)</f>
        <v>1325768.68</v>
      </c>
      <c r="J388" s="66" t="str">
        <f aca="false">LEFT(K388,5)</f>
        <v>15101</v>
      </c>
      <c r="K388" s="67" t="s">
        <v>848</v>
      </c>
      <c r="L388" s="71" t="s">
        <v>894</v>
      </c>
      <c r="M388" s="66" t="str">
        <f aca="false">VLOOKUP(L388,'AÇÕES ESTRATÉGICAS'!D:E,2,0)</f>
        <v>1585</v>
      </c>
      <c r="N388" s="66" t="str">
        <f aca="false">CONCATENATE(J388,O388)</f>
        <v>15101PLANOS ELABORADOS DE REESTRUTURAÇÃO DOS APLS: OVINOCAPRINOCULTURA, PISCICULTURA, APICULTURA, CAJUCULTURA, FLORICULTURA, BACIA LEITEIRA, FRUTICULTURA, SUINOCULTURA, AVICULTURA E SOCIOBIODIVERSIDADE</v>
      </c>
      <c r="O388" s="69" t="s">
        <v>902</v>
      </c>
      <c r="P388" s="69" t="s">
        <v>399</v>
      </c>
      <c r="Q388" s="69" t="n">
        <v>3</v>
      </c>
      <c r="R388" s="69" t="str">
        <f aca="false">VLOOKUP(O388,'PRODUTOS PPA'!G:G,1,0)</f>
        <v>PLANOS ELABORADOS DE REESTRUTURAÇÃO DOS APLS: OVINOCAPRINOCULTURA, PISCICULTURA, APICULTURA, CAJUCULTURA, FLORICULTURA, BACIA LEITEIRA, FRUTICULTURA, SUINOCULTURA, AVICULTURA E SOCIOBIODIVERSIDADE</v>
      </c>
      <c r="S388" s="69" t="s">
        <v>893</v>
      </c>
      <c r="T388" s="69" t="s">
        <v>896</v>
      </c>
      <c r="U388" s="69" t="n">
        <v>4817000</v>
      </c>
      <c r="V388" s="70"/>
      <c r="W388" s="69"/>
      <c r="X388" s="69"/>
      <c r="Y388" s="69"/>
      <c r="Z388" s="69"/>
      <c r="AA388" s="69"/>
      <c r="AB388" s="69"/>
      <c r="AC388" s="69"/>
      <c r="AD388" s="69"/>
      <c r="AE388" s="69"/>
      <c r="AF388" s="69"/>
    </row>
    <row r="389" customFormat="false" ht="15" hidden="false" customHeight="true" outlineLevel="0" collapsed="false">
      <c r="A389" s="60" t="s">
        <v>75</v>
      </c>
      <c r="B389" s="61" t="str">
        <f aca="false">VLOOKUP(A389,PROGRAMAS!A:I,5,0)</f>
        <v>TEMÁTICO</v>
      </c>
      <c r="C389" s="62" t="str">
        <f aca="false">VLOOKUP(A389,PROGRAMAS!A:I,2,0)</f>
        <v>PIAUÍ PRODUTIVO E SUSTENTÁVEL - AGRICULTURA FAMILIAR</v>
      </c>
      <c r="D389" s="62" t="str">
        <f aca="false">VLOOKUP(A389,PROGRAMAS!A:O,3,0)</f>
        <v>DIRETRIZ II</v>
      </c>
      <c r="E389" s="62" t="str">
        <f aca="false">VLOOKUP(A389,PROGRAMAS!A:O,6,0)</f>
        <v>DESENVOLVIMENTO RURAL</v>
      </c>
      <c r="F389" s="63" t="s">
        <v>893</v>
      </c>
      <c r="G389" s="66" t="str">
        <f aca="false">VLOOKUP(F389,'AÇÕES ORÇAMENTÁRIAS'!D:E,2,0)</f>
        <v>1280</v>
      </c>
      <c r="H389" s="65" t="n">
        <f aca="false">VLOOKUP(CONCATENATE(G389,J389),'AÇÕES ORÇAMENTÁRIAS'!O:P,2,0)</f>
        <v>4817000</v>
      </c>
      <c r="I389" s="65" t="n">
        <f aca="false">VLOOKUP(CONCATENATE(G389,J389),'AÇÕES ORÇAMENTÁRIAS'!O:Q,3,0)</f>
        <v>1325768.68</v>
      </c>
      <c r="J389" s="66" t="str">
        <f aca="false">LEFT(K389,5)</f>
        <v>15101</v>
      </c>
      <c r="K389" s="67" t="s">
        <v>848</v>
      </c>
      <c r="L389" s="71" t="s">
        <v>894</v>
      </c>
      <c r="M389" s="66" t="str">
        <f aca="false">VLOOKUP(L389,'AÇÕES ESTRATÉGICAS'!D:E,2,0)</f>
        <v>1585</v>
      </c>
      <c r="N389" s="66" t="str">
        <f aca="false">CONCATENATE(J389,O389)</f>
        <v>15101UNIDADES DE PRODUÇÃO DE ALEVINOS REESTRUTURADOS</v>
      </c>
      <c r="O389" s="69" t="s">
        <v>903</v>
      </c>
      <c r="P389" s="69" t="s">
        <v>147</v>
      </c>
      <c r="Q389" s="69" t="n">
        <v>1</v>
      </c>
      <c r="R389" s="69" t="str">
        <f aca="false">VLOOKUP(O389,'PRODUTOS PPA'!G:G,1,0)</f>
        <v>UNIDADES DE PRODUÇÃO DE ALEVINOS REESTRUTURADOS</v>
      </c>
      <c r="S389" s="69" t="s">
        <v>893</v>
      </c>
      <c r="T389" s="69" t="s">
        <v>896</v>
      </c>
      <c r="U389" s="69" t="n">
        <v>4817000</v>
      </c>
      <c r="V389" s="70"/>
      <c r="W389" s="69"/>
      <c r="X389" s="69"/>
      <c r="Y389" s="69"/>
      <c r="Z389" s="69"/>
      <c r="AA389" s="69"/>
      <c r="AB389" s="69"/>
      <c r="AC389" s="69"/>
      <c r="AD389" s="69"/>
      <c r="AE389" s="69"/>
      <c r="AF389" s="69"/>
    </row>
    <row r="390" customFormat="false" ht="15" hidden="false" customHeight="true" outlineLevel="0" collapsed="false">
      <c r="A390" s="60" t="s">
        <v>75</v>
      </c>
      <c r="B390" s="61" t="str">
        <f aca="false">VLOOKUP(A390,PROGRAMAS!A:I,5,0)</f>
        <v>TEMÁTICO</v>
      </c>
      <c r="C390" s="62" t="str">
        <f aca="false">VLOOKUP(A390,PROGRAMAS!A:I,2,0)</f>
        <v>PIAUÍ PRODUTIVO E SUSTENTÁVEL - AGRICULTURA FAMILIAR</v>
      </c>
      <c r="D390" s="62" t="str">
        <f aca="false">VLOOKUP(A390,PROGRAMAS!A:O,3,0)</f>
        <v>DIRETRIZ II</v>
      </c>
      <c r="E390" s="62" t="str">
        <f aca="false">VLOOKUP(A390,PROGRAMAS!A:O,6,0)</f>
        <v>DESENVOLVIMENTO RURAL</v>
      </c>
      <c r="F390" s="63" t="s">
        <v>904</v>
      </c>
      <c r="G390" s="66" t="str">
        <f aca="false">VLOOKUP(F390,'AÇÕES ORÇAMENTÁRIAS'!D:E,2,0)</f>
        <v>1292</v>
      </c>
      <c r="H390" s="65" t="n">
        <f aca="false">VLOOKUP(CONCATENATE(G390,J390),'AÇÕES ORÇAMENTÁRIAS'!O:P,2,0)</f>
        <v>9683230</v>
      </c>
      <c r="I390" s="65" t="n">
        <f aca="false">VLOOKUP(CONCATENATE(G390,J390),'AÇÕES ORÇAMENTÁRIAS'!O:Q,3,0)</f>
        <v>5459142.51</v>
      </c>
      <c r="J390" s="66" t="str">
        <f aca="false">LEFT(K390,5)</f>
        <v>15101</v>
      </c>
      <c r="K390" s="67" t="s">
        <v>848</v>
      </c>
      <c r="L390" s="71" t="s">
        <v>857</v>
      </c>
      <c r="M390" s="66" t="str">
        <f aca="false">VLOOKUP(L390,'AÇÕES ESTRATÉGICAS'!D:E,2,0)</f>
        <v>1569</v>
      </c>
      <c r="N390" s="66" t="str">
        <f aca="false">CONCATENATE(J390,O390)</f>
        <v>15101PLANO DIRETOR ESTADUAL DE IRRIGAÇÃO ELABORADO</v>
      </c>
      <c r="O390" s="69" t="s">
        <v>905</v>
      </c>
      <c r="P390" s="69" t="s">
        <v>399</v>
      </c>
      <c r="Q390" s="69" t="n">
        <v>1</v>
      </c>
      <c r="R390" s="69" t="str">
        <f aca="false">VLOOKUP(O390,'PRODUTOS PPA'!G:G,1,0)</f>
        <v>PLANO DIRETOR ESTADUAL DE IRRIGAÇÃO ELABORADO</v>
      </c>
      <c r="S390" s="69" t="s">
        <v>904</v>
      </c>
      <c r="T390" s="69" t="s">
        <v>906</v>
      </c>
      <c r="U390" s="69" t="n">
        <v>9683230</v>
      </c>
      <c r="V390" s="70"/>
      <c r="W390" s="69"/>
      <c r="X390" s="69"/>
      <c r="Y390" s="69"/>
      <c r="Z390" s="69"/>
      <c r="AA390" s="69"/>
      <c r="AB390" s="69"/>
      <c r="AC390" s="69"/>
      <c r="AD390" s="69"/>
      <c r="AE390" s="69"/>
      <c r="AF390" s="69"/>
    </row>
    <row r="391" customFormat="false" ht="15" hidden="false" customHeight="true" outlineLevel="0" collapsed="false">
      <c r="A391" s="60" t="s">
        <v>75</v>
      </c>
      <c r="B391" s="61" t="str">
        <f aca="false">VLOOKUP(A391,PROGRAMAS!A:I,5,0)</f>
        <v>TEMÁTICO</v>
      </c>
      <c r="C391" s="62" t="str">
        <f aca="false">VLOOKUP(A391,PROGRAMAS!A:I,2,0)</f>
        <v>PIAUÍ PRODUTIVO E SUSTENTÁVEL - AGRICULTURA FAMILIAR</v>
      </c>
      <c r="D391" s="62" t="str">
        <f aca="false">VLOOKUP(A391,PROGRAMAS!A:O,3,0)</f>
        <v>DIRETRIZ II</v>
      </c>
      <c r="E391" s="62" t="str">
        <f aca="false">VLOOKUP(A391,PROGRAMAS!A:O,6,0)</f>
        <v>DESENVOLVIMENTO RURAL</v>
      </c>
      <c r="F391" s="63" t="s">
        <v>904</v>
      </c>
      <c r="G391" s="66" t="str">
        <f aca="false">VLOOKUP(F391,'AÇÕES ORÇAMENTÁRIAS'!D:E,2,0)</f>
        <v>1292</v>
      </c>
      <c r="H391" s="65" t="n">
        <f aca="false">VLOOKUP(CONCATENATE(G391,J391),'AÇÕES ORÇAMENTÁRIAS'!O:P,2,0)</f>
        <v>9683230</v>
      </c>
      <c r="I391" s="65" t="n">
        <f aca="false">VLOOKUP(CONCATENATE(G391,J391),'AÇÕES ORÇAMENTÁRIAS'!O:Q,3,0)</f>
        <v>5459142.51</v>
      </c>
      <c r="J391" s="66" t="str">
        <f aca="false">LEFT(K391,5)</f>
        <v>15101</v>
      </c>
      <c r="K391" s="67" t="s">
        <v>848</v>
      </c>
      <c r="L391" s="71" t="s">
        <v>857</v>
      </c>
      <c r="M391" s="66" t="str">
        <f aca="false">VLOOKUP(L391,'AÇÕES ESTRATÉGICAS'!D:E,2,0)</f>
        <v>1569</v>
      </c>
      <c r="N391" s="66" t="str">
        <f aca="false">CONCATENATE(J391,O391)</f>
        <v>15101SISTEMAS DE IRRIGAÇÃO ADEQUADOS À AGRICULTURA DE BASE FAMILIAR IMPLANTADOS</v>
      </c>
      <c r="O391" s="69" t="s">
        <v>907</v>
      </c>
      <c r="P391" s="69" t="s">
        <v>859</v>
      </c>
      <c r="Q391" s="69" t="n">
        <v>500</v>
      </c>
      <c r="R391" s="69" t="str">
        <f aca="false">VLOOKUP(O391,'PRODUTOS PPA'!G:G,1,0)</f>
        <v>SISTEMAS DE IRRIGAÇÃO ADEQUADOS À AGRICULTURA DE BASE FAMILIAR IMPLANTADOS</v>
      </c>
      <c r="S391" s="69" t="s">
        <v>904</v>
      </c>
      <c r="T391" s="69" t="s">
        <v>906</v>
      </c>
      <c r="U391" s="69" t="n">
        <v>9683230</v>
      </c>
      <c r="V391" s="70"/>
      <c r="W391" s="69"/>
      <c r="X391" s="69"/>
      <c r="Y391" s="69"/>
      <c r="Z391" s="69"/>
      <c r="AA391" s="69"/>
      <c r="AB391" s="69"/>
      <c r="AC391" s="69"/>
      <c r="AD391" s="69"/>
      <c r="AE391" s="69"/>
      <c r="AF391" s="69"/>
    </row>
    <row r="392" customFormat="false" ht="15" hidden="false" customHeight="true" outlineLevel="0" collapsed="false">
      <c r="A392" s="60" t="s">
        <v>75</v>
      </c>
      <c r="B392" s="61" t="str">
        <f aca="false">VLOOKUP(A392,PROGRAMAS!A:I,5,0)</f>
        <v>TEMÁTICO</v>
      </c>
      <c r="C392" s="62" t="str">
        <f aca="false">VLOOKUP(A392,PROGRAMAS!A:I,2,0)</f>
        <v>PIAUÍ PRODUTIVO E SUSTENTÁVEL - AGRICULTURA FAMILIAR</v>
      </c>
      <c r="D392" s="62" t="str">
        <f aca="false">VLOOKUP(A392,PROGRAMAS!A:O,3,0)</f>
        <v>DIRETRIZ II</v>
      </c>
      <c r="E392" s="62" t="str">
        <f aca="false">VLOOKUP(A392,PROGRAMAS!A:O,6,0)</f>
        <v>DESENVOLVIMENTO RURAL</v>
      </c>
      <c r="F392" s="63" t="s">
        <v>908</v>
      </c>
      <c r="G392" s="66" t="n">
        <v>1267</v>
      </c>
      <c r="H392" s="65" t="n">
        <f aca="false">VLOOKUP(CONCATENATE(G392,J392),'AÇÕES ORÇAMENTÁRIAS'!O:P,2,0)</f>
        <v>100000</v>
      </c>
      <c r="I392" s="65" t="n">
        <f aca="false">VLOOKUP(CONCATENATE(G392,J392),'AÇÕES ORÇAMENTÁRIAS'!O:Q,3,0)</f>
        <v>39065</v>
      </c>
      <c r="J392" s="66" t="str">
        <f aca="false">LEFT(K392,5)</f>
        <v>15101</v>
      </c>
      <c r="K392" s="67" t="s">
        <v>848</v>
      </c>
      <c r="L392" s="71" t="s">
        <v>909</v>
      </c>
      <c r="M392" s="66" t="str">
        <f aca="false">VLOOKUP(L392,'AÇÕES ESTRATÉGICAS'!D:E,2,0)</f>
        <v>1582</v>
      </c>
      <c r="N392" s="66" t="str">
        <f aca="false">CONCATENATE(J392,O392)</f>
        <v>15101ACOMPANHAMENTO REALIZADO DAS AÇÕES TERRITORIAIS</v>
      </c>
      <c r="O392" s="69" t="s">
        <v>910</v>
      </c>
      <c r="P392" s="69" t="s">
        <v>147</v>
      </c>
      <c r="Q392" s="69" t="n">
        <v>11</v>
      </c>
      <c r="R392" s="69" t="str">
        <f aca="false">VLOOKUP(O392,'PRODUTOS PPA'!G:G,1,0)</f>
        <v>ACOMPANHAMENTO REALIZADO DAS AÇÕES TERRITORIAIS</v>
      </c>
      <c r="S392" s="69" t="s">
        <v>908</v>
      </c>
      <c r="T392" s="69" t="n">
        <v>1267</v>
      </c>
      <c r="U392" s="69" t="n">
        <v>100000</v>
      </c>
      <c r="V392" s="70"/>
      <c r="W392" s="69"/>
      <c r="X392" s="69"/>
      <c r="Y392" s="69"/>
      <c r="Z392" s="69"/>
      <c r="AA392" s="69"/>
      <c r="AB392" s="69"/>
      <c r="AC392" s="69"/>
      <c r="AD392" s="69"/>
      <c r="AE392" s="69"/>
      <c r="AF392" s="69"/>
    </row>
    <row r="393" customFormat="false" ht="15" hidden="false" customHeight="true" outlineLevel="0" collapsed="false">
      <c r="A393" s="60" t="s">
        <v>75</v>
      </c>
      <c r="B393" s="61" t="str">
        <f aca="false">VLOOKUP(A393,PROGRAMAS!A:I,5,0)</f>
        <v>TEMÁTICO</v>
      </c>
      <c r="C393" s="62" t="str">
        <f aca="false">VLOOKUP(A393,PROGRAMAS!A:I,2,0)</f>
        <v>PIAUÍ PRODUTIVO E SUSTENTÁVEL - AGRICULTURA FAMILIAR</v>
      </c>
      <c r="D393" s="62" t="str">
        <f aca="false">VLOOKUP(A393,PROGRAMAS!A:O,3,0)</f>
        <v>DIRETRIZ II</v>
      </c>
      <c r="E393" s="62" t="str">
        <f aca="false">VLOOKUP(A393,PROGRAMAS!A:O,6,0)</f>
        <v>DESENVOLVIMENTO RURAL</v>
      </c>
      <c r="F393" s="63" t="s">
        <v>908</v>
      </c>
      <c r="G393" s="66" t="n">
        <v>1267</v>
      </c>
      <c r="H393" s="65" t="n">
        <f aca="false">VLOOKUP(CONCATENATE(G393,J393),'AÇÕES ORÇAMENTÁRIAS'!O:P,2,0)</f>
        <v>100000</v>
      </c>
      <c r="I393" s="65" t="n">
        <f aca="false">VLOOKUP(CONCATENATE(G393,J393),'AÇÕES ORÇAMENTÁRIAS'!O:Q,3,0)</f>
        <v>39065</v>
      </c>
      <c r="J393" s="66" t="str">
        <f aca="false">LEFT(K393,5)</f>
        <v>15101</v>
      </c>
      <c r="K393" s="67" t="s">
        <v>848</v>
      </c>
      <c r="L393" s="71" t="s">
        <v>909</v>
      </c>
      <c r="M393" s="66" t="str">
        <f aca="false">VLOOKUP(L393,'AÇÕES ESTRATÉGICAS'!D:E,2,0)</f>
        <v>1582</v>
      </c>
      <c r="N393" s="66" t="str">
        <f aca="false">CONCATENATE(J393,O393)</f>
        <v>15101CONSELHOS MUNICIPAIS DE DESENVOLVIMENTO RURAL SUSTENTÁVEL CAPACITADOS</v>
      </c>
      <c r="O393" s="69" t="s">
        <v>911</v>
      </c>
      <c r="P393" s="69" t="s">
        <v>147</v>
      </c>
      <c r="Q393" s="69" t="n">
        <v>100</v>
      </c>
      <c r="R393" s="69" t="str">
        <f aca="false">VLOOKUP(O393,'PRODUTOS PPA'!G:G,1,0)</f>
        <v>CONSELHOS MUNICIPAIS DE DESENVOLVIMENTO RURAL SUSTENTÁVEL CAPACITADOS</v>
      </c>
      <c r="S393" s="69" t="s">
        <v>908</v>
      </c>
      <c r="T393" s="69" t="n">
        <v>1267</v>
      </c>
      <c r="U393" s="69" t="n">
        <v>100000</v>
      </c>
      <c r="V393" s="70"/>
      <c r="W393" s="69"/>
      <c r="X393" s="69"/>
      <c r="Y393" s="69"/>
      <c r="Z393" s="69"/>
      <c r="AA393" s="69"/>
      <c r="AB393" s="69"/>
      <c r="AC393" s="69"/>
      <c r="AD393" s="69"/>
      <c r="AE393" s="69"/>
      <c r="AF393" s="69"/>
    </row>
    <row r="394" customFormat="false" ht="15" hidden="false" customHeight="true" outlineLevel="0" collapsed="false">
      <c r="A394" s="60" t="s">
        <v>75</v>
      </c>
      <c r="B394" s="61" t="str">
        <f aca="false">VLOOKUP(A394,PROGRAMAS!A:I,5,0)</f>
        <v>TEMÁTICO</v>
      </c>
      <c r="C394" s="62" t="str">
        <f aca="false">VLOOKUP(A394,PROGRAMAS!A:I,2,0)</f>
        <v>PIAUÍ PRODUTIVO E SUSTENTÁVEL - AGRICULTURA FAMILIAR</v>
      </c>
      <c r="D394" s="62" t="str">
        <f aca="false">VLOOKUP(A394,PROGRAMAS!A:O,3,0)</f>
        <v>DIRETRIZ II</v>
      </c>
      <c r="E394" s="62" t="str">
        <f aca="false">VLOOKUP(A394,PROGRAMAS!A:O,6,0)</f>
        <v>DESENVOLVIMENTO RURAL</v>
      </c>
      <c r="F394" s="63" t="s">
        <v>908</v>
      </c>
      <c r="G394" s="66" t="n">
        <v>1267</v>
      </c>
      <c r="H394" s="65" t="n">
        <f aca="false">VLOOKUP(CONCATENATE(G394,J394),'AÇÕES ORÇAMENTÁRIAS'!O:P,2,0)</f>
        <v>100000</v>
      </c>
      <c r="I394" s="65" t="n">
        <f aca="false">VLOOKUP(CONCATENATE(G394,J394),'AÇÕES ORÇAMENTÁRIAS'!O:Q,3,0)</f>
        <v>39065</v>
      </c>
      <c r="J394" s="66" t="str">
        <f aca="false">LEFT(K394,5)</f>
        <v>15101</v>
      </c>
      <c r="K394" s="67" t="s">
        <v>848</v>
      </c>
      <c r="L394" s="71" t="s">
        <v>909</v>
      </c>
      <c r="M394" s="66" t="str">
        <f aca="false">VLOOKUP(L394,'AÇÕES ESTRATÉGICAS'!D:E,2,0)</f>
        <v>1582</v>
      </c>
      <c r="N394" s="66" t="str">
        <f aca="false">CONCATENATE(J394,O394)</f>
        <v>15101REUNIÕES REALIZADAS DA REDE DE COLEGIADOS TERRITORIAIS</v>
      </c>
      <c r="O394" s="69" t="s">
        <v>912</v>
      </c>
      <c r="P394" s="69" t="s">
        <v>147</v>
      </c>
      <c r="Q394" s="69" t="n">
        <v>4</v>
      </c>
      <c r="R394" s="69" t="str">
        <f aca="false">VLOOKUP(O394,'PRODUTOS PPA'!G:G,1,0)</f>
        <v>REUNIÕES REALIZADAS DA REDE DE COLEGIADOS TERRITORIAIS</v>
      </c>
      <c r="S394" s="69" t="s">
        <v>908</v>
      </c>
      <c r="T394" s="69" t="n">
        <v>1267</v>
      </c>
      <c r="U394" s="69" t="n">
        <v>100000</v>
      </c>
      <c r="V394" s="70"/>
      <c r="W394" s="69"/>
      <c r="X394" s="69"/>
      <c r="Y394" s="69"/>
      <c r="Z394" s="69"/>
      <c r="AA394" s="69"/>
      <c r="AB394" s="69"/>
      <c r="AC394" s="69"/>
      <c r="AD394" s="69"/>
      <c r="AE394" s="69"/>
      <c r="AF394" s="69"/>
    </row>
    <row r="395" customFormat="false" ht="15" hidden="false" customHeight="true" outlineLevel="0" collapsed="false">
      <c r="A395" s="60" t="s">
        <v>75</v>
      </c>
      <c r="B395" s="61" t="str">
        <f aca="false">VLOOKUP(A395,PROGRAMAS!A:I,5,0)</f>
        <v>TEMÁTICO</v>
      </c>
      <c r="C395" s="62" t="str">
        <f aca="false">VLOOKUP(A395,PROGRAMAS!A:I,2,0)</f>
        <v>PIAUÍ PRODUTIVO E SUSTENTÁVEL - AGRICULTURA FAMILIAR</v>
      </c>
      <c r="D395" s="62" t="str">
        <f aca="false">VLOOKUP(A395,PROGRAMAS!A:O,3,0)</f>
        <v>DIRETRIZ II</v>
      </c>
      <c r="E395" s="62" t="str">
        <f aca="false">VLOOKUP(A395,PROGRAMAS!A:O,6,0)</f>
        <v>DESENVOLVIMENTO RURAL</v>
      </c>
      <c r="F395" s="63" t="s">
        <v>908</v>
      </c>
      <c r="G395" s="66" t="n">
        <v>1267</v>
      </c>
      <c r="H395" s="65" t="n">
        <f aca="false">VLOOKUP(CONCATENATE(G395,J395),'AÇÕES ORÇAMENTÁRIAS'!O:P,2,0)</f>
        <v>100000</v>
      </c>
      <c r="I395" s="65" t="n">
        <f aca="false">VLOOKUP(CONCATENATE(G395,J395),'AÇÕES ORÇAMENTÁRIAS'!O:Q,3,0)</f>
        <v>39065</v>
      </c>
      <c r="J395" s="66" t="str">
        <f aca="false">LEFT(K395,5)</f>
        <v>15101</v>
      </c>
      <c r="K395" s="67" t="s">
        <v>848</v>
      </c>
      <c r="L395" s="71" t="s">
        <v>909</v>
      </c>
      <c r="M395" s="66" t="str">
        <f aca="false">VLOOKUP(L395,'AÇÕES ESTRATÉGICAS'!D:E,2,0)</f>
        <v>1582</v>
      </c>
      <c r="N395" s="66" t="str">
        <f aca="false">CONCATENATE(J395,O395)</f>
        <v>15101REUNIÕES REALIZADAS DAS CÂMARAS SETORIAIS</v>
      </c>
      <c r="O395" s="69" t="s">
        <v>913</v>
      </c>
      <c r="P395" s="69" t="s">
        <v>147</v>
      </c>
      <c r="Q395" s="69" t="n">
        <v>48</v>
      </c>
      <c r="R395" s="69" t="str">
        <f aca="false">VLOOKUP(O395,'PRODUTOS PPA'!G:G,1,0)</f>
        <v>REUNIÕES REALIZADAS DAS CÂMARAS SETORIAIS</v>
      </c>
      <c r="S395" s="69" t="s">
        <v>908</v>
      </c>
      <c r="T395" s="69" t="n">
        <v>1267</v>
      </c>
      <c r="U395" s="69" t="n">
        <v>100000</v>
      </c>
      <c r="V395" s="70"/>
      <c r="W395" s="69"/>
      <c r="X395" s="69"/>
      <c r="Y395" s="69"/>
      <c r="Z395" s="69"/>
      <c r="AA395" s="69"/>
      <c r="AB395" s="69"/>
      <c r="AC395" s="69"/>
      <c r="AD395" s="69"/>
      <c r="AE395" s="69"/>
      <c r="AF395" s="69"/>
    </row>
    <row r="396" customFormat="false" ht="15" hidden="false" customHeight="true" outlineLevel="0" collapsed="false">
      <c r="A396" s="60" t="s">
        <v>75</v>
      </c>
      <c r="B396" s="61" t="str">
        <f aca="false">VLOOKUP(A396,PROGRAMAS!A:I,5,0)</f>
        <v>TEMÁTICO</v>
      </c>
      <c r="C396" s="62" t="str">
        <f aca="false">VLOOKUP(A396,PROGRAMAS!A:I,2,0)</f>
        <v>PIAUÍ PRODUTIVO E SUSTENTÁVEL - AGRICULTURA FAMILIAR</v>
      </c>
      <c r="D396" s="62" t="str">
        <f aca="false">VLOOKUP(A396,PROGRAMAS!A:O,3,0)</f>
        <v>DIRETRIZ II</v>
      </c>
      <c r="E396" s="62" t="str">
        <f aca="false">VLOOKUP(A396,PROGRAMAS!A:O,6,0)</f>
        <v>DESENVOLVIMENTO RURAL</v>
      </c>
      <c r="F396" s="63" t="s">
        <v>908</v>
      </c>
      <c r="G396" s="66" t="n">
        <v>1267</v>
      </c>
      <c r="H396" s="65" t="n">
        <f aca="false">VLOOKUP(CONCATENATE(G396,J396),'AÇÕES ORÇAMENTÁRIAS'!O:P,2,0)</f>
        <v>100000</v>
      </c>
      <c r="I396" s="65" t="n">
        <f aca="false">VLOOKUP(CONCATENATE(G396,J396),'AÇÕES ORÇAMENTÁRIAS'!O:Q,3,0)</f>
        <v>39065</v>
      </c>
      <c r="J396" s="66" t="str">
        <f aca="false">LEFT(K396,5)</f>
        <v>15101</v>
      </c>
      <c r="K396" s="67" t="s">
        <v>848</v>
      </c>
      <c r="L396" s="71" t="s">
        <v>909</v>
      </c>
      <c r="M396" s="66" t="str">
        <f aca="false">VLOOKUP(L396,'AÇÕES ESTRATÉGICAS'!D:E,2,0)</f>
        <v>1582</v>
      </c>
      <c r="N396" s="66" t="str">
        <f aca="false">CONCATENATE(J396,O396)</f>
        <v>15101REUNIÕES REALIZADAS DO CONSELHO ESTADUAL DE DESENVOLVIMENTO RURAL E POLITICA AGRÍCOLA - CEDERPA</v>
      </c>
      <c r="O396" s="69" t="s">
        <v>914</v>
      </c>
      <c r="P396" s="69" t="s">
        <v>147</v>
      </c>
      <c r="Q396" s="69" t="n">
        <v>6</v>
      </c>
      <c r="R396" s="69" t="str">
        <f aca="false">VLOOKUP(O396,'PRODUTOS PPA'!G:G,1,0)</f>
        <v>REUNIÕES REALIZADAS DO CONSELHO ESTADUAL DE DESENVOLVIMENTO RURAL E POLITICA AGRÍCOLA - CEDERPA</v>
      </c>
      <c r="S396" s="69" t="s">
        <v>908</v>
      </c>
      <c r="T396" s="69" t="n">
        <v>1267</v>
      </c>
      <c r="U396" s="69" t="n">
        <v>100000</v>
      </c>
      <c r="V396" s="70"/>
      <c r="W396" s="69"/>
      <c r="X396" s="69"/>
      <c r="Y396" s="69"/>
      <c r="Z396" s="69"/>
      <c r="AA396" s="69"/>
      <c r="AB396" s="69"/>
      <c r="AC396" s="69"/>
      <c r="AD396" s="69"/>
      <c r="AE396" s="69"/>
      <c r="AF396" s="69"/>
    </row>
    <row r="397" customFormat="false" ht="15" hidden="false" customHeight="true" outlineLevel="0" collapsed="false">
      <c r="A397" s="60" t="s">
        <v>75</v>
      </c>
      <c r="B397" s="61" t="str">
        <f aca="false">VLOOKUP(A397,PROGRAMAS!A:I,5,0)</f>
        <v>TEMÁTICO</v>
      </c>
      <c r="C397" s="62" t="str">
        <f aca="false">VLOOKUP(A397,PROGRAMAS!A:I,2,0)</f>
        <v>PIAUÍ PRODUTIVO E SUSTENTÁVEL - AGRICULTURA FAMILIAR</v>
      </c>
      <c r="D397" s="62" t="str">
        <f aca="false">VLOOKUP(A397,PROGRAMAS!A:O,3,0)</f>
        <v>DIRETRIZ II</v>
      </c>
      <c r="E397" s="62" t="str">
        <f aca="false">VLOOKUP(A397,PROGRAMAS!A:O,6,0)</f>
        <v>DESENVOLVIMENTO RURAL</v>
      </c>
      <c r="F397" s="63" t="s">
        <v>908</v>
      </c>
      <c r="G397" s="66" t="n">
        <v>1267</v>
      </c>
      <c r="H397" s="65" t="n">
        <f aca="false">VLOOKUP(CONCATENATE(G397,J397),'AÇÕES ORÇAMENTÁRIAS'!O:P,2,0)</f>
        <v>100000</v>
      </c>
      <c r="I397" s="65" t="n">
        <f aca="false">VLOOKUP(CONCATENATE(G397,J397),'AÇÕES ORÇAMENTÁRIAS'!O:Q,3,0)</f>
        <v>39065</v>
      </c>
      <c r="J397" s="66" t="str">
        <f aca="false">LEFT(K397,5)</f>
        <v>15101</v>
      </c>
      <c r="K397" s="67" t="s">
        <v>848</v>
      </c>
      <c r="L397" s="71" t="s">
        <v>909</v>
      </c>
      <c r="M397" s="66" t="str">
        <f aca="false">VLOOKUP(L397,'AÇÕES ESTRATÉGICAS'!D:E,2,0)</f>
        <v>1582</v>
      </c>
      <c r="N397" s="66" t="str">
        <f aca="false">CONCATENATE(J397,O397)</f>
        <v>15101SECRETARIAS MUNICIPAIS DE AGRICULTURA ESTRUTURADAS</v>
      </c>
      <c r="O397" s="69" t="s">
        <v>915</v>
      </c>
      <c r="P397" s="69" t="s">
        <v>147</v>
      </c>
      <c r="Q397" s="69" t="n">
        <v>30</v>
      </c>
      <c r="R397" s="69" t="str">
        <f aca="false">VLOOKUP(O397,'PRODUTOS PPA'!G:G,1,0)</f>
        <v>SECRETARIAS MUNICIPAIS DE AGRICULTURA ESTRUTURADAS</v>
      </c>
      <c r="S397" s="69" t="s">
        <v>908</v>
      </c>
      <c r="T397" s="69" t="n">
        <v>1267</v>
      </c>
      <c r="U397" s="69" t="n">
        <v>100000</v>
      </c>
      <c r="V397" s="70"/>
      <c r="W397" s="69"/>
      <c r="X397" s="69"/>
      <c r="Y397" s="69"/>
      <c r="Z397" s="69"/>
      <c r="AA397" s="69"/>
      <c r="AB397" s="69"/>
      <c r="AC397" s="69"/>
      <c r="AD397" s="69"/>
      <c r="AE397" s="69"/>
      <c r="AF397" s="69"/>
    </row>
    <row r="398" customFormat="false" ht="15" hidden="false" customHeight="true" outlineLevel="0" collapsed="false">
      <c r="A398" s="60" t="s">
        <v>75</v>
      </c>
      <c r="B398" s="61" t="str">
        <f aca="false">VLOOKUP(A398,PROGRAMAS!A:I,5,0)</f>
        <v>TEMÁTICO</v>
      </c>
      <c r="C398" s="62" t="str">
        <f aca="false">VLOOKUP(A398,PROGRAMAS!A:I,2,0)</f>
        <v>PIAUÍ PRODUTIVO E SUSTENTÁVEL - AGRICULTURA FAMILIAR</v>
      </c>
      <c r="D398" s="62" t="str">
        <f aca="false">VLOOKUP(A398,PROGRAMAS!A:O,3,0)</f>
        <v>DIRETRIZ II</v>
      </c>
      <c r="E398" s="62" t="str">
        <f aca="false">VLOOKUP(A398,PROGRAMAS!A:O,6,0)</f>
        <v>DESENVOLVIMENTO RURAL</v>
      </c>
      <c r="F398" s="63" t="s">
        <v>908</v>
      </c>
      <c r="G398" s="66" t="n">
        <v>1267</v>
      </c>
      <c r="H398" s="65" t="n">
        <f aca="false">VLOOKUP(CONCATENATE(G398,J398),'AÇÕES ORÇAMENTÁRIAS'!O:P,2,0)</f>
        <v>100000</v>
      </c>
      <c r="I398" s="65" t="n">
        <f aca="false">VLOOKUP(CONCATENATE(G398,J398),'AÇÕES ORÇAMENTÁRIAS'!O:Q,3,0)</f>
        <v>39065</v>
      </c>
      <c r="J398" s="66" t="str">
        <f aca="false">LEFT(K398,5)</f>
        <v>15101</v>
      </c>
      <c r="K398" s="67" t="s">
        <v>848</v>
      </c>
      <c r="L398" s="71" t="s">
        <v>909</v>
      </c>
      <c r="M398" s="66" t="str">
        <f aca="false">VLOOKUP(L398,'AÇÕES ESTRATÉGICAS'!D:E,2,0)</f>
        <v>1582</v>
      </c>
      <c r="N398" s="66" t="str">
        <f aca="false">CONCATENATE(J398,O398)</f>
        <v>15101SEMINÁRIO ESTADUAL DOS SECRETÁRIOS MUNICIPAIS DE AGRICULTURA REALIZADO</v>
      </c>
      <c r="O398" s="69" t="s">
        <v>916</v>
      </c>
      <c r="P398" s="69" t="s">
        <v>147</v>
      </c>
      <c r="Q398" s="69" t="n">
        <v>1</v>
      </c>
      <c r="R398" s="69" t="str">
        <f aca="false">VLOOKUP(O398,'PRODUTOS PPA'!G:G,1,0)</f>
        <v>SEMINÁRIO ESTADUAL DOS SECRETÁRIOS MUNICIPAIS DE AGRICULTURA REALIZADO</v>
      </c>
      <c r="S398" s="69" t="s">
        <v>908</v>
      </c>
      <c r="T398" s="69" t="n">
        <v>1267</v>
      </c>
      <c r="U398" s="69" t="n">
        <v>100000</v>
      </c>
      <c r="V398" s="70"/>
      <c r="W398" s="69"/>
      <c r="X398" s="69"/>
      <c r="Y398" s="69"/>
      <c r="Z398" s="69"/>
      <c r="AA398" s="69"/>
      <c r="AB398" s="69"/>
      <c r="AC398" s="69"/>
      <c r="AD398" s="69"/>
      <c r="AE398" s="69"/>
      <c r="AF398" s="69"/>
    </row>
    <row r="399" customFormat="false" ht="15" hidden="false" customHeight="true" outlineLevel="0" collapsed="false">
      <c r="A399" s="60" t="s">
        <v>75</v>
      </c>
      <c r="B399" s="61" t="str">
        <f aca="false">VLOOKUP(A399,PROGRAMAS!A:I,5,0)</f>
        <v>TEMÁTICO</v>
      </c>
      <c r="C399" s="62" t="str">
        <f aca="false">VLOOKUP(A399,PROGRAMAS!A:I,2,0)</f>
        <v>PIAUÍ PRODUTIVO E SUSTENTÁVEL - AGRICULTURA FAMILIAR</v>
      </c>
      <c r="D399" s="62" t="str">
        <f aca="false">VLOOKUP(A399,PROGRAMAS!A:O,3,0)</f>
        <v>DIRETRIZ II</v>
      </c>
      <c r="E399" s="62" t="str">
        <f aca="false">VLOOKUP(A399,PROGRAMAS!A:O,6,0)</f>
        <v>DESENVOLVIMENTO RURAL</v>
      </c>
      <c r="F399" s="63" t="s">
        <v>908</v>
      </c>
      <c r="G399" s="66" t="n">
        <v>1267</v>
      </c>
      <c r="H399" s="65" t="n">
        <f aca="false">VLOOKUP(CONCATENATE(G399,J399),'AÇÕES ORÇAMENTÁRIAS'!O:P,2,0)</f>
        <v>100000</v>
      </c>
      <c r="I399" s="65" t="n">
        <f aca="false">VLOOKUP(CONCATENATE(G399,J399),'AÇÕES ORÇAMENTÁRIAS'!O:Q,3,0)</f>
        <v>39065</v>
      </c>
      <c r="J399" s="66" t="str">
        <f aca="false">LEFT(K399,5)</f>
        <v>15101</v>
      </c>
      <c r="K399" s="67" t="s">
        <v>848</v>
      </c>
      <c r="L399" s="71" t="s">
        <v>909</v>
      </c>
      <c r="M399" s="66" t="str">
        <f aca="false">VLOOKUP(L399,'AÇÕES ESTRATÉGICAS'!D:E,2,0)</f>
        <v>1582</v>
      </c>
      <c r="N399" s="66" t="str">
        <f aca="false">CONCATENATE(J399,O399)</f>
        <v>15101VISITAS ÀS EMPRESAS PRESTADORAS DOS SERVIÇOS DE ATER REALIZADAS</v>
      </c>
      <c r="O399" s="69" t="s">
        <v>917</v>
      </c>
      <c r="P399" s="69" t="s">
        <v>147</v>
      </c>
      <c r="Q399" s="69" t="n">
        <v>12</v>
      </c>
      <c r="R399" s="69" t="str">
        <f aca="false">VLOOKUP(O399,'PRODUTOS PPA'!G:G,1,0)</f>
        <v>VISITAS ÀS EMPRESAS PRESTADORAS DOS SERVIÇOS DE ATER REALIZADAS</v>
      </c>
      <c r="S399" s="69" t="s">
        <v>908</v>
      </c>
      <c r="T399" s="69" t="n">
        <v>1267</v>
      </c>
      <c r="U399" s="69" t="n">
        <v>100000</v>
      </c>
      <c r="V399" s="70"/>
      <c r="W399" s="69"/>
      <c r="X399" s="69"/>
      <c r="Y399" s="69"/>
      <c r="Z399" s="69"/>
      <c r="AA399" s="69"/>
      <c r="AB399" s="69"/>
      <c r="AC399" s="69"/>
      <c r="AD399" s="69"/>
      <c r="AE399" s="69"/>
      <c r="AF399" s="69"/>
    </row>
    <row r="400" customFormat="false" ht="15" hidden="false" customHeight="true" outlineLevel="0" collapsed="false">
      <c r="A400" s="60" t="s">
        <v>75</v>
      </c>
      <c r="B400" s="61" t="str">
        <f aca="false">VLOOKUP(A400,PROGRAMAS!A:I,5,0)</f>
        <v>TEMÁTICO</v>
      </c>
      <c r="C400" s="62" t="str">
        <f aca="false">VLOOKUP(A400,PROGRAMAS!A:I,2,0)</f>
        <v>PIAUÍ PRODUTIVO E SUSTENTÁVEL - AGRICULTURA FAMILIAR</v>
      </c>
      <c r="D400" s="62" t="str">
        <f aca="false">VLOOKUP(A400,PROGRAMAS!A:O,3,0)</f>
        <v>DIRETRIZ II</v>
      </c>
      <c r="E400" s="62" t="str">
        <f aca="false">VLOOKUP(A400,PROGRAMAS!A:O,6,0)</f>
        <v>DESENVOLVIMENTO RURAL</v>
      </c>
      <c r="F400" s="63" t="s">
        <v>918</v>
      </c>
      <c r="G400" s="66" t="str">
        <f aca="false">VLOOKUP(F400,'AÇÕES ORÇAMENTÁRIAS'!D:E,2,0)</f>
        <v>1257</v>
      </c>
      <c r="H400" s="65" t="n">
        <f aca="false">VLOOKUP(CONCATENATE(G400,J400),'AÇÕES ORÇAMENTÁRIAS'!O:P,2,0)</f>
        <v>9015000</v>
      </c>
      <c r="I400" s="65" t="n">
        <f aca="false">VLOOKUP(CONCATENATE(G400,J400),'AÇÕES ORÇAMENTÁRIAS'!O:Q,3,0)</f>
        <v>8885143.75</v>
      </c>
      <c r="J400" s="66" t="str">
        <f aca="false">LEFT(K400,5)</f>
        <v>15101</v>
      </c>
      <c r="K400" s="67" t="s">
        <v>848</v>
      </c>
      <c r="L400" s="71" t="s">
        <v>919</v>
      </c>
      <c r="M400" s="66" t="str">
        <f aca="false">VLOOKUP(L400,'AÇÕES ESTRATÉGICAS'!D:E,2,0)</f>
        <v>1517</v>
      </c>
      <c r="N400" s="66" t="str">
        <f aca="false">CONCATENATE(J400,O400)</f>
        <v>15101FAMILIAS COM ADESÃO AO PROGRAMA GARANTIA SAFRA</v>
      </c>
      <c r="O400" s="69" t="s">
        <v>920</v>
      </c>
      <c r="P400" s="69" t="s">
        <v>859</v>
      </c>
      <c r="Q400" s="69" t="n">
        <v>140000</v>
      </c>
      <c r="R400" s="69" t="str">
        <f aca="false">VLOOKUP(O400,'PRODUTOS PPA'!G:G,1,0)</f>
        <v>FAMILIAS COM ADESÃO AO PROGRAMA GARANTIA SAFRA</v>
      </c>
      <c r="S400" s="69" t="s">
        <v>918</v>
      </c>
      <c r="T400" s="69" t="s">
        <v>921</v>
      </c>
      <c r="U400" s="69" t="n">
        <v>9015000</v>
      </c>
      <c r="V400" s="70"/>
      <c r="W400" s="69"/>
      <c r="X400" s="69"/>
      <c r="Y400" s="69"/>
      <c r="Z400" s="69"/>
      <c r="AA400" s="69"/>
      <c r="AB400" s="69"/>
      <c r="AC400" s="69"/>
      <c r="AD400" s="69"/>
      <c r="AE400" s="69"/>
      <c r="AF400" s="69"/>
    </row>
    <row r="401" customFormat="false" ht="15" hidden="false" customHeight="true" outlineLevel="0" collapsed="false">
      <c r="A401" s="60" t="s">
        <v>75</v>
      </c>
      <c r="B401" s="61" t="str">
        <f aca="false">VLOOKUP(A401,PROGRAMAS!A:I,5,0)</f>
        <v>TEMÁTICO</v>
      </c>
      <c r="C401" s="62" t="str">
        <f aca="false">VLOOKUP(A401,PROGRAMAS!A:I,2,0)</f>
        <v>PIAUÍ PRODUTIVO E SUSTENTÁVEL - AGRICULTURA FAMILIAR</v>
      </c>
      <c r="D401" s="62" t="str">
        <f aca="false">VLOOKUP(A401,PROGRAMAS!A:O,3,0)</f>
        <v>DIRETRIZ II</v>
      </c>
      <c r="E401" s="62" t="str">
        <f aca="false">VLOOKUP(A401,PROGRAMAS!A:O,6,0)</f>
        <v>DESENVOLVIMENTO RURAL</v>
      </c>
      <c r="F401" s="73" t="e">
        <f aca="false">#N/A</f>
        <v>#N/A</v>
      </c>
      <c r="G401" s="66" t="e">
        <f aca="false">VLOOKUP(F401,'AÇÕES ORÇAMENTÁRIAS'!D:E,2,0)</f>
        <v>#N/A</v>
      </c>
      <c r="H401" s="65" t="e">
        <f aca="false">VLOOKUP(CONCATENATE(G401,J401),'AÇÕES ORÇAMENTÁRIAS'!O:P,2,0)</f>
        <v>#N/A</v>
      </c>
      <c r="I401" s="65" t="e">
        <f aca="false">VLOOKUP(CONCATENATE(G401,J401),'AÇÕES ORÇAMENTÁRIAS'!O:Q,3,0)</f>
        <v>#N/A</v>
      </c>
      <c r="J401" s="66" t="str">
        <f aca="false">LEFT(K401,5)</f>
        <v>15101</v>
      </c>
      <c r="K401" s="67" t="s">
        <v>848</v>
      </c>
      <c r="L401" s="71" t="s">
        <v>857</v>
      </c>
      <c r="M401" s="66" t="str">
        <f aca="false">VLOOKUP(L401,'AÇÕES ESTRATÉGICAS'!D:E,2,0)</f>
        <v>1569</v>
      </c>
      <c r="N401" s="66" t="str">
        <f aca="false">CONCATENATE(J401,O401)</f>
        <v>15101APOIO À PRODUÇÃO E AQUISIÇÃO DE SEMENTES CRIOULAS</v>
      </c>
      <c r="O401" s="63" t="s">
        <v>922</v>
      </c>
      <c r="P401" s="63" t="s">
        <v>870</v>
      </c>
      <c r="Q401" s="69" t="n">
        <v>100</v>
      </c>
      <c r="R401" s="69" t="str">
        <f aca="false">VLOOKUP(O401,'PRODUTOS PPA'!G:G,1,0)</f>
        <v>APOIO À PRODUÇÃO E AQUISIÇÃO DE SEMENTES CRIOULAS</v>
      </c>
      <c r="S401" s="69" t="e">
        <f aca="false">#N/A</f>
        <v>#N/A</v>
      </c>
      <c r="T401" s="69" t="e">
        <f aca="false">#N/A</f>
        <v>#N/A</v>
      </c>
      <c r="U401" s="69" t="e">
        <f aca="false">#N/A</f>
        <v>#N/A</v>
      </c>
      <c r="V401" s="70"/>
      <c r="W401" s="69"/>
      <c r="X401" s="69"/>
      <c r="Y401" s="69"/>
      <c r="Z401" s="69"/>
      <c r="AA401" s="69"/>
      <c r="AB401" s="69"/>
      <c r="AC401" s="69"/>
      <c r="AD401" s="69"/>
      <c r="AE401" s="69"/>
      <c r="AF401" s="69"/>
    </row>
    <row r="402" customFormat="false" ht="15" hidden="false" customHeight="true" outlineLevel="0" collapsed="false">
      <c r="A402" s="60" t="s">
        <v>75</v>
      </c>
      <c r="B402" s="61" t="str">
        <f aca="false">VLOOKUP(A402,PROGRAMAS!A:I,5,0)</f>
        <v>TEMÁTICO</v>
      </c>
      <c r="C402" s="62" t="str">
        <f aca="false">VLOOKUP(A402,PROGRAMAS!A:I,2,0)</f>
        <v>PIAUÍ PRODUTIVO E SUSTENTÁVEL - AGRICULTURA FAMILIAR</v>
      </c>
      <c r="D402" s="62" t="str">
        <f aca="false">VLOOKUP(A402,PROGRAMAS!A:O,3,0)</f>
        <v>DIRETRIZ II</v>
      </c>
      <c r="E402" s="62" t="str">
        <f aca="false">VLOOKUP(A402,PROGRAMAS!A:O,6,0)</f>
        <v>DESENVOLVIMENTO RURAL</v>
      </c>
      <c r="F402" s="73" t="e">
        <f aca="false">#N/A</f>
        <v>#N/A</v>
      </c>
      <c r="G402" s="66" t="e">
        <f aca="false">VLOOKUP(F402,'AÇÕES ORÇAMENTÁRIAS'!D:E,2,0)</f>
        <v>#N/A</v>
      </c>
      <c r="H402" s="65" t="e">
        <f aca="false">VLOOKUP(CONCATENATE(G402,J402),'AÇÕES ORÇAMENTÁRIAS'!O:P,2,0)</f>
        <v>#N/A</v>
      </c>
      <c r="I402" s="65" t="e">
        <f aca="false">VLOOKUP(CONCATENATE(G402,J402),'AÇÕES ORÇAMENTÁRIAS'!O:Q,3,0)</f>
        <v>#N/A</v>
      </c>
      <c r="J402" s="66" t="str">
        <f aca="false">LEFT(K402,5)</f>
        <v>15101</v>
      </c>
      <c r="K402" s="67" t="s">
        <v>848</v>
      </c>
      <c r="L402" s="71" t="s">
        <v>857</v>
      </c>
      <c r="M402" s="66" t="str">
        <f aca="false">VLOOKUP(L402,'AÇÕES ESTRATÉGICAS'!D:E,2,0)</f>
        <v>1569</v>
      </c>
      <c r="N402" s="66" t="str">
        <f aca="false">CONCATENATE(J402,O402)</f>
        <v>15101CADASTRO AMBIENTAL RURAL (CAR) ELABORADO</v>
      </c>
      <c r="O402" s="69" t="s">
        <v>923</v>
      </c>
      <c r="P402" s="69" t="s">
        <v>147</v>
      </c>
      <c r="Q402" s="69" t="n">
        <v>18000</v>
      </c>
      <c r="R402" s="69" t="str">
        <f aca="false">VLOOKUP(O402,'PRODUTOS PPA'!G:G,1,0)</f>
        <v>CADASTRO AMBIENTAL RURAL (CAR) ELABORADO</v>
      </c>
      <c r="S402" s="69" t="e">
        <f aca="false">#N/A</f>
        <v>#N/A</v>
      </c>
      <c r="T402" s="69" t="e">
        <f aca="false">#N/A</f>
        <v>#N/A</v>
      </c>
      <c r="U402" s="69" t="e">
        <f aca="false">#N/A</f>
        <v>#N/A</v>
      </c>
      <c r="V402" s="70"/>
      <c r="W402" s="69"/>
      <c r="X402" s="69"/>
      <c r="Y402" s="69"/>
      <c r="Z402" s="69"/>
      <c r="AA402" s="69"/>
      <c r="AB402" s="69"/>
      <c r="AC402" s="69"/>
      <c r="AD402" s="69"/>
      <c r="AE402" s="69"/>
      <c r="AF402" s="69"/>
    </row>
    <row r="403" customFormat="false" ht="15" hidden="false" customHeight="true" outlineLevel="0" collapsed="false">
      <c r="A403" s="60" t="s">
        <v>75</v>
      </c>
      <c r="B403" s="61" t="str">
        <f aca="false">VLOOKUP(A403,PROGRAMAS!A:I,5,0)</f>
        <v>TEMÁTICO</v>
      </c>
      <c r="C403" s="62" t="str">
        <f aca="false">VLOOKUP(A403,PROGRAMAS!A:I,2,0)</f>
        <v>PIAUÍ PRODUTIVO E SUSTENTÁVEL - AGRICULTURA FAMILIAR</v>
      </c>
      <c r="D403" s="62" t="str">
        <f aca="false">VLOOKUP(A403,PROGRAMAS!A:O,3,0)</f>
        <v>DIRETRIZ II</v>
      </c>
      <c r="E403" s="62" t="str">
        <f aca="false">VLOOKUP(A403,PROGRAMAS!A:O,6,0)</f>
        <v>DESENVOLVIMENTO RURAL</v>
      </c>
      <c r="F403" s="73" t="e">
        <f aca="false">#N/A</f>
        <v>#N/A</v>
      </c>
      <c r="G403" s="66" t="e">
        <f aca="false">VLOOKUP(F403,'AÇÕES ORÇAMENTÁRIAS'!D:E,2,0)</f>
        <v>#N/A</v>
      </c>
      <c r="H403" s="65" t="e">
        <f aca="false">VLOOKUP(CONCATENATE(G403,J403),'AÇÕES ORÇAMENTÁRIAS'!O:P,2,0)</f>
        <v>#N/A</v>
      </c>
      <c r="I403" s="65" t="e">
        <f aca="false">VLOOKUP(CONCATENATE(G403,J403),'AÇÕES ORÇAMENTÁRIAS'!O:Q,3,0)</f>
        <v>#N/A</v>
      </c>
      <c r="J403" s="66" t="str">
        <f aca="false">LEFT(K403,5)</f>
        <v>15101</v>
      </c>
      <c r="K403" s="67" t="s">
        <v>848</v>
      </c>
      <c r="L403" s="71" t="s">
        <v>857</v>
      </c>
      <c r="M403" s="66" t="str">
        <f aca="false">VLOOKUP(L403,'AÇÕES ESTRATÉGICAS'!D:E,2,0)</f>
        <v>1569</v>
      </c>
      <c r="N403" s="66" t="str">
        <f aca="false">CONCATENATE(J403,O403)</f>
        <v>15101EVENTOS DE DIVULGAÇÃO DE POLÍTICAS PÚBLICAS REALIZADOS</v>
      </c>
      <c r="O403" s="69" t="s">
        <v>924</v>
      </c>
      <c r="P403" s="69" t="s">
        <v>147</v>
      </c>
      <c r="Q403" s="69" t="n">
        <v>11</v>
      </c>
      <c r="R403" s="69" t="str">
        <f aca="false">VLOOKUP(O403,'PRODUTOS PPA'!G:G,1,0)</f>
        <v>EVENTOS DE DIVULGAÇÃO DE POLÍTICAS PÚBLICAS REALIZADOS</v>
      </c>
      <c r="S403" s="69" t="e">
        <f aca="false">#N/A</f>
        <v>#N/A</v>
      </c>
      <c r="T403" s="69" t="e">
        <f aca="false">#N/A</f>
        <v>#N/A</v>
      </c>
      <c r="U403" s="69" t="e">
        <f aca="false">#N/A</f>
        <v>#N/A</v>
      </c>
      <c r="V403" s="70"/>
      <c r="W403" s="69"/>
      <c r="X403" s="69"/>
      <c r="Y403" s="69"/>
      <c r="Z403" s="69"/>
      <c r="AA403" s="69"/>
      <c r="AB403" s="69"/>
      <c r="AC403" s="69"/>
      <c r="AD403" s="69"/>
      <c r="AE403" s="69"/>
      <c r="AF403" s="69"/>
    </row>
    <row r="404" customFormat="false" ht="15" hidden="false" customHeight="true" outlineLevel="0" collapsed="false">
      <c r="A404" s="60" t="s">
        <v>75</v>
      </c>
      <c r="B404" s="61" t="str">
        <f aca="false">VLOOKUP(A404,PROGRAMAS!A:I,5,0)</f>
        <v>TEMÁTICO</v>
      </c>
      <c r="C404" s="62" t="str">
        <f aca="false">VLOOKUP(A404,PROGRAMAS!A:I,2,0)</f>
        <v>PIAUÍ PRODUTIVO E SUSTENTÁVEL - AGRICULTURA FAMILIAR</v>
      </c>
      <c r="D404" s="62" t="str">
        <f aca="false">VLOOKUP(A404,PROGRAMAS!A:O,3,0)</f>
        <v>DIRETRIZ II</v>
      </c>
      <c r="E404" s="62" t="str">
        <f aca="false">VLOOKUP(A404,PROGRAMAS!A:O,6,0)</f>
        <v>DESENVOLVIMENTO RURAL</v>
      </c>
      <c r="F404" s="73" t="e">
        <f aca="false">#N/A</f>
        <v>#N/A</v>
      </c>
      <c r="G404" s="66" t="e">
        <f aca="false">VLOOKUP(F404,'AÇÕES ORÇAMENTÁRIAS'!D:E,2,0)</f>
        <v>#N/A</v>
      </c>
      <c r="H404" s="65" t="e">
        <f aca="false">VLOOKUP(CONCATENATE(G404,J404),'AÇÕES ORÇAMENTÁRIAS'!O:P,2,0)</f>
        <v>#N/A</v>
      </c>
      <c r="I404" s="65" t="e">
        <f aca="false">VLOOKUP(CONCATENATE(G404,J404),'AÇÕES ORÇAMENTÁRIAS'!O:Q,3,0)</f>
        <v>#N/A</v>
      </c>
      <c r="J404" s="66" t="str">
        <f aca="false">LEFT(K404,5)</f>
        <v>15101</v>
      </c>
      <c r="K404" s="67" t="s">
        <v>848</v>
      </c>
      <c r="L404" s="71" t="s">
        <v>857</v>
      </c>
      <c r="M404" s="66" t="str">
        <f aca="false">VLOOKUP(L404,'AÇÕES ESTRATÉGICAS'!D:E,2,0)</f>
        <v>1569</v>
      </c>
      <c r="N404" s="66" t="str">
        <f aca="false">CONCATENATE(J404,O404)</f>
        <v>15101KITS DE MECANIZAÇÃO AGRÍCOLA VIABILIZADOS</v>
      </c>
      <c r="O404" s="69" t="s">
        <v>925</v>
      </c>
      <c r="P404" s="69" t="s">
        <v>147</v>
      </c>
      <c r="Q404" s="69" t="n">
        <v>500</v>
      </c>
      <c r="R404" s="69" t="str">
        <f aca="false">VLOOKUP(O404,'PRODUTOS PPA'!G:G,1,0)</f>
        <v>KITS DE MECANIZAÇÃO AGRÍCOLA VIABILIZADOS</v>
      </c>
      <c r="S404" s="69" t="e">
        <f aca="false">#N/A</f>
        <v>#N/A</v>
      </c>
      <c r="T404" s="69" t="e">
        <f aca="false">#N/A</f>
        <v>#N/A</v>
      </c>
      <c r="U404" s="69" t="e">
        <f aca="false">#N/A</f>
        <v>#N/A</v>
      </c>
      <c r="V404" s="70"/>
      <c r="W404" s="69"/>
      <c r="X404" s="69"/>
      <c r="Y404" s="69"/>
      <c r="Z404" s="69"/>
      <c r="AA404" s="69"/>
      <c r="AB404" s="69"/>
      <c r="AC404" s="69"/>
      <c r="AD404" s="69"/>
      <c r="AE404" s="69"/>
      <c r="AF404" s="69"/>
    </row>
    <row r="405" customFormat="false" ht="15" hidden="false" customHeight="true" outlineLevel="0" collapsed="false">
      <c r="A405" s="60" t="s">
        <v>75</v>
      </c>
      <c r="B405" s="61" t="str">
        <f aca="false">VLOOKUP(A405,PROGRAMAS!A:I,5,0)</f>
        <v>TEMÁTICO</v>
      </c>
      <c r="C405" s="62" t="str">
        <f aca="false">VLOOKUP(A405,PROGRAMAS!A:I,2,0)</f>
        <v>PIAUÍ PRODUTIVO E SUSTENTÁVEL - AGRICULTURA FAMILIAR</v>
      </c>
      <c r="D405" s="62" t="str">
        <f aca="false">VLOOKUP(A405,PROGRAMAS!A:O,3,0)</f>
        <v>DIRETRIZ II</v>
      </c>
      <c r="E405" s="62" t="str">
        <f aca="false">VLOOKUP(A405,PROGRAMAS!A:O,6,0)</f>
        <v>DESENVOLVIMENTO RURAL</v>
      </c>
      <c r="F405" s="73" t="e">
        <f aca="false">#N/A</f>
        <v>#N/A</v>
      </c>
      <c r="G405" s="66" t="e">
        <f aca="false">VLOOKUP(F405,'AÇÕES ORÇAMENTÁRIAS'!D:E,2,0)</f>
        <v>#N/A</v>
      </c>
      <c r="H405" s="65" t="e">
        <f aca="false">VLOOKUP(CONCATENATE(G405,J405),'AÇÕES ORÇAMENTÁRIAS'!O:P,2,0)</f>
        <v>#N/A</v>
      </c>
      <c r="I405" s="65" t="e">
        <f aca="false">VLOOKUP(CONCATENATE(G405,J405),'AÇÕES ORÇAMENTÁRIAS'!O:Q,3,0)</f>
        <v>#N/A</v>
      </c>
      <c r="J405" s="66" t="str">
        <f aca="false">LEFT(K405,5)</f>
        <v>15101</v>
      </c>
      <c r="K405" s="67" t="s">
        <v>848</v>
      </c>
      <c r="L405" s="71" t="s">
        <v>857</v>
      </c>
      <c r="M405" s="66" t="str">
        <f aca="false">VLOOKUP(L405,'AÇÕES ESTRATÉGICAS'!D:E,2,0)</f>
        <v>1569</v>
      </c>
      <c r="N405" s="66" t="str">
        <f aca="false">CONCATENATE(J405,O405)</f>
        <v>15101MUDAS FRUTÍFERAS E FORRAGEIRAS ADQUIRIDAS E DISTRIBUÍDAS</v>
      </c>
      <c r="O405" s="69" t="s">
        <v>926</v>
      </c>
      <c r="P405" s="69" t="s">
        <v>147</v>
      </c>
      <c r="Q405" s="69" t="n">
        <v>2500000</v>
      </c>
      <c r="R405" s="69" t="str">
        <f aca="false">VLOOKUP(O405,'PRODUTOS PPA'!G:G,1,0)</f>
        <v>MUDAS FRUTÍFERAS E FORRAGEIRAS ADQUIRIDAS E DISTRIBUÍDAS</v>
      </c>
      <c r="S405" s="69" t="e">
        <f aca="false">#N/A</f>
        <v>#N/A</v>
      </c>
      <c r="T405" s="69" t="e">
        <f aca="false">#N/A</f>
        <v>#N/A</v>
      </c>
      <c r="U405" s="69" t="e">
        <f aca="false">#N/A</f>
        <v>#N/A</v>
      </c>
      <c r="V405" s="70"/>
      <c r="W405" s="69"/>
      <c r="X405" s="69"/>
      <c r="Y405" s="69"/>
      <c r="Z405" s="69"/>
      <c r="AA405" s="69"/>
      <c r="AB405" s="69"/>
      <c r="AC405" s="69"/>
      <c r="AD405" s="69"/>
      <c r="AE405" s="69"/>
      <c r="AF405" s="69"/>
    </row>
    <row r="406" customFormat="false" ht="15" hidden="false" customHeight="true" outlineLevel="0" collapsed="false">
      <c r="A406" s="60" t="s">
        <v>75</v>
      </c>
      <c r="B406" s="61" t="str">
        <f aca="false">VLOOKUP(A406,PROGRAMAS!A:I,5,0)</f>
        <v>TEMÁTICO</v>
      </c>
      <c r="C406" s="62" t="str">
        <f aca="false">VLOOKUP(A406,PROGRAMAS!A:I,2,0)</f>
        <v>PIAUÍ PRODUTIVO E SUSTENTÁVEL - AGRICULTURA FAMILIAR</v>
      </c>
      <c r="D406" s="62" t="str">
        <f aca="false">VLOOKUP(A406,PROGRAMAS!A:O,3,0)</f>
        <v>DIRETRIZ II</v>
      </c>
      <c r="E406" s="62" t="str">
        <f aca="false">VLOOKUP(A406,PROGRAMAS!A:O,6,0)</f>
        <v>DESENVOLVIMENTO RURAL</v>
      </c>
      <c r="F406" s="73" t="e">
        <f aca="false">#N/A</f>
        <v>#N/A</v>
      </c>
      <c r="G406" s="66" t="e">
        <f aca="false">VLOOKUP(F406,'AÇÕES ORÇAMENTÁRIAS'!D:E,2,0)</f>
        <v>#N/A</v>
      </c>
      <c r="H406" s="65" t="e">
        <f aca="false">VLOOKUP(CONCATENATE(G406,J406),'AÇÕES ORÇAMENTÁRIAS'!O:P,2,0)</f>
        <v>#N/A</v>
      </c>
      <c r="I406" s="65" t="e">
        <f aca="false">VLOOKUP(CONCATENATE(G406,J406),'AÇÕES ORÇAMENTÁRIAS'!O:Q,3,0)</f>
        <v>#N/A</v>
      </c>
      <c r="J406" s="66" t="str">
        <f aca="false">LEFT(K406,5)</f>
        <v>15101</v>
      </c>
      <c r="K406" s="67" t="s">
        <v>848</v>
      </c>
      <c r="L406" s="71" t="s">
        <v>857</v>
      </c>
      <c r="M406" s="66" t="str">
        <f aca="false">VLOOKUP(L406,'AÇÕES ESTRATÉGICAS'!D:E,2,0)</f>
        <v>1569</v>
      </c>
      <c r="N406" s="66" t="str">
        <f aca="false">CONCATENATE(J406,O406)</f>
        <v>15101SEMENTES ADQUIRIDAS E DISTRIBUÍDAS</v>
      </c>
      <c r="O406" s="69" t="s">
        <v>927</v>
      </c>
      <c r="P406" s="69" t="s">
        <v>870</v>
      </c>
      <c r="Q406" s="69" t="n">
        <v>700</v>
      </c>
      <c r="R406" s="69" t="str">
        <f aca="false">VLOOKUP(O406,'PRODUTOS PPA'!G:G,1,0)</f>
        <v>SEMENTES ADQUIRIDAS E DISTRIBUÍDAS</v>
      </c>
      <c r="S406" s="69" t="e">
        <f aca="false">#N/A</f>
        <v>#N/A</v>
      </c>
      <c r="T406" s="69" t="e">
        <f aca="false">#N/A</f>
        <v>#N/A</v>
      </c>
      <c r="U406" s="69" t="e">
        <f aca="false">#N/A</f>
        <v>#N/A</v>
      </c>
      <c r="V406" s="70"/>
      <c r="W406" s="69"/>
      <c r="X406" s="69"/>
      <c r="Y406" s="69"/>
      <c r="Z406" s="69"/>
      <c r="AA406" s="69"/>
      <c r="AB406" s="69"/>
      <c r="AC406" s="69"/>
      <c r="AD406" s="69"/>
      <c r="AE406" s="69"/>
      <c r="AF406" s="69"/>
    </row>
    <row r="407" customFormat="false" ht="15" hidden="false" customHeight="true" outlineLevel="0" collapsed="false">
      <c r="A407" s="60" t="s">
        <v>76</v>
      </c>
      <c r="B407" s="61" t="str">
        <f aca="false">VLOOKUP(A407,PROGRAMAS!A:I,5,0)</f>
        <v>TEMÁTICO</v>
      </c>
      <c r="C407" s="62" t="str">
        <f aca="false">VLOOKUP(A407,PROGRAMAS!A:I,2,0)</f>
        <v>PIAUÍ PRODUTIVO E SUSTENTÁVEL - AGRONEGÓCIO</v>
      </c>
      <c r="D407" s="62" t="str">
        <f aca="false">VLOOKUP(A407,PROGRAMAS!A:O,3,0)</f>
        <v>DIRETRIZ II</v>
      </c>
      <c r="E407" s="62" t="str">
        <f aca="false">VLOOKUP(A407,PROGRAMAS!A:O,6,0)</f>
        <v>DESENVOLVIMENTO RURAL</v>
      </c>
      <c r="F407" s="63" t="s">
        <v>928</v>
      </c>
      <c r="G407" s="66" t="str">
        <f aca="false">VLOOKUP(F407,'AÇÕES ORÇAMENTÁRIAS'!D:E,2,0)</f>
        <v>1287</v>
      </c>
      <c r="H407" s="65" t="n">
        <f aca="false">VLOOKUP(CONCATENATE(G407,J407),'AÇÕES ORÇAMENTÁRIAS'!O:P,2,0)</f>
        <v>30000</v>
      </c>
      <c r="I407" s="65" t="n">
        <f aca="false">VLOOKUP(CONCATENATE(G407,J407),'AÇÕES ORÇAMENTÁRIAS'!O:Q,3,0)</f>
        <v>0</v>
      </c>
      <c r="J407" s="66" t="str">
        <f aca="false">LEFT(K407,5)</f>
        <v>15101</v>
      </c>
      <c r="K407" s="67" t="s">
        <v>848</v>
      </c>
      <c r="L407" s="71" t="s">
        <v>929</v>
      </c>
      <c r="M407" s="66" t="str">
        <f aca="false">VLOOKUP(L407,'AÇÕES ESTRATÉGICAS'!D:E,2,0)</f>
        <v>1565</v>
      </c>
      <c r="N407" s="66" t="str">
        <f aca="false">CONCATENATE(J407,O407)</f>
        <v>15101AGENDA ESTRATÉGICA SUSTENTÁVEL DE INCLUSÃO SOCIAL E PRODUTIVA PARA A REGIÃO DO MATOPIBA ELABORADA E EXECUTADA</v>
      </c>
      <c r="O407" s="69" t="s">
        <v>930</v>
      </c>
      <c r="P407" s="69" t="s">
        <v>147</v>
      </c>
      <c r="Q407" s="69" t="n">
        <v>1</v>
      </c>
      <c r="R407" s="69" t="str">
        <f aca="false">VLOOKUP(O407,'PRODUTOS PPA'!G:G,1,0)</f>
        <v>AGENDA ESTRATÉGICA SUSTENTÁVEL DE INCLUSÃO SOCIAL E PRODUTIVA PARA A REGIÃO DO MATOPIBA ELABORADA E EXECUTADA</v>
      </c>
      <c r="S407" s="69" t="s">
        <v>928</v>
      </c>
      <c r="T407" s="69" t="s">
        <v>931</v>
      </c>
      <c r="U407" s="69" t="n">
        <v>30000</v>
      </c>
      <c r="V407" s="70"/>
      <c r="W407" s="69"/>
      <c r="X407" s="69"/>
      <c r="Y407" s="69"/>
      <c r="Z407" s="69"/>
      <c r="AA407" s="69"/>
      <c r="AB407" s="69"/>
      <c r="AC407" s="69"/>
      <c r="AD407" s="69"/>
      <c r="AE407" s="69"/>
      <c r="AF407" s="69"/>
    </row>
    <row r="408" customFormat="false" ht="15" hidden="false" customHeight="true" outlineLevel="0" collapsed="false">
      <c r="A408" s="60" t="s">
        <v>76</v>
      </c>
      <c r="B408" s="61" t="str">
        <f aca="false">VLOOKUP(A408,PROGRAMAS!A:I,5,0)</f>
        <v>TEMÁTICO</v>
      </c>
      <c r="C408" s="62" t="str">
        <f aca="false">VLOOKUP(A408,PROGRAMAS!A:I,2,0)</f>
        <v>PIAUÍ PRODUTIVO E SUSTENTÁVEL - AGRONEGÓCIO</v>
      </c>
      <c r="D408" s="62" t="str">
        <f aca="false">VLOOKUP(A408,PROGRAMAS!A:O,3,0)</f>
        <v>DIRETRIZ II</v>
      </c>
      <c r="E408" s="62" t="str">
        <f aca="false">VLOOKUP(A408,PROGRAMAS!A:O,6,0)</f>
        <v>DESENVOLVIMENTO RURAL</v>
      </c>
      <c r="F408" s="63" t="s">
        <v>928</v>
      </c>
      <c r="G408" s="66" t="str">
        <f aca="false">VLOOKUP(F408,'AÇÕES ORÇAMENTÁRIAS'!D:E,2,0)</f>
        <v>1287</v>
      </c>
      <c r="H408" s="65" t="n">
        <f aca="false">VLOOKUP(CONCATENATE(G408,J408),'AÇÕES ORÇAMENTÁRIAS'!O:P,2,0)</f>
        <v>30000</v>
      </c>
      <c r="I408" s="65" t="n">
        <f aca="false">VLOOKUP(CONCATENATE(G408,J408),'AÇÕES ORÇAMENTÁRIAS'!O:Q,3,0)</f>
        <v>0</v>
      </c>
      <c r="J408" s="66" t="str">
        <f aca="false">LEFT(K408,5)</f>
        <v>15101</v>
      </c>
      <c r="K408" s="67" t="s">
        <v>848</v>
      </c>
      <c r="L408" s="71" t="s">
        <v>929</v>
      </c>
      <c r="M408" s="66" t="str">
        <f aca="false">VLOOKUP(L408,'AÇÕES ESTRATÉGICAS'!D:E,2,0)</f>
        <v>1565</v>
      </c>
      <c r="N408" s="66" t="str">
        <f aca="false">CONCATENATE(J408,O408)</f>
        <v>15101PLANO DE DESENVOLVIMENTO DO MATOPIBA EXECUTADO</v>
      </c>
      <c r="O408" s="69" t="s">
        <v>932</v>
      </c>
      <c r="P408" s="69" t="s">
        <v>147</v>
      </c>
      <c r="Q408" s="69" t="n">
        <v>1</v>
      </c>
      <c r="R408" s="69" t="str">
        <f aca="false">VLOOKUP(O408,'PRODUTOS PPA'!G:G,1,0)</f>
        <v>PLANO DE DESENVOLVIMENTO DO MATOPIBA EXECUTADO</v>
      </c>
      <c r="S408" s="69" t="s">
        <v>928</v>
      </c>
      <c r="T408" s="69" t="s">
        <v>931</v>
      </c>
      <c r="U408" s="69" t="n">
        <v>30000</v>
      </c>
      <c r="V408" s="70"/>
      <c r="W408" s="69"/>
      <c r="X408" s="69"/>
      <c r="Y408" s="69"/>
      <c r="Z408" s="69"/>
      <c r="AA408" s="69"/>
      <c r="AB408" s="69"/>
      <c r="AC408" s="69"/>
      <c r="AD408" s="69"/>
      <c r="AE408" s="69"/>
      <c r="AF408" s="69"/>
    </row>
    <row r="409" customFormat="false" ht="15" hidden="false" customHeight="true" outlineLevel="0" collapsed="false">
      <c r="A409" s="60" t="s">
        <v>76</v>
      </c>
      <c r="B409" s="61" t="str">
        <f aca="false">VLOOKUP(A409,PROGRAMAS!A:I,5,0)</f>
        <v>TEMÁTICO</v>
      </c>
      <c r="C409" s="62" t="str">
        <f aca="false">VLOOKUP(A409,PROGRAMAS!A:I,2,0)</f>
        <v>PIAUÍ PRODUTIVO E SUSTENTÁVEL - AGRONEGÓCIO</v>
      </c>
      <c r="D409" s="62" t="str">
        <f aca="false">VLOOKUP(A409,PROGRAMAS!A:O,3,0)</f>
        <v>DIRETRIZ II</v>
      </c>
      <c r="E409" s="62" t="str">
        <f aca="false">VLOOKUP(A409,PROGRAMAS!A:O,6,0)</f>
        <v>DESENVOLVIMENTO RURAL</v>
      </c>
      <c r="F409" s="63" t="s">
        <v>933</v>
      </c>
      <c r="G409" s="66" t="str">
        <f aca="false">VLOOKUP(F409,'AÇÕES ORÇAMENTÁRIAS'!D:E,2,0)</f>
        <v>1294</v>
      </c>
      <c r="H409" s="65" t="n">
        <f aca="false">VLOOKUP(CONCATENATE(G409,J409),'AÇÕES ORÇAMENTÁRIAS'!O:P,2,0)</f>
        <v>10000</v>
      </c>
      <c r="I409" s="65" t="n">
        <f aca="false">VLOOKUP(CONCATENATE(G409,J409),'AÇÕES ORÇAMENTÁRIAS'!O:Q,3,0)</f>
        <v>0</v>
      </c>
      <c r="J409" s="66" t="str">
        <f aca="false">LEFT(K409,5)</f>
        <v>15101</v>
      </c>
      <c r="K409" s="67" t="s">
        <v>848</v>
      </c>
      <c r="L409" s="71" t="s">
        <v>934</v>
      </c>
      <c r="M409" s="66" t="str">
        <f aca="false">VLOOKUP(L409,'AÇÕES ESTRATÉGICAS'!D:E,2,0)</f>
        <v>1523</v>
      </c>
      <c r="N409" s="66" t="str">
        <f aca="false">CONCATENATE(J409,O409)</f>
        <v>15101ATRAÇÃO DE EMPREENDIMENTOS PARA A PRODUÇÃO DE ENERGIAS RENOVÁVEIS</v>
      </c>
      <c r="O409" s="69" t="s">
        <v>935</v>
      </c>
      <c r="P409" s="69" t="s">
        <v>600</v>
      </c>
      <c r="Q409" s="69" t="n">
        <v>2</v>
      </c>
      <c r="R409" s="69" t="str">
        <f aca="false">VLOOKUP(O409,'PRODUTOS PPA'!G:G,1,0)</f>
        <v>ATRAÇÃO DE EMPREENDIMENTOS PARA A PRODUÇÃO DE ENERGIAS RENOVÁVEIS</v>
      </c>
      <c r="S409" s="69" t="s">
        <v>933</v>
      </c>
      <c r="T409" s="69" t="s">
        <v>936</v>
      </c>
      <c r="U409" s="69" t="n">
        <v>10000</v>
      </c>
      <c r="V409" s="70"/>
      <c r="W409" s="69"/>
      <c r="X409" s="69"/>
      <c r="Y409" s="69"/>
      <c r="Z409" s="69"/>
      <c r="AA409" s="69"/>
      <c r="AB409" s="69"/>
      <c r="AC409" s="69"/>
      <c r="AD409" s="69"/>
      <c r="AE409" s="69"/>
      <c r="AF409" s="69"/>
    </row>
    <row r="410" customFormat="false" ht="15" hidden="false" customHeight="true" outlineLevel="0" collapsed="false">
      <c r="A410" s="60" t="s">
        <v>76</v>
      </c>
      <c r="B410" s="61" t="str">
        <f aca="false">VLOOKUP(A410,PROGRAMAS!A:I,5,0)</f>
        <v>TEMÁTICO</v>
      </c>
      <c r="C410" s="62" t="str">
        <f aca="false">VLOOKUP(A410,PROGRAMAS!A:I,2,0)</f>
        <v>PIAUÍ PRODUTIVO E SUSTENTÁVEL - AGRONEGÓCIO</v>
      </c>
      <c r="D410" s="62" t="str">
        <f aca="false">VLOOKUP(A410,PROGRAMAS!A:O,3,0)</f>
        <v>DIRETRIZ II</v>
      </c>
      <c r="E410" s="62" t="str">
        <f aca="false">VLOOKUP(A410,PROGRAMAS!A:O,6,0)</f>
        <v>DESENVOLVIMENTO RURAL</v>
      </c>
      <c r="F410" s="63" t="s">
        <v>933</v>
      </c>
      <c r="G410" s="66" t="str">
        <f aca="false">VLOOKUP(F410,'AÇÕES ORÇAMENTÁRIAS'!D:E,2,0)</f>
        <v>1294</v>
      </c>
      <c r="H410" s="65" t="n">
        <f aca="false">VLOOKUP(CONCATENATE(G410,J410),'AÇÕES ORÇAMENTÁRIAS'!O:P,2,0)</f>
        <v>10000</v>
      </c>
      <c r="I410" s="65" t="n">
        <f aca="false">VLOOKUP(CONCATENATE(G410,J410),'AÇÕES ORÇAMENTÁRIAS'!O:Q,3,0)</f>
        <v>0</v>
      </c>
      <c r="J410" s="66" t="str">
        <f aca="false">LEFT(K410,5)</f>
        <v>15101</v>
      </c>
      <c r="K410" s="67" t="s">
        <v>848</v>
      </c>
      <c r="L410" s="71" t="s">
        <v>934</v>
      </c>
      <c r="M410" s="66" t="str">
        <f aca="false">VLOOKUP(L410,'AÇÕES ESTRATÉGICAS'!D:E,2,0)</f>
        <v>1523</v>
      </c>
      <c r="N410" s="66" t="str">
        <f aca="false">CONCATENATE(J410,O410)</f>
        <v>15101PRODUÇÃO DE ENERGIA A BASE DE MILHO E CANA DE AÇÚCAR INCREMENTADA</v>
      </c>
      <c r="O410" s="69" t="s">
        <v>937</v>
      </c>
      <c r="P410" s="69" t="s">
        <v>600</v>
      </c>
      <c r="Q410" s="69" t="n">
        <v>1</v>
      </c>
      <c r="R410" s="69" t="str">
        <f aca="false">VLOOKUP(O410,'PRODUTOS PPA'!G:G,1,0)</f>
        <v>PRODUÇÃO DE ENERGIA A BASE DE MILHO E CANA DE AÇÚCAR INCREMENTADA</v>
      </c>
      <c r="S410" s="69" t="s">
        <v>933</v>
      </c>
      <c r="T410" s="69" t="s">
        <v>936</v>
      </c>
      <c r="U410" s="69" t="n">
        <v>10000</v>
      </c>
      <c r="V410" s="70"/>
      <c r="W410" s="69"/>
      <c r="X410" s="69"/>
      <c r="Y410" s="69"/>
      <c r="Z410" s="69"/>
      <c r="AA410" s="69"/>
      <c r="AB410" s="69"/>
      <c r="AC410" s="69"/>
      <c r="AD410" s="69"/>
      <c r="AE410" s="69"/>
      <c r="AF410" s="69"/>
    </row>
    <row r="411" customFormat="false" ht="15" hidden="false" customHeight="true" outlineLevel="0" collapsed="false">
      <c r="A411" s="60" t="s">
        <v>76</v>
      </c>
      <c r="B411" s="61" t="str">
        <f aca="false">VLOOKUP(A411,PROGRAMAS!A:I,5,0)</f>
        <v>TEMÁTICO</v>
      </c>
      <c r="C411" s="62" t="str">
        <f aca="false">VLOOKUP(A411,PROGRAMAS!A:I,2,0)</f>
        <v>PIAUÍ PRODUTIVO E SUSTENTÁVEL - AGRONEGÓCIO</v>
      </c>
      <c r="D411" s="62" t="str">
        <f aca="false">VLOOKUP(A411,PROGRAMAS!A:O,3,0)</f>
        <v>DIRETRIZ II</v>
      </c>
      <c r="E411" s="62" t="str">
        <f aca="false">VLOOKUP(A411,PROGRAMAS!A:O,6,0)</f>
        <v>DESENVOLVIMENTO RURAL</v>
      </c>
      <c r="F411" s="63" t="s">
        <v>893</v>
      </c>
      <c r="G411" s="66" t="str">
        <f aca="false">VLOOKUP(F411,'AÇÕES ORÇAMENTÁRIAS'!D:E,2,0)</f>
        <v>1280</v>
      </c>
      <c r="H411" s="65" t="n">
        <f aca="false">VLOOKUP(CONCATENATE(G411,J411),'AÇÕES ORÇAMENTÁRIAS'!O:P,2,0)</f>
        <v>4817000</v>
      </c>
      <c r="I411" s="65" t="n">
        <f aca="false">VLOOKUP(CONCATENATE(G411,J411),'AÇÕES ORÇAMENTÁRIAS'!O:Q,3,0)</f>
        <v>1325768.68</v>
      </c>
      <c r="J411" s="66" t="str">
        <f aca="false">LEFT(K411,5)</f>
        <v>15101</v>
      </c>
      <c r="K411" s="67" t="s">
        <v>848</v>
      </c>
      <c r="L411" s="71" t="s">
        <v>938</v>
      </c>
      <c r="M411" s="66" t="str">
        <f aca="false">VLOOKUP(L411,'AÇÕES ESTRATÉGICAS'!D:E,2,0)</f>
        <v>1586</v>
      </c>
      <c r="N411" s="66" t="str">
        <f aca="false">CONCATENATE(J411,O411)</f>
        <v>15101ASSOCIAÇÕES E COOPERATIVAS ASSESSORADAS</v>
      </c>
      <c r="O411" s="69" t="s">
        <v>939</v>
      </c>
      <c r="P411" s="69" t="s">
        <v>940</v>
      </c>
      <c r="Q411" s="69" t="n">
        <v>8</v>
      </c>
      <c r="R411" s="69" t="str">
        <f aca="false">VLOOKUP(O411,'PRODUTOS PPA'!G:G,1,0)</f>
        <v>ASSOCIAÇÕES E COOPERATIVAS ASSESSORADAS</v>
      </c>
      <c r="S411" s="69" t="s">
        <v>893</v>
      </c>
      <c r="T411" s="69" t="s">
        <v>896</v>
      </c>
      <c r="U411" s="69" t="n">
        <v>4817000</v>
      </c>
      <c r="V411" s="70"/>
      <c r="W411" s="69"/>
      <c r="X411" s="69"/>
      <c r="Y411" s="69"/>
      <c r="Z411" s="69"/>
      <c r="AA411" s="69"/>
      <c r="AB411" s="69"/>
      <c r="AC411" s="69"/>
      <c r="AD411" s="69"/>
      <c r="AE411" s="69"/>
      <c r="AF411" s="69"/>
    </row>
    <row r="412" customFormat="false" ht="15" hidden="false" customHeight="true" outlineLevel="0" collapsed="false">
      <c r="A412" s="60" t="s">
        <v>76</v>
      </c>
      <c r="B412" s="61" t="str">
        <f aca="false">VLOOKUP(A412,PROGRAMAS!A:I,5,0)</f>
        <v>TEMÁTICO</v>
      </c>
      <c r="C412" s="62" t="str">
        <f aca="false">VLOOKUP(A412,PROGRAMAS!A:I,2,0)</f>
        <v>PIAUÍ PRODUTIVO E SUSTENTÁVEL - AGRONEGÓCIO</v>
      </c>
      <c r="D412" s="62" t="str">
        <f aca="false">VLOOKUP(A412,PROGRAMAS!A:O,3,0)</f>
        <v>DIRETRIZ II</v>
      </c>
      <c r="E412" s="62" t="str">
        <f aca="false">VLOOKUP(A412,PROGRAMAS!A:O,6,0)</f>
        <v>DESENVOLVIMENTO RURAL</v>
      </c>
      <c r="F412" s="63" t="s">
        <v>893</v>
      </c>
      <c r="G412" s="66" t="str">
        <f aca="false">VLOOKUP(F412,'AÇÕES ORÇAMENTÁRIAS'!D:E,2,0)</f>
        <v>1280</v>
      </c>
      <c r="H412" s="65" t="n">
        <f aca="false">VLOOKUP(CONCATENATE(G412,J412),'AÇÕES ORÇAMENTÁRIAS'!O:P,2,0)</f>
        <v>4817000</v>
      </c>
      <c r="I412" s="65" t="n">
        <f aca="false">VLOOKUP(CONCATENATE(G412,J412),'AÇÕES ORÇAMENTÁRIAS'!O:Q,3,0)</f>
        <v>1325768.68</v>
      </c>
      <c r="J412" s="66" t="str">
        <f aca="false">LEFT(K412,5)</f>
        <v>15101</v>
      </c>
      <c r="K412" s="67" t="s">
        <v>848</v>
      </c>
      <c r="L412" s="71" t="s">
        <v>938</v>
      </c>
      <c r="M412" s="66" t="str">
        <f aca="false">VLOOKUP(L412,'AÇÕES ESTRATÉGICAS'!D:E,2,0)</f>
        <v>1586</v>
      </c>
      <c r="N412" s="66" t="str">
        <f aca="false">CONCATENATE(J412,O412)</f>
        <v>15101EQUIPAMENTOS E SERVIÇOS MELHORADOS E REVITALIZADOS</v>
      </c>
      <c r="O412" s="69" t="s">
        <v>941</v>
      </c>
      <c r="P412" s="69" t="s">
        <v>147</v>
      </c>
      <c r="Q412" s="69" t="n">
        <v>2</v>
      </c>
      <c r="R412" s="69" t="str">
        <f aca="false">VLOOKUP(O412,'PRODUTOS PPA'!G:G,1,0)</f>
        <v>EQUIPAMENTOS E SERVIÇOS MELHORADOS E REVITALIZADOS</v>
      </c>
      <c r="S412" s="69" t="s">
        <v>893</v>
      </c>
      <c r="T412" s="69" t="s">
        <v>896</v>
      </c>
      <c r="U412" s="69" t="n">
        <v>4817000</v>
      </c>
      <c r="V412" s="70"/>
      <c r="W412" s="69"/>
      <c r="X412" s="69"/>
      <c r="Y412" s="69"/>
      <c r="Z412" s="69"/>
      <c r="AA412" s="69"/>
      <c r="AB412" s="69"/>
      <c r="AC412" s="69"/>
      <c r="AD412" s="69"/>
      <c r="AE412" s="69"/>
      <c r="AF412" s="69"/>
    </row>
    <row r="413" customFormat="false" ht="15" hidden="false" customHeight="true" outlineLevel="0" collapsed="false">
      <c r="A413" s="60" t="s">
        <v>76</v>
      </c>
      <c r="B413" s="61" t="str">
        <f aca="false">VLOOKUP(A413,PROGRAMAS!A:I,5,0)</f>
        <v>TEMÁTICO</v>
      </c>
      <c r="C413" s="62" t="str">
        <f aca="false">VLOOKUP(A413,PROGRAMAS!A:I,2,0)</f>
        <v>PIAUÍ PRODUTIVO E SUSTENTÁVEL - AGRONEGÓCIO</v>
      </c>
      <c r="D413" s="62" t="str">
        <f aca="false">VLOOKUP(A413,PROGRAMAS!A:O,3,0)</f>
        <v>DIRETRIZ II</v>
      </c>
      <c r="E413" s="62" t="str">
        <f aca="false">VLOOKUP(A413,PROGRAMAS!A:O,6,0)</f>
        <v>DESENVOLVIMENTO RURAL</v>
      </c>
      <c r="F413" s="63" t="s">
        <v>893</v>
      </c>
      <c r="G413" s="66" t="str">
        <f aca="false">VLOOKUP(F413,'AÇÕES ORÇAMENTÁRIAS'!D:E,2,0)</f>
        <v>1280</v>
      </c>
      <c r="H413" s="65" t="n">
        <f aca="false">VLOOKUP(CONCATENATE(G413,J413),'AÇÕES ORÇAMENTÁRIAS'!O:P,2,0)</f>
        <v>4817000</v>
      </c>
      <c r="I413" s="65" t="n">
        <f aca="false">VLOOKUP(CONCATENATE(G413,J413),'AÇÕES ORÇAMENTÁRIAS'!O:Q,3,0)</f>
        <v>1325768.68</v>
      </c>
      <c r="J413" s="66" t="str">
        <f aca="false">LEFT(K413,5)</f>
        <v>15101</v>
      </c>
      <c r="K413" s="67" t="s">
        <v>848</v>
      </c>
      <c r="L413" s="71" t="s">
        <v>938</v>
      </c>
      <c r="M413" s="66" t="str">
        <f aca="false">VLOOKUP(L413,'AÇÕES ESTRATÉGICAS'!D:E,2,0)</f>
        <v>1586</v>
      </c>
      <c r="N413" s="66" t="str">
        <f aca="false">CONCATENATE(J413,O413)</f>
        <v>15101EVENTOS DE DIVULGAÇÃO DE POLÍTICAS PÚBLICAS DIRECIONADAS AOS PRODUTORES RURAIS REALIZADOS</v>
      </c>
      <c r="O413" s="69" t="s">
        <v>942</v>
      </c>
      <c r="P413" s="69" t="s">
        <v>147</v>
      </c>
      <c r="Q413" s="69" t="n">
        <v>4</v>
      </c>
      <c r="R413" s="69" t="str">
        <f aca="false">VLOOKUP(O413,'PRODUTOS PPA'!G:G,1,0)</f>
        <v>EVENTOS DE DIVULGAÇÃO DE POLÍTICAS PÚBLICAS DIRECIONADAS AOS PRODUTORES RURAIS REALIZADOS</v>
      </c>
      <c r="S413" s="69" t="s">
        <v>893</v>
      </c>
      <c r="T413" s="69" t="s">
        <v>896</v>
      </c>
      <c r="U413" s="69" t="n">
        <v>4817000</v>
      </c>
      <c r="V413" s="70"/>
      <c r="W413" s="69"/>
      <c r="X413" s="69"/>
      <c r="Y413" s="69"/>
      <c r="Z413" s="69"/>
      <c r="AA413" s="69"/>
      <c r="AB413" s="69"/>
      <c r="AC413" s="69"/>
      <c r="AD413" s="69"/>
      <c r="AE413" s="69"/>
      <c r="AF413" s="69"/>
    </row>
    <row r="414" customFormat="false" ht="15" hidden="false" customHeight="true" outlineLevel="0" collapsed="false">
      <c r="A414" s="60" t="s">
        <v>76</v>
      </c>
      <c r="B414" s="61" t="str">
        <f aca="false">VLOOKUP(A414,PROGRAMAS!A:I,5,0)</f>
        <v>TEMÁTICO</v>
      </c>
      <c r="C414" s="62" t="str">
        <f aca="false">VLOOKUP(A414,PROGRAMAS!A:I,2,0)</f>
        <v>PIAUÍ PRODUTIVO E SUSTENTÁVEL - AGRONEGÓCIO</v>
      </c>
      <c r="D414" s="62" t="str">
        <f aca="false">VLOOKUP(A414,PROGRAMAS!A:O,3,0)</f>
        <v>DIRETRIZ II</v>
      </c>
      <c r="E414" s="62" t="str">
        <f aca="false">VLOOKUP(A414,PROGRAMAS!A:O,6,0)</f>
        <v>DESENVOLVIMENTO RURAL</v>
      </c>
      <c r="F414" s="63" t="s">
        <v>893</v>
      </c>
      <c r="G414" s="66" t="str">
        <f aca="false">VLOOKUP(F414,'AÇÕES ORÇAMENTÁRIAS'!D:E,2,0)</f>
        <v>1280</v>
      </c>
      <c r="H414" s="65" t="n">
        <f aca="false">VLOOKUP(CONCATENATE(G414,J414),'AÇÕES ORÇAMENTÁRIAS'!O:P,2,0)</f>
        <v>4817000</v>
      </c>
      <c r="I414" s="65" t="n">
        <f aca="false">VLOOKUP(CONCATENATE(G414,J414),'AÇÕES ORÇAMENTÁRIAS'!O:Q,3,0)</f>
        <v>1325768.68</v>
      </c>
      <c r="J414" s="66" t="str">
        <f aca="false">LEFT(K414,5)</f>
        <v>15101</v>
      </c>
      <c r="K414" s="67" t="s">
        <v>848</v>
      </c>
      <c r="L414" s="71" t="s">
        <v>938</v>
      </c>
      <c r="M414" s="66" t="str">
        <f aca="false">VLOOKUP(L414,'AÇÕES ESTRATÉGICAS'!D:E,2,0)</f>
        <v>1586</v>
      </c>
      <c r="N414" s="66" t="str">
        <f aca="false">CONCATENATE(J414,O414)</f>
        <v>15101FEIRAS E EXPOSIÇÕES AGROPECUÁRIAS APOIADAS</v>
      </c>
      <c r="O414" s="69" t="s">
        <v>943</v>
      </c>
      <c r="P414" s="69" t="s">
        <v>147</v>
      </c>
      <c r="Q414" s="69" t="n">
        <v>16</v>
      </c>
      <c r="R414" s="69" t="str">
        <f aca="false">VLOOKUP(O414,'PRODUTOS PPA'!G:G,1,0)</f>
        <v>FEIRAS E EXPOSIÇÕES AGROPECUÁRIAS APOIADAS</v>
      </c>
      <c r="S414" s="69" t="s">
        <v>893</v>
      </c>
      <c r="T414" s="69" t="s">
        <v>896</v>
      </c>
      <c r="U414" s="69" t="n">
        <v>4817000</v>
      </c>
      <c r="V414" s="70"/>
      <c r="W414" s="69"/>
      <c r="X414" s="69"/>
      <c r="Y414" s="69"/>
      <c r="Z414" s="69"/>
      <c r="AA414" s="69"/>
      <c r="AB414" s="69"/>
      <c r="AC414" s="69"/>
      <c r="AD414" s="69"/>
      <c r="AE414" s="69"/>
      <c r="AF414" s="69"/>
    </row>
    <row r="415" customFormat="false" ht="15" hidden="false" customHeight="true" outlineLevel="0" collapsed="false">
      <c r="A415" s="60" t="s">
        <v>76</v>
      </c>
      <c r="B415" s="61" t="str">
        <f aca="false">VLOOKUP(A415,PROGRAMAS!A:I,5,0)</f>
        <v>TEMÁTICO</v>
      </c>
      <c r="C415" s="62" t="str">
        <f aca="false">VLOOKUP(A415,PROGRAMAS!A:I,2,0)</f>
        <v>PIAUÍ PRODUTIVO E SUSTENTÁVEL - AGRONEGÓCIO</v>
      </c>
      <c r="D415" s="62" t="str">
        <f aca="false">VLOOKUP(A415,PROGRAMAS!A:O,3,0)</f>
        <v>DIRETRIZ II</v>
      </c>
      <c r="E415" s="62" t="str">
        <f aca="false">VLOOKUP(A415,PROGRAMAS!A:O,6,0)</f>
        <v>DESENVOLVIMENTO RURAL</v>
      </c>
      <c r="F415" s="63" t="s">
        <v>893</v>
      </c>
      <c r="G415" s="66" t="str">
        <f aca="false">VLOOKUP(F415,'AÇÕES ORÇAMENTÁRIAS'!D:E,2,0)</f>
        <v>1280</v>
      </c>
      <c r="H415" s="65" t="n">
        <f aca="false">VLOOKUP(CONCATENATE(G415,J415),'AÇÕES ORÇAMENTÁRIAS'!O:P,2,0)</f>
        <v>4817000</v>
      </c>
      <c r="I415" s="65" t="n">
        <f aca="false">VLOOKUP(CONCATENATE(G415,J415),'AÇÕES ORÇAMENTÁRIAS'!O:Q,3,0)</f>
        <v>1325768.68</v>
      </c>
      <c r="J415" s="66" t="str">
        <f aca="false">LEFT(K415,5)</f>
        <v>15101</v>
      </c>
      <c r="K415" s="67" t="s">
        <v>848</v>
      </c>
      <c r="L415" s="71" t="s">
        <v>938</v>
      </c>
      <c r="M415" s="66" t="str">
        <f aca="false">VLOOKUP(L415,'AÇÕES ESTRATÉGICAS'!D:E,2,0)</f>
        <v>1586</v>
      </c>
      <c r="N415" s="66" t="str">
        <f aca="false">CONCATENATE(J415,O415)</f>
        <v>15101FORMAÇÃO DE CONSÓRCIOS APOIADA</v>
      </c>
      <c r="O415" s="69" t="s">
        <v>944</v>
      </c>
      <c r="P415" s="69" t="s">
        <v>147</v>
      </c>
      <c r="Q415" s="69" t="n">
        <v>6</v>
      </c>
      <c r="R415" s="69" t="str">
        <f aca="false">VLOOKUP(O415,'PRODUTOS PPA'!G:G,1,0)</f>
        <v>FORMAÇÃO DE CONSÓRCIOS APOIADA</v>
      </c>
      <c r="S415" s="69" t="s">
        <v>893</v>
      </c>
      <c r="T415" s="69" t="s">
        <v>896</v>
      </c>
      <c r="U415" s="69" t="n">
        <v>4817000</v>
      </c>
      <c r="V415" s="70"/>
      <c r="W415" s="69"/>
      <c r="X415" s="69"/>
      <c r="Y415" s="69"/>
      <c r="Z415" s="69"/>
      <c r="AA415" s="69"/>
      <c r="AB415" s="69"/>
      <c r="AC415" s="69"/>
      <c r="AD415" s="69"/>
      <c r="AE415" s="69"/>
      <c r="AF415" s="69"/>
    </row>
    <row r="416" customFormat="false" ht="15" hidden="false" customHeight="true" outlineLevel="0" collapsed="false">
      <c r="A416" s="60" t="s">
        <v>76</v>
      </c>
      <c r="B416" s="61" t="str">
        <f aca="false">VLOOKUP(A416,PROGRAMAS!A:I,5,0)</f>
        <v>TEMÁTICO</v>
      </c>
      <c r="C416" s="62" t="str">
        <f aca="false">VLOOKUP(A416,PROGRAMAS!A:I,2,0)</f>
        <v>PIAUÍ PRODUTIVO E SUSTENTÁVEL - AGRONEGÓCIO</v>
      </c>
      <c r="D416" s="62" t="str">
        <f aca="false">VLOOKUP(A416,PROGRAMAS!A:O,3,0)</f>
        <v>DIRETRIZ II</v>
      </c>
      <c r="E416" s="62" t="str">
        <f aca="false">VLOOKUP(A416,PROGRAMAS!A:O,6,0)</f>
        <v>DESENVOLVIMENTO RURAL</v>
      </c>
      <c r="F416" s="63" t="s">
        <v>893</v>
      </c>
      <c r="G416" s="66" t="str">
        <f aca="false">VLOOKUP(F416,'AÇÕES ORÇAMENTÁRIAS'!D:E,2,0)</f>
        <v>1280</v>
      </c>
      <c r="H416" s="65" t="n">
        <f aca="false">VLOOKUP(CONCATENATE(G416,J416),'AÇÕES ORÇAMENTÁRIAS'!O:P,2,0)</f>
        <v>4817000</v>
      </c>
      <c r="I416" s="65" t="n">
        <f aca="false">VLOOKUP(CONCATENATE(G416,J416),'AÇÕES ORÇAMENTÁRIAS'!O:Q,3,0)</f>
        <v>1325768.68</v>
      </c>
      <c r="J416" s="66" t="str">
        <f aca="false">LEFT(K416,5)</f>
        <v>15101</v>
      </c>
      <c r="K416" s="67" t="s">
        <v>848</v>
      </c>
      <c r="L416" s="71" t="s">
        <v>938</v>
      </c>
      <c r="M416" s="66" t="str">
        <f aca="false">VLOOKUP(L416,'AÇÕES ESTRATÉGICAS'!D:E,2,0)</f>
        <v>1586</v>
      </c>
      <c r="N416" s="66" t="str">
        <f aca="false">CONCATENATE(J416,O416)</f>
        <v>15101IMPLANTAÇÃO DE EMPREENDIMENTOS DE MÉDIO E GRANDE PORTE POR MEIO DE PARCERIA PUBLICA PRIVADA E COMUNITÁRIA ARTICULADA E APOIADA</v>
      </c>
      <c r="O416" s="69" t="s">
        <v>945</v>
      </c>
      <c r="P416" s="69" t="s">
        <v>600</v>
      </c>
      <c r="Q416" s="69" t="n">
        <v>1</v>
      </c>
      <c r="R416" s="69" t="str">
        <f aca="false">VLOOKUP(O416,'PRODUTOS PPA'!G:G,1,0)</f>
        <v>iMPLANTAÇÃO DE EMPREENDIMENTOS DE MÉDIO E GRANDE PORTE POR MEIO DE PARCERIA PUBLICA PRIVADA E COMUNITÁRIA ARTICULADA E APOIADA</v>
      </c>
      <c r="S416" s="69" t="s">
        <v>893</v>
      </c>
      <c r="T416" s="69" t="s">
        <v>896</v>
      </c>
      <c r="U416" s="69" t="n">
        <v>4817000</v>
      </c>
      <c r="V416" s="70"/>
      <c r="W416" s="69"/>
      <c r="X416" s="69"/>
      <c r="Y416" s="69"/>
      <c r="Z416" s="69"/>
      <c r="AA416" s="69"/>
      <c r="AB416" s="69"/>
      <c r="AC416" s="69"/>
      <c r="AD416" s="69"/>
      <c r="AE416" s="69"/>
      <c r="AF416" s="69"/>
    </row>
    <row r="417" customFormat="false" ht="15" hidden="false" customHeight="true" outlineLevel="0" collapsed="false">
      <c r="A417" s="60" t="s">
        <v>76</v>
      </c>
      <c r="B417" s="61" t="str">
        <f aca="false">VLOOKUP(A417,PROGRAMAS!A:I,5,0)</f>
        <v>TEMÁTICO</v>
      </c>
      <c r="C417" s="62" t="str">
        <f aca="false">VLOOKUP(A417,PROGRAMAS!A:I,2,0)</f>
        <v>PIAUÍ PRODUTIVO E SUSTENTÁVEL - AGRONEGÓCIO</v>
      </c>
      <c r="D417" s="62" t="str">
        <f aca="false">VLOOKUP(A417,PROGRAMAS!A:O,3,0)</f>
        <v>DIRETRIZ II</v>
      </c>
      <c r="E417" s="62" t="str">
        <f aca="false">VLOOKUP(A417,PROGRAMAS!A:O,6,0)</f>
        <v>DESENVOLVIMENTO RURAL</v>
      </c>
      <c r="F417" s="63" t="s">
        <v>893</v>
      </c>
      <c r="G417" s="66" t="str">
        <f aca="false">VLOOKUP(F417,'AÇÕES ORÇAMENTÁRIAS'!D:E,2,0)</f>
        <v>1280</v>
      </c>
      <c r="H417" s="65" t="n">
        <f aca="false">VLOOKUP(CONCATENATE(G417,J417),'AÇÕES ORÇAMENTÁRIAS'!O:P,2,0)</f>
        <v>4817000</v>
      </c>
      <c r="I417" s="65" t="n">
        <f aca="false">VLOOKUP(CONCATENATE(G417,J417),'AÇÕES ORÇAMENTÁRIAS'!O:Q,3,0)</f>
        <v>1325768.68</v>
      </c>
      <c r="J417" s="66" t="str">
        <f aca="false">LEFT(K417,5)</f>
        <v>15101</v>
      </c>
      <c r="K417" s="67" t="s">
        <v>848</v>
      </c>
      <c r="L417" s="71" t="s">
        <v>938</v>
      </c>
      <c r="M417" s="66" t="str">
        <f aca="false">VLOOKUP(L417,'AÇÕES ESTRATÉGICAS'!D:E,2,0)</f>
        <v>1586</v>
      </c>
      <c r="N417" s="66" t="str">
        <f aca="false">CONCATENATE(J417,O417)</f>
        <v>15101IMPLANTAÇÃO DE SISTEMA DE INSPEÇÃO MUNICIPAL APOIADA</v>
      </c>
      <c r="O417" s="69" t="s">
        <v>946</v>
      </c>
      <c r="P417" s="69" t="s">
        <v>147</v>
      </c>
      <c r="Q417" s="69" t="n">
        <v>50</v>
      </c>
      <c r="R417" s="69" t="str">
        <f aca="false">VLOOKUP(O417,'PRODUTOS PPA'!G:G,1,0)</f>
        <v>IMPLANTAÇÃO DE SISTEMA DE INSPEÇÃO MUNICIPAL APOIADA</v>
      </c>
      <c r="S417" s="69" t="s">
        <v>893</v>
      </c>
      <c r="T417" s="69" t="s">
        <v>896</v>
      </c>
      <c r="U417" s="69" t="n">
        <v>4817000</v>
      </c>
      <c r="V417" s="70"/>
      <c r="W417" s="69"/>
      <c r="X417" s="69"/>
      <c r="Y417" s="69"/>
      <c r="Z417" s="69"/>
      <c r="AA417" s="69"/>
      <c r="AB417" s="69"/>
      <c r="AC417" s="69"/>
      <c r="AD417" s="69"/>
      <c r="AE417" s="69"/>
      <c r="AF417" s="69"/>
    </row>
    <row r="418" customFormat="false" ht="15" hidden="false" customHeight="true" outlineLevel="0" collapsed="false">
      <c r="A418" s="60" t="s">
        <v>76</v>
      </c>
      <c r="B418" s="61" t="str">
        <f aca="false">VLOOKUP(A418,PROGRAMAS!A:I,5,0)</f>
        <v>TEMÁTICO</v>
      </c>
      <c r="C418" s="62" t="str">
        <f aca="false">VLOOKUP(A418,PROGRAMAS!A:I,2,0)</f>
        <v>PIAUÍ PRODUTIVO E SUSTENTÁVEL - AGRONEGÓCIO</v>
      </c>
      <c r="D418" s="62" t="str">
        <f aca="false">VLOOKUP(A418,PROGRAMAS!A:O,3,0)</f>
        <v>DIRETRIZ II</v>
      </c>
      <c r="E418" s="62" t="str">
        <f aca="false">VLOOKUP(A418,PROGRAMAS!A:O,6,0)</f>
        <v>DESENVOLVIMENTO RURAL</v>
      </c>
      <c r="F418" s="63" t="s">
        <v>893</v>
      </c>
      <c r="G418" s="66" t="str">
        <f aca="false">VLOOKUP(F418,'AÇÕES ORÇAMENTÁRIAS'!D:E,2,0)</f>
        <v>1280</v>
      </c>
      <c r="H418" s="65" t="n">
        <f aca="false">VLOOKUP(CONCATENATE(G418,J418),'AÇÕES ORÇAMENTÁRIAS'!O:P,2,0)</f>
        <v>4817000</v>
      </c>
      <c r="I418" s="65" t="n">
        <f aca="false">VLOOKUP(CONCATENATE(G418,J418),'AÇÕES ORÇAMENTÁRIAS'!O:Q,3,0)</f>
        <v>1325768.68</v>
      </c>
      <c r="J418" s="66" t="str">
        <f aca="false">LEFT(K418,5)</f>
        <v>15101</v>
      </c>
      <c r="K418" s="67" t="s">
        <v>848</v>
      </c>
      <c r="L418" s="71" t="s">
        <v>938</v>
      </c>
      <c r="M418" s="66" t="str">
        <f aca="false">VLOOKUP(L418,'AÇÕES ESTRATÉGICAS'!D:E,2,0)</f>
        <v>1586</v>
      </c>
      <c r="N418" s="66" t="str">
        <f aca="false">CONCATENATE(J418,O418)</f>
        <v>15101MATADOUROS PÚBLICOS CONSTRUÍDOS E REESTRUTURADOS</v>
      </c>
      <c r="O418" s="69" t="s">
        <v>947</v>
      </c>
      <c r="P418" s="69" t="s">
        <v>147</v>
      </c>
      <c r="Q418" s="69" t="n">
        <v>40</v>
      </c>
      <c r="R418" s="69" t="str">
        <f aca="false">VLOOKUP(O418,'PRODUTOS PPA'!G:G,1,0)</f>
        <v>MATADOUROS PÚBLICOS CONSTRUÍDOS E REESTRUTURADOS</v>
      </c>
      <c r="S418" s="69" t="s">
        <v>893</v>
      </c>
      <c r="T418" s="69" t="s">
        <v>896</v>
      </c>
      <c r="U418" s="69" t="n">
        <v>4817000</v>
      </c>
      <c r="V418" s="70"/>
      <c r="W418" s="69"/>
      <c r="X418" s="69"/>
      <c r="Y418" s="69"/>
      <c r="Z418" s="69"/>
      <c r="AA418" s="69"/>
      <c r="AB418" s="69"/>
      <c r="AC418" s="69"/>
      <c r="AD418" s="69"/>
      <c r="AE418" s="69"/>
      <c r="AF418" s="69"/>
    </row>
    <row r="419" customFormat="false" ht="15" hidden="false" customHeight="true" outlineLevel="0" collapsed="false">
      <c r="A419" s="60" t="s">
        <v>76</v>
      </c>
      <c r="B419" s="61" t="str">
        <f aca="false">VLOOKUP(A419,PROGRAMAS!A:I,5,0)</f>
        <v>TEMÁTICO</v>
      </c>
      <c r="C419" s="62" t="str">
        <f aca="false">VLOOKUP(A419,PROGRAMAS!A:I,2,0)</f>
        <v>PIAUÍ PRODUTIVO E SUSTENTÁVEL - AGRONEGÓCIO</v>
      </c>
      <c r="D419" s="62" t="str">
        <f aca="false">VLOOKUP(A419,PROGRAMAS!A:O,3,0)</f>
        <v>DIRETRIZ II</v>
      </c>
      <c r="E419" s="62" t="str">
        <f aca="false">VLOOKUP(A419,PROGRAMAS!A:O,6,0)</f>
        <v>DESENVOLVIMENTO RURAL</v>
      </c>
      <c r="F419" s="63" t="s">
        <v>893</v>
      </c>
      <c r="G419" s="66" t="str">
        <f aca="false">VLOOKUP(F419,'AÇÕES ORÇAMENTÁRIAS'!D:E,2,0)</f>
        <v>1280</v>
      </c>
      <c r="H419" s="65" t="n">
        <f aca="false">VLOOKUP(CONCATENATE(G419,J419),'AÇÕES ORÇAMENTÁRIAS'!O:P,2,0)</f>
        <v>4817000</v>
      </c>
      <c r="I419" s="65" t="n">
        <f aca="false">VLOOKUP(CONCATENATE(G419,J419),'AÇÕES ORÇAMENTÁRIAS'!O:Q,3,0)</f>
        <v>1325768.68</v>
      </c>
      <c r="J419" s="66" t="str">
        <f aca="false">LEFT(K419,5)</f>
        <v>15101</v>
      </c>
      <c r="K419" s="67" t="s">
        <v>848</v>
      </c>
      <c r="L419" s="71" t="s">
        <v>938</v>
      </c>
      <c r="M419" s="66" t="str">
        <f aca="false">VLOOKUP(L419,'AÇÕES ESTRATÉGICAS'!D:E,2,0)</f>
        <v>1586</v>
      </c>
      <c r="N419" s="66" t="str">
        <f aca="false">CONCATENATE(J419,O419)</f>
        <v>15101PRODUTORES RURAIS CAPACITADOS PARA INOVAÇÃO TECNOLÓGICA.</v>
      </c>
      <c r="O419" s="69" t="s">
        <v>948</v>
      </c>
      <c r="P419" s="69" t="s">
        <v>949</v>
      </c>
      <c r="Q419" s="69" t="n">
        <v>20000</v>
      </c>
      <c r="R419" s="69" t="str">
        <f aca="false">VLOOKUP(O419,'PRODUTOS PPA'!G:G,1,0)</f>
        <v>PRODUTORES RURAIS CAPACITADOS PARA INOVAÇÃO TECNOLÓGICA.</v>
      </c>
      <c r="S419" s="69" t="s">
        <v>893</v>
      </c>
      <c r="T419" s="69" t="s">
        <v>896</v>
      </c>
      <c r="U419" s="69" t="n">
        <v>4817000</v>
      </c>
      <c r="V419" s="70"/>
      <c r="W419" s="69"/>
      <c r="X419" s="69"/>
      <c r="Y419" s="69"/>
      <c r="Z419" s="69"/>
      <c r="AA419" s="69"/>
      <c r="AB419" s="69"/>
      <c r="AC419" s="69"/>
      <c r="AD419" s="69"/>
      <c r="AE419" s="69"/>
      <c r="AF419" s="69"/>
    </row>
    <row r="420" customFormat="false" ht="15" hidden="false" customHeight="true" outlineLevel="0" collapsed="false">
      <c r="A420" s="60" t="s">
        <v>76</v>
      </c>
      <c r="B420" s="61" t="str">
        <f aca="false">VLOOKUP(A420,PROGRAMAS!A:I,5,0)</f>
        <v>TEMÁTICO</v>
      </c>
      <c r="C420" s="62" t="str">
        <f aca="false">VLOOKUP(A420,PROGRAMAS!A:I,2,0)</f>
        <v>PIAUÍ PRODUTIVO E SUSTENTÁVEL - AGRONEGÓCIO</v>
      </c>
      <c r="D420" s="62" t="str">
        <f aca="false">VLOOKUP(A420,PROGRAMAS!A:O,3,0)</f>
        <v>DIRETRIZ II</v>
      </c>
      <c r="E420" s="62" t="str">
        <f aca="false">VLOOKUP(A420,PROGRAMAS!A:O,6,0)</f>
        <v>DESENVOLVIMENTO RURAL</v>
      </c>
      <c r="F420" s="73" t="e">
        <f aca="false">#N/A</f>
        <v>#N/A</v>
      </c>
      <c r="G420" s="66" t="e">
        <f aca="false">VLOOKUP(F420,'AÇÕES ORÇAMENTÁRIAS'!D:E,2,0)</f>
        <v>#N/A</v>
      </c>
      <c r="H420" s="65" t="e">
        <f aca="false">VLOOKUP(CONCATENATE(G420,J420),'AÇÕES ORÇAMENTÁRIAS'!O:P,2,0)</f>
        <v>#N/A</v>
      </c>
      <c r="I420" s="65" t="e">
        <f aca="false">VLOOKUP(CONCATENATE(G420,J420),'AÇÕES ORÇAMENTÁRIAS'!O:Q,3,0)</f>
        <v>#N/A</v>
      </c>
      <c r="J420" s="66" t="str">
        <f aca="false">LEFT(K420,5)</f>
        <v>15101</v>
      </c>
      <c r="K420" s="67" t="s">
        <v>848</v>
      </c>
      <c r="L420" s="71" t="s">
        <v>950</v>
      </c>
      <c r="M420" s="66" t="str">
        <f aca="false">VLOOKUP(L420,'AÇÕES ESTRATÉGICAS'!D:E,2,0)</f>
        <v>1600</v>
      </c>
      <c r="N420" s="66" t="str">
        <f aca="false">CONCATENATE(J420,O420)</f>
        <v>15101AMPLIAÇÃO DA ADOÇÃO DO SISTEMA DE PLANTIO DIRETO</v>
      </c>
      <c r="O420" s="69" t="s">
        <v>951</v>
      </c>
      <c r="P420" s="69" t="s">
        <v>147</v>
      </c>
      <c r="Q420" s="69" t="n">
        <v>25</v>
      </c>
      <c r="R420" s="69" t="str">
        <f aca="false">VLOOKUP(O420,'PRODUTOS PPA'!G:G,1,0)</f>
        <v>AMPLIAÇÃO DA ADOÇÃO DO SISTEMA DE PLANTIO DIRETO</v>
      </c>
      <c r="S420" s="69" t="e">
        <f aca="false">#N/A</f>
        <v>#N/A</v>
      </c>
      <c r="T420" s="69" t="e">
        <f aca="false">#N/A</f>
        <v>#N/A</v>
      </c>
      <c r="U420" s="69" t="e">
        <f aca="false">#N/A</f>
        <v>#N/A</v>
      </c>
      <c r="V420" s="70"/>
      <c r="W420" s="69"/>
      <c r="X420" s="69"/>
      <c r="Y420" s="69"/>
      <c r="Z420" s="69"/>
      <c r="AA420" s="69"/>
      <c r="AB420" s="69"/>
      <c r="AC420" s="69"/>
      <c r="AD420" s="69"/>
      <c r="AE420" s="69"/>
      <c r="AF420" s="69"/>
    </row>
    <row r="421" customFormat="false" ht="15" hidden="false" customHeight="true" outlineLevel="0" collapsed="false">
      <c r="A421" s="60" t="s">
        <v>76</v>
      </c>
      <c r="B421" s="61" t="str">
        <f aca="false">VLOOKUP(A421,PROGRAMAS!A:I,5,0)</f>
        <v>TEMÁTICO</v>
      </c>
      <c r="C421" s="62" t="str">
        <f aca="false">VLOOKUP(A421,PROGRAMAS!A:I,2,0)</f>
        <v>PIAUÍ PRODUTIVO E SUSTENTÁVEL - AGRONEGÓCIO</v>
      </c>
      <c r="D421" s="62" t="str">
        <f aca="false">VLOOKUP(A421,PROGRAMAS!A:O,3,0)</f>
        <v>DIRETRIZ II</v>
      </c>
      <c r="E421" s="62" t="str">
        <f aca="false">VLOOKUP(A421,PROGRAMAS!A:O,6,0)</f>
        <v>DESENVOLVIMENTO RURAL</v>
      </c>
      <c r="F421" s="73" t="e">
        <f aca="false">#N/A</f>
        <v>#N/A</v>
      </c>
      <c r="G421" s="66" t="e">
        <f aca="false">VLOOKUP(F421,'AÇÕES ORÇAMENTÁRIAS'!D:E,2,0)</f>
        <v>#N/A</v>
      </c>
      <c r="H421" s="65" t="e">
        <f aca="false">VLOOKUP(CONCATENATE(G421,J421),'AÇÕES ORÇAMENTÁRIAS'!O:P,2,0)</f>
        <v>#N/A</v>
      </c>
      <c r="I421" s="65" t="e">
        <f aca="false">VLOOKUP(CONCATENATE(G421,J421),'AÇÕES ORÇAMENTÁRIAS'!O:Q,3,0)</f>
        <v>#N/A</v>
      </c>
      <c r="J421" s="66" t="str">
        <f aca="false">LEFT(K421,5)</f>
        <v>15101</v>
      </c>
      <c r="K421" s="67" t="s">
        <v>848</v>
      </c>
      <c r="L421" s="71" t="s">
        <v>950</v>
      </c>
      <c r="M421" s="66" t="str">
        <f aca="false">VLOOKUP(L421,'AÇÕES ESTRATÉGICAS'!D:E,2,0)</f>
        <v>1600</v>
      </c>
      <c r="N421" s="66" t="str">
        <f aca="false">CONCATENATE(J421,O421)</f>
        <v>15101ÁREAS DEGRADADAS E DE PASTAGENS MAPEADAS E RECUPERADAS</v>
      </c>
      <c r="O421" s="69" t="s">
        <v>952</v>
      </c>
      <c r="P421" s="69" t="s">
        <v>953</v>
      </c>
      <c r="Q421" s="69" t="n">
        <v>100</v>
      </c>
      <c r="R421" s="69" t="str">
        <f aca="false">VLOOKUP(O421,'PRODUTOS PPA'!G:G,1,0)</f>
        <v>ÁREAS DEGRADADAS E DE PASTAGENS MAPEADAS E RECUPERADAS</v>
      </c>
      <c r="S421" s="69" t="e">
        <f aca="false">#N/A</f>
        <v>#N/A</v>
      </c>
      <c r="T421" s="69" t="e">
        <f aca="false">#N/A</f>
        <v>#N/A</v>
      </c>
      <c r="U421" s="69" t="e">
        <f aca="false">#N/A</f>
        <v>#N/A</v>
      </c>
      <c r="V421" s="70"/>
      <c r="W421" s="69"/>
      <c r="X421" s="69"/>
      <c r="Y421" s="69"/>
      <c r="Z421" s="69"/>
      <c r="AA421" s="69"/>
      <c r="AB421" s="69"/>
      <c r="AC421" s="69"/>
      <c r="AD421" s="69"/>
      <c r="AE421" s="69"/>
      <c r="AF421" s="69"/>
    </row>
    <row r="422" customFormat="false" ht="15" hidden="false" customHeight="true" outlineLevel="0" collapsed="false">
      <c r="A422" s="60" t="s">
        <v>76</v>
      </c>
      <c r="B422" s="61" t="str">
        <f aca="false">VLOOKUP(A422,PROGRAMAS!A:I,5,0)</f>
        <v>TEMÁTICO</v>
      </c>
      <c r="C422" s="62" t="str">
        <f aca="false">VLOOKUP(A422,PROGRAMAS!A:I,2,0)</f>
        <v>PIAUÍ PRODUTIVO E SUSTENTÁVEL - AGRONEGÓCIO</v>
      </c>
      <c r="D422" s="62" t="str">
        <f aca="false">VLOOKUP(A422,PROGRAMAS!A:O,3,0)</f>
        <v>DIRETRIZ II</v>
      </c>
      <c r="E422" s="62" t="str">
        <f aca="false">VLOOKUP(A422,PROGRAMAS!A:O,6,0)</f>
        <v>DESENVOLVIMENTO RURAL</v>
      </c>
      <c r="F422" s="73" t="e">
        <f aca="false">#N/A</f>
        <v>#N/A</v>
      </c>
      <c r="G422" s="66" t="e">
        <f aca="false">VLOOKUP(F422,'AÇÕES ORÇAMENTÁRIAS'!D:E,2,0)</f>
        <v>#N/A</v>
      </c>
      <c r="H422" s="65" t="e">
        <f aca="false">VLOOKUP(CONCATENATE(G422,J422),'AÇÕES ORÇAMENTÁRIAS'!O:P,2,0)</f>
        <v>#N/A</v>
      </c>
      <c r="I422" s="65" t="e">
        <f aca="false">VLOOKUP(CONCATENATE(G422,J422),'AÇÕES ORÇAMENTÁRIAS'!O:Q,3,0)</f>
        <v>#N/A</v>
      </c>
      <c r="J422" s="66" t="str">
        <f aca="false">LEFT(K422,5)</f>
        <v>15101</v>
      </c>
      <c r="K422" s="67" t="s">
        <v>848</v>
      </c>
      <c r="L422" s="71" t="s">
        <v>950</v>
      </c>
      <c r="M422" s="66" t="str">
        <f aca="false">VLOOKUP(L422,'AÇÕES ESTRATÉGICAS'!D:E,2,0)</f>
        <v>1600</v>
      </c>
      <c r="N422" s="66" t="str">
        <f aca="false">CONCATENATE(J422,O422)</f>
        <v>15101EXPANSÃO DA ADOÇÃO DA FIXAÇÃO BIOLÓGICA DO NITROGÊNIO, EM SUBISTITUIÇÃO AO USO DE FERTILIZANTES.</v>
      </c>
      <c r="O422" s="69" t="s">
        <v>954</v>
      </c>
      <c r="P422" s="69" t="s">
        <v>865</v>
      </c>
      <c r="Q422" s="69" t="n">
        <v>500</v>
      </c>
      <c r="R422" s="69" t="str">
        <f aca="false">VLOOKUP(O422,'PRODUTOS PPA'!G:G,1,0)</f>
        <v>EXPANSÃO DA ADOÇÃO DA FIXAÇÃO BIOLÓGICA DO NITROGÊNIO, EM SUBISTITUIÇÃO AO USO DE FERTILIZANTES.</v>
      </c>
      <c r="S422" s="69" t="e">
        <f aca="false">#N/A</f>
        <v>#N/A</v>
      </c>
      <c r="T422" s="69" t="e">
        <f aca="false">#N/A</f>
        <v>#N/A</v>
      </c>
      <c r="U422" s="69" t="e">
        <f aca="false">#N/A</f>
        <v>#N/A</v>
      </c>
      <c r="V422" s="70"/>
      <c r="W422" s="69"/>
      <c r="X422" s="69"/>
      <c r="Y422" s="69"/>
      <c r="Z422" s="69"/>
      <c r="AA422" s="69"/>
      <c r="AB422" s="69"/>
      <c r="AC422" s="69"/>
      <c r="AD422" s="69"/>
      <c r="AE422" s="69"/>
      <c r="AF422" s="69"/>
    </row>
    <row r="423" customFormat="false" ht="15" hidden="false" customHeight="true" outlineLevel="0" collapsed="false">
      <c r="A423" s="60" t="s">
        <v>76</v>
      </c>
      <c r="B423" s="61" t="str">
        <f aca="false">VLOOKUP(A423,PROGRAMAS!A:I,5,0)</f>
        <v>TEMÁTICO</v>
      </c>
      <c r="C423" s="62" t="str">
        <f aca="false">VLOOKUP(A423,PROGRAMAS!A:I,2,0)</f>
        <v>PIAUÍ PRODUTIVO E SUSTENTÁVEL - AGRONEGÓCIO</v>
      </c>
      <c r="D423" s="62" t="str">
        <f aca="false">VLOOKUP(A423,PROGRAMAS!A:O,3,0)</f>
        <v>DIRETRIZ II</v>
      </c>
      <c r="E423" s="62" t="str">
        <f aca="false">VLOOKUP(A423,PROGRAMAS!A:O,6,0)</f>
        <v>DESENVOLVIMENTO RURAL</v>
      </c>
      <c r="F423" s="73" t="e">
        <f aca="false">#N/A</f>
        <v>#N/A</v>
      </c>
      <c r="G423" s="66" t="e">
        <f aca="false">VLOOKUP(F423,'AÇÕES ORÇAMENTÁRIAS'!D:E,2,0)</f>
        <v>#N/A</v>
      </c>
      <c r="H423" s="65" t="e">
        <f aca="false">VLOOKUP(CONCATENATE(G423,J423),'AÇÕES ORÇAMENTÁRIAS'!O:P,2,0)</f>
        <v>#N/A</v>
      </c>
      <c r="I423" s="65" t="e">
        <f aca="false">VLOOKUP(CONCATENATE(G423,J423),'AÇÕES ORÇAMENTÁRIAS'!O:Q,3,0)</f>
        <v>#N/A</v>
      </c>
      <c r="J423" s="66" t="str">
        <f aca="false">LEFT(K423,5)</f>
        <v>15101</v>
      </c>
      <c r="K423" s="67" t="s">
        <v>848</v>
      </c>
      <c r="L423" s="71" t="s">
        <v>950</v>
      </c>
      <c r="M423" s="66" t="str">
        <f aca="false">VLOOKUP(L423,'AÇÕES ESTRATÉGICAS'!D:E,2,0)</f>
        <v>1600</v>
      </c>
      <c r="N423" s="66" t="str">
        <f aca="false">CONCATENATE(J423,O423)</f>
        <v>15101SISTEMA DE INTEGRAÇÃO LAVORA-PECUÁRIA-FLORESTA ADOTADO</v>
      </c>
      <c r="O423" s="69" t="s">
        <v>955</v>
      </c>
      <c r="P423" s="69" t="s">
        <v>147</v>
      </c>
      <c r="Q423" s="69" t="n">
        <v>25</v>
      </c>
      <c r="R423" s="69" t="str">
        <f aca="false">VLOOKUP(O423,'PRODUTOS PPA'!G:G,1,0)</f>
        <v>SISTEMA DE INTEGRAÇÃO LAVORA-PECUÁRIA-FLORESTA ADOTADO</v>
      </c>
      <c r="S423" s="69" t="e">
        <f aca="false">#N/A</f>
        <v>#N/A</v>
      </c>
      <c r="T423" s="69" t="e">
        <f aca="false">#N/A</f>
        <v>#N/A</v>
      </c>
      <c r="U423" s="69" t="e">
        <f aca="false">#N/A</f>
        <v>#N/A</v>
      </c>
      <c r="V423" s="70"/>
      <c r="W423" s="69"/>
      <c r="X423" s="69"/>
      <c r="Y423" s="69"/>
      <c r="Z423" s="69"/>
      <c r="AA423" s="69"/>
      <c r="AB423" s="69"/>
      <c r="AC423" s="69"/>
      <c r="AD423" s="69"/>
      <c r="AE423" s="69"/>
      <c r="AF423" s="69"/>
    </row>
    <row r="424" customFormat="false" ht="15" hidden="false" customHeight="true" outlineLevel="0" collapsed="false">
      <c r="A424" s="60" t="s">
        <v>77</v>
      </c>
      <c r="B424" s="61" t="str">
        <f aca="false">VLOOKUP(A424,PROGRAMAS!A:I,5,0)</f>
        <v>TEMÁTICO</v>
      </c>
      <c r="C424" s="62" t="str">
        <f aca="false">VLOOKUP(A424,PROGRAMAS!A:I,2,0)</f>
        <v>TERRA PARA QUEM PRODUZ</v>
      </c>
      <c r="D424" s="62" t="str">
        <f aca="false">VLOOKUP(A424,PROGRAMAS!A:O,3,0)</f>
        <v>DIRETRIZ II</v>
      </c>
      <c r="E424" s="62" t="str">
        <f aca="false">VLOOKUP(A424,PROGRAMAS!A:O,6,0)</f>
        <v>DESENVOLVIMENTO RURAL</v>
      </c>
      <c r="F424" s="63" t="s">
        <v>956</v>
      </c>
      <c r="G424" s="66" t="str">
        <f aca="false">VLOOKUP(F424,'AÇÕES ORÇAMENTÁRIAS'!D:E,2,0)</f>
        <v>1291</v>
      </c>
      <c r="H424" s="65" t="n">
        <f aca="false">VLOOKUP(CONCATENATE(G424,J424),'AÇÕES ORÇAMENTÁRIAS'!O:P,2,0)</f>
        <v>4114000</v>
      </c>
      <c r="I424" s="65" t="n">
        <f aca="false">VLOOKUP(CONCATENATE(G424,J424),'AÇÕES ORÇAMENTÁRIAS'!O:Q,3,0)</f>
        <v>96130.56</v>
      </c>
      <c r="J424" s="66" t="str">
        <f aca="false">LEFT(K424,5)</f>
        <v>15101</v>
      </c>
      <c r="K424" s="67" t="s">
        <v>848</v>
      </c>
      <c r="L424" s="71" t="s">
        <v>956</v>
      </c>
      <c r="M424" s="66" t="str">
        <f aca="false">VLOOKUP(L424,'AÇÕES ESTRATÉGICAS'!D:E,2,0)</f>
        <v>1564</v>
      </c>
      <c r="N424" s="66" t="str">
        <f aca="false">CONCATENATE(J424,O424)</f>
        <v>15101CAPACITAÇÃO PROFISSIONAL REALIZADA PARA GERAÇÃO DE RENDA NAS UNIDADES PRODUTIVAS</v>
      </c>
      <c r="O424" s="69" t="s">
        <v>957</v>
      </c>
      <c r="P424" s="69" t="s">
        <v>291</v>
      </c>
      <c r="Q424" s="69" t="n">
        <v>15</v>
      </c>
      <c r="R424" s="69" t="str">
        <f aca="false">VLOOKUP(O424,'PRODUTOS PPA'!G:G,1,0)</f>
        <v>CAPACITAÇÃO PROFISSIONAL REALIZADA PARA GERAÇÃO DE RENDA NAS UNIDADES PRODUTIVAS</v>
      </c>
      <c r="S424" s="69" t="s">
        <v>956</v>
      </c>
      <c r="T424" s="69" t="s">
        <v>958</v>
      </c>
      <c r="U424" s="69" t="n">
        <v>4114000</v>
      </c>
      <c r="V424" s="70"/>
      <c r="W424" s="69"/>
      <c r="X424" s="69"/>
      <c r="Y424" s="69"/>
      <c r="Z424" s="69"/>
      <c r="AA424" s="69"/>
      <c r="AB424" s="69"/>
      <c r="AC424" s="69"/>
      <c r="AD424" s="69"/>
      <c r="AE424" s="69"/>
      <c r="AF424" s="69"/>
    </row>
    <row r="425" customFormat="false" ht="15" hidden="false" customHeight="true" outlineLevel="0" collapsed="false">
      <c r="A425" s="60" t="s">
        <v>77</v>
      </c>
      <c r="B425" s="61" t="str">
        <f aca="false">VLOOKUP(A425,PROGRAMAS!A:I,5,0)</f>
        <v>TEMÁTICO</v>
      </c>
      <c r="C425" s="62" t="str">
        <f aca="false">VLOOKUP(A425,PROGRAMAS!A:I,2,0)</f>
        <v>TERRA PARA QUEM PRODUZ</v>
      </c>
      <c r="D425" s="62" t="str">
        <f aca="false">VLOOKUP(A425,PROGRAMAS!A:O,3,0)</f>
        <v>DIRETRIZ II</v>
      </c>
      <c r="E425" s="62" t="str">
        <f aca="false">VLOOKUP(A425,PROGRAMAS!A:O,6,0)</f>
        <v>DESENVOLVIMENTO RURAL</v>
      </c>
      <c r="F425" s="63" t="s">
        <v>956</v>
      </c>
      <c r="G425" s="66" t="str">
        <f aca="false">VLOOKUP(F425,'AÇÕES ORÇAMENTÁRIAS'!D:E,2,0)</f>
        <v>1291</v>
      </c>
      <c r="H425" s="65" t="n">
        <f aca="false">VLOOKUP(CONCATENATE(G425,J425),'AÇÕES ORÇAMENTÁRIAS'!O:P,2,0)</f>
        <v>4114000</v>
      </c>
      <c r="I425" s="65" t="n">
        <f aca="false">VLOOKUP(CONCATENATE(G425,J425),'AÇÕES ORÇAMENTÁRIAS'!O:Q,3,0)</f>
        <v>96130.56</v>
      </c>
      <c r="J425" s="66" t="str">
        <f aca="false">LEFT(K425,5)</f>
        <v>15101</v>
      </c>
      <c r="K425" s="67" t="s">
        <v>848</v>
      </c>
      <c r="L425" s="71" t="s">
        <v>956</v>
      </c>
      <c r="M425" s="66" t="str">
        <f aca="false">VLOOKUP(L425,'AÇÕES ESTRATÉGICAS'!D:E,2,0)</f>
        <v>1564</v>
      </c>
      <c r="N425" s="66" t="str">
        <f aca="false">CONCATENATE(J425,O425)</f>
        <v>15101EVENTOS DE CAPACITAÇÃO, AVALIAÇÃO E PLANEJAMENTO REALIZADOS</v>
      </c>
      <c r="O425" s="69" t="s">
        <v>959</v>
      </c>
      <c r="P425" s="69" t="s">
        <v>147</v>
      </c>
      <c r="Q425" s="69" t="n">
        <v>9</v>
      </c>
      <c r="R425" s="69" t="str">
        <f aca="false">VLOOKUP(O425,'PRODUTOS PPA'!G:G,1,0)</f>
        <v>EVENTOS DE CAPACITAÇÃO, AVALIAÇÃO E PLANEJAMENTO REALIZADOS</v>
      </c>
      <c r="S425" s="69" t="s">
        <v>956</v>
      </c>
      <c r="T425" s="69" t="s">
        <v>958</v>
      </c>
      <c r="U425" s="69" t="n">
        <v>4114000</v>
      </c>
      <c r="V425" s="70"/>
      <c r="W425" s="69"/>
      <c r="X425" s="69"/>
      <c r="Y425" s="69"/>
      <c r="Z425" s="69"/>
      <c r="AA425" s="69"/>
      <c r="AB425" s="69"/>
      <c r="AC425" s="69"/>
      <c r="AD425" s="69"/>
      <c r="AE425" s="69"/>
      <c r="AF425" s="69"/>
    </row>
    <row r="426" customFormat="false" ht="15" hidden="false" customHeight="true" outlineLevel="0" collapsed="false">
      <c r="A426" s="60" t="s">
        <v>77</v>
      </c>
      <c r="B426" s="61" t="str">
        <f aca="false">VLOOKUP(A426,PROGRAMAS!A:I,5,0)</f>
        <v>TEMÁTICO</v>
      </c>
      <c r="C426" s="62" t="str">
        <f aca="false">VLOOKUP(A426,PROGRAMAS!A:I,2,0)</f>
        <v>TERRA PARA QUEM PRODUZ</v>
      </c>
      <c r="D426" s="62" t="str">
        <f aca="false">VLOOKUP(A426,PROGRAMAS!A:O,3,0)</f>
        <v>DIRETRIZ II</v>
      </c>
      <c r="E426" s="62" t="str">
        <f aca="false">VLOOKUP(A426,PROGRAMAS!A:O,6,0)</f>
        <v>DESENVOLVIMENTO RURAL</v>
      </c>
      <c r="F426" s="63" t="s">
        <v>956</v>
      </c>
      <c r="G426" s="66" t="str">
        <f aca="false">VLOOKUP(F426,'AÇÕES ORÇAMENTÁRIAS'!D:E,2,0)</f>
        <v>1291</v>
      </c>
      <c r="H426" s="65" t="n">
        <f aca="false">VLOOKUP(CONCATENATE(G426,J426),'AÇÕES ORÇAMENTÁRIAS'!O:P,2,0)</f>
        <v>4114000</v>
      </c>
      <c r="I426" s="65" t="n">
        <f aca="false">VLOOKUP(CONCATENATE(G426,J426),'AÇÕES ORÇAMENTÁRIAS'!O:Q,3,0)</f>
        <v>96130.56</v>
      </c>
      <c r="J426" s="66" t="str">
        <f aca="false">LEFT(K426,5)</f>
        <v>15101</v>
      </c>
      <c r="K426" s="67" t="s">
        <v>848</v>
      </c>
      <c r="L426" s="71" t="s">
        <v>956</v>
      </c>
      <c r="M426" s="66" t="str">
        <f aca="false">VLOOKUP(L426,'AÇÕES ESTRATÉGICAS'!D:E,2,0)</f>
        <v>1564</v>
      </c>
      <c r="N426" s="66" t="str">
        <f aca="false">CONCATENATE(J426,O426)</f>
        <v>15101OFICINA DE ELABORAÇÃO DO PLANEJAMENTO OPERACIONAL ANUAL (POA-CF) REALIZADA</v>
      </c>
      <c r="O426" s="69" t="s">
        <v>960</v>
      </c>
      <c r="P426" s="69" t="s">
        <v>147</v>
      </c>
      <c r="Q426" s="69" t="n">
        <v>1</v>
      </c>
      <c r="R426" s="69" t="str">
        <f aca="false">VLOOKUP(O426,'PRODUTOS PPA'!G:G,1,0)</f>
        <v>OFICINA DE ELABORAÇÃO DO PLANEJAMENTO OPERACIONAL ANUAL (POA-CF) REALIZADA</v>
      </c>
      <c r="S426" s="69" t="s">
        <v>956</v>
      </c>
      <c r="T426" s="69" t="s">
        <v>958</v>
      </c>
      <c r="U426" s="69" t="n">
        <v>4114000</v>
      </c>
      <c r="V426" s="70"/>
      <c r="W426" s="69"/>
      <c r="X426" s="69"/>
      <c r="Y426" s="69"/>
      <c r="Z426" s="69"/>
      <c r="AA426" s="69"/>
      <c r="AB426" s="69"/>
      <c r="AC426" s="69"/>
      <c r="AD426" s="69"/>
      <c r="AE426" s="69"/>
      <c r="AF426" s="69"/>
    </row>
    <row r="427" customFormat="false" ht="15" hidden="false" customHeight="true" outlineLevel="0" collapsed="false">
      <c r="A427" s="60" t="s">
        <v>77</v>
      </c>
      <c r="B427" s="61" t="str">
        <f aca="false">VLOOKUP(A427,PROGRAMAS!A:I,5,0)</f>
        <v>TEMÁTICO</v>
      </c>
      <c r="C427" s="62" t="str">
        <f aca="false">VLOOKUP(A427,PROGRAMAS!A:I,2,0)</f>
        <v>TERRA PARA QUEM PRODUZ</v>
      </c>
      <c r="D427" s="62" t="str">
        <f aca="false">VLOOKUP(A427,PROGRAMAS!A:O,3,0)</f>
        <v>DIRETRIZ II</v>
      </c>
      <c r="E427" s="62" t="str">
        <f aca="false">VLOOKUP(A427,PROGRAMAS!A:O,6,0)</f>
        <v>DESENVOLVIMENTO RURAL</v>
      </c>
      <c r="F427" s="63" t="s">
        <v>956</v>
      </c>
      <c r="G427" s="66" t="str">
        <f aca="false">VLOOKUP(F427,'AÇÕES ORÇAMENTÁRIAS'!D:E,2,0)</f>
        <v>1291</v>
      </c>
      <c r="H427" s="65" t="n">
        <f aca="false">VLOOKUP(CONCATENATE(G427,J427),'AÇÕES ORÇAMENTÁRIAS'!O:P,2,0)</f>
        <v>4114000</v>
      </c>
      <c r="I427" s="65" t="n">
        <f aca="false">VLOOKUP(CONCATENATE(G427,J427),'AÇÕES ORÇAMENTÁRIAS'!O:Q,3,0)</f>
        <v>96130.56</v>
      </c>
      <c r="J427" s="66" t="str">
        <f aca="false">LEFT(K427,5)</f>
        <v>15101</v>
      </c>
      <c r="K427" s="67" t="s">
        <v>848</v>
      </c>
      <c r="L427" s="71" t="s">
        <v>956</v>
      </c>
      <c r="M427" s="66" t="str">
        <f aca="false">VLOOKUP(L427,'AÇÕES ESTRATÉGICAS'!D:E,2,0)</f>
        <v>1564</v>
      </c>
      <c r="N427" s="66" t="str">
        <f aca="false">CONCATENATE(J427,O427)</f>
        <v>15101PROJETOS PRODUTIVOS E DE COMERCIALIZAÇÃO IMPLANTADOS PRIORIZANDO MULHERES JOVENS E QUILOMBOLAS</v>
      </c>
      <c r="O427" s="69" t="s">
        <v>961</v>
      </c>
      <c r="P427" s="69" t="s">
        <v>859</v>
      </c>
      <c r="Q427" s="69" t="n">
        <v>1000</v>
      </c>
      <c r="R427" s="69" t="str">
        <f aca="false">VLOOKUP(O427,'PRODUTOS PPA'!G:G,1,0)</f>
        <v>PROJETOS PRODUTIVOS E DE COMERCIALIZAÇÃO IMPLANTADOS PRIORIZANDO MULHERES JOVENS E QUILOMBOLAS</v>
      </c>
      <c r="S427" s="69" t="s">
        <v>956</v>
      </c>
      <c r="T427" s="69" t="s">
        <v>958</v>
      </c>
      <c r="U427" s="69" t="n">
        <v>4114000</v>
      </c>
      <c r="V427" s="70"/>
      <c r="W427" s="69"/>
      <c r="X427" s="69"/>
      <c r="Y427" s="69"/>
      <c r="Z427" s="69"/>
      <c r="AA427" s="69"/>
      <c r="AB427" s="69"/>
      <c r="AC427" s="69"/>
      <c r="AD427" s="69"/>
      <c r="AE427" s="69"/>
      <c r="AF427" s="69"/>
    </row>
    <row r="428" customFormat="false" ht="15" hidden="false" customHeight="false" outlineLevel="0" collapsed="false">
      <c r="A428" s="60" t="s">
        <v>77</v>
      </c>
      <c r="B428" s="61" t="str">
        <f aca="false">VLOOKUP(A428,PROGRAMAS!A:I,5,0)</f>
        <v>TEMÁTICO</v>
      </c>
      <c r="C428" s="62" t="str">
        <f aca="false">VLOOKUP(A428,PROGRAMAS!A:I,2,0)</f>
        <v>TERRA PARA QUEM PRODUZ</v>
      </c>
      <c r="D428" s="62" t="str">
        <f aca="false">VLOOKUP(A428,PROGRAMAS!A:O,3,0)</f>
        <v>DIRETRIZ II</v>
      </c>
      <c r="E428" s="62" t="str">
        <f aca="false">VLOOKUP(A428,PROGRAMAS!A:O,6,0)</f>
        <v>DESENVOLVIMENTO RURAL</v>
      </c>
      <c r="F428" s="63" t="s">
        <v>956</v>
      </c>
      <c r="G428" s="66" t="str">
        <f aca="false">VLOOKUP(F428,'AÇÕES ORÇAMENTÁRIAS'!D:E,2,0)</f>
        <v>1291</v>
      </c>
      <c r="H428" s="65" t="n">
        <f aca="false">VLOOKUP(CONCATENATE(G428,J428),'AÇÕES ORÇAMENTÁRIAS'!O:P,2,0)</f>
        <v>4114000</v>
      </c>
      <c r="I428" s="65" t="n">
        <f aca="false">VLOOKUP(CONCATENATE(G428,J428),'AÇÕES ORÇAMENTÁRIAS'!O:Q,3,0)</f>
        <v>96130.56</v>
      </c>
      <c r="J428" s="66" t="str">
        <f aca="false">LEFT(K428,5)</f>
        <v>15101</v>
      </c>
      <c r="K428" s="67" t="s">
        <v>848</v>
      </c>
      <c r="L428" s="71" t="s">
        <v>956</v>
      </c>
      <c r="M428" s="66" t="str">
        <f aca="false">VLOOKUP(L428,'AÇÕES ESTRATÉGICAS'!D:E,2,0)</f>
        <v>1564</v>
      </c>
      <c r="N428" s="66" t="str">
        <f aca="false">CONCATENATE(J428,O428)</f>
        <v>15101SEMINÁRIOS ESTADUAL REALIZADOS</v>
      </c>
      <c r="O428" s="69" t="s">
        <v>962</v>
      </c>
      <c r="P428" s="69" t="s">
        <v>147</v>
      </c>
      <c r="Q428" s="69" t="n">
        <v>1</v>
      </c>
      <c r="R428" s="69" t="str">
        <f aca="false">VLOOKUP(O428,'PRODUTOS PPA'!G:G,1,0)</f>
        <v>SEMINÁRIOS ESTADUAL REALIZADOS</v>
      </c>
      <c r="S428" s="69" t="s">
        <v>956</v>
      </c>
      <c r="T428" s="69" t="s">
        <v>958</v>
      </c>
      <c r="U428" s="69" t="n">
        <v>4114000</v>
      </c>
      <c r="V428" s="70"/>
      <c r="W428" s="69"/>
      <c r="X428" s="69"/>
      <c r="Y428" s="69"/>
      <c r="Z428" s="69"/>
      <c r="AA428" s="69"/>
      <c r="AB428" s="69"/>
      <c r="AC428" s="69"/>
      <c r="AD428" s="69"/>
      <c r="AE428" s="69"/>
      <c r="AF428" s="69"/>
    </row>
    <row r="429" customFormat="false" ht="15" hidden="false" customHeight="false" outlineLevel="0" collapsed="false">
      <c r="A429" s="60" t="s">
        <v>77</v>
      </c>
      <c r="B429" s="61" t="str">
        <f aca="false">VLOOKUP(A429,PROGRAMAS!A:I,5,0)</f>
        <v>TEMÁTICO</v>
      </c>
      <c r="C429" s="62" t="str">
        <f aca="false">VLOOKUP(A429,PROGRAMAS!A:I,2,0)</f>
        <v>TERRA PARA QUEM PRODUZ</v>
      </c>
      <c r="D429" s="62" t="str">
        <f aca="false">VLOOKUP(A429,PROGRAMAS!A:O,3,0)</f>
        <v>DIRETRIZ II</v>
      </c>
      <c r="E429" s="62" t="str">
        <f aca="false">VLOOKUP(A429,PROGRAMAS!A:O,6,0)</f>
        <v>DESENVOLVIMENTO RURAL</v>
      </c>
      <c r="F429" s="63" t="s">
        <v>956</v>
      </c>
      <c r="G429" s="66" t="str">
        <f aca="false">VLOOKUP(F429,'AÇÕES ORÇAMENTÁRIAS'!D:E,2,0)</f>
        <v>1291</v>
      </c>
      <c r="H429" s="65" t="n">
        <f aca="false">VLOOKUP(CONCATENATE(G429,J429),'AÇÕES ORÇAMENTÁRIAS'!O:P,2,0)</f>
        <v>4114000</v>
      </c>
      <c r="I429" s="65" t="n">
        <f aca="false">VLOOKUP(CONCATENATE(G429,J429),'AÇÕES ORÇAMENTÁRIAS'!O:Q,3,0)</f>
        <v>96130.56</v>
      </c>
      <c r="J429" s="66" t="str">
        <f aca="false">LEFT(K429,5)</f>
        <v>15101</v>
      </c>
      <c r="K429" s="67" t="s">
        <v>848</v>
      </c>
      <c r="L429" s="71" t="s">
        <v>956</v>
      </c>
      <c r="M429" s="66" t="str">
        <f aca="false">VLOOKUP(L429,'AÇÕES ESTRATÉGICAS'!D:E,2,0)</f>
        <v>1564</v>
      </c>
      <c r="N429" s="66" t="str">
        <f aca="false">CONCATENATE(J429,O429)</f>
        <v>15101SEMINÁRIOS TERRITORIAIS REALIZADOS</v>
      </c>
      <c r="O429" s="69" t="s">
        <v>963</v>
      </c>
      <c r="P429" s="69" t="s">
        <v>147</v>
      </c>
      <c r="Q429" s="69" t="n">
        <v>11</v>
      </c>
      <c r="R429" s="69" t="str">
        <f aca="false">VLOOKUP(O429,'PRODUTOS PPA'!G:G,1,0)</f>
        <v>SEMINÁRIOS TERRITORIAIS REALIZADOS</v>
      </c>
      <c r="S429" s="69" t="s">
        <v>956</v>
      </c>
      <c r="T429" s="69" t="s">
        <v>958</v>
      </c>
      <c r="U429" s="69" t="n">
        <v>4114000</v>
      </c>
      <c r="V429" s="70"/>
      <c r="W429" s="69"/>
      <c r="X429" s="69"/>
      <c r="Y429" s="69"/>
      <c r="Z429" s="69"/>
      <c r="AA429" s="69"/>
      <c r="AB429" s="69"/>
      <c r="AC429" s="69"/>
      <c r="AD429" s="69"/>
      <c r="AE429" s="69"/>
      <c r="AF429" s="69"/>
    </row>
    <row r="430" customFormat="false" ht="15" hidden="false" customHeight="false" outlineLevel="0" collapsed="false">
      <c r="A430" s="60" t="s">
        <v>77</v>
      </c>
      <c r="B430" s="61" t="str">
        <f aca="false">VLOOKUP(A430,PROGRAMAS!A:I,5,0)</f>
        <v>TEMÁTICO</v>
      </c>
      <c r="C430" s="62" t="str">
        <f aca="false">VLOOKUP(A430,PROGRAMAS!A:I,2,0)</f>
        <v>TERRA PARA QUEM PRODUZ</v>
      </c>
      <c r="D430" s="62" t="str">
        <f aca="false">VLOOKUP(A430,PROGRAMAS!A:O,3,0)</f>
        <v>DIRETRIZ II</v>
      </c>
      <c r="E430" s="62" t="str">
        <f aca="false">VLOOKUP(A430,PROGRAMAS!A:O,6,0)</f>
        <v>DESENVOLVIMENTO RURAL</v>
      </c>
      <c r="F430" s="63" t="s">
        <v>956</v>
      </c>
      <c r="G430" s="66" t="str">
        <f aca="false">VLOOKUP(F430,'AÇÕES ORÇAMENTÁRIAS'!D:E,2,0)</f>
        <v>1291</v>
      </c>
      <c r="H430" s="65" t="n">
        <f aca="false">VLOOKUP(CONCATENATE(G430,J430),'AÇÕES ORÇAMENTÁRIAS'!O:P,2,0)</f>
        <v>4114000</v>
      </c>
      <c r="I430" s="65" t="n">
        <f aca="false">VLOOKUP(CONCATENATE(G430,J430),'AÇÕES ORÇAMENTÁRIAS'!O:Q,3,0)</f>
        <v>96130.56</v>
      </c>
      <c r="J430" s="66" t="str">
        <f aca="false">LEFT(K430,5)</f>
        <v>15101</v>
      </c>
      <c r="K430" s="67" t="s">
        <v>848</v>
      </c>
      <c r="L430" s="71" t="s">
        <v>956</v>
      </c>
      <c r="M430" s="66" t="str">
        <f aca="false">VLOOKUP(L430,'AÇÕES ESTRATÉGICAS'!D:E,2,0)</f>
        <v>1564</v>
      </c>
      <c r="N430" s="66" t="str">
        <f aca="false">CONCATENATE(J430,O430)</f>
        <v>15101UNIDADES PRODUTIVAS DO PROGRAMA NACIONAL DO CREDITO FUNDIÁRIO CRIADAS</v>
      </c>
      <c r="O430" s="69" t="s">
        <v>964</v>
      </c>
      <c r="P430" s="69" t="s">
        <v>859</v>
      </c>
      <c r="Q430" s="69" t="n">
        <v>500</v>
      </c>
      <c r="R430" s="69" t="str">
        <f aca="false">VLOOKUP(O430,'PRODUTOS PPA'!G:G,1,0)</f>
        <v>UNIDADES PRODUTIVAS DO PROGRAMA NACIONAL DO CREDITO FUNDIÁRIO CRIADAS</v>
      </c>
      <c r="S430" s="69" t="s">
        <v>956</v>
      </c>
      <c r="T430" s="69" t="s">
        <v>958</v>
      </c>
      <c r="U430" s="69" t="n">
        <v>4114000</v>
      </c>
      <c r="V430" s="70"/>
      <c r="W430" s="69"/>
      <c r="X430" s="69"/>
      <c r="Y430" s="69"/>
      <c r="Z430" s="69"/>
      <c r="AA430" s="69"/>
      <c r="AB430" s="69"/>
      <c r="AC430" s="69"/>
      <c r="AD430" s="69"/>
      <c r="AE430" s="69"/>
      <c r="AF430" s="69"/>
    </row>
    <row r="431" customFormat="false" ht="15" hidden="false" customHeight="false" outlineLevel="0" collapsed="false">
      <c r="A431" s="60" t="s">
        <v>77</v>
      </c>
      <c r="B431" s="61" t="str">
        <f aca="false">VLOOKUP(A431,PROGRAMAS!A:I,5,0)</f>
        <v>TEMÁTICO</v>
      </c>
      <c r="C431" s="62" t="str">
        <f aca="false">VLOOKUP(A431,PROGRAMAS!A:I,2,0)</f>
        <v>TERRA PARA QUEM PRODUZ</v>
      </c>
      <c r="D431" s="62" t="str">
        <f aca="false">VLOOKUP(A431,PROGRAMAS!A:O,3,0)</f>
        <v>DIRETRIZ II</v>
      </c>
      <c r="E431" s="62" t="str">
        <f aca="false">VLOOKUP(A431,PROGRAMAS!A:O,6,0)</f>
        <v>DESENVOLVIMENTO RURAL</v>
      </c>
      <c r="F431" s="76" t="s">
        <v>956</v>
      </c>
      <c r="G431" s="66" t="str">
        <f aca="false">VLOOKUP(F431,'AÇÕES ORÇAMENTÁRIAS'!D:E,2,0)</f>
        <v>1291</v>
      </c>
      <c r="H431" s="65" t="n">
        <f aca="false">VLOOKUP(CONCATENATE(G431,J431),'AÇÕES ORÇAMENTÁRIAS'!O:P,2,0)</f>
        <v>4114000</v>
      </c>
      <c r="I431" s="65" t="n">
        <f aca="false">VLOOKUP(CONCATENATE(G431,J431),'AÇÕES ORÇAMENTÁRIAS'!O:Q,3,0)</f>
        <v>96130.56</v>
      </c>
      <c r="J431" s="66" t="str">
        <f aca="false">LEFT(K431,5)</f>
        <v>15101</v>
      </c>
      <c r="K431" s="67" t="s">
        <v>848</v>
      </c>
      <c r="L431" s="71" t="s">
        <v>956</v>
      </c>
      <c r="M431" s="66" t="str">
        <f aca="false">VLOOKUP(L431,'AÇÕES ESTRATÉGICAS'!D:E,2,0)</f>
        <v>1564</v>
      </c>
      <c r="N431" s="66" t="str">
        <f aca="false">CONCATENATE(J431,O431)</f>
        <v>15101VISITAS DE ACOMPANHAMENTO DAS UNIDADES PRODUTIVAS (REGULARIZAÇÃO DO QUADRO SOCIAL) REALIZADAS</v>
      </c>
      <c r="O431" s="69" t="s">
        <v>965</v>
      </c>
      <c r="P431" s="69" t="s">
        <v>147</v>
      </c>
      <c r="Q431" s="69" t="n">
        <v>1000</v>
      </c>
      <c r="R431" s="69" t="str">
        <f aca="false">VLOOKUP(O431,'PRODUTOS PPA'!G:G,1,0)</f>
        <v>VISITAS DE ACOMPANHAMENTO DAS UNIDADES PRODUTIVAS (REGULARIZAÇÃO DO QUADRO SOCIAL) REALIZADAS</v>
      </c>
      <c r="S431" s="69" t="s">
        <v>956</v>
      </c>
      <c r="T431" s="69" t="s">
        <v>958</v>
      </c>
      <c r="U431" s="69" t="n">
        <v>4114000</v>
      </c>
      <c r="V431" s="70"/>
      <c r="W431" s="69"/>
      <c r="X431" s="69"/>
      <c r="Y431" s="69"/>
      <c r="Z431" s="69"/>
      <c r="AA431" s="69"/>
      <c r="AB431" s="69"/>
      <c r="AC431" s="69"/>
      <c r="AD431" s="69"/>
      <c r="AE431" s="69"/>
      <c r="AF431" s="69"/>
    </row>
    <row r="432" customFormat="false" ht="15" hidden="false" customHeight="false" outlineLevel="0" collapsed="false">
      <c r="A432" s="60" t="s">
        <v>77</v>
      </c>
      <c r="B432" s="61" t="str">
        <f aca="false">VLOOKUP(A432,PROGRAMAS!A:I,5,0)</f>
        <v>TEMÁTICO</v>
      </c>
      <c r="C432" s="62" t="str">
        <f aca="false">VLOOKUP(A432,PROGRAMAS!A:I,2,0)</f>
        <v>TERRA PARA QUEM PRODUZ</v>
      </c>
      <c r="D432" s="62" t="str">
        <f aca="false">VLOOKUP(A432,PROGRAMAS!A:O,3,0)</f>
        <v>DIRETRIZ II</v>
      </c>
      <c r="E432" s="62" t="str">
        <f aca="false">VLOOKUP(A432,PROGRAMAS!A:O,6,0)</f>
        <v>DESENVOLVIMENTO RURAL</v>
      </c>
      <c r="F432" s="63" t="s">
        <v>956</v>
      </c>
      <c r="G432" s="66" t="str">
        <f aca="false">VLOOKUP(F432,'AÇÕES ORÇAMENTÁRIAS'!D:E,2,0)</f>
        <v>1291</v>
      </c>
      <c r="H432" s="65" t="n">
        <f aca="false">VLOOKUP(CONCATENATE(G432,J432),'AÇÕES ORÇAMENTÁRIAS'!O:P,2,0)</f>
        <v>4114000</v>
      </c>
      <c r="I432" s="65" t="n">
        <f aca="false">VLOOKUP(CONCATENATE(G432,J432),'AÇÕES ORÇAMENTÁRIAS'!O:Q,3,0)</f>
        <v>96130.56</v>
      </c>
      <c r="J432" s="66" t="str">
        <f aca="false">LEFT(K432,5)</f>
        <v>15101</v>
      </c>
      <c r="K432" s="67" t="s">
        <v>848</v>
      </c>
      <c r="L432" s="71" t="s">
        <v>956</v>
      </c>
      <c r="M432" s="66" t="str">
        <f aca="false">VLOOKUP(L432,'AÇÕES ESTRATÉGICAS'!D:E,2,0)</f>
        <v>1564</v>
      </c>
      <c r="N432" s="66" t="str">
        <f aca="false">CONCATENATE(J432,O432)</f>
        <v>15101VISITAS DE ACOMPANHAMENTO DAS UNIDADES PRODUTIVAS (SUPERVISÃO SIC E O SIB) REALIZADAS</v>
      </c>
      <c r="O432" s="69" t="s">
        <v>966</v>
      </c>
      <c r="P432" s="69" t="s">
        <v>147</v>
      </c>
      <c r="Q432" s="69" t="n">
        <v>1000</v>
      </c>
      <c r="R432" s="69" t="str">
        <f aca="false">VLOOKUP(O432,'PRODUTOS PPA'!G:G,1,0)</f>
        <v>VISITAS DE ACOMPANHAMENTO DAS UNIDADES PRODUTIVAS (SUPERVISÃO SIC E O SIB) REALIZADAS</v>
      </c>
      <c r="S432" s="69" t="s">
        <v>956</v>
      </c>
      <c r="T432" s="69" t="s">
        <v>958</v>
      </c>
      <c r="U432" s="69" t="n">
        <v>4114000</v>
      </c>
      <c r="V432" s="70"/>
      <c r="W432" s="69"/>
      <c r="X432" s="69"/>
      <c r="Y432" s="69"/>
      <c r="Z432" s="69"/>
      <c r="AA432" s="69"/>
      <c r="AB432" s="69"/>
      <c r="AC432" s="69"/>
      <c r="AD432" s="69"/>
      <c r="AE432" s="69"/>
      <c r="AF432" s="69"/>
    </row>
    <row r="433" customFormat="false" ht="15" hidden="false" customHeight="true" outlineLevel="0" collapsed="false">
      <c r="A433" s="60" t="s">
        <v>77</v>
      </c>
      <c r="B433" s="61" t="str">
        <f aca="false">VLOOKUP(A433,PROGRAMAS!A:I,5,0)</f>
        <v>TEMÁTICO</v>
      </c>
      <c r="C433" s="62" t="str">
        <f aca="false">VLOOKUP(A433,PROGRAMAS!A:I,2,0)</f>
        <v>TERRA PARA QUEM PRODUZ</v>
      </c>
      <c r="D433" s="62" t="str">
        <f aca="false">VLOOKUP(A433,PROGRAMAS!A:O,3,0)</f>
        <v>DIRETRIZ II</v>
      </c>
      <c r="E433" s="62" t="str">
        <f aca="false">VLOOKUP(A433,PROGRAMAS!A:O,6,0)</f>
        <v>DESENVOLVIMENTO RURAL</v>
      </c>
      <c r="F433" s="63" t="s">
        <v>956</v>
      </c>
      <c r="G433" s="66" t="str">
        <f aca="false">VLOOKUP(F433,'AÇÕES ORÇAMENTÁRIAS'!D:E,2,0)</f>
        <v>1291</v>
      </c>
      <c r="H433" s="65" t="n">
        <f aca="false">VLOOKUP(CONCATENATE(G433,J433),'AÇÕES ORÇAMENTÁRIAS'!O:P,2,0)</f>
        <v>4114000</v>
      </c>
      <c r="I433" s="65" t="n">
        <f aca="false">VLOOKUP(CONCATENATE(G433,J433),'AÇÕES ORÇAMENTÁRIAS'!O:Q,3,0)</f>
        <v>96130.56</v>
      </c>
      <c r="J433" s="66" t="str">
        <f aca="false">LEFT(K433,5)</f>
        <v>15101</v>
      </c>
      <c r="K433" s="67" t="s">
        <v>848</v>
      </c>
      <c r="L433" s="71" t="s">
        <v>956</v>
      </c>
      <c r="M433" s="66" t="str">
        <f aca="false">VLOOKUP(L433,'AÇÕES ESTRATÉGICAS'!D:E,2,0)</f>
        <v>1564</v>
      </c>
      <c r="N433" s="66" t="str">
        <f aca="false">CONCATENATE(J433,O433)</f>
        <v>15101VISITAS TÉCNICAS PARA AQUISIÇÃO DE TERRAS REALIZADAS</v>
      </c>
      <c r="O433" s="69" t="s">
        <v>967</v>
      </c>
      <c r="P433" s="69" t="s">
        <v>147</v>
      </c>
      <c r="Q433" s="69" t="n">
        <v>400</v>
      </c>
      <c r="R433" s="69" t="str">
        <f aca="false">VLOOKUP(O433,'PRODUTOS PPA'!G:G,1,0)</f>
        <v>VISITAS TÉCNICAS PARA AQUISIÇÃO DE TERRAS REALIZADAS</v>
      </c>
      <c r="S433" s="69" t="s">
        <v>956</v>
      </c>
      <c r="T433" s="69" t="s">
        <v>958</v>
      </c>
      <c r="U433" s="69" t="n">
        <v>4114000</v>
      </c>
      <c r="V433" s="70"/>
      <c r="W433" s="69"/>
      <c r="X433" s="69"/>
      <c r="Y433" s="69"/>
      <c r="Z433" s="69"/>
      <c r="AA433" s="69"/>
      <c r="AB433" s="69"/>
      <c r="AC433" s="69"/>
      <c r="AD433" s="69"/>
      <c r="AE433" s="69"/>
      <c r="AF433" s="69"/>
    </row>
    <row r="434" customFormat="false" ht="15" hidden="false" customHeight="true" outlineLevel="0" collapsed="false">
      <c r="A434" s="60" t="s">
        <v>78</v>
      </c>
      <c r="B434" s="61" t="str">
        <f aca="false">VLOOKUP(A434,PROGRAMAS!A:I,5,0)</f>
        <v>TEMÁTICO</v>
      </c>
      <c r="C434" s="62" t="str">
        <f aca="false">VLOOKUP(A434,PROGRAMAS!A:I,2,0)</f>
        <v>VIVER BEM NO SEMIÁRIDO</v>
      </c>
      <c r="D434" s="62" t="str">
        <f aca="false">VLOOKUP(A434,PROGRAMAS!A:O,3,0)</f>
        <v>DIRETRIZ II</v>
      </c>
      <c r="E434" s="62" t="str">
        <f aca="false">VLOOKUP(A434,PROGRAMAS!A:O,6,0)</f>
        <v>DESENVOLVIMENTO RURAL</v>
      </c>
      <c r="F434" s="73" t="e">
        <f aca="false">#N/A</f>
        <v>#N/A</v>
      </c>
      <c r="G434" s="66" t="e">
        <f aca="false">VLOOKUP(F434,'AÇÕES ORÇAMENTÁRIAS'!D:E,2,0)</f>
        <v>#N/A</v>
      </c>
      <c r="H434" s="65" t="e">
        <f aca="false">VLOOKUP(CONCATENATE(G434,J434),'AÇÕES ORÇAMENTÁRIAS'!O:P,2,0)</f>
        <v>#N/A</v>
      </c>
      <c r="I434" s="65" t="e">
        <f aca="false">VLOOKUP(CONCATENATE(G434,J434),'AÇÕES ORÇAMENTÁRIAS'!O:Q,3,0)</f>
        <v>#N/A</v>
      </c>
      <c r="J434" s="66" t="str">
        <f aca="false">LEFT(K434,5)</f>
        <v>15101</v>
      </c>
      <c r="K434" s="67" t="s">
        <v>848</v>
      </c>
      <c r="L434" s="71" t="s">
        <v>968</v>
      </c>
      <c r="M434" s="66" t="str">
        <f aca="false">VLOOKUP(L434,'AÇÕES ESTRATÉGICAS'!D:E,2,0)</f>
        <v>1653</v>
      </c>
      <c r="N434" s="66" t="str">
        <f aca="false">CONCATENATE(J434,O434)</f>
        <v>15101ATIVIDADES DE EDUCAÇÃO CONTEXTUALIZADA PARA O SEMIÁRIDO PIAUIENSE IMPLEMENTADAS</v>
      </c>
      <c r="O434" s="69" t="s">
        <v>969</v>
      </c>
      <c r="P434" s="69" t="s">
        <v>336</v>
      </c>
      <c r="Q434" s="69" t="n">
        <v>10</v>
      </c>
      <c r="R434" s="69" t="str">
        <f aca="false">VLOOKUP(O434,'PRODUTOS PPA'!G:G,1,0)</f>
        <v>ATIVIDADES DE EDUCAÇÃO CONTEXTUALIZADA PARA O SEMIÁRIDO PIAUIENSE IMPLEMENTADAS</v>
      </c>
      <c r="S434" s="69" t="e">
        <f aca="false">#N/A</f>
        <v>#N/A</v>
      </c>
      <c r="T434" s="69" t="e">
        <f aca="false">#N/A</f>
        <v>#N/A</v>
      </c>
      <c r="U434" s="69" t="e">
        <f aca="false">#N/A</f>
        <v>#N/A</v>
      </c>
      <c r="V434" s="70"/>
      <c r="W434" s="69"/>
      <c r="X434" s="69"/>
      <c r="Y434" s="69"/>
      <c r="Z434" s="69"/>
      <c r="AA434" s="69"/>
      <c r="AB434" s="69"/>
      <c r="AC434" s="69"/>
      <c r="AD434" s="69"/>
      <c r="AE434" s="69"/>
      <c r="AF434" s="69"/>
    </row>
    <row r="435" customFormat="false" ht="15" hidden="false" customHeight="true" outlineLevel="0" collapsed="false">
      <c r="A435" s="60" t="s">
        <v>78</v>
      </c>
      <c r="B435" s="61" t="str">
        <f aca="false">VLOOKUP(A435,PROGRAMAS!A:I,5,0)</f>
        <v>TEMÁTICO</v>
      </c>
      <c r="C435" s="62" t="str">
        <f aca="false">VLOOKUP(A435,PROGRAMAS!A:I,2,0)</f>
        <v>VIVER BEM NO SEMIÁRIDO</v>
      </c>
      <c r="D435" s="62" t="str">
        <f aca="false">VLOOKUP(A435,PROGRAMAS!A:O,3,0)</f>
        <v>DIRETRIZ II</v>
      </c>
      <c r="E435" s="62" t="str">
        <f aca="false">VLOOKUP(A435,PROGRAMAS!A:O,6,0)</f>
        <v>DESENVOLVIMENTO RURAL</v>
      </c>
      <c r="F435" s="73" t="e">
        <f aca="false">#N/A</f>
        <v>#N/A</v>
      </c>
      <c r="G435" s="66" t="e">
        <f aca="false">VLOOKUP(F435,'AÇÕES ORÇAMENTÁRIAS'!D:E,2,0)</f>
        <v>#N/A</v>
      </c>
      <c r="H435" s="65" t="e">
        <f aca="false">VLOOKUP(CONCATENATE(G435,J435),'AÇÕES ORÇAMENTÁRIAS'!O:P,2,0)</f>
        <v>#N/A</v>
      </c>
      <c r="I435" s="65" t="e">
        <f aca="false">VLOOKUP(CONCATENATE(G435,J435),'AÇÕES ORÇAMENTÁRIAS'!O:Q,3,0)</f>
        <v>#N/A</v>
      </c>
      <c r="J435" s="66" t="str">
        <f aca="false">LEFT(K435,5)</f>
        <v>15101</v>
      </c>
      <c r="K435" s="67" t="s">
        <v>848</v>
      </c>
      <c r="L435" s="71" t="s">
        <v>968</v>
      </c>
      <c r="M435" s="66" t="str">
        <f aca="false">VLOOKUP(L435,'AÇÕES ESTRATÉGICAS'!D:E,2,0)</f>
        <v>1653</v>
      </c>
      <c r="N435" s="66" t="str">
        <f aca="false">CONCATENATE(J435,O435)</f>
        <v>15101PLANOS DE NEGÓCIOS ELABORADOS E IMPLEMENTADOS</v>
      </c>
      <c r="O435" s="69" t="s">
        <v>970</v>
      </c>
      <c r="P435" s="69" t="s">
        <v>750</v>
      </c>
      <c r="Q435" s="69" t="n">
        <v>200</v>
      </c>
      <c r="R435" s="69" t="str">
        <f aca="false">VLOOKUP(O435,'PRODUTOS PPA'!G:G,1,0)</f>
        <v>PLANOS DE NEGÓCIOS ELABORADOS E IMPLEMENTADOS</v>
      </c>
      <c r="S435" s="69" t="e">
        <f aca="false">#N/A</f>
        <v>#N/A</v>
      </c>
      <c r="T435" s="69" t="e">
        <f aca="false">#N/A</f>
        <v>#N/A</v>
      </c>
      <c r="U435" s="69" t="e">
        <f aca="false">#N/A</f>
        <v>#N/A</v>
      </c>
      <c r="V435" s="70"/>
      <c r="W435" s="69"/>
      <c r="X435" s="69"/>
      <c r="Y435" s="69"/>
      <c r="Z435" s="69"/>
      <c r="AA435" s="69"/>
      <c r="AB435" s="69"/>
      <c r="AC435" s="69"/>
      <c r="AD435" s="69"/>
      <c r="AE435" s="69"/>
      <c r="AF435" s="69"/>
    </row>
    <row r="436" customFormat="false" ht="15" hidden="false" customHeight="false" outlineLevel="0" collapsed="false">
      <c r="A436" s="60" t="s">
        <v>94</v>
      </c>
      <c r="B436" s="61" t="str">
        <f aca="false">VLOOKUP(A436,PROGRAMAS!A:I,5,0)</f>
        <v>GESTÃO</v>
      </c>
      <c r="C436" s="62" t="str">
        <f aca="false">VLOOKUP(A436,PROGRAMAS!A:I,2,0)</f>
        <v>GESTÃO E MANUTENÇÃO DO PODER EXECUTIVO</v>
      </c>
      <c r="D436" s="62" t="str">
        <f aca="false">VLOOKUP(A436,PROGRAMAS!A:O,3,0)</f>
        <v>DIRETRIZ IV</v>
      </c>
      <c r="E436" s="62"/>
      <c r="F436" s="63" t="s">
        <v>255</v>
      </c>
      <c r="G436" s="66" t="str">
        <f aca="false">VLOOKUP(F436,'AÇÕES ORÇAMENTÁRIAS'!D:E,2,0)</f>
        <v>2000</v>
      </c>
      <c r="H436" s="65" t="n">
        <f aca="false">VLOOKUP(CONCATENATE(G436,J436),'AÇÕES ORÇAMENTÁRIAS'!O:P,2,0)</f>
        <v>2430000</v>
      </c>
      <c r="I436" s="65" t="n">
        <f aca="false">VLOOKUP(CONCATENATE(G436,J436),'AÇÕES ORÇAMENTÁRIAS'!O:Q,3,0)</f>
        <v>5108488.94</v>
      </c>
      <c r="J436" s="66" t="str">
        <f aca="false">LEFT(K436,5)</f>
        <v>15101</v>
      </c>
      <c r="K436" s="67" t="s">
        <v>848</v>
      </c>
      <c r="L436" s="71" t="s">
        <v>971</v>
      </c>
      <c r="M436" s="66" t="str">
        <f aca="false">VLOOKUP(L436,'AÇÕES ESTRATÉGICAS'!D:E,2,0)</f>
        <v>2521</v>
      </c>
      <c r="N436" s="66" t="str">
        <f aca="false">CONCATENATE(J436,O436)</f>
        <v>15101GESTÃO MELHORADA - MODERNIZAÇÃO DOS SISTEMAS DE GESTÃO DA SDR</v>
      </c>
      <c r="O436" s="63" t="s">
        <v>972</v>
      </c>
      <c r="P436" s="63" t="s">
        <v>318</v>
      </c>
      <c r="Q436" s="69" t="n">
        <v>2</v>
      </c>
      <c r="R436" s="69" t="str">
        <f aca="false">VLOOKUP(O436,'PRODUTOS PPA'!G:G,1,0)</f>
        <v>GESTÃO MELHORADA - MODERNIZAÇÃO DOS SISTEMAS DE GESTÃO DA SDR</v>
      </c>
      <c r="S436" s="69" t="s">
        <v>255</v>
      </c>
      <c r="T436" s="69" t="s">
        <v>260</v>
      </c>
      <c r="U436" s="69" t="n">
        <v>2430000</v>
      </c>
      <c r="V436" s="70"/>
      <c r="W436" s="69"/>
      <c r="X436" s="69"/>
      <c r="Y436" s="69"/>
      <c r="Z436" s="69"/>
      <c r="AA436" s="69"/>
      <c r="AB436" s="69"/>
      <c r="AC436" s="69"/>
      <c r="AD436" s="69"/>
      <c r="AE436" s="69"/>
      <c r="AF436" s="69"/>
    </row>
    <row r="437" customFormat="false" ht="15" hidden="false" customHeight="false" outlineLevel="0" collapsed="false">
      <c r="A437" s="60" t="s">
        <v>94</v>
      </c>
      <c r="B437" s="61" t="str">
        <f aca="false">VLOOKUP(A437,PROGRAMAS!A:I,5,0)</f>
        <v>GESTÃO</v>
      </c>
      <c r="C437" s="62" t="str">
        <f aca="false">VLOOKUP(A437,PROGRAMAS!A:I,2,0)</f>
        <v>GESTÃO E MANUTENÇÃO DO PODER EXECUTIVO</v>
      </c>
      <c r="D437" s="62" t="str">
        <f aca="false">VLOOKUP(A437,PROGRAMAS!A:O,3,0)</f>
        <v>DIRETRIZ IV</v>
      </c>
      <c r="E437" s="62"/>
      <c r="F437" s="74" t="s">
        <v>255</v>
      </c>
      <c r="G437" s="66" t="str">
        <f aca="false">VLOOKUP(F437,'AÇÕES ORÇAMENTÁRIAS'!D:E,2,0)</f>
        <v>2000</v>
      </c>
      <c r="H437" s="65" t="n">
        <f aca="false">VLOOKUP(CONCATENATE(G437,J437),'AÇÕES ORÇAMENTÁRIAS'!O:P,2,0)</f>
        <v>2430000</v>
      </c>
      <c r="I437" s="65" t="n">
        <f aca="false">VLOOKUP(CONCATENATE(G437,J437),'AÇÕES ORÇAMENTÁRIAS'!O:Q,3,0)</f>
        <v>5108488.94</v>
      </c>
      <c r="J437" s="66" t="str">
        <f aca="false">LEFT(K437,5)</f>
        <v>15101</v>
      </c>
      <c r="K437" s="67" t="s">
        <v>848</v>
      </c>
      <c r="L437" s="71" t="s">
        <v>971</v>
      </c>
      <c r="M437" s="66" t="str">
        <f aca="false">VLOOKUP(L437,'AÇÕES ESTRATÉGICAS'!D:E,2,0)</f>
        <v>2521</v>
      </c>
      <c r="N437" s="66" t="str">
        <f aca="false">CONCATENATE(J437,O437)</f>
        <v>15101MANUTENÇÃO DA SDR</v>
      </c>
      <c r="O437" s="69" t="s">
        <v>973</v>
      </c>
      <c r="P437" s="69" t="s">
        <v>267</v>
      </c>
      <c r="Q437" s="69" t="n">
        <v>25</v>
      </c>
      <c r="R437" s="69" t="str">
        <f aca="false">VLOOKUP(O437,'PRODUTOS PPA'!G:G,1,0)</f>
        <v>MANUTENÇÃO DA SDR</v>
      </c>
      <c r="S437" s="69" t="s">
        <v>255</v>
      </c>
      <c r="T437" s="69" t="s">
        <v>260</v>
      </c>
      <c r="U437" s="69" t="n">
        <v>2430000</v>
      </c>
      <c r="V437" s="70"/>
      <c r="W437" s="69"/>
      <c r="X437" s="69"/>
      <c r="Y437" s="69"/>
      <c r="Z437" s="69"/>
      <c r="AA437" s="69"/>
      <c r="AB437" s="69"/>
      <c r="AC437" s="69"/>
      <c r="AD437" s="69"/>
      <c r="AE437" s="69"/>
      <c r="AF437" s="69"/>
    </row>
    <row r="438" customFormat="false" ht="15" hidden="false" customHeight="false" outlineLevel="0" collapsed="false">
      <c r="A438" s="60" t="s">
        <v>51</v>
      </c>
      <c r="B438" s="61" t="str">
        <f aca="false">VLOOKUP(A438,PROGRAMAS!A:I,5,0)</f>
        <v>TEMÁTICO</v>
      </c>
      <c r="C438" s="62" t="str">
        <f aca="false">VLOOKUP(A438,PROGRAMAS!A:I,2,0)</f>
        <v>GESTÃO MODERNA ORIENTADA PARA RESULTADOS</v>
      </c>
      <c r="D438" s="62" t="str">
        <f aca="false">VLOOKUP(A438,PROGRAMAS!A:O,3,0)</f>
        <v>DIRETRIZ IV</v>
      </c>
      <c r="E438" s="62" t="str">
        <f aca="false">VLOOKUP(A438,PROGRAMAS!A:O,6,0)</f>
        <v>INSTITUCIONAL</v>
      </c>
      <c r="F438" s="63" t="s">
        <v>974</v>
      </c>
      <c r="G438" s="66" t="str">
        <f aca="false">VLOOKUP(F438,'AÇÕES ORÇAMENTÁRIAS'!D:E,2,0)</f>
        <v>1240</v>
      </c>
      <c r="H438" s="65" t="n">
        <f aca="false">VLOOKUP(CONCATENATE(G438,J438),'AÇÕES ORÇAMENTÁRIAS'!O:P,2,0)</f>
        <v>2419000</v>
      </c>
      <c r="I438" s="65" t="n">
        <f aca="false">VLOOKUP(CONCATENATE(G438,J438),'AÇÕES ORÇAMENTÁRIAS'!O:Q,3,0)</f>
        <v>0</v>
      </c>
      <c r="J438" s="66" t="str">
        <f aca="false">LEFT(K438,5)</f>
        <v>15201</v>
      </c>
      <c r="K438" s="67" t="s">
        <v>975</v>
      </c>
      <c r="L438" s="71" t="s">
        <v>974</v>
      </c>
      <c r="M438" s="66" t="str">
        <f aca="false">VLOOKUP(L438,'AÇÕES ESTRATÉGICAS'!D:E,2,0)</f>
        <v>2687</v>
      </c>
      <c r="N438" s="66" t="str">
        <f aca="false">CONCATENATE(J438,O438)</f>
        <v>15201INFRAESTRUTURA FÍSICA E TECNOLÓGICA DO INTERPI MELHORADA</v>
      </c>
      <c r="O438" s="63" t="s">
        <v>976</v>
      </c>
      <c r="P438" s="63" t="s">
        <v>318</v>
      </c>
      <c r="Q438" s="69" t="n">
        <v>35</v>
      </c>
      <c r="R438" s="69" t="str">
        <f aca="false">VLOOKUP(O438,'PRODUTOS PPA'!G:G,1,0)</f>
        <v>INFRAESTRUTURA FÍSICA E TECNOLÓGICA DO INTERPI MELHORADA</v>
      </c>
      <c r="S438" s="69" t="s">
        <v>974</v>
      </c>
      <c r="T438" s="69" t="s">
        <v>977</v>
      </c>
      <c r="U438" s="69" t="n">
        <v>2419000</v>
      </c>
      <c r="V438" s="70"/>
      <c r="W438" s="69"/>
      <c r="X438" s="69"/>
      <c r="Y438" s="69"/>
      <c r="Z438" s="69"/>
      <c r="AA438" s="69"/>
      <c r="AB438" s="69"/>
      <c r="AC438" s="69"/>
      <c r="AD438" s="69"/>
      <c r="AE438" s="69"/>
      <c r="AF438" s="69"/>
    </row>
    <row r="439" customFormat="false" ht="15" hidden="false" customHeight="false" outlineLevel="0" collapsed="false">
      <c r="A439" s="60" t="s">
        <v>51</v>
      </c>
      <c r="B439" s="61" t="str">
        <f aca="false">VLOOKUP(A439,PROGRAMAS!A:I,5,0)</f>
        <v>TEMÁTICO</v>
      </c>
      <c r="C439" s="62" t="str">
        <f aca="false">VLOOKUP(A439,PROGRAMAS!A:I,2,0)</f>
        <v>GESTÃO MODERNA ORIENTADA PARA RESULTADOS</v>
      </c>
      <c r="D439" s="62" t="str">
        <f aca="false">VLOOKUP(A439,PROGRAMAS!A:O,3,0)</f>
        <v>DIRETRIZ IV</v>
      </c>
      <c r="E439" s="62" t="str">
        <f aca="false">VLOOKUP(A439,PROGRAMAS!A:O,6,0)</f>
        <v>INSTITUCIONAL</v>
      </c>
      <c r="F439" s="63" t="s">
        <v>974</v>
      </c>
      <c r="G439" s="66" t="str">
        <f aca="false">VLOOKUP(F439,'AÇÕES ORÇAMENTÁRIAS'!D:E,2,0)</f>
        <v>1240</v>
      </c>
      <c r="H439" s="65" t="n">
        <f aca="false">VLOOKUP(CONCATENATE(G439,J439),'AÇÕES ORÇAMENTÁRIAS'!O:P,2,0)</f>
        <v>2419000</v>
      </c>
      <c r="I439" s="65" t="n">
        <f aca="false">VLOOKUP(CONCATENATE(G439,J439),'AÇÕES ORÇAMENTÁRIAS'!O:Q,3,0)</f>
        <v>0</v>
      </c>
      <c r="J439" s="66" t="str">
        <f aca="false">LEFT(K439,5)</f>
        <v>15201</v>
      </c>
      <c r="K439" s="67" t="s">
        <v>975</v>
      </c>
      <c r="L439" s="71" t="s">
        <v>974</v>
      </c>
      <c r="M439" s="66" t="str">
        <f aca="false">VLOOKUP(L439,'AÇÕES ESTRATÉGICAS'!D:E,2,0)</f>
        <v>2687</v>
      </c>
      <c r="N439" s="66" t="str">
        <f aca="false">CONCATENATE(J439,O439)</f>
        <v>15201SERVIDOR COM ACESSO AMPLIADO À FORMAÇÃO ACADÊMICA E CURSOS DE CAPACITAÇÃO.</v>
      </c>
      <c r="O439" s="69" t="s">
        <v>978</v>
      </c>
      <c r="P439" s="69" t="s">
        <v>321</v>
      </c>
      <c r="Q439" s="69" t="n">
        <v>30</v>
      </c>
      <c r="R439" s="69" t="str">
        <f aca="false">VLOOKUP(O439,'PRODUTOS PPA'!G:G,1,0)</f>
        <v>SERVIDOR COM ACESSO AMPLIADO À FORMAÇÃO ACADÊMICA E CURSOS DE CAPACITAÇÃO.</v>
      </c>
      <c r="S439" s="69" t="s">
        <v>974</v>
      </c>
      <c r="T439" s="69" t="s">
        <v>977</v>
      </c>
      <c r="U439" s="69" t="n">
        <v>2419000</v>
      </c>
      <c r="V439" s="70"/>
      <c r="W439" s="69"/>
      <c r="X439" s="69"/>
      <c r="Y439" s="69"/>
      <c r="Z439" s="69"/>
      <c r="AA439" s="69"/>
      <c r="AB439" s="69"/>
      <c r="AC439" s="69"/>
      <c r="AD439" s="69"/>
      <c r="AE439" s="69"/>
      <c r="AF439" s="69"/>
    </row>
    <row r="440" customFormat="false" ht="15" hidden="false" customHeight="false" outlineLevel="0" collapsed="false">
      <c r="A440" s="60" t="s">
        <v>77</v>
      </c>
      <c r="B440" s="61" t="str">
        <f aca="false">VLOOKUP(A440,PROGRAMAS!A:I,5,0)</f>
        <v>TEMÁTICO</v>
      </c>
      <c r="C440" s="62" t="str">
        <f aca="false">VLOOKUP(A440,PROGRAMAS!A:I,2,0)</f>
        <v>TERRA PARA QUEM PRODUZ</v>
      </c>
      <c r="D440" s="62" t="str">
        <f aca="false">VLOOKUP(A440,PROGRAMAS!A:O,3,0)</f>
        <v>DIRETRIZ II</v>
      </c>
      <c r="E440" s="62" t="str">
        <f aca="false">VLOOKUP(A440,PROGRAMAS!A:O,6,0)</f>
        <v>DESENVOLVIMENTO RURAL</v>
      </c>
      <c r="F440" s="63" t="s">
        <v>979</v>
      </c>
      <c r="G440" s="66" t="n">
        <v>1236</v>
      </c>
      <c r="H440" s="65" t="n">
        <f aca="false">VLOOKUP(CONCATENATE(G440,J440),'AÇÕES ORÇAMENTÁRIAS'!O:P,2,0)</f>
        <v>24011372</v>
      </c>
      <c r="I440" s="65" t="n">
        <f aca="false">VLOOKUP(CONCATENATE(G440,J440),'AÇÕES ORÇAMENTÁRIAS'!O:Q,3,0)</f>
        <v>1643533.99</v>
      </c>
      <c r="J440" s="66" t="str">
        <f aca="false">LEFT(K440,5)</f>
        <v>15201</v>
      </c>
      <c r="K440" s="67" t="s">
        <v>975</v>
      </c>
      <c r="L440" s="71" t="s">
        <v>980</v>
      </c>
      <c r="M440" s="66" t="str">
        <f aca="false">VLOOKUP(L440,'AÇÕES ESTRATÉGICAS'!D:E,2,0)</f>
        <v>1593</v>
      </c>
      <c r="N440" s="66" t="str">
        <f aca="false">CONCATENATE(J440,O440)</f>
        <v>15201REGULARIZAÇÃO FUNDIÁRIA DE IMÓVEIS RURAIS NO ESTADO DO PIAUÍ REALIZADA</v>
      </c>
      <c r="O440" s="63" t="s">
        <v>981</v>
      </c>
      <c r="P440" s="63" t="s">
        <v>982</v>
      </c>
      <c r="Q440" s="69" t="n">
        <v>800000</v>
      </c>
      <c r="R440" s="69" t="str">
        <f aca="false">VLOOKUP(O440,'PRODUTOS PPA'!G:G,1,0)</f>
        <v>REGULARIZAÇÃO FUNDIÁRIA DE IMÓVEIS RURAIS NO ESTADO DO PIAUÍ REALIZADA</v>
      </c>
      <c r="S440" s="69" t="s">
        <v>979</v>
      </c>
      <c r="T440" s="69" t="n">
        <v>1236</v>
      </c>
      <c r="U440" s="69" t="n">
        <v>24011372</v>
      </c>
      <c r="V440" s="70"/>
      <c r="W440" s="69"/>
      <c r="X440" s="69"/>
      <c r="Y440" s="69"/>
      <c r="Z440" s="69"/>
      <c r="AA440" s="69"/>
      <c r="AB440" s="69"/>
      <c r="AC440" s="69"/>
      <c r="AD440" s="69"/>
      <c r="AE440" s="69"/>
      <c r="AF440" s="69"/>
    </row>
    <row r="441" customFormat="false" ht="15" hidden="false" customHeight="false" outlineLevel="0" collapsed="false">
      <c r="A441" s="60" t="s">
        <v>77</v>
      </c>
      <c r="B441" s="61" t="str">
        <f aca="false">VLOOKUP(A441,PROGRAMAS!A:I,5,0)</f>
        <v>TEMÁTICO</v>
      </c>
      <c r="C441" s="62" t="str">
        <f aca="false">VLOOKUP(A441,PROGRAMAS!A:I,2,0)</f>
        <v>TERRA PARA QUEM PRODUZ</v>
      </c>
      <c r="D441" s="62" t="str">
        <f aca="false">VLOOKUP(A441,PROGRAMAS!A:O,3,0)</f>
        <v>DIRETRIZ II</v>
      </c>
      <c r="E441" s="62" t="str">
        <f aca="false">VLOOKUP(A441,PROGRAMAS!A:O,6,0)</f>
        <v>DESENVOLVIMENTO RURAL</v>
      </c>
      <c r="F441" s="63" t="s">
        <v>983</v>
      </c>
      <c r="G441" s="66" t="str">
        <f aca="false">VLOOKUP(F441,'AÇÕES ORÇAMENTÁRIAS'!D:E,2,0)</f>
        <v>1244</v>
      </c>
      <c r="H441" s="65" t="n">
        <f aca="false">VLOOKUP(CONCATENATE(G441,J441),'AÇÕES ORÇAMENTÁRIAS'!O:P,2,0)</f>
        <v>1857358</v>
      </c>
      <c r="I441" s="65" t="n">
        <f aca="false">VLOOKUP(CONCATENATE(G441,J441),'AÇÕES ORÇAMENTÁRIAS'!O:Q,3,0)</f>
        <v>0</v>
      </c>
      <c r="J441" s="66" t="str">
        <f aca="false">LEFT(K441,5)</f>
        <v>15201</v>
      </c>
      <c r="K441" s="67" t="s">
        <v>975</v>
      </c>
      <c r="L441" s="71" t="s">
        <v>983</v>
      </c>
      <c r="M441" s="66" t="str">
        <f aca="false">VLOOKUP(L441,'AÇÕES ESTRATÉGICAS'!D:E,2,0)</f>
        <v>1650</v>
      </c>
      <c r="N441" s="66" t="str">
        <f aca="false">CONCATENATE(J441,O441)</f>
        <v>15201FAMÍLIAS COM TITULAÇÃO DE IMÓVEIS EM ÁREAS URBANAS</v>
      </c>
      <c r="O441" s="69" t="s">
        <v>984</v>
      </c>
      <c r="P441" s="69" t="s">
        <v>859</v>
      </c>
      <c r="Q441" s="69" t="n">
        <v>500</v>
      </c>
      <c r="R441" s="69" t="str">
        <f aca="false">VLOOKUP(O441,'PRODUTOS PPA'!G:G,1,0)</f>
        <v>FAMÍLIAS COM TITULAÇÃO DE IMÓVEIS EM ÁREAS URBANAS</v>
      </c>
      <c r="S441" s="69" t="s">
        <v>983</v>
      </c>
      <c r="T441" s="69" t="s">
        <v>985</v>
      </c>
      <c r="U441" s="69" t="n">
        <v>1857358</v>
      </c>
      <c r="V441" s="70"/>
      <c r="W441" s="69"/>
      <c r="X441" s="69"/>
      <c r="Y441" s="69"/>
      <c r="Z441" s="69"/>
      <c r="AA441" s="69"/>
      <c r="AB441" s="69"/>
      <c r="AC441" s="69"/>
      <c r="AD441" s="69"/>
      <c r="AE441" s="69"/>
      <c r="AF441" s="69"/>
    </row>
    <row r="442" customFormat="false" ht="15" hidden="false" customHeight="false" outlineLevel="0" collapsed="false">
      <c r="A442" s="60" t="s">
        <v>94</v>
      </c>
      <c r="B442" s="61" t="str">
        <f aca="false">VLOOKUP(A442,PROGRAMAS!A:I,5,0)</f>
        <v>GESTÃO</v>
      </c>
      <c r="C442" s="62" t="str">
        <f aca="false">VLOOKUP(A442,PROGRAMAS!A:I,2,0)</f>
        <v>GESTÃO E MANUTENÇÃO DO PODER EXECUTIVO</v>
      </c>
      <c r="D442" s="62" t="str">
        <f aca="false">VLOOKUP(A442,PROGRAMAS!A:O,3,0)</f>
        <v>DIRETRIZ IV</v>
      </c>
      <c r="E442" s="62"/>
      <c r="F442" s="63" t="s">
        <v>255</v>
      </c>
      <c r="G442" s="66" t="str">
        <f aca="false">VLOOKUP(F442,'AÇÕES ORÇAMENTÁRIAS'!D:E,2,0)</f>
        <v>2000</v>
      </c>
      <c r="H442" s="65" t="n">
        <f aca="false">VLOOKUP(CONCATENATE(G442,J442),'AÇÕES ORÇAMENTÁRIAS'!O:P,2,0)</f>
        <v>1542282</v>
      </c>
      <c r="I442" s="65" t="n">
        <f aca="false">VLOOKUP(CONCATENATE(G442,J442),'AÇÕES ORÇAMENTÁRIAS'!O:Q,3,0)</f>
        <v>745698.07</v>
      </c>
      <c r="J442" s="66" t="str">
        <f aca="false">LEFT(K442,5)</f>
        <v>15201</v>
      </c>
      <c r="K442" s="67" t="s">
        <v>975</v>
      </c>
      <c r="L442" s="71" t="s">
        <v>986</v>
      </c>
      <c r="M442" s="66" t="str">
        <f aca="false">VLOOKUP(L442,'AÇÕES ESTRATÉGICAS'!D:E,2,0)</f>
        <v>1539</v>
      </c>
      <c r="N442" s="66" t="str">
        <f aca="false">CONCATENATE(J442,O442)</f>
        <v>15201GESTÃO MELHORADA DO INTERPI</v>
      </c>
      <c r="O442" s="63" t="s">
        <v>987</v>
      </c>
      <c r="P442" s="63" t="s">
        <v>136</v>
      </c>
      <c r="Q442" s="69" t="n">
        <v>25</v>
      </c>
      <c r="R442" s="69" t="str">
        <f aca="false">VLOOKUP(O442,'PRODUTOS PPA'!G:G,1,0)</f>
        <v>GESTÃO MELHORADA DO INTERPI</v>
      </c>
      <c r="S442" s="69" t="s">
        <v>255</v>
      </c>
      <c r="T442" s="69" t="s">
        <v>260</v>
      </c>
      <c r="U442" s="69" t="n">
        <v>1542282</v>
      </c>
      <c r="V442" s="70"/>
      <c r="W442" s="69"/>
      <c r="X442" s="69"/>
      <c r="Y442" s="69"/>
      <c r="Z442" s="69"/>
      <c r="AA442" s="69"/>
      <c r="AB442" s="69"/>
      <c r="AC442" s="69"/>
      <c r="AD442" s="69"/>
      <c r="AE442" s="69"/>
      <c r="AF442" s="69"/>
    </row>
    <row r="443" customFormat="false" ht="15" hidden="false" customHeight="true" outlineLevel="0" collapsed="false">
      <c r="A443" s="60" t="s">
        <v>94</v>
      </c>
      <c r="B443" s="61" t="str">
        <f aca="false">VLOOKUP(A443,PROGRAMAS!A:I,5,0)</f>
        <v>GESTÃO</v>
      </c>
      <c r="C443" s="62" t="str">
        <f aca="false">VLOOKUP(A443,PROGRAMAS!A:I,2,0)</f>
        <v>GESTÃO E MANUTENÇÃO DO PODER EXECUTIVO</v>
      </c>
      <c r="D443" s="62" t="str">
        <f aca="false">VLOOKUP(A443,PROGRAMAS!A:O,3,0)</f>
        <v>DIRETRIZ IV</v>
      </c>
      <c r="E443" s="62"/>
      <c r="F443" s="72" t="s">
        <v>255</v>
      </c>
      <c r="G443" s="66" t="str">
        <f aca="false">VLOOKUP(F443,'AÇÕES ORÇAMENTÁRIAS'!D:E,2,0)</f>
        <v>2000</v>
      </c>
      <c r="H443" s="65" t="n">
        <f aca="false">VLOOKUP(CONCATENATE(G443,J443),'AÇÕES ORÇAMENTÁRIAS'!O:P,2,0)</f>
        <v>1542282</v>
      </c>
      <c r="I443" s="65" t="n">
        <f aca="false">VLOOKUP(CONCATENATE(G443,J443),'AÇÕES ORÇAMENTÁRIAS'!O:Q,3,0)</f>
        <v>745698.07</v>
      </c>
      <c r="J443" s="66" t="str">
        <f aca="false">LEFT(K443,5)</f>
        <v>15201</v>
      </c>
      <c r="K443" s="67" t="s">
        <v>975</v>
      </c>
      <c r="L443" s="71" t="s">
        <v>986</v>
      </c>
      <c r="M443" s="66" t="str">
        <f aca="false">VLOOKUP(L443,'AÇÕES ESTRATÉGICAS'!D:E,2,0)</f>
        <v>1539</v>
      </c>
      <c r="N443" s="66" t="str">
        <f aca="false">CONCATENATE(J443,O443)</f>
        <v>15201MANUTENÇÃO DO INTERPI</v>
      </c>
      <c r="O443" s="63" t="s">
        <v>988</v>
      </c>
      <c r="P443" s="63" t="s">
        <v>136</v>
      </c>
      <c r="Q443" s="69" t="n">
        <v>25</v>
      </c>
      <c r="R443" s="69" t="str">
        <f aca="false">VLOOKUP(O443,'PRODUTOS PPA'!G:G,1,0)</f>
        <v>MANUTENÇÃO DO INTERPI</v>
      </c>
      <c r="S443" s="69" t="s">
        <v>255</v>
      </c>
      <c r="T443" s="69" t="s">
        <v>260</v>
      </c>
      <c r="U443" s="69" t="n">
        <v>1542282</v>
      </c>
      <c r="V443" s="70"/>
      <c r="W443" s="69"/>
      <c r="X443" s="69"/>
      <c r="Y443" s="69"/>
      <c r="Z443" s="69"/>
      <c r="AA443" s="69"/>
      <c r="AB443" s="69"/>
      <c r="AC443" s="69"/>
      <c r="AD443" s="69"/>
      <c r="AE443" s="69"/>
      <c r="AF443" s="69"/>
    </row>
    <row r="444" customFormat="false" ht="15" hidden="false" customHeight="true" outlineLevel="0" collapsed="false">
      <c r="A444" s="60" t="s">
        <v>51</v>
      </c>
      <c r="B444" s="61" t="str">
        <f aca="false">VLOOKUP(A444,PROGRAMAS!A:I,5,0)</f>
        <v>TEMÁTICO</v>
      </c>
      <c r="C444" s="62" t="str">
        <f aca="false">VLOOKUP(A444,PROGRAMAS!A:I,2,0)</f>
        <v>GESTÃO MODERNA ORIENTADA PARA RESULTADOS</v>
      </c>
      <c r="D444" s="62" t="str">
        <f aca="false">VLOOKUP(A444,PROGRAMAS!A:O,3,0)</f>
        <v>DIRETRIZ IV</v>
      </c>
      <c r="E444" s="62" t="str">
        <f aca="false">VLOOKUP(A444,PROGRAMAS!A:O,6,0)</f>
        <v>INSTITUCIONAL</v>
      </c>
      <c r="F444" s="63" t="s">
        <v>989</v>
      </c>
      <c r="G444" s="66" t="str">
        <f aca="false">VLOOKUP(F444,'AÇÕES ORÇAMENTÁRIAS'!D:E,2,0)</f>
        <v>1192</v>
      </c>
      <c r="H444" s="65" t="n">
        <f aca="false">VLOOKUP(CONCATENATE(G444,J444),'AÇÕES ORÇAMENTÁRIAS'!O:P,2,0)</f>
        <v>600000</v>
      </c>
      <c r="I444" s="65" t="n">
        <f aca="false">VLOOKUP(CONCATENATE(G444,J444),'AÇÕES ORÇAMENTÁRIAS'!O:Q,3,0)</f>
        <v>1679135.11</v>
      </c>
      <c r="J444" s="66" t="str">
        <f aca="false">LEFT(K444,5)</f>
        <v>15202</v>
      </c>
      <c r="K444" s="67" t="s">
        <v>990</v>
      </c>
      <c r="L444" s="71" t="s">
        <v>989</v>
      </c>
      <c r="M444" s="66" t="str">
        <f aca="false">VLOOKUP(L444,'AÇÕES ESTRATÉGICAS'!D:E,2,0)</f>
        <v>1625</v>
      </c>
      <c r="N444" s="66" t="str">
        <f aca="false">CONCATENATE(J444,O444)</f>
        <v>15202CAPACITAÇÃO DE SERVIDORES REALIZADA</v>
      </c>
      <c r="O444" s="63" t="s">
        <v>991</v>
      </c>
      <c r="P444" s="63" t="s">
        <v>321</v>
      </c>
      <c r="Q444" s="69" t="n">
        <v>50</v>
      </c>
      <c r="R444" s="69" t="str">
        <f aca="false">VLOOKUP(O444,'PRODUTOS PPA'!G:G,1,0)</f>
        <v>CAPACITAÇÃO DE SERVIDORES REALIZADA</v>
      </c>
      <c r="S444" s="69" t="s">
        <v>989</v>
      </c>
      <c r="T444" s="69" t="s">
        <v>992</v>
      </c>
      <c r="U444" s="69" t="n">
        <v>600000</v>
      </c>
      <c r="V444" s="70"/>
      <c r="W444" s="69"/>
      <c r="X444" s="69"/>
      <c r="Y444" s="69"/>
      <c r="Z444" s="69"/>
      <c r="AA444" s="69"/>
      <c r="AB444" s="69"/>
      <c r="AC444" s="69"/>
      <c r="AD444" s="69"/>
      <c r="AE444" s="69"/>
      <c r="AF444" s="69"/>
    </row>
    <row r="445" customFormat="false" ht="15" hidden="false" customHeight="true" outlineLevel="0" collapsed="false">
      <c r="A445" s="60" t="s">
        <v>51</v>
      </c>
      <c r="B445" s="61" t="str">
        <f aca="false">VLOOKUP(A445,PROGRAMAS!A:I,5,0)</f>
        <v>TEMÁTICO</v>
      </c>
      <c r="C445" s="62" t="str">
        <f aca="false">VLOOKUP(A445,PROGRAMAS!A:I,2,0)</f>
        <v>GESTÃO MODERNA ORIENTADA PARA RESULTADOS</v>
      </c>
      <c r="D445" s="62" t="str">
        <f aca="false">VLOOKUP(A445,PROGRAMAS!A:O,3,0)</f>
        <v>DIRETRIZ IV</v>
      </c>
      <c r="E445" s="62" t="str">
        <f aca="false">VLOOKUP(A445,PROGRAMAS!A:O,6,0)</f>
        <v>INSTITUCIONAL</v>
      </c>
      <c r="F445" s="63" t="s">
        <v>989</v>
      </c>
      <c r="G445" s="66" t="str">
        <f aca="false">VLOOKUP(F445,'AÇÕES ORÇAMENTÁRIAS'!D:E,2,0)</f>
        <v>1192</v>
      </c>
      <c r="H445" s="65" t="n">
        <f aca="false">VLOOKUP(CONCATENATE(G445,J445),'AÇÕES ORÇAMENTÁRIAS'!O:P,2,0)</f>
        <v>600000</v>
      </c>
      <c r="I445" s="65" t="n">
        <f aca="false">VLOOKUP(CONCATENATE(G445,J445),'AÇÕES ORÇAMENTÁRIAS'!O:Q,3,0)</f>
        <v>1679135.11</v>
      </c>
      <c r="J445" s="66" t="str">
        <f aca="false">LEFT(K445,5)</f>
        <v>15202</v>
      </c>
      <c r="K445" s="67" t="s">
        <v>990</v>
      </c>
      <c r="L445" s="71" t="s">
        <v>989</v>
      </c>
      <c r="M445" s="66" t="str">
        <f aca="false">VLOOKUP(L445,'AÇÕES ESTRATÉGICAS'!D:E,2,0)</f>
        <v>1625</v>
      </c>
      <c r="N445" s="66" t="str">
        <f aca="false">CONCATENATE(J445,O445)</f>
        <v>15202INFRAESTRUTURA FÍSICA E TECNOLÓGICA DO EMATER MELHORADA</v>
      </c>
      <c r="O445" s="63" t="s">
        <v>993</v>
      </c>
      <c r="P445" s="63" t="s">
        <v>136</v>
      </c>
      <c r="Q445" s="69" t="n">
        <v>25</v>
      </c>
      <c r="R445" s="69" t="str">
        <f aca="false">VLOOKUP(O445,'PRODUTOS PPA'!G:G,1,0)</f>
        <v>INFRAESTRUTURA FÍSICA E TECNOLÓGICA DO EMATER MELHORADA</v>
      </c>
      <c r="S445" s="69" t="s">
        <v>989</v>
      </c>
      <c r="T445" s="69" t="s">
        <v>992</v>
      </c>
      <c r="U445" s="69" t="n">
        <v>600000</v>
      </c>
      <c r="V445" s="70"/>
      <c r="W445" s="69"/>
      <c r="X445" s="69"/>
      <c r="Y445" s="69"/>
      <c r="Z445" s="69"/>
      <c r="AA445" s="69"/>
      <c r="AB445" s="69"/>
      <c r="AC445" s="69"/>
      <c r="AD445" s="69"/>
      <c r="AE445" s="69"/>
      <c r="AF445" s="69"/>
    </row>
    <row r="446" customFormat="false" ht="15" hidden="false" customHeight="true" outlineLevel="0" collapsed="false">
      <c r="A446" s="60" t="s">
        <v>51</v>
      </c>
      <c r="B446" s="61" t="str">
        <f aca="false">VLOOKUP(A446,PROGRAMAS!A:I,5,0)</f>
        <v>TEMÁTICO</v>
      </c>
      <c r="C446" s="62" t="str">
        <f aca="false">VLOOKUP(A446,PROGRAMAS!A:I,2,0)</f>
        <v>GESTÃO MODERNA ORIENTADA PARA RESULTADOS</v>
      </c>
      <c r="D446" s="62" t="str">
        <f aca="false">VLOOKUP(A446,PROGRAMAS!A:O,3,0)</f>
        <v>DIRETRIZ IV</v>
      </c>
      <c r="E446" s="62" t="str">
        <f aca="false">VLOOKUP(A446,PROGRAMAS!A:O,6,0)</f>
        <v>INSTITUCIONAL</v>
      </c>
      <c r="F446" s="63" t="s">
        <v>989</v>
      </c>
      <c r="G446" s="66" t="str">
        <f aca="false">VLOOKUP(F446,'AÇÕES ORÇAMENTÁRIAS'!D:E,2,0)</f>
        <v>1192</v>
      </c>
      <c r="H446" s="65" t="n">
        <f aca="false">VLOOKUP(CONCATENATE(G446,J446),'AÇÕES ORÇAMENTÁRIAS'!O:P,2,0)</f>
        <v>600000</v>
      </c>
      <c r="I446" s="65" t="n">
        <f aca="false">VLOOKUP(CONCATENATE(G446,J446),'AÇÕES ORÇAMENTÁRIAS'!O:Q,3,0)</f>
        <v>1679135.11</v>
      </c>
      <c r="J446" s="66" t="str">
        <f aca="false">LEFT(K446,5)</f>
        <v>15202</v>
      </c>
      <c r="K446" s="67" t="s">
        <v>990</v>
      </c>
      <c r="L446" s="71" t="s">
        <v>989</v>
      </c>
      <c r="M446" s="66" t="str">
        <f aca="false">VLOOKUP(L446,'AÇÕES ESTRATÉGICAS'!D:E,2,0)</f>
        <v>1625</v>
      </c>
      <c r="N446" s="66" t="str">
        <f aca="false">CONCATENATE(J446,O446)</f>
        <v>15202VEÍCULOS ADQUIRIDOS</v>
      </c>
      <c r="O446" s="63" t="s">
        <v>994</v>
      </c>
      <c r="P446" s="63" t="s">
        <v>147</v>
      </c>
      <c r="Q446" s="69" t="n">
        <v>75</v>
      </c>
      <c r="R446" s="69" t="str">
        <f aca="false">VLOOKUP(O446,'PRODUTOS PPA'!G:G,1,0)</f>
        <v>VEÍCULOS ADQUIRIDOS</v>
      </c>
      <c r="S446" s="69" t="s">
        <v>989</v>
      </c>
      <c r="T446" s="69" t="s">
        <v>992</v>
      </c>
      <c r="U446" s="69" t="n">
        <v>600000</v>
      </c>
      <c r="V446" s="70"/>
      <c r="W446" s="69"/>
      <c r="X446" s="69"/>
      <c r="Y446" s="69"/>
      <c r="Z446" s="69"/>
      <c r="AA446" s="69"/>
      <c r="AB446" s="69"/>
      <c r="AC446" s="69"/>
      <c r="AD446" s="69"/>
      <c r="AE446" s="69"/>
      <c r="AF446" s="69"/>
    </row>
    <row r="447" customFormat="false" ht="15" hidden="false" customHeight="true" outlineLevel="0" collapsed="false">
      <c r="A447" s="60" t="s">
        <v>75</v>
      </c>
      <c r="B447" s="61" t="str">
        <f aca="false">VLOOKUP(A447,PROGRAMAS!A:I,5,0)</f>
        <v>TEMÁTICO</v>
      </c>
      <c r="C447" s="62" t="str">
        <f aca="false">VLOOKUP(A447,PROGRAMAS!A:I,2,0)</f>
        <v>PIAUÍ PRODUTIVO E SUSTENTÁVEL - AGRICULTURA FAMILIAR</v>
      </c>
      <c r="D447" s="62" t="str">
        <f aca="false">VLOOKUP(A447,PROGRAMAS!A:O,3,0)</f>
        <v>DIRETRIZ II</v>
      </c>
      <c r="E447" s="62" t="str">
        <f aca="false">VLOOKUP(A447,PROGRAMAS!A:O,6,0)</f>
        <v>DESENVOLVIMENTO RURAL</v>
      </c>
      <c r="F447" s="63" t="s">
        <v>995</v>
      </c>
      <c r="G447" s="66" t="str">
        <f aca="false">VLOOKUP(F447,'AÇÕES ORÇAMENTÁRIAS'!D:E,2,0)</f>
        <v>1302</v>
      </c>
      <c r="H447" s="65" t="n">
        <f aca="false">VLOOKUP(CONCATENATE(G447,J447),'AÇÕES ORÇAMENTÁRIAS'!O:P,2,0)</f>
        <v>2978822</v>
      </c>
      <c r="I447" s="65" t="n">
        <f aca="false">VLOOKUP(CONCATENATE(G447,J447),'AÇÕES ORÇAMENTÁRIAS'!O:Q,3,0)</f>
        <v>1744576.48</v>
      </c>
      <c r="J447" s="66" t="str">
        <f aca="false">LEFT(K447,5)</f>
        <v>15202</v>
      </c>
      <c r="K447" s="67" t="s">
        <v>990</v>
      </c>
      <c r="L447" s="71" t="s">
        <v>996</v>
      </c>
      <c r="M447" s="66" t="str">
        <f aca="false">VLOOKUP(L447,'AÇÕES ESTRATÉGICAS'!D:E,2,0)</f>
        <v>2451</v>
      </c>
      <c r="N447" s="66" t="str">
        <f aca="false">CONCATENATE(J447,O447)</f>
        <v>15202AGRICULTORES FAMILIARES APICULTORES ASSISTIDOS</v>
      </c>
      <c r="O447" s="63" t="s">
        <v>997</v>
      </c>
      <c r="P447" s="63" t="s">
        <v>890</v>
      </c>
      <c r="Q447" s="69" t="n">
        <v>500</v>
      </c>
      <c r="R447" s="69" t="str">
        <f aca="false">VLOOKUP(O447,'PRODUTOS PPA'!G:G,1,0)</f>
        <v>AGRICULTORES FAMILIARES APICULTORES ASSISTIDOS</v>
      </c>
      <c r="S447" s="69" t="s">
        <v>995</v>
      </c>
      <c r="T447" s="69" t="s">
        <v>998</v>
      </c>
      <c r="U447" s="69" t="n">
        <v>2978822</v>
      </c>
      <c r="V447" s="70"/>
      <c r="W447" s="69"/>
      <c r="X447" s="69"/>
      <c r="Y447" s="69"/>
      <c r="Z447" s="69"/>
      <c r="AA447" s="69"/>
      <c r="AB447" s="69"/>
      <c r="AC447" s="69"/>
      <c r="AD447" s="69"/>
      <c r="AE447" s="69"/>
      <c r="AF447" s="69"/>
    </row>
    <row r="448" customFormat="false" ht="15" hidden="false" customHeight="true" outlineLevel="0" collapsed="false">
      <c r="A448" s="60" t="s">
        <v>75</v>
      </c>
      <c r="B448" s="61" t="str">
        <f aca="false">VLOOKUP(A448,PROGRAMAS!A:I,5,0)</f>
        <v>TEMÁTICO</v>
      </c>
      <c r="C448" s="62" t="str">
        <f aca="false">VLOOKUP(A448,PROGRAMAS!A:I,2,0)</f>
        <v>PIAUÍ PRODUTIVO E SUSTENTÁVEL - AGRICULTURA FAMILIAR</v>
      </c>
      <c r="D448" s="62" t="str">
        <f aca="false">VLOOKUP(A448,PROGRAMAS!A:O,3,0)</f>
        <v>DIRETRIZ II</v>
      </c>
      <c r="E448" s="62" t="str">
        <f aca="false">VLOOKUP(A448,PROGRAMAS!A:O,6,0)</f>
        <v>DESENVOLVIMENTO RURAL</v>
      </c>
      <c r="F448" s="63" t="s">
        <v>995</v>
      </c>
      <c r="G448" s="66" t="str">
        <f aca="false">VLOOKUP(F448,'AÇÕES ORÇAMENTÁRIAS'!D:E,2,0)</f>
        <v>1302</v>
      </c>
      <c r="H448" s="65" t="n">
        <f aca="false">VLOOKUP(CONCATENATE(G448,J448),'AÇÕES ORÇAMENTÁRIAS'!O:P,2,0)</f>
        <v>2978822</v>
      </c>
      <c r="I448" s="65" t="n">
        <f aca="false">VLOOKUP(CONCATENATE(G448,J448),'AÇÕES ORÇAMENTÁRIAS'!O:Q,3,0)</f>
        <v>1744576.48</v>
      </c>
      <c r="J448" s="66" t="str">
        <f aca="false">LEFT(K448,5)</f>
        <v>15202</v>
      </c>
      <c r="K448" s="67" t="s">
        <v>990</v>
      </c>
      <c r="L448" s="71" t="s">
        <v>996</v>
      </c>
      <c r="M448" s="66" t="str">
        <f aca="false">VLOOKUP(L448,'AÇÕES ESTRATÉGICAS'!D:E,2,0)</f>
        <v>2451</v>
      </c>
      <c r="N448" s="66" t="str">
        <f aca="false">CONCATENATE(J448,O448)</f>
        <v>15202AGRICULTORES FAMILIARES ASSENTADOS ASSISTIDOS</v>
      </c>
      <c r="O448" s="63" t="s">
        <v>999</v>
      </c>
      <c r="P448" s="63" t="s">
        <v>890</v>
      </c>
      <c r="Q448" s="69" t="n">
        <v>1250</v>
      </c>
      <c r="R448" s="69" t="str">
        <f aca="false">VLOOKUP(O448,'PRODUTOS PPA'!G:G,1,0)</f>
        <v>AGRICULTORES FAMILIARES ASSENTADOS ASSISTIDOS</v>
      </c>
      <c r="S448" s="69" t="s">
        <v>995</v>
      </c>
      <c r="T448" s="69" t="s">
        <v>998</v>
      </c>
      <c r="U448" s="69" t="n">
        <v>2978822</v>
      </c>
      <c r="V448" s="70"/>
      <c r="W448" s="69"/>
      <c r="X448" s="69"/>
      <c r="Y448" s="69"/>
      <c r="Z448" s="69"/>
      <c r="AA448" s="69"/>
      <c r="AB448" s="69"/>
      <c r="AC448" s="69"/>
      <c r="AD448" s="69"/>
      <c r="AE448" s="69"/>
      <c r="AF448" s="69"/>
    </row>
    <row r="449" customFormat="false" ht="15" hidden="false" customHeight="true" outlineLevel="0" collapsed="false">
      <c r="A449" s="60" t="s">
        <v>75</v>
      </c>
      <c r="B449" s="61" t="str">
        <f aca="false">VLOOKUP(A449,PROGRAMAS!A:I,5,0)</f>
        <v>TEMÁTICO</v>
      </c>
      <c r="C449" s="62" t="str">
        <f aca="false">VLOOKUP(A449,PROGRAMAS!A:I,2,0)</f>
        <v>PIAUÍ PRODUTIVO E SUSTENTÁVEL - AGRICULTURA FAMILIAR</v>
      </c>
      <c r="D449" s="62" t="str">
        <f aca="false">VLOOKUP(A449,PROGRAMAS!A:O,3,0)</f>
        <v>DIRETRIZ II</v>
      </c>
      <c r="E449" s="62" t="str">
        <f aca="false">VLOOKUP(A449,PROGRAMAS!A:O,6,0)</f>
        <v>DESENVOLVIMENTO RURAL</v>
      </c>
      <c r="F449" s="63" t="s">
        <v>995</v>
      </c>
      <c r="G449" s="66" t="str">
        <f aca="false">VLOOKUP(F449,'AÇÕES ORÇAMENTÁRIAS'!D:E,2,0)</f>
        <v>1302</v>
      </c>
      <c r="H449" s="65" t="n">
        <f aca="false">VLOOKUP(CONCATENATE(G449,J449),'AÇÕES ORÇAMENTÁRIAS'!O:P,2,0)</f>
        <v>2978822</v>
      </c>
      <c r="I449" s="65" t="n">
        <f aca="false">VLOOKUP(CONCATENATE(G449,J449),'AÇÕES ORÇAMENTÁRIAS'!O:Q,3,0)</f>
        <v>1744576.48</v>
      </c>
      <c r="J449" s="66" t="str">
        <f aca="false">LEFT(K449,5)</f>
        <v>15202</v>
      </c>
      <c r="K449" s="67" t="s">
        <v>990</v>
      </c>
      <c r="L449" s="71" t="s">
        <v>996</v>
      </c>
      <c r="M449" s="66" t="str">
        <f aca="false">VLOOKUP(L449,'AÇÕES ESTRATÉGICAS'!D:E,2,0)</f>
        <v>2451</v>
      </c>
      <c r="N449" s="66" t="str">
        <f aca="false">CONCATENATE(J449,O449)</f>
        <v>15202AGRICULTORES FAMILIARES ASSISTIDOS</v>
      </c>
      <c r="O449" s="63" t="s">
        <v>1000</v>
      </c>
      <c r="P449" s="63" t="s">
        <v>890</v>
      </c>
      <c r="Q449" s="69" t="n">
        <v>30000</v>
      </c>
      <c r="R449" s="69" t="str">
        <f aca="false">VLOOKUP(O449,'PRODUTOS PPA'!G:G,1,0)</f>
        <v>AGRICULTORES FAMILIARES ASSISTIDOS</v>
      </c>
      <c r="S449" s="69" t="s">
        <v>995</v>
      </c>
      <c r="T449" s="69" t="s">
        <v>998</v>
      </c>
      <c r="U449" s="69" t="n">
        <v>2978822</v>
      </c>
      <c r="V449" s="70"/>
      <c r="W449" s="69"/>
      <c r="X449" s="69"/>
      <c r="Y449" s="69"/>
      <c r="Z449" s="69"/>
      <c r="AA449" s="69"/>
      <c r="AB449" s="69"/>
      <c r="AC449" s="69"/>
      <c r="AD449" s="69"/>
      <c r="AE449" s="69"/>
      <c r="AF449" s="69"/>
    </row>
    <row r="450" customFormat="false" ht="15" hidden="false" customHeight="true" outlineLevel="0" collapsed="false">
      <c r="A450" s="60" t="s">
        <v>75</v>
      </c>
      <c r="B450" s="61" t="str">
        <f aca="false">VLOOKUP(A450,PROGRAMAS!A:I,5,0)</f>
        <v>TEMÁTICO</v>
      </c>
      <c r="C450" s="62" t="str">
        <f aca="false">VLOOKUP(A450,PROGRAMAS!A:I,2,0)</f>
        <v>PIAUÍ PRODUTIVO E SUSTENTÁVEL - AGRICULTURA FAMILIAR</v>
      </c>
      <c r="D450" s="62" t="str">
        <f aca="false">VLOOKUP(A450,PROGRAMAS!A:O,3,0)</f>
        <v>DIRETRIZ II</v>
      </c>
      <c r="E450" s="62" t="str">
        <f aca="false">VLOOKUP(A450,PROGRAMAS!A:O,6,0)</f>
        <v>DESENVOLVIMENTO RURAL</v>
      </c>
      <c r="F450" s="63" t="s">
        <v>995</v>
      </c>
      <c r="G450" s="66" t="str">
        <f aca="false">VLOOKUP(F450,'AÇÕES ORÇAMENTÁRIAS'!D:E,2,0)</f>
        <v>1302</v>
      </c>
      <c r="H450" s="65" t="n">
        <f aca="false">VLOOKUP(CONCATENATE(G450,J450),'AÇÕES ORÇAMENTÁRIAS'!O:P,2,0)</f>
        <v>2978822</v>
      </c>
      <c r="I450" s="65" t="n">
        <f aca="false">VLOOKUP(CONCATENATE(G450,J450),'AÇÕES ORÇAMENTÁRIAS'!O:Q,3,0)</f>
        <v>1744576.48</v>
      </c>
      <c r="J450" s="66" t="str">
        <f aca="false">LEFT(K450,5)</f>
        <v>15202</v>
      </c>
      <c r="K450" s="67" t="s">
        <v>990</v>
      </c>
      <c r="L450" s="71" t="s">
        <v>996</v>
      </c>
      <c r="M450" s="66" t="str">
        <f aca="false">VLOOKUP(L450,'AÇÕES ESTRATÉGICAS'!D:E,2,0)</f>
        <v>2451</v>
      </c>
      <c r="N450" s="66" t="str">
        <f aca="false">CONCATENATE(J450,O450)</f>
        <v>15202AGRICULTORES FAMILIARES ASSISTIDOS EM AGROINDÚSTRIAS RURAIS CASEIRAS</v>
      </c>
      <c r="O450" s="63" t="s">
        <v>1001</v>
      </c>
      <c r="P450" s="63" t="s">
        <v>890</v>
      </c>
      <c r="Q450" s="69" t="n">
        <v>2500</v>
      </c>
      <c r="R450" s="69" t="str">
        <f aca="false">VLOOKUP(O450,'PRODUTOS PPA'!G:G,1,0)</f>
        <v>AGRICULTORES FAMILIARES ASSISTIDOS EM AGROINDÚSTRIAS RURAIS CASEIRAS</v>
      </c>
      <c r="S450" s="69" t="s">
        <v>995</v>
      </c>
      <c r="T450" s="69" t="s">
        <v>998</v>
      </c>
      <c r="U450" s="69" t="n">
        <v>2978822</v>
      </c>
      <c r="V450" s="70"/>
      <c r="W450" s="69"/>
      <c r="X450" s="69"/>
      <c r="Y450" s="69"/>
      <c r="Z450" s="69"/>
      <c r="AA450" s="69"/>
      <c r="AB450" s="69"/>
      <c r="AC450" s="69"/>
      <c r="AD450" s="69"/>
      <c r="AE450" s="69"/>
      <c r="AF450" s="69"/>
    </row>
    <row r="451" customFormat="false" ht="15" hidden="false" customHeight="true" outlineLevel="0" collapsed="false">
      <c r="A451" s="60" t="s">
        <v>75</v>
      </c>
      <c r="B451" s="61" t="str">
        <f aca="false">VLOOKUP(A451,PROGRAMAS!A:I,5,0)</f>
        <v>TEMÁTICO</v>
      </c>
      <c r="C451" s="62" t="str">
        <f aca="false">VLOOKUP(A451,PROGRAMAS!A:I,2,0)</f>
        <v>PIAUÍ PRODUTIVO E SUSTENTÁVEL - AGRICULTURA FAMILIAR</v>
      </c>
      <c r="D451" s="62" t="str">
        <f aca="false">VLOOKUP(A451,PROGRAMAS!A:O,3,0)</f>
        <v>DIRETRIZ II</v>
      </c>
      <c r="E451" s="62" t="str">
        <f aca="false">VLOOKUP(A451,PROGRAMAS!A:O,6,0)</f>
        <v>DESENVOLVIMENTO RURAL</v>
      </c>
      <c r="F451" s="63" t="s">
        <v>995</v>
      </c>
      <c r="G451" s="66" t="str">
        <f aca="false">VLOOKUP(F451,'AÇÕES ORÇAMENTÁRIAS'!D:E,2,0)</f>
        <v>1302</v>
      </c>
      <c r="H451" s="65" t="n">
        <f aca="false">VLOOKUP(CONCATENATE(G451,J451),'AÇÕES ORÇAMENTÁRIAS'!O:P,2,0)</f>
        <v>2978822</v>
      </c>
      <c r="I451" s="65" t="n">
        <f aca="false">VLOOKUP(CONCATENATE(G451,J451),'AÇÕES ORÇAMENTÁRIAS'!O:Q,3,0)</f>
        <v>1744576.48</v>
      </c>
      <c r="J451" s="66" t="str">
        <f aca="false">LEFT(K451,5)</f>
        <v>15202</v>
      </c>
      <c r="K451" s="67" t="s">
        <v>990</v>
      </c>
      <c r="L451" s="71" t="s">
        <v>996</v>
      </c>
      <c r="M451" s="66" t="str">
        <f aca="false">VLOOKUP(L451,'AÇÕES ESTRATÉGICAS'!D:E,2,0)</f>
        <v>2451</v>
      </c>
      <c r="N451" s="66" t="str">
        <f aca="false">CONCATENATE(J451,O451)</f>
        <v>15202AGRICULTORES FAMILIARES ASSISTIDOS EM BOVINOCULTURA DE CORTE E LEITE</v>
      </c>
      <c r="O451" s="63" t="s">
        <v>1002</v>
      </c>
      <c r="P451" s="63" t="s">
        <v>890</v>
      </c>
      <c r="Q451" s="69" t="n">
        <v>10000</v>
      </c>
      <c r="R451" s="69" t="str">
        <f aca="false">VLOOKUP(O451,'PRODUTOS PPA'!G:G,1,0)</f>
        <v>AGRICULTORES FAMILIARES ASSISTIDOS EM BOVINOCULTURA DE CORTE E LEITE</v>
      </c>
      <c r="S451" s="69" t="s">
        <v>995</v>
      </c>
      <c r="T451" s="69" t="s">
        <v>998</v>
      </c>
      <c r="U451" s="69" t="n">
        <v>2978822</v>
      </c>
      <c r="V451" s="70"/>
      <c r="W451" s="69"/>
      <c r="X451" s="69"/>
      <c r="Y451" s="69"/>
      <c r="Z451" s="69"/>
      <c r="AA451" s="69"/>
      <c r="AB451" s="69"/>
      <c r="AC451" s="69"/>
      <c r="AD451" s="69"/>
      <c r="AE451" s="69"/>
      <c r="AF451" s="69"/>
    </row>
    <row r="452" customFormat="false" ht="15" hidden="false" customHeight="true" outlineLevel="0" collapsed="false">
      <c r="A452" s="60" t="s">
        <v>75</v>
      </c>
      <c r="B452" s="61" t="str">
        <f aca="false">VLOOKUP(A452,PROGRAMAS!A:I,5,0)</f>
        <v>TEMÁTICO</v>
      </c>
      <c r="C452" s="62" t="str">
        <f aca="false">VLOOKUP(A452,PROGRAMAS!A:I,2,0)</f>
        <v>PIAUÍ PRODUTIVO E SUSTENTÁVEL - AGRICULTURA FAMILIAR</v>
      </c>
      <c r="D452" s="62" t="str">
        <f aca="false">VLOOKUP(A452,PROGRAMAS!A:O,3,0)</f>
        <v>DIRETRIZ II</v>
      </c>
      <c r="E452" s="62" t="str">
        <f aca="false">VLOOKUP(A452,PROGRAMAS!A:O,6,0)</f>
        <v>DESENVOLVIMENTO RURAL</v>
      </c>
      <c r="F452" s="63" t="s">
        <v>995</v>
      </c>
      <c r="G452" s="66" t="str">
        <f aca="false">VLOOKUP(F452,'AÇÕES ORÇAMENTÁRIAS'!D:E,2,0)</f>
        <v>1302</v>
      </c>
      <c r="H452" s="65" t="n">
        <f aca="false">VLOOKUP(CONCATENATE(G452,J452),'AÇÕES ORÇAMENTÁRIAS'!O:P,2,0)</f>
        <v>2978822</v>
      </c>
      <c r="I452" s="65" t="n">
        <f aca="false">VLOOKUP(CONCATENATE(G452,J452),'AÇÕES ORÇAMENTÁRIAS'!O:Q,3,0)</f>
        <v>1744576.48</v>
      </c>
      <c r="J452" s="66" t="str">
        <f aca="false">LEFT(K452,5)</f>
        <v>15202</v>
      </c>
      <c r="K452" s="67" t="s">
        <v>990</v>
      </c>
      <c r="L452" s="71" t="s">
        <v>996</v>
      </c>
      <c r="M452" s="66" t="str">
        <f aca="false">VLOOKUP(L452,'AÇÕES ESTRATÉGICAS'!D:E,2,0)</f>
        <v>2451</v>
      </c>
      <c r="N452" s="66" t="str">
        <f aca="false">CONCATENATE(J452,O452)</f>
        <v>15202AGRICULTORES FAMILIARES ASSISTIDOS EM CAPRINOVINOCULTURA</v>
      </c>
      <c r="O452" s="63" t="s">
        <v>1003</v>
      </c>
      <c r="P452" s="63" t="s">
        <v>890</v>
      </c>
      <c r="Q452" s="69" t="n">
        <v>20000</v>
      </c>
      <c r="R452" s="69" t="str">
        <f aca="false">VLOOKUP(O452,'PRODUTOS PPA'!G:G,1,0)</f>
        <v>AGRICULTORES FAMILIARES ASSISTIDOS EM CAPRINOVINOCULTURA</v>
      </c>
      <c r="S452" s="69" t="s">
        <v>995</v>
      </c>
      <c r="T452" s="69" t="s">
        <v>998</v>
      </c>
      <c r="U452" s="69" t="n">
        <v>2978822</v>
      </c>
      <c r="V452" s="70"/>
      <c r="W452" s="69"/>
      <c r="X452" s="69"/>
      <c r="Y452" s="69"/>
      <c r="Z452" s="69"/>
      <c r="AA452" s="69"/>
      <c r="AB452" s="69"/>
      <c r="AC452" s="69"/>
      <c r="AD452" s="69"/>
      <c r="AE452" s="69"/>
      <c r="AF452" s="69"/>
    </row>
    <row r="453" customFormat="false" ht="15" hidden="false" customHeight="true" outlineLevel="0" collapsed="false">
      <c r="A453" s="60" t="s">
        <v>75</v>
      </c>
      <c r="B453" s="61" t="str">
        <f aca="false">VLOOKUP(A453,PROGRAMAS!A:I,5,0)</f>
        <v>TEMÁTICO</v>
      </c>
      <c r="C453" s="62" t="str">
        <f aca="false">VLOOKUP(A453,PROGRAMAS!A:I,2,0)</f>
        <v>PIAUÍ PRODUTIVO E SUSTENTÁVEL - AGRICULTURA FAMILIAR</v>
      </c>
      <c r="D453" s="62" t="str">
        <f aca="false">VLOOKUP(A453,PROGRAMAS!A:O,3,0)</f>
        <v>DIRETRIZ II</v>
      </c>
      <c r="E453" s="62" t="str">
        <f aca="false">VLOOKUP(A453,PROGRAMAS!A:O,6,0)</f>
        <v>DESENVOLVIMENTO RURAL</v>
      </c>
      <c r="F453" s="63" t="s">
        <v>995</v>
      </c>
      <c r="G453" s="66" t="str">
        <f aca="false">VLOOKUP(F453,'AÇÕES ORÇAMENTÁRIAS'!D:E,2,0)</f>
        <v>1302</v>
      </c>
      <c r="H453" s="65" t="n">
        <f aca="false">VLOOKUP(CONCATENATE(G453,J453),'AÇÕES ORÇAMENTÁRIAS'!O:P,2,0)</f>
        <v>2978822</v>
      </c>
      <c r="I453" s="65" t="n">
        <f aca="false">VLOOKUP(CONCATENATE(G453,J453),'AÇÕES ORÇAMENTÁRIAS'!O:Q,3,0)</f>
        <v>1744576.48</v>
      </c>
      <c r="J453" s="66" t="str">
        <f aca="false">LEFT(K453,5)</f>
        <v>15202</v>
      </c>
      <c r="K453" s="67" t="s">
        <v>990</v>
      </c>
      <c r="L453" s="71" t="s">
        <v>996</v>
      </c>
      <c r="M453" s="66" t="str">
        <f aca="false">VLOOKUP(L453,'AÇÕES ESTRATÉGICAS'!D:E,2,0)</f>
        <v>2451</v>
      </c>
      <c r="N453" s="66" t="str">
        <f aca="false">CONCATENATE(J453,O453)</f>
        <v>15202AGRICULTORES FAMILIARES ASSISTIDOS EM PISCICULTURA</v>
      </c>
      <c r="O453" s="63" t="s">
        <v>1004</v>
      </c>
      <c r="P453" s="63" t="s">
        <v>890</v>
      </c>
      <c r="Q453" s="69" t="n">
        <v>7500</v>
      </c>
      <c r="R453" s="69" t="str">
        <f aca="false">VLOOKUP(O453,'PRODUTOS PPA'!G:G,1,0)</f>
        <v>AGRICULTORES FAMILIARES ASSISTIDOS EM PISCICULTURA</v>
      </c>
      <c r="S453" s="69" t="s">
        <v>995</v>
      </c>
      <c r="T453" s="69" t="s">
        <v>998</v>
      </c>
      <c r="U453" s="69" t="n">
        <v>2978822</v>
      </c>
      <c r="V453" s="70"/>
      <c r="W453" s="69"/>
      <c r="X453" s="69"/>
      <c r="Y453" s="69"/>
      <c r="Z453" s="69"/>
      <c r="AA453" s="69"/>
      <c r="AB453" s="69"/>
      <c r="AC453" s="69"/>
      <c r="AD453" s="69"/>
      <c r="AE453" s="69"/>
      <c r="AF453" s="69"/>
    </row>
    <row r="454" customFormat="false" ht="15" hidden="false" customHeight="true" outlineLevel="0" collapsed="false">
      <c r="A454" s="60" t="s">
        <v>75</v>
      </c>
      <c r="B454" s="61" t="str">
        <f aca="false">VLOOKUP(A454,PROGRAMAS!A:I,5,0)</f>
        <v>TEMÁTICO</v>
      </c>
      <c r="C454" s="62" t="str">
        <f aca="false">VLOOKUP(A454,PROGRAMAS!A:I,2,0)</f>
        <v>PIAUÍ PRODUTIVO E SUSTENTÁVEL - AGRICULTURA FAMILIAR</v>
      </c>
      <c r="D454" s="62" t="str">
        <f aca="false">VLOOKUP(A454,PROGRAMAS!A:O,3,0)</f>
        <v>DIRETRIZ II</v>
      </c>
      <c r="E454" s="62" t="str">
        <f aca="false">VLOOKUP(A454,PROGRAMAS!A:O,6,0)</f>
        <v>DESENVOLVIMENTO RURAL</v>
      </c>
      <c r="F454" s="63" t="s">
        <v>995</v>
      </c>
      <c r="G454" s="66" t="str">
        <f aca="false">VLOOKUP(F454,'AÇÕES ORÇAMENTÁRIAS'!D:E,2,0)</f>
        <v>1302</v>
      </c>
      <c r="H454" s="65" t="n">
        <f aca="false">VLOOKUP(CONCATENATE(G454,J454),'AÇÕES ORÇAMENTÁRIAS'!O:P,2,0)</f>
        <v>2978822</v>
      </c>
      <c r="I454" s="65" t="n">
        <f aca="false">VLOOKUP(CONCATENATE(G454,J454),'AÇÕES ORÇAMENTÁRIAS'!O:Q,3,0)</f>
        <v>1744576.48</v>
      </c>
      <c r="J454" s="66" t="str">
        <f aca="false">LEFT(K454,5)</f>
        <v>15202</v>
      </c>
      <c r="K454" s="67" t="s">
        <v>990</v>
      </c>
      <c r="L454" s="71" t="s">
        <v>996</v>
      </c>
      <c r="M454" s="66" t="str">
        <f aca="false">VLOOKUP(L454,'AÇÕES ESTRATÉGICAS'!D:E,2,0)</f>
        <v>2451</v>
      </c>
      <c r="N454" s="66" t="str">
        <f aca="false">CONCATENATE(J454,O454)</f>
        <v>15202AGRICULTORES FAMILIARES ASSISTIDOS EM PRODUÇÃO DE MUDAS FRUTÍFERAS</v>
      </c>
      <c r="O454" s="63" t="s">
        <v>1005</v>
      </c>
      <c r="P454" s="63" t="s">
        <v>890</v>
      </c>
      <c r="Q454" s="69" t="n">
        <v>125</v>
      </c>
      <c r="R454" s="69" t="str">
        <f aca="false">VLOOKUP(O454,'PRODUTOS PPA'!G:G,1,0)</f>
        <v>AGRICULTORES FAMILIARES ASSISTIDOS EM PRODUÇÃO DE MUDAS FRUTÍFERAS</v>
      </c>
      <c r="S454" s="69" t="s">
        <v>995</v>
      </c>
      <c r="T454" s="69" t="s">
        <v>998</v>
      </c>
      <c r="U454" s="69" t="n">
        <v>2978822</v>
      </c>
      <c r="V454" s="70"/>
      <c r="W454" s="69"/>
      <c r="X454" s="69"/>
      <c r="Y454" s="69"/>
      <c r="Z454" s="69"/>
      <c r="AA454" s="69"/>
      <c r="AB454" s="69"/>
      <c r="AC454" s="69"/>
      <c r="AD454" s="69"/>
      <c r="AE454" s="69"/>
      <c r="AF454" s="69"/>
    </row>
    <row r="455" customFormat="false" ht="15" hidden="false" customHeight="false" outlineLevel="0" collapsed="false">
      <c r="A455" s="60" t="s">
        <v>75</v>
      </c>
      <c r="B455" s="61" t="str">
        <f aca="false">VLOOKUP(A455,PROGRAMAS!A:I,5,0)</f>
        <v>TEMÁTICO</v>
      </c>
      <c r="C455" s="62" t="str">
        <f aca="false">VLOOKUP(A455,PROGRAMAS!A:I,2,0)</f>
        <v>PIAUÍ PRODUTIVO E SUSTENTÁVEL - AGRICULTURA FAMILIAR</v>
      </c>
      <c r="D455" s="62" t="str">
        <f aca="false">VLOOKUP(A455,PROGRAMAS!A:O,3,0)</f>
        <v>DIRETRIZ II</v>
      </c>
      <c r="E455" s="62" t="str">
        <f aca="false">VLOOKUP(A455,PROGRAMAS!A:O,6,0)</f>
        <v>DESENVOLVIMENTO RURAL</v>
      </c>
      <c r="F455" s="63" t="s">
        <v>995</v>
      </c>
      <c r="G455" s="66" t="str">
        <f aca="false">VLOOKUP(F455,'AÇÕES ORÇAMENTÁRIAS'!D:E,2,0)</f>
        <v>1302</v>
      </c>
      <c r="H455" s="65" t="n">
        <f aca="false">VLOOKUP(CONCATENATE(G455,J455),'AÇÕES ORÇAMENTÁRIAS'!O:P,2,0)</f>
        <v>2978822</v>
      </c>
      <c r="I455" s="65" t="n">
        <f aca="false">VLOOKUP(CONCATENATE(G455,J455),'AÇÕES ORÇAMENTÁRIAS'!O:Q,3,0)</f>
        <v>1744576.48</v>
      </c>
      <c r="J455" s="66" t="str">
        <f aca="false">LEFT(K455,5)</f>
        <v>15202</v>
      </c>
      <c r="K455" s="67" t="s">
        <v>990</v>
      </c>
      <c r="L455" s="71" t="s">
        <v>996</v>
      </c>
      <c r="M455" s="66" t="str">
        <f aca="false">VLOOKUP(L455,'AÇÕES ESTRATÉGICAS'!D:E,2,0)</f>
        <v>2451</v>
      </c>
      <c r="N455" s="66" t="str">
        <f aca="false">CONCATENATE(J455,O455)</f>
        <v>15202AGRICULTORES FAMILIARES ASSISTIDOS PELO PRONAF</v>
      </c>
      <c r="O455" s="63" t="s">
        <v>1006</v>
      </c>
      <c r="P455" s="63" t="s">
        <v>890</v>
      </c>
      <c r="Q455" s="69" t="n">
        <v>15000</v>
      </c>
      <c r="R455" s="69" t="str">
        <f aca="false">VLOOKUP(O455,'PRODUTOS PPA'!G:G,1,0)</f>
        <v>AGRICULTORES FAMILIARES ASSISTIDOS PELO PRONAF</v>
      </c>
      <c r="S455" s="69" t="s">
        <v>995</v>
      </c>
      <c r="T455" s="69" t="s">
        <v>998</v>
      </c>
      <c r="U455" s="69" t="n">
        <v>2978822</v>
      </c>
      <c r="V455" s="70"/>
      <c r="W455" s="69"/>
      <c r="X455" s="69"/>
      <c r="Y455" s="69"/>
      <c r="Z455" s="69"/>
      <c r="AA455" s="69"/>
      <c r="AB455" s="69"/>
      <c r="AC455" s="69"/>
      <c r="AD455" s="69"/>
      <c r="AE455" s="69"/>
      <c r="AF455" s="69"/>
    </row>
    <row r="456" customFormat="false" ht="15" hidden="false" customHeight="true" outlineLevel="0" collapsed="false">
      <c r="A456" s="60" t="s">
        <v>75</v>
      </c>
      <c r="B456" s="61" t="str">
        <f aca="false">VLOOKUP(A456,PROGRAMAS!A:I,5,0)</f>
        <v>TEMÁTICO</v>
      </c>
      <c r="C456" s="62" t="str">
        <f aca="false">VLOOKUP(A456,PROGRAMAS!A:I,2,0)</f>
        <v>PIAUÍ PRODUTIVO E SUSTENTÁVEL - AGRICULTURA FAMILIAR</v>
      </c>
      <c r="D456" s="62" t="str">
        <f aca="false">VLOOKUP(A456,PROGRAMAS!A:O,3,0)</f>
        <v>DIRETRIZ II</v>
      </c>
      <c r="E456" s="62" t="str">
        <f aca="false">VLOOKUP(A456,PROGRAMAS!A:O,6,0)</f>
        <v>DESENVOLVIMENTO RURAL</v>
      </c>
      <c r="F456" s="63" t="s">
        <v>995</v>
      </c>
      <c r="G456" s="66" t="str">
        <f aca="false">VLOOKUP(F456,'AÇÕES ORÇAMENTÁRIAS'!D:E,2,0)</f>
        <v>1302</v>
      </c>
      <c r="H456" s="65" t="n">
        <f aca="false">VLOOKUP(CONCATENATE(G456,J456),'AÇÕES ORÇAMENTÁRIAS'!O:P,2,0)</f>
        <v>2978822</v>
      </c>
      <c r="I456" s="65" t="n">
        <f aca="false">VLOOKUP(CONCATENATE(G456,J456),'AÇÕES ORÇAMENTÁRIAS'!O:Q,3,0)</f>
        <v>1744576.48</v>
      </c>
      <c r="J456" s="66" t="str">
        <f aca="false">LEFT(K456,5)</f>
        <v>15202</v>
      </c>
      <c r="K456" s="67" t="s">
        <v>990</v>
      </c>
      <c r="L456" s="71" t="s">
        <v>996</v>
      </c>
      <c r="M456" s="66" t="str">
        <f aca="false">VLOOKUP(L456,'AÇÕES ESTRATÉGICAS'!D:E,2,0)</f>
        <v>2451</v>
      </c>
      <c r="N456" s="66" t="str">
        <f aca="false">CONCATENATE(J456,O456)</f>
        <v>15202AGRICULTORES FAMILIARES BENFICIADOS COM O PROGRAMA GARANTIA SAFRA</v>
      </c>
      <c r="O456" s="63" t="s">
        <v>1007</v>
      </c>
      <c r="P456" s="63" t="s">
        <v>890</v>
      </c>
      <c r="Q456" s="69" t="n">
        <v>30000</v>
      </c>
      <c r="R456" s="69" t="str">
        <f aca="false">VLOOKUP(O456,'PRODUTOS PPA'!G:G,1,0)</f>
        <v>AGRICULTORES FAMILIARES BENFICIADOS COM O PROGRAMA GARANTIA SAFRA</v>
      </c>
      <c r="S456" s="69" t="s">
        <v>995</v>
      </c>
      <c r="T456" s="69" t="s">
        <v>998</v>
      </c>
      <c r="U456" s="69" t="n">
        <v>2978822</v>
      </c>
      <c r="V456" s="70"/>
      <c r="W456" s="69"/>
      <c r="X456" s="69"/>
      <c r="Y456" s="69"/>
      <c r="Z456" s="69"/>
      <c r="AA456" s="69"/>
      <c r="AB456" s="69"/>
      <c r="AC456" s="69"/>
      <c r="AD456" s="69"/>
      <c r="AE456" s="69"/>
      <c r="AF456" s="69"/>
    </row>
    <row r="457" customFormat="false" ht="15" hidden="false" customHeight="true" outlineLevel="0" collapsed="false">
      <c r="A457" s="60" t="s">
        <v>75</v>
      </c>
      <c r="B457" s="61" t="str">
        <f aca="false">VLOOKUP(A457,PROGRAMAS!A:I,5,0)</f>
        <v>TEMÁTICO</v>
      </c>
      <c r="C457" s="62" t="str">
        <f aca="false">VLOOKUP(A457,PROGRAMAS!A:I,2,0)</f>
        <v>PIAUÍ PRODUTIVO E SUSTENTÁVEL - AGRICULTURA FAMILIAR</v>
      </c>
      <c r="D457" s="62" t="str">
        <f aca="false">VLOOKUP(A457,PROGRAMAS!A:O,3,0)</f>
        <v>DIRETRIZ II</v>
      </c>
      <c r="E457" s="62" t="str">
        <f aca="false">VLOOKUP(A457,PROGRAMAS!A:O,6,0)</f>
        <v>DESENVOLVIMENTO RURAL</v>
      </c>
      <c r="F457" s="63" t="s">
        <v>995</v>
      </c>
      <c r="G457" s="66" t="str">
        <f aca="false">VLOOKUP(F457,'AÇÕES ORÇAMENTÁRIAS'!D:E,2,0)</f>
        <v>1302</v>
      </c>
      <c r="H457" s="65" t="n">
        <f aca="false">VLOOKUP(CONCATENATE(G457,J457),'AÇÕES ORÇAMENTÁRIAS'!O:P,2,0)</f>
        <v>2978822</v>
      </c>
      <c r="I457" s="65" t="n">
        <f aca="false">VLOOKUP(CONCATENATE(G457,J457),'AÇÕES ORÇAMENTÁRIAS'!O:Q,3,0)</f>
        <v>1744576.48</v>
      </c>
      <c r="J457" s="66" t="str">
        <f aca="false">LEFT(K457,5)</f>
        <v>15202</v>
      </c>
      <c r="K457" s="67" t="s">
        <v>990</v>
      </c>
      <c r="L457" s="71" t="s">
        <v>996</v>
      </c>
      <c r="M457" s="66" t="str">
        <f aca="false">VLOOKUP(L457,'AÇÕES ESTRATÉGICAS'!D:E,2,0)</f>
        <v>2451</v>
      </c>
      <c r="N457" s="66" t="str">
        <f aca="false">CONCATENATE(J457,O457)</f>
        <v>15202AGRICULTORES FAMILIARES CAPACITADOS</v>
      </c>
      <c r="O457" s="63" t="s">
        <v>1008</v>
      </c>
      <c r="P457" s="63" t="s">
        <v>890</v>
      </c>
      <c r="Q457" s="69" t="n">
        <v>2000</v>
      </c>
      <c r="R457" s="69" t="str">
        <f aca="false">VLOOKUP(O457,'PRODUTOS PPA'!G:G,1,0)</f>
        <v>AGRICULTORES FAMILIARES CAPACITADOS</v>
      </c>
      <c r="S457" s="69" t="s">
        <v>995</v>
      </c>
      <c r="T457" s="69" t="s">
        <v>998</v>
      </c>
      <c r="U457" s="69" t="n">
        <v>2978822</v>
      </c>
      <c r="V457" s="70"/>
      <c r="W457" s="69"/>
      <c r="X457" s="69"/>
      <c r="Y457" s="69"/>
      <c r="Z457" s="69"/>
      <c r="AA457" s="69"/>
      <c r="AB457" s="69"/>
      <c r="AC457" s="69"/>
      <c r="AD457" s="69"/>
      <c r="AE457" s="69"/>
      <c r="AF457" s="69"/>
    </row>
    <row r="458" customFormat="false" ht="15" hidden="false" customHeight="true" outlineLevel="0" collapsed="false">
      <c r="A458" s="60" t="s">
        <v>75</v>
      </c>
      <c r="B458" s="61" t="str">
        <f aca="false">VLOOKUP(A458,PROGRAMAS!A:I,5,0)</f>
        <v>TEMÁTICO</v>
      </c>
      <c r="C458" s="62" t="str">
        <f aca="false">VLOOKUP(A458,PROGRAMAS!A:I,2,0)</f>
        <v>PIAUÍ PRODUTIVO E SUSTENTÁVEL - AGRICULTURA FAMILIAR</v>
      </c>
      <c r="D458" s="62" t="str">
        <f aca="false">VLOOKUP(A458,PROGRAMAS!A:O,3,0)</f>
        <v>DIRETRIZ II</v>
      </c>
      <c r="E458" s="62" t="str">
        <f aca="false">VLOOKUP(A458,PROGRAMAS!A:O,6,0)</f>
        <v>DESENVOLVIMENTO RURAL</v>
      </c>
      <c r="F458" s="63" t="s">
        <v>995</v>
      </c>
      <c r="G458" s="66" t="str">
        <f aca="false">VLOOKUP(F458,'AÇÕES ORÇAMENTÁRIAS'!D:E,2,0)</f>
        <v>1302</v>
      </c>
      <c r="H458" s="65" t="n">
        <f aca="false">VLOOKUP(CONCATENATE(G458,J458),'AÇÕES ORÇAMENTÁRIAS'!O:P,2,0)</f>
        <v>2978822</v>
      </c>
      <c r="I458" s="65" t="n">
        <f aca="false">VLOOKUP(CONCATENATE(G458,J458),'AÇÕES ORÇAMENTÁRIAS'!O:Q,3,0)</f>
        <v>1744576.48</v>
      </c>
      <c r="J458" s="66" t="str">
        <f aca="false">LEFT(K458,5)</f>
        <v>15202</v>
      </c>
      <c r="K458" s="67" t="s">
        <v>990</v>
      </c>
      <c r="L458" s="71" t="s">
        <v>996</v>
      </c>
      <c r="M458" s="66" t="str">
        <f aca="false">VLOOKUP(L458,'AÇÕES ESTRATÉGICAS'!D:E,2,0)</f>
        <v>2451</v>
      </c>
      <c r="N458" s="66" t="str">
        <f aca="false">CONCATENATE(J458,O458)</f>
        <v>15202AGRICULTORES FAMILIARES QUILOMBOLAS ASSISTIDOS</v>
      </c>
      <c r="O458" s="63" t="s">
        <v>1009</v>
      </c>
      <c r="P458" s="63" t="s">
        <v>1010</v>
      </c>
      <c r="Q458" s="69" t="n">
        <v>750</v>
      </c>
      <c r="R458" s="69" t="str">
        <f aca="false">VLOOKUP(O458,'PRODUTOS PPA'!G:G,1,0)</f>
        <v>AGRICULTORES FAMILIARES QUILOMBOLAS ASSISTIDOS</v>
      </c>
      <c r="S458" s="69" t="s">
        <v>995</v>
      </c>
      <c r="T458" s="69" t="s">
        <v>998</v>
      </c>
      <c r="U458" s="69" t="n">
        <v>2978822</v>
      </c>
      <c r="V458" s="70"/>
      <c r="W458" s="69"/>
      <c r="X458" s="69"/>
      <c r="Y458" s="69"/>
      <c r="Z458" s="69"/>
      <c r="AA458" s="69"/>
      <c r="AB458" s="69"/>
      <c r="AC458" s="69"/>
      <c r="AD458" s="69"/>
      <c r="AE458" s="69"/>
      <c r="AF458" s="69"/>
    </row>
    <row r="459" customFormat="false" ht="15" hidden="false" customHeight="true" outlineLevel="0" collapsed="false">
      <c r="A459" s="60" t="s">
        <v>75</v>
      </c>
      <c r="B459" s="61" t="str">
        <f aca="false">VLOOKUP(A459,PROGRAMAS!A:I,5,0)</f>
        <v>TEMÁTICO</v>
      </c>
      <c r="C459" s="62" t="str">
        <f aca="false">VLOOKUP(A459,PROGRAMAS!A:I,2,0)</f>
        <v>PIAUÍ PRODUTIVO E SUSTENTÁVEL - AGRICULTURA FAMILIAR</v>
      </c>
      <c r="D459" s="62" t="str">
        <f aca="false">VLOOKUP(A459,PROGRAMAS!A:O,3,0)</f>
        <v>DIRETRIZ II</v>
      </c>
      <c r="E459" s="62" t="str">
        <f aca="false">VLOOKUP(A459,PROGRAMAS!A:O,6,0)</f>
        <v>DESENVOLVIMENTO RURAL</v>
      </c>
      <c r="F459" s="63" t="s">
        <v>995</v>
      </c>
      <c r="G459" s="66" t="str">
        <f aca="false">VLOOKUP(F459,'AÇÕES ORÇAMENTÁRIAS'!D:E,2,0)</f>
        <v>1302</v>
      </c>
      <c r="H459" s="65" t="n">
        <f aca="false">VLOOKUP(CONCATENATE(G459,J459),'AÇÕES ORÇAMENTÁRIAS'!O:P,2,0)</f>
        <v>2978822</v>
      </c>
      <c r="I459" s="65" t="n">
        <f aca="false">VLOOKUP(CONCATENATE(G459,J459),'AÇÕES ORÇAMENTÁRIAS'!O:Q,3,0)</f>
        <v>1744576.48</v>
      </c>
      <c r="J459" s="66" t="str">
        <f aca="false">LEFT(K459,5)</f>
        <v>15202</v>
      </c>
      <c r="K459" s="67" t="s">
        <v>990</v>
      </c>
      <c r="L459" s="71" t="s">
        <v>996</v>
      </c>
      <c r="M459" s="66" t="str">
        <f aca="false">VLOOKUP(L459,'AÇÕES ESTRATÉGICAS'!D:E,2,0)</f>
        <v>2451</v>
      </c>
      <c r="N459" s="66" t="str">
        <f aca="false">CONCATENATE(J459,O459)</f>
        <v>15202ÁGUA POTÁVEL DE QUALIDADE OFERTADA PARA O CONSUMO HUMANO E ANIMAL E ARRANJOS PRODUTIVOS DA CAPRINOCULTURA E PISCICULTURA ESTRUTURADOS</v>
      </c>
      <c r="O459" s="63" t="s">
        <v>1011</v>
      </c>
      <c r="P459" s="63" t="s">
        <v>403</v>
      </c>
      <c r="Q459" s="69" t="n">
        <v>56</v>
      </c>
      <c r="R459" s="69" t="str">
        <f aca="false">VLOOKUP(O459,'PRODUTOS PPA'!G:G,1,0)</f>
        <v>ÁGUA POTÁVEL DE QUALIDADE OFERTADA PARA O CONSUMO HUMANO E ANIMAL E ARRANJOS PRODUTIVOS DA CAPRINOCULTURA E PISCICULTURA ESTRUTURADOS</v>
      </c>
      <c r="S459" s="69" t="s">
        <v>995</v>
      </c>
      <c r="T459" s="69" t="s">
        <v>998</v>
      </c>
      <c r="U459" s="69" t="n">
        <v>2978822</v>
      </c>
      <c r="V459" s="70"/>
      <c r="W459" s="69"/>
      <c r="X459" s="69"/>
      <c r="Y459" s="69"/>
      <c r="Z459" s="69"/>
      <c r="AA459" s="69"/>
      <c r="AB459" s="69"/>
      <c r="AC459" s="69"/>
      <c r="AD459" s="69"/>
      <c r="AE459" s="69"/>
      <c r="AF459" s="69"/>
    </row>
    <row r="460" customFormat="false" ht="15" hidden="false" customHeight="true" outlineLevel="0" collapsed="false">
      <c r="A460" s="60" t="s">
        <v>75</v>
      </c>
      <c r="B460" s="61" t="str">
        <f aca="false">VLOOKUP(A460,PROGRAMAS!A:I,5,0)</f>
        <v>TEMÁTICO</v>
      </c>
      <c r="C460" s="62" t="str">
        <f aca="false">VLOOKUP(A460,PROGRAMAS!A:I,2,0)</f>
        <v>PIAUÍ PRODUTIVO E SUSTENTÁVEL - AGRICULTURA FAMILIAR</v>
      </c>
      <c r="D460" s="62" t="str">
        <f aca="false">VLOOKUP(A460,PROGRAMAS!A:O,3,0)</f>
        <v>DIRETRIZ II</v>
      </c>
      <c r="E460" s="62" t="str">
        <f aca="false">VLOOKUP(A460,PROGRAMAS!A:O,6,0)</f>
        <v>DESENVOLVIMENTO RURAL</v>
      </c>
      <c r="F460" s="63" t="s">
        <v>995</v>
      </c>
      <c r="G460" s="66" t="str">
        <f aca="false">VLOOKUP(F460,'AÇÕES ORÇAMENTÁRIAS'!D:E,2,0)</f>
        <v>1302</v>
      </c>
      <c r="H460" s="65" t="n">
        <f aca="false">VLOOKUP(CONCATENATE(G460,J460),'AÇÕES ORÇAMENTÁRIAS'!O:P,2,0)</f>
        <v>2978822</v>
      </c>
      <c r="I460" s="65" t="n">
        <f aca="false">VLOOKUP(CONCATENATE(G460,J460),'AÇÕES ORÇAMENTÁRIAS'!O:Q,3,0)</f>
        <v>1744576.48</v>
      </c>
      <c r="J460" s="66" t="str">
        <f aca="false">LEFT(K460,5)</f>
        <v>15202</v>
      </c>
      <c r="K460" s="67" t="s">
        <v>990</v>
      </c>
      <c r="L460" s="71" t="s">
        <v>996</v>
      </c>
      <c r="M460" s="66" t="str">
        <f aca="false">VLOOKUP(L460,'AÇÕES ESTRATÉGICAS'!D:E,2,0)</f>
        <v>2451</v>
      </c>
      <c r="N460" s="66" t="str">
        <f aca="false">CONCATENATE(J460,O460)</f>
        <v>15202ÁREA ASSISTIDA COM A AGRICULTURA DE VAZANTES</v>
      </c>
      <c r="O460" s="69" t="s">
        <v>1012</v>
      </c>
      <c r="P460" s="69" t="s">
        <v>953</v>
      </c>
      <c r="Q460" s="69" t="n">
        <v>2500</v>
      </c>
      <c r="R460" s="69" t="str">
        <f aca="false">VLOOKUP(O460,'PRODUTOS PPA'!G:G,1,0)</f>
        <v>ÁREA ASSISTIDA COM A AGRICULTURA DE VAZANTES</v>
      </c>
      <c r="S460" s="69" t="s">
        <v>995</v>
      </c>
      <c r="T460" s="69" t="s">
        <v>998</v>
      </c>
      <c r="U460" s="69" t="n">
        <v>2978822</v>
      </c>
      <c r="V460" s="70"/>
      <c r="W460" s="69"/>
      <c r="X460" s="69"/>
      <c r="Y460" s="69"/>
      <c r="Z460" s="69"/>
      <c r="AA460" s="69"/>
      <c r="AB460" s="69"/>
      <c r="AC460" s="69"/>
      <c r="AD460" s="69"/>
      <c r="AE460" s="69"/>
      <c r="AF460" s="69"/>
    </row>
    <row r="461" customFormat="false" ht="15" hidden="false" customHeight="true" outlineLevel="0" collapsed="false">
      <c r="A461" s="60" t="s">
        <v>75</v>
      </c>
      <c r="B461" s="61" t="str">
        <f aca="false">VLOOKUP(A461,PROGRAMAS!A:I,5,0)</f>
        <v>TEMÁTICO</v>
      </c>
      <c r="C461" s="62" t="str">
        <f aca="false">VLOOKUP(A461,PROGRAMAS!A:I,2,0)</f>
        <v>PIAUÍ PRODUTIVO E SUSTENTÁVEL - AGRICULTURA FAMILIAR</v>
      </c>
      <c r="D461" s="62" t="str">
        <f aca="false">VLOOKUP(A461,PROGRAMAS!A:O,3,0)</f>
        <v>DIRETRIZ II</v>
      </c>
      <c r="E461" s="62" t="str">
        <f aca="false">VLOOKUP(A461,PROGRAMAS!A:O,6,0)</f>
        <v>DESENVOLVIMENTO RURAL</v>
      </c>
      <c r="F461" s="63" t="s">
        <v>995</v>
      </c>
      <c r="G461" s="66" t="str">
        <f aca="false">VLOOKUP(F461,'AÇÕES ORÇAMENTÁRIAS'!D:E,2,0)</f>
        <v>1302</v>
      </c>
      <c r="H461" s="65" t="n">
        <f aca="false">VLOOKUP(CONCATENATE(G461,J461),'AÇÕES ORÇAMENTÁRIAS'!O:P,2,0)</f>
        <v>2978822</v>
      </c>
      <c r="I461" s="65" t="n">
        <f aca="false">VLOOKUP(CONCATENATE(G461,J461),'AÇÕES ORÇAMENTÁRIAS'!O:Q,3,0)</f>
        <v>1744576.48</v>
      </c>
      <c r="J461" s="66" t="str">
        <f aca="false">LEFT(K461,5)</f>
        <v>15202</v>
      </c>
      <c r="K461" s="67" t="s">
        <v>990</v>
      </c>
      <c r="L461" s="71" t="s">
        <v>996</v>
      </c>
      <c r="M461" s="66" t="str">
        <f aca="false">VLOOKUP(L461,'AÇÕES ESTRATÉGICAS'!D:E,2,0)</f>
        <v>2451</v>
      </c>
      <c r="N461" s="66" t="str">
        <f aca="false">CONCATENATE(J461,O461)</f>
        <v>15202ÁREA ASSISTIDA COM A CULTURA DA MAMONA</v>
      </c>
      <c r="O461" s="69" t="s">
        <v>1013</v>
      </c>
      <c r="P461" s="69" t="s">
        <v>953</v>
      </c>
      <c r="Q461" s="69" t="n">
        <v>200</v>
      </c>
      <c r="R461" s="69" t="str">
        <f aca="false">VLOOKUP(O461,'PRODUTOS PPA'!G:G,1,0)</f>
        <v>ÁREA ASSISTIDA COM A CULTURA DA MAMONA</v>
      </c>
      <c r="S461" s="69" t="s">
        <v>995</v>
      </c>
      <c r="T461" s="69" t="s">
        <v>998</v>
      </c>
      <c r="U461" s="69" t="n">
        <v>2978822</v>
      </c>
      <c r="V461" s="70"/>
      <c r="W461" s="69"/>
      <c r="X461" s="69"/>
      <c r="Y461" s="69"/>
      <c r="Z461" s="69"/>
      <c r="AA461" s="69"/>
      <c r="AB461" s="69"/>
      <c r="AC461" s="69"/>
      <c r="AD461" s="69"/>
      <c r="AE461" s="69"/>
      <c r="AF461" s="69"/>
    </row>
    <row r="462" customFormat="false" ht="15" hidden="false" customHeight="true" outlineLevel="0" collapsed="false">
      <c r="A462" s="60" t="s">
        <v>75</v>
      </c>
      <c r="B462" s="61" t="str">
        <f aca="false">VLOOKUP(A462,PROGRAMAS!A:I,5,0)</f>
        <v>TEMÁTICO</v>
      </c>
      <c r="C462" s="62" t="str">
        <f aca="false">VLOOKUP(A462,PROGRAMAS!A:I,2,0)</f>
        <v>PIAUÍ PRODUTIVO E SUSTENTÁVEL - AGRICULTURA FAMILIAR</v>
      </c>
      <c r="D462" s="62" t="str">
        <f aca="false">VLOOKUP(A462,PROGRAMAS!A:O,3,0)</f>
        <v>DIRETRIZ II</v>
      </c>
      <c r="E462" s="62" t="str">
        <f aca="false">VLOOKUP(A462,PROGRAMAS!A:O,6,0)</f>
        <v>DESENVOLVIMENTO RURAL</v>
      </c>
      <c r="F462" s="63" t="s">
        <v>995</v>
      </c>
      <c r="G462" s="66" t="str">
        <f aca="false">VLOOKUP(F462,'AÇÕES ORÇAMENTÁRIAS'!D:E,2,0)</f>
        <v>1302</v>
      </c>
      <c r="H462" s="65" t="n">
        <f aca="false">VLOOKUP(CONCATENATE(G462,J462),'AÇÕES ORÇAMENTÁRIAS'!O:P,2,0)</f>
        <v>2978822</v>
      </c>
      <c r="I462" s="65" t="n">
        <f aca="false">VLOOKUP(CONCATENATE(G462,J462),'AÇÕES ORÇAMENTÁRIAS'!O:Q,3,0)</f>
        <v>1744576.48</v>
      </c>
      <c r="J462" s="66" t="str">
        <f aca="false">LEFT(K462,5)</f>
        <v>15202</v>
      </c>
      <c r="K462" s="67" t="s">
        <v>990</v>
      </c>
      <c r="L462" s="71" t="s">
        <v>996</v>
      </c>
      <c r="M462" s="66" t="str">
        <f aca="false">VLOOKUP(L462,'AÇÕES ESTRATÉGICAS'!D:E,2,0)</f>
        <v>2451</v>
      </c>
      <c r="N462" s="66" t="str">
        <f aca="false">CONCATENATE(J462,O462)</f>
        <v>15202ÁREA ASSISTIDA COM A CULTURA DA MANDIOCA</v>
      </c>
      <c r="O462" s="69" t="s">
        <v>1014</v>
      </c>
      <c r="P462" s="69" t="s">
        <v>953</v>
      </c>
      <c r="Q462" s="69" t="n">
        <v>6250</v>
      </c>
      <c r="R462" s="69" t="str">
        <f aca="false">VLOOKUP(O462,'PRODUTOS PPA'!G:G,1,0)</f>
        <v>ÁREA ASSISTIDA COM A CULTURA DA MANDIOCA</v>
      </c>
      <c r="S462" s="69" t="s">
        <v>995</v>
      </c>
      <c r="T462" s="69" t="s">
        <v>998</v>
      </c>
      <c r="U462" s="69" t="n">
        <v>2978822</v>
      </c>
      <c r="V462" s="70"/>
      <c r="W462" s="69"/>
      <c r="X462" s="69"/>
      <c r="Y462" s="69"/>
      <c r="Z462" s="69"/>
      <c r="AA462" s="69"/>
      <c r="AB462" s="69"/>
      <c r="AC462" s="69"/>
      <c r="AD462" s="69"/>
      <c r="AE462" s="69"/>
      <c r="AF462" s="69"/>
    </row>
    <row r="463" customFormat="false" ht="15" hidden="false" customHeight="false" outlineLevel="0" collapsed="false">
      <c r="A463" s="60" t="s">
        <v>75</v>
      </c>
      <c r="B463" s="61" t="str">
        <f aca="false">VLOOKUP(A463,PROGRAMAS!A:I,5,0)</f>
        <v>TEMÁTICO</v>
      </c>
      <c r="C463" s="62" t="str">
        <f aca="false">VLOOKUP(A463,PROGRAMAS!A:I,2,0)</f>
        <v>PIAUÍ PRODUTIVO E SUSTENTÁVEL - AGRICULTURA FAMILIAR</v>
      </c>
      <c r="D463" s="62" t="str">
        <f aca="false">VLOOKUP(A463,PROGRAMAS!A:O,3,0)</f>
        <v>DIRETRIZ II</v>
      </c>
      <c r="E463" s="62" t="str">
        <f aca="false">VLOOKUP(A463,PROGRAMAS!A:O,6,0)</f>
        <v>DESENVOLVIMENTO RURAL</v>
      </c>
      <c r="F463" s="63" t="s">
        <v>995</v>
      </c>
      <c r="G463" s="66" t="str">
        <f aca="false">VLOOKUP(F463,'AÇÕES ORÇAMENTÁRIAS'!D:E,2,0)</f>
        <v>1302</v>
      </c>
      <c r="H463" s="65" t="n">
        <f aca="false">VLOOKUP(CONCATENATE(G463,J463),'AÇÕES ORÇAMENTÁRIAS'!O:P,2,0)</f>
        <v>2978822</v>
      </c>
      <c r="I463" s="65" t="n">
        <f aca="false">VLOOKUP(CONCATENATE(G463,J463),'AÇÕES ORÇAMENTÁRIAS'!O:Q,3,0)</f>
        <v>1744576.48</v>
      </c>
      <c r="J463" s="66" t="str">
        <f aca="false">LEFT(K463,5)</f>
        <v>15202</v>
      </c>
      <c r="K463" s="67" t="s">
        <v>990</v>
      </c>
      <c r="L463" s="71" t="s">
        <v>996</v>
      </c>
      <c r="M463" s="66" t="str">
        <f aca="false">VLOOKUP(L463,'AÇÕES ESTRATÉGICAS'!D:E,2,0)</f>
        <v>2451</v>
      </c>
      <c r="N463" s="66" t="str">
        <f aca="false">CONCATENATE(J463,O463)</f>
        <v>15202ÁREA ASSISTIDA COM A CULTURA DE ARROZ DE SEQUEIRO</v>
      </c>
      <c r="O463" s="69" t="s">
        <v>1015</v>
      </c>
      <c r="P463" s="69" t="s">
        <v>953</v>
      </c>
      <c r="Q463" s="69" t="n">
        <v>5000</v>
      </c>
      <c r="R463" s="69" t="str">
        <f aca="false">VLOOKUP(O463,'PRODUTOS PPA'!G:G,1,0)</f>
        <v>ÁREA ASSISTIDA COM A CULTURA DE ARROZ DE SEQUEIRO</v>
      </c>
      <c r="S463" s="69" t="s">
        <v>995</v>
      </c>
      <c r="T463" s="69" t="s">
        <v>998</v>
      </c>
      <c r="U463" s="69" t="n">
        <v>2978822</v>
      </c>
      <c r="V463" s="70"/>
      <c r="W463" s="69"/>
      <c r="X463" s="69"/>
      <c r="Y463" s="69"/>
      <c r="Z463" s="69"/>
      <c r="AA463" s="69"/>
      <c r="AB463" s="69"/>
      <c r="AC463" s="69"/>
      <c r="AD463" s="69"/>
      <c r="AE463" s="69"/>
      <c r="AF463" s="69"/>
    </row>
    <row r="464" customFormat="false" ht="15" hidden="false" customHeight="false" outlineLevel="0" collapsed="false">
      <c r="A464" s="60" t="s">
        <v>75</v>
      </c>
      <c r="B464" s="61" t="str">
        <f aca="false">VLOOKUP(A464,PROGRAMAS!A:I,5,0)</f>
        <v>TEMÁTICO</v>
      </c>
      <c r="C464" s="62" t="str">
        <f aca="false">VLOOKUP(A464,PROGRAMAS!A:I,2,0)</f>
        <v>PIAUÍ PRODUTIVO E SUSTENTÁVEL - AGRICULTURA FAMILIAR</v>
      </c>
      <c r="D464" s="62" t="str">
        <f aca="false">VLOOKUP(A464,PROGRAMAS!A:O,3,0)</f>
        <v>DIRETRIZ II</v>
      </c>
      <c r="E464" s="62" t="str">
        <f aca="false">VLOOKUP(A464,PROGRAMAS!A:O,6,0)</f>
        <v>DESENVOLVIMENTO RURAL</v>
      </c>
      <c r="F464" s="63" t="s">
        <v>995</v>
      </c>
      <c r="G464" s="66" t="str">
        <f aca="false">VLOOKUP(F464,'AÇÕES ORÇAMENTÁRIAS'!D:E,2,0)</f>
        <v>1302</v>
      </c>
      <c r="H464" s="65" t="n">
        <f aca="false">VLOOKUP(CONCATENATE(G464,J464),'AÇÕES ORÇAMENTÁRIAS'!O:P,2,0)</f>
        <v>2978822</v>
      </c>
      <c r="I464" s="65" t="n">
        <f aca="false">VLOOKUP(CONCATENATE(G464,J464),'AÇÕES ORÇAMENTÁRIAS'!O:Q,3,0)</f>
        <v>1744576.48</v>
      </c>
      <c r="J464" s="66" t="str">
        <f aca="false">LEFT(K464,5)</f>
        <v>15202</v>
      </c>
      <c r="K464" s="67" t="s">
        <v>990</v>
      </c>
      <c r="L464" s="71" t="s">
        <v>996</v>
      </c>
      <c r="M464" s="66" t="str">
        <f aca="false">VLOOKUP(L464,'AÇÕES ESTRATÉGICAS'!D:E,2,0)</f>
        <v>2451</v>
      </c>
      <c r="N464" s="66" t="str">
        <f aca="false">CONCATENATE(J464,O464)</f>
        <v>15202ÁREA ASSISTIDA COM A CULTURA DE ARROZ IRRIGADO</v>
      </c>
      <c r="O464" s="69" t="s">
        <v>1016</v>
      </c>
      <c r="P464" s="69" t="s">
        <v>953</v>
      </c>
      <c r="Q464" s="69" t="n">
        <v>50</v>
      </c>
      <c r="R464" s="69" t="str">
        <f aca="false">VLOOKUP(O464,'PRODUTOS PPA'!G:G,1,0)</f>
        <v>ÁREA ASSISTIDA COM A CULTURA DE ARROZ IRRIGADO</v>
      </c>
      <c r="S464" s="69" t="s">
        <v>995</v>
      </c>
      <c r="T464" s="69" t="s">
        <v>998</v>
      </c>
      <c r="U464" s="69" t="n">
        <v>2978822</v>
      </c>
      <c r="V464" s="70"/>
      <c r="W464" s="69"/>
      <c r="X464" s="69"/>
      <c r="Y464" s="69"/>
      <c r="Z464" s="69"/>
      <c r="AA464" s="69"/>
      <c r="AB464" s="69"/>
      <c r="AC464" s="69"/>
      <c r="AD464" s="69"/>
      <c r="AE464" s="69"/>
      <c r="AF464" s="69"/>
    </row>
    <row r="465" customFormat="false" ht="15" hidden="false" customHeight="true" outlineLevel="0" collapsed="false">
      <c r="A465" s="60" t="s">
        <v>75</v>
      </c>
      <c r="B465" s="61" t="str">
        <f aca="false">VLOOKUP(A465,PROGRAMAS!A:I,5,0)</f>
        <v>TEMÁTICO</v>
      </c>
      <c r="C465" s="62" t="str">
        <f aca="false">VLOOKUP(A465,PROGRAMAS!A:I,2,0)</f>
        <v>PIAUÍ PRODUTIVO E SUSTENTÁVEL - AGRICULTURA FAMILIAR</v>
      </c>
      <c r="D465" s="62" t="str">
        <f aca="false">VLOOKUP(A465,PROGRAMAS!A:O,3,0)</f>
        <v>DIRETRIZ II</v>
      </c>
      <c r="E465" s="62" t="str">
        <f aca="false">VLOOKUP(A465,PROGRAMAS!A:O,6,0)</f>
        <v>DESENVOLVIMENTO RURAL</v>
      </c>
      <c r="F465" s="63" t="s">
        <v>995</v>
      </c>
      <c r="G465" s="66" t="str">
        <f aca="false">VLOOKUP(F465,'AÇÕES ORÇAMENTÁRIAS'!D:E,2,0)</f>
        <v>1302</v>
      </c>
      <c r="H465" s="65" t="n">
        <f aca="false">VLOOKUP(CONCATENATE(G465,J465),'AÇÕES ORÇAMENTÁRIAS'!O:P,2,0)</f>
        <v>2978822</v>
      </c>
      <c r="I465" s="65" t="n">
        <f aca="false">VLOOKUP(CONCATENATE(G465,J465),'AÇÕES ORÇAMENTÁRIAS'!O:Q,3,0)</f>
        <v>1744576.48</v>
      </c>
      <c r="J465" s="66" t="str">
        <f aca="false">LEFT(K465,5)</f>
        <v>15202</v>
      </c>
      <c r="K465" s="67" t="s">
        <v>990</v>
      </c>
      <c r="L465" s="71" t="s">
        <v>996</v>
      </c>
      <c r="M465" s="66" t="str">
        <f aca="false">VLOOKUP(L465,'AÇÕES ESTRATÉGICAS'!D:E,2,0)</f>
        <v>2451</v>
      </c>
      <c r="N465" s="66" t="str">
        <f aca="false">CONCATENATE(J465,O465)</f>
        <v>15202ÁREA ASSISTIDA COM A CULTURA DO ALGODÃO HERBÁCEO</v>
      </c>
      <c r="O465" s="69" t="s">
        <v>1017</v>
      </c>
      <c r="P465" s="69" t="s">
        <v>953</v>
      </c>
      <c r="Q465" s="69" t="n">
        <v>750</v>
      </c>
      <c r="R465" s="69" t="str">
        <f aca="false">VLOOKUP(O465,'PRODUTOS PPA'!G:G,1,0)</f>
        <v>ÁREA ASSISTIDA COM A CULTURA DO ALGODÃO HERBÁCEO</v>
      </c>
      <c r="S465" s="69" t="s">
        <v>995</v>
      </c>
      <c r="T465" s="69" t="s">
        <v>998</v>
      </c>
      <c r="U465" s="69" t="n">
        <v>2978822</v>
      </c>
      <c r="V465" s="70"/>
      <c r="W465" s="69"/>
      <c r="X465" s="69"/>
      <c r="Y465" s="69"/>
      <c r="Z465" s="69"/>
      <c r="AA465" s="69"/>
      <c r="AB465" s="69"/>
      <c r="AC465" s="69"/>
      <c r="AD465" s="69"/>
      <c r="AE465" s="69"/>
      <c r="AF465" s="69"/>
    </row>
    <row r="466" customFormat="false" ht="15" hidden="false" customHeight="true" outlineLevel="0" collapsed="false">
      <c r="A466" s="60" t="s">
        <v>75</v>
      </c>
      <c r="B466" s="61" t="str">
        <f aca="false">VLOOKUP(A466,PROGRAMAS!A:I,5,0)</f>
        <v>TEMÁTICO</v>
      </c>
      <c r="C466" s="62" t="str">
        <f aca="false">VLOOKUP(A466,PROGRAMAS!A:I,2,0)</f>
        <v>PIAUÍ PRODUTIVO E SUSTENTÁVEL - AGRICULTURA FAMILIAR</v>
      </c>
      <c r="D466" s="62" t="str">
        <f aca="false">VLOOKUP(A466,PROGRAMAS!A:O,3,0)</f>
        <v>DIRETRIZ II</v>
      </c>
      <c r="E466" s="62" t="str">
        <f aca="false">VLOOKUP(A466,PROGRAMAS!A:O,6,0)</f>
        <v>DESENVOLVIMENTO RURAL</v>
      </c>
      <c r="F466" s="63" t="s">
        <v>995</v>
      </c>
      <c r="G466" s="66" t="str">
        <f aca="false">VLOOKUP(F466,'AÇÕES ORÇAMENTÁRIAS'!D:E,2,0)</f>
        <v>1302</v>
      </c>
      <c r="H466" s="65" t="n">
        <f aca="false">VLOOKUP(CONCATENATE(G466,J466),'AÇÕES ORÇAMENTÁRIAS'!O:P,2,0)</f>
        <v>2978822</v>
      </c>
      <c r="I466" s="65" t="n">
        <f aca="false">VLOOKUP(CONCATENATE(G466,J466),'AÇÕES ORÇAMENTÁRIAS'!O:Q,3,0)</f>
        <v>1744576.48</v>
      </c>
      <c r="J466" s="66" t="str">
        <f aca="false">LEFT(K466,5)</f>
        <v>15202</v>
      </c>
      <c r="K466" s="67" t="s">
        <v>990</v>
      </c>
      <c r="L466" s="71" t="s">
        <v>996</v>
      </c>
      <c r="M466" s="66" t="str">
        <f aca="false">VLOOKUP(L466,'AÇÕES ESTRATÉGICAS'!D:E,2,0)</f>
        <v>2451</v>
      </c>
      <c r="N466" s="66" t="str">
        <f aca="false">CONCATENATE(J466,O466)</f>
        <v>15202ÁREA ASSISTIDA COM A CULTURA DO CAJU</v>
      </c>
      <c r="O466" s="69" t="s">
        <v>1018</v>
      </c>
      <c r="P466" s="69" t="s">
        <v>953</v>
      </c>
      <c r="Q466" s="69" t="n">
        <v>750</v>
      </c>
      <c r="R466" s="69" t="str">
        <f aca="false">VLOOKUP(O466,'PRODUTOS PPA'!G:G,1,0)</f>
        <v>ÁREA ASSISTIDA COM A CULTURA DO CAJU</v>
      </c>
      <c r="S466" s="69" t="s">
        <v>995</v>
      </c>
      <c r="T466" s="69" t="s">
        <v>998</v>
      </c>
      <c r="U466" s="69" t="n">
        <v>2978822</v>
      </c>
      <c r="V466" s="70"/>
      <c r="W466" s="69"/>
      <c r="X466" s="69"/>
      <c r="Y466" s="69"/>
      <c r="Z466" s="69"/>
      <c r="AA466" s="69"/>
      <c r="AB466" s="69"/>
      <c r="AC466" s="69"/>
      <c r="AD466" s="69"/>
      <c r="AE466" s="69"/>
      <c r="AF466" s="69"/>
    </row>
    <row r="467" customFormat="false" ht="15" hidden="false" customHeight="true" outlineLevel="0" collapsed="false">
      <c r="A467" s="60" t="s">
        <v>75</v>
      </c>
      <c r="B467" s="61" t="str">
        <f aca="false">VLOOKUP(A467,PROGRAMAS!A:I,5,0)</f>
        <v>TEMÁTICO</v>
      </c>
      <c r="C467" s="62" t="str">
        <f aca="false">VLOOKUP(A467,PROGRAMAS!A:I,2,0)</f>
        <v>PIAUÍ PRODUTIVO E SUSTENTÁVEL - AGRICULTURA FAMILIAR</v>
      </c>
      <c r="D467" s="62" t="str">
        <f aca="false">VLOOKUP(A467,PROGRAMAS!A:O,3,0)</f>
        <v>DIRETRIZ II</v>
      </c>
      <c r="E467" s="62" t="str">
        <f aca="false">VLOOKUP(A467,PROGRAMAS!A:O,6,0)</f>
        <v>DESENVOLVIMENTO RURAL</v>
      </c>
      <c r="F467" s="63" t="s">
        <v>995</v>
      </c>
      <c r="G467" s="66" t="str">
        <f aca="false">VLOOKUP(F467,'AÇÕES ORÇAMENTÁRIAS'!D:E,2,0)</f>
        <v>1302</v>
      </c>
      <c r="H467" s="65" t="n">
        <f aca="false">VLOOKUP(CONCATENATE(G467,J467),'AÇÕES ORÇAMENTÁRIAS'!O:P,2,0)</f>
        <v>2978822</v>
      </c>
      <c r="I467" s="65" t="n">
        <f aca="false">VLOOKUP(CONCATENATE(G467,J467),'AÇÕES ORÇAMENTÁRIAS'!O:Q,3,0)</f>
        <v>1744576.48</v>
      </c>
      <c r="J467" s="66" t="str">
        <f aca="false">LEFT(K467,5)</f>
        <v>15202</v>
      </c>
      <c r="K467" s="67" t="s">
        <v>990</v>
      </c>
      <c r="L467" s="71" t="s">
        <v>996</v>
      </c>
      <c r="M467" s="66" t="str">
        <f aca="false">VLOOKUP(L467,'AÇÕES ESTRATÉGICAS'!D:E,2,0)</f>
        <v>2451</v>
      </c>
      <c r="N467" s="66" t="str">
        <f aca="false">CONCATENATE(J467,O467)</f>
        <v>15202ÁREA ASSISTIDA COM A CULTURA DO FEIJÃO</v>
      </c>
      <c r="O467" s="69" t="s">
        <v>1019</v>
      </c>
      <c r="P467" s="69" t="s">
        <v>953</v>
      </c>
      <c r="Q467" s="69" t="n">
        <v>6250</v>
      </c>
      <c r="R467" s="69" t="str">
        <f aca="false">VLOOKUP(O467,'PRODUTOS PPA'!G:G,1,0)</f>
        <v>ÁREA ASSISTIDA COM A CULTURA DO FEIJÃO</v>
      </c>
      <c r="S467" s="69" t="s">
        <v>995</v>
      </c>
      <c r="T467" s="69" t="s">
        <v>998</v>
      </c>
      <c r="U467" s="69" t="n">
        <v>2978822</v>
      </c>
      <c r="V467" s="70"/>
      <c r="W467" s="69"/>
      <c r="X467" s="69"/>
      <c r="Y467" s="69"/>
      <c r="Z467" s="69"/>
      <c r="AA467" s="69"/>
      <c r="AB467" s="69"/>
      <c r="AC467" s="69"/>
      <c r="AD467" s="69"/>
      <c r="AE467" s="69"/>
      <c r="AF467" s="69"/>
    </row>
    <row r="468" customFormat="false" ht="15" hidden="false" customHeight="true" outlineLevel="0" collapsed="false">
      <c r="A468" s="60" t="s">
        <v>75</v>
      </c>
      <c r="B468" s="61" t="str">
        <f aca="false">VLOOKUP(A468,PROGRAMAS!A:I,5,0)</f>
        <v>TEMÁTICO</v>
      </c>
      <c r="C468" s="62" t="str">
        <f aca="false">VLOOKUP(A468,PROGRAMAS!A:I,2,0)</f>
        <v>PIAUÍ PRODUTIVO E SUSTENTÁVEL - AGRICULTURA FAMILIAR</v>
      </c>
      <c r="D468" s="62" t="str">
        <f aca="false">VLOOKUP(A468,PROGRAMAS!A:O,3,0)</f>
        <v>DIRETRIZ II</v>
      </c>
      <c r="E468" s="62" t="str">
        <f aca="false">VLOOKUP(A468,PROGRAMAS!A:O,6,0)</f>
        <v>DESENVOLVIMENTO RURAL</v>
      </c>
      <c r="F468" s="63" t="s">
        <v>995</v>
      </c>
      <c r="G468" s="66" t="str">
        <f aca="false">VLOOKUP(F468,'AÇÕES ORÇAMENTÁRIAS'!D:E,2,0)</f>
        <v>1302</v>
      </c>
      <c r="H468" s="65" t="n">
        <f aca="false">VLOOKUP(CONCATENATE(G468,J468),'AÇÕES ORÇAMENTÁRIAS'!O:P,2,0)</f>
        <v>2978822</v>
      </c>
      <c r="I468" s="65" t="n">
        <f aca="false">VLOOKUP(CONCATENATE(G468,J468),'AÇÕES ORÇAMENTÁRIAS'!O:Q,3,0)</f>
        <v>1744576.48</v>
      </c>
      <c r="J468" s="66" t="str">
        <f aca="false">LEFT(K468,5)</f>
        <v>15202</v>
      </c>
      <c r="K468" s="67" t="s">
        <v>990</v>
      </c>
      <c r="L468" s="71" t="s">
        <v>996</v>
      </c>
      <c r="M468" s="66" t="str">
        <f aca="false">VLOOKUP(L468,'AÇÕES ESTRATÉGICAS'!D:E,2,0)</f>
        <v>2451</v>
      </c>
      <c r="N468" s="66" t="str">
        <f aca="false">CONCATENATE(J468,O468)</f>
        <v>15202ÁREA ASSISTIDA COM A CULTURA DO MILHO</v>
      </c>
      <c r="O468" s="69" t="s">
        <v>1020</v>
      </c>
      <c r="P468" s="69" t="s">
        <v>953</v>
      </c>
      <c r="Q468" s="69" t="n">
        <v>7500</v>
      </c>
      <c r="R468" s="69" t="str">
        <f aca="false">VLOOKUP(O468,'PRODUTOS PPA'!G:G,1,0)</f>
        <v>ÁREA ASSISTIDA COM A CULTURA DO MILHO</v>
      </c>
      <c r="S468" s="69" t="s">
        <v>995</v>
      </c>
      <c r="T468" s="69" t="s">
        <v>998</v>
      </c>
      <c r="U468" s="69" t="n">
        <v>2978822</v>
      </c>
      <c r="V468" s="70"/>
      <c r="W468" s="69"/>
      <c r="X468" s="69"/>
      <c r="Y468" s="69"/>
      <c r="Z468" s="69"/>
      <c r="AA468" s="69"/>
      <c r="AB468" s="69"/>
      <c r="AC468" s="69"/>
      <c r="AD468" s="69"/>
      <c r="AE468" s="69"/>
      <c r="AF468" s="69"/>
    </row>
    <row r="469" customFormat="false" ht="15" hidden="false" customHeight="true" outlineLevel="0" collapsed="false">
      <c r="A469" s="60" t="s">
        <v>75</v>
      </c>
      <c r="B469" s="61" t="str">
        <f aca="false">VLOOKUP(A469,PROGRAMAS!A:I,5,0)</f>
        <v>TEMÁTICO</v>
      </c>
      <c r="C469" s="62" t="str">
        <f aca="false">VLOOKUP(A469,PROGRAMAS!A:I,2,0)</f>
        <v>PIAUÍ PRODUTIVO E SUSTENTÁVEL - AGRICULTURA FAMILIAR</v>
      </c>
      <c r="D469" s="62" t="str">
        <f aca="false">VLOOKUP(A469,PROGRAMAS!A:O,3,0)</f>
        <v>DIRETRIZ II</v>
      </c>
      <c r="E469" s="62" t="str">
        <f aca="false">VLOOKUP(A469,PROGRAMAS!A:O,6,0)</f>
        <v>DESENVOLVIMENTO RURAL</v>
      </c>
      <c r="F469" s="63" t="s">
        <v>995</v>
      </c>
      <c r="G469" s="66" t="str">
        <f aca="false">VLOOKUP(F469,'AÇÕES ORÇAMENTÁRIAS'!D:E,2,0)</f>
        <v>1302</v>
      </c>
      <c r="H469" s="65" t="n">
        <f aca="false">VLOOKUP(CONCATENATE(G469,J469),'AÇÕES ORÇAMENTÁRIAS'!O:P,2,0)</f>
        <v>2978822</v>
      </c>
      <c r="I469" s="65" t="n">
        <f aca="false">VLOOKUP(CONCATENATE(G469,J469),'AÇÕES ORÇAMENTÁRIAS'!O:Q,3,0)</f>
        <v>1744576.48</v>
      </c>
      <c r="J469" s="66" t="str">
        <f aca="false">LEFT(K469,5)</f>
        <v>15202</v>
      </c>
      <c r="K469" s="67" t="s">
        <v>990</v>
      </c>
      <c r="L469" s="71" t="s">
        <v>996</v>
      </c>
      <c r="M469" s="66" t="str">
        <f aca="false">VLOOKUP(L469,'AÇÕES ESTRATÉGICAS'!D:E,2,0)</f>
        <v>2451</v>
      </c>
      <c r="N469" s="66" t="str">
        <f aca="false">CONCATENATE(J469,O469)</f>
        <v>15202ÁREA ASSISTIDA EM CONSERVAÇÃO DE SOLOS</v>
      </c>
      <c r="O469" s="69" t="s">
        <v>1021</v>
      </c>
      <c r="P469" s="69" t="s">
        <v>953</v>
      </c>
      <c r="Q469" s="69" t="n">
        <v>6250</v>
      </c>
      <c r="R469" s="69" t="str">
        <f aca="false">VLOOKUP(O469,'PRODUTOS PPA'!G:G,1,0)</f>
        <v>ÁREA ASSISTIDA EM CONSERVAÇÃO DE SOLOS</v>
      </c>
      <c r="S469" s="69" t="s">
        <v>995</v>
      </c>
      <c r="T469" s="69" t="s">
        <v>998</v>
      </c>
      <c r="U469" s="69" t="n">
        <v>2978822</v>
      </c>
      <c r="V469" s="70"/>
      <c r="W469" s="69"/>
      <c r="X469" s="69"/>
      <c r="Y469" s="69"/>
      <c r="Z469" s="69"/>
      <c r="AA469" s="69"/>
      <c r="AB469" s="69"/>
      <c r="AC469" s="69"/>
      <c r="AD469" s="69"/>
      <c r="AE469" s="69"/>
      <c r="AF469" s="69"/>
    </row>
    <row r="470" customFormat="false" ht="15" hidden="false" customHeight="true" outlineLevel="0" collapsed="false">
      <c r="A470" s="60" t="s">
        <v>75</v>
      </c>
      <c r="B470" s="61" t="str">
        <f aca="false">VLOOKUP(A470,PROGRAMAS!A:I,5,0)</f>
        <v>TEMÁTICO</v>
      </c>
      <c r="C470" s="62" t="str">
        <f aca="false">VLOOKUP(A470,PROGRAMAS!A:I,2,0)</f>
        <v>PIAUÍ PRODUTIVO E SUSTENTÁVEL - AGRICULTURA FAMILIAR</v>
      </c>
      <c r="D470" s="62" t="str">
        <f aca="false">VLOOKUP(A470,PROGRAMAS!A:O,3,0)</f>
        <v>DIRETRIZ II</v>
      </c>
      <c r="E470" s="62" t="str">
        <f aca="false">VLOOKUP(A470,PROGRAMAS!A:O,6,0)</f>
        <v>DESENVOLVIMENTO RURAL</v>
      </c>
      <c r="F470" s="63" t="s">
        <v>995</v>
      </c>
      <c r="G470" s="66" t="str">
        <f aca="false">VLOOKUP(F470,'AÇÕES ORÇAMENTÁRIAS'!D:E,2,0)</f>
        <v>1302</v>
      </c>
      <c r="H470" s="65" t="n">
        <f aca="false">VLOOKUP(CONCATENATE(G470,J470),'AÇÕES ORÇAMENTÁRIAS'!O:P,2,0)</f>
        <v>2978822</v>
      </c>
      <c r="I470" s="65" t="n">
        <f aca="false">VLOOKUP(CONCATENATE(G470,J470),'AÇÕES ORÇAMENTÁRIAS'!O:Q,3,0)</f>
        <v>1744576.48</v>
      </c>
      <c r="J470" s="66" t="str">
        <f aca="false">LEFT(K470,5)</f>
        <v>15202</v>
      </c>
      <c r="K470" s="67" t="s">
        <v>990</v>
      </c>
      <c r="L470" s="71" t="s">
        <v>996</v>
      </c>
      <c r="M470" s="66" t="str">
        <f aca="false">VLOOKUP(L470,'AÇÕES ESTRATÉGICAS'!D:E,2,0)</f>
        <v>2451</v>
      </c>
      <c r="N470" s="66" t="str">
        <f aca="false">CONCATENATE(J470,O470)</f>
        <v>15202ÁREA ASSISTIDA EM FRUTICULTURA</v>
      </c>
      <c r="O470" s="69" t="s">
        <v>1022</v>
      </c>
      <c r="P470" s="69" t="s">
        <v>953</v>
      </c>
      <c r="Q470" s="69" t="n">
        <v>2500</v>
      </c>
      <c r="R470" s="69" t="str">
        <f aca="false">VLOOKUP(O470,'PRODUTOS PPA'!G:G,1,0)</f>
        <v>ÁREA ASSISTIDA EM FRUTICULTURA</v>
      </c>
      <c r="S470" s="69" t="s">
        <v>995</v>
      </c>
      <c r="T470" s="69" t="s">
        <v>998</v>
      </c>
      <c r="U470" s="69" t="n">
        <v>2978822</v>
      </c>
      <c r="V470" s="70"/>
      <c r="W470" s="69"/>
      <c r="X470" s="69"/>
      <c r="Y470" s="69"/>
      <c r="Z470" s="69"/>
      <c r="AA470" s="69"/>
      <c r="AB470" s="69"/>
      <c r="AC470" s="69"/>
      <c r="AD470" s="69"/>
      <c r="AE470" s="69"/>
      <c r="AF470" s="69"/>
    </row>
    <row r="471" customFormat="false" ht="15" hidden="false" customHeight="true" outlineLevel="0" collapsed="false">
      <c r="A471" s="60" t="s">
        <v>75</v>
      </c>
      <c r="B471" s="61" t="str">
        <f aca="false">VLOOKUP(A471,PROGRAMAS!A:I,5,0)</f>
        <v>TEMÁTICO</v>
      </c>
      <c r="C471" s="62" t="str">
        <f aca="false">VLOOKUP(A471,PROGRAMAS!A:I,2,0)</f>
        <v>PIAUÍ PRODUTIVO E SUSTENTÁVEL - AGRICULTURA FAMILIAR</v>
      </c>
      <c r="D471" s="62" t="str">
        <f aca="false">VLOOKUP(A471,PROGRAMAS!A:O,3,0)</f>
        <v>DIRETRIZ II</v>
      </c>
      <c r="E471" s="62" t="str">
        <f aca="false">VLOOKUP(A471,PROGRAMAS!A:O,6,0)</f>
        <v>DESENVOLVIMENTO RURAL</v>
      </c>
      <c r="F471" s="63" t="s">
        <v>995</v>
      </c>
      <c r="G471" s="66" t="str">
        <f aca="false">VLOOKUP(F471,'AÇÕES ORÇAMENTÁRIAS'!D:E,2,0)</f>
        <v>1302</v>
      </c>
      <c r="H471" s="65" t="n">
        <f aca="false">VLOOKUP(CONCATENATE(G471,J471),'AÇÕES ORÇAMENTÁRIAS'!O:P,2,0)</f>
        <v>2978822</v>
      </c>
      <c r="I471" s="65" t="n">
        <f aca="false">VLOOKUP(CONCATENATE(G471,J471),'AÇÕES ORÇAMENTÁRIAS'!O:Q,3,0)</f>
        <v>1744576.48</v>
      </c>
      <c r="J471" s="66" t="str">
        <f aca="false">LEFT(K471,5)</f>
        <v>15202</v>
      </c>
      <c r="K471" s="67" t="s">
        <v>990</v>
      </c>
      <c r="L471" s="71" t="s">
        <v>996</v>
      </c>
      <c r="M471" s="66" t="str">
        <f aca="false">VLOOKUP(L471,'AÇÕES ESTRATÉGICAS'!D:E,2,0)</f>
        <v>2451</v>
      </c>
      <c r="N471" s="66" t="str">
        <f aca="false">CONCATENATE(J471,O471)</f>
        <v>15202ÁREA ASSISTIDA - OLERICULTURA</v>
      </c>
      <c r="O471" s="69" t="s">
        <v>1023</v>
      </c>
      <c r="P471" s="69" t="s">
        <v>953</v>
      </c>
      <c r="Q471" s="69" t="n">
        <v>625</v>
      </c>
      <c r="R471" s="69" t="str">
        <f aca="false">VLOOKUP(O471,'PRODUTOS PPA'!G:G,1,0)</f>
        <v>ÁREA ASSISTIDA - OLERICULTURA</v>
      </c>
      <c r="S471" s="69" t="s">
        <v>995</v>
      </c>
      <c r="T471" s="69" t="s">
        <v>998</v>
      </c>
      <c r="U471" s="69" t="n">
        <v>2978822</v>
      </c>
      <c r="V471" s="70"/>
      <c r="W471" s="69"/>
      <c r="X471" s="69"/>
      <c r="Y471" s="69"/>
      <c r="Z471" s="69"/>
      <c r="AA471" s="69"/>
      <c r="AB471" s="69"/>
      <c r="AC471" s="69"/>
      <c r="AD471" s="69"/>
      <c r="AE471" s="69"/>
      <c r="AF471" s="69"/>
    </row>
    <row r="472" customFormat="false" ht="15" hidden="false" customHeight="true" outlineLevel="0" collapsed="false">
      <c r="A472" s="60" t="s">
        <v>75</v>
      </c>
      <c r="B472" s="61" t="str">
        <f aca="false">VLOOKUP(A472,PROGRAMAS!A:I,5,0)</f>
        <v>TEMÁTICO</v>
      </c>
      <c r="C472" s="62" t="str">
        <f aca="false">VLOOKUP(A472,PROGRAMAS!A:I,2,0)</f>
        <v>PIAUÍ PRODUTIVO E SUSTENTÁVEL - AGRICULTURA FAMILIAR</v>
      </c>
      <c r="D472" s="62" t="str">
        <f aca="false">VLOOKUP(A472,PROGRAMAS!A:O,3,0)</f>
        <v>DIRETRIZ II</v>
      </c>
      <c r="E472" s="62" t="str">
        <f aca="false">VLOOKUP(A472,PROGRAMAS!A:O,6,0)</f>
        <v>DESENVOLVIMENTO RURAL</v>
      </c>
      <c r="F472" s="63" t="s">
        <v>995</v>
      </c>
      <c r="G472" s="66" t="str">
        <f aca="false">VLOOKUP(F472,'AÇÕES ORÇAMENTÁRIAS'!D:E,2,0)</f>
        <v>1302</v>
      </c>
      <c r="H472" s="65" t="n">
        <f aca="false">VLOOKUP(CONCATENATE(G472,J472),'AÇÕES ORÇAMENTÁRIAS'!O:P,2,0)</f>
        <v>2978822</v>
      </c>
      <c r="I472" s="65" t="n">
        <f aca="false">VLOOKUP(CONCATENATE(G472,J472),'AÇÕES ORÇAMENTÁRIAS'!O:Q,3,0)</f>
        <v>1744576.48</v>
      </c>
      <c r="J472" s="66" t="str">
        <f aca="false">LEFT(K472,5)</f>
        <v>15202</v>
      </c>
      <c r="K472" s="67" t="s">
        <v>990</v>
      </c>
      <c r="L472" s="71" t="s">
        <v>996</v>
      </c>
      <c r="M472" s="66" t="str">
        <f aca="false">VLOOKUP(L472,'AÇÕES ESTRATÉGICAS'!D:E,2,0)</f>
        <v>2451</v>
      </c>
      <c r="N472" s="66" t="str">
        <f aca="false">CONCATENATE(J472,O472)</f>
        <v>15202ASSENTAMENTOS ASSISTIDOS</v>
      </c>
      <c r="O472" s="69" t="s">
        <v>1024</v>
      </c>
      <c r="P472" s="69" t="s">
        <v>1025</v>
      </c>
      <c r="Q472" s="69" t="n">
        <v>25</v>
      </c>
      <c r="R472" s="69" t="str">
        <f aca="false">VLOOKUP(O472,'PRODUTOS PPA'!G:G,1,0)</f>
        <v>ASSENTAMENTOS ASSISTIDOS</v>
      </c>
      <c r="S472" s="69" t="s">
        <v>995</v>
      </c>
      <c r="T472" s="69" t="s">
        <v>998</v>
      </c>
      <c r="U472" s="69" t="n">
        <v>2978822</v>
      </c>
      <c r="V472" s="70"/>
      <c r="W472" s="69"/>
      <c r="X472" s="69"/>
      <c r="Y472" s="69"/>
      <c r="Z472" s="69"/>
      <c r="AA472" s="69"/>
      <c r="AB472" s="69"/>
      <c r="AC472" s="69"/>
      <c r="AD472" s="69"/>
      <c r="AE472" s="69"/>
      <c r="AF472" s="69"/>
    </row>
    <row r="473" customFormat="false" ht="15" hidden="false" customHeight="true" outlineLevel="0" collapsed="false">
      <c r="A473" s="60" t="s">
        <v>75</v>
      </c>
      <c r="B473" s="61" t="str">
        <f aca="false">VLOOKUP(A473,PROGRAMAS!A:I,5,0)</f>
        <v>TEMÁTICO</v>
      </c>
      <c r="C473" s="62" t="str">
        <f aca="false">VLOOKUP(A473,PROGRAMAS!A:I,2,0)</f>
        <v>PIAUÍ PRODUTIVO E SUSTENTÁVEL - AGRICULTURA FAMILIAR</v>
      </c>
      <c r="D473" s="62" t="str">
        <f aca="false">VLOOKUP(A473,PROGRAMAS!A:O,3,0)</f>
        <v>DIRETRIZ II</v>
      </c>
      <c r="E473" s="62" t="str">
        <f aca="false">VLOOKUP(A473,PROGRAMAS!A:O,6,0)</f>
        <v>DESENVOLVIMENTO RURAL</v>
      </c>
      <c r="F473" s="63" t="s">
        <v>995</v>
      </c>
      <c r="G473" s="66" t="str">
        <f aca="false">VLOOKUP(F473,'AÇÕES ORÇAMENTÁRIAS'!D:E,2,0)</f>
        <v>1302</v>
      </c>
      <c r="H473" s="65" t="n">
        <f aca="false">VLOOKUP(CONCATENATE(G473,J473),'AÇÕES ORÇAMENTÁRIAS'!O:P,2,0)</f>
        <v>2978822</v>
      </c>
      <c r="I473" s="65" t="n">
        <f aca="false">VLOOKUP(CONCATENATE(G473,J473),'AÇÕES ORÇAMENTÁRIAS'!O:Q,3,0)</f>
        <v>1744576.48</v>
      </c>
      <c r="J473" s="66" t="str">
        <f aca="false">LEFT(K473,5)</f>
        <v>15202</v>
      </c>
      <c r="K473" s="67" t="s">
        <v>990</v>
      </c>
      <c r="L473" s="71" t="s">
        <v>996</v>
      </c>
      <c r="M473" s="66" t="str">
        <f aca="false">VLOOKUP(L473,'AÇÕES ESTRATÉGICAS'!D:E,2,0)</f>
        <v>2451</v>
      </c>
      <c r="N473" s="66" t="str">
        <f aca="false">CONCATENATE(J473,O473)</f>
        <v>15202BARRAGINHAS CONSTRUÍDAS</v>
      </c>
      <c r="O473" s="69" t="s">
        <v>1026</v>
      </c>
      <c r="P473" s="69" t="s">
        <v>147</v>
      </c>
      <c r="Q473" s="69" t="n">
        <v>800</v>
      </c>
      <c r="R473" s="69" t="str">
        <f aca="false">VLOOKUP(O473,'PRODUTOS PPA'!G:G,1,0)</f>
        <v>BARRAGINHAS CONSTRUÍDAS</v>
      </c>
      <c r="S473" s="69" t="s">
        <v>995</v>
      </c>
      <c r="T473" s="69" t="s">
        <v>998</v>
      </c>
      <c r="U473" s="69" t="n">
        <v>2978822</v>
      </c>
      <c r="V473" s="70"/>
      <c r="W473" s="69"/>
      <c r="X473" s="69"/>
      <c r="Y473" s="69"/>
      <c r="Z473" s="69"/>
      <c r="AA473" s="69"/>
      <c r="AB473" s="69"/>
      <c r="AC473" s="69"/>
      <c r="AD473" s="69"/>
      <c r="AE473" s="69"/>
      <c r="AF473" s="69"/>
    </row>
    <row r="474" customFormat="false" ht="15" hidden="false" customHeight="true" outlineLevel="0" collapsed="false">
      <c r="A474" s="60" t="s">
        <v>75</v>
      </c>
      <c r="B474" s="61" t="str">
        <f aca="false">VLOOKUP(A474,PROGRAMAS!A:I,5,0)</f>
        <v>TEMÁTICO</v>
      </c>
      <c r="C474" s="62" t="str">
        <f aca="false">VLOOKUP(A474,PROGRAMAS!A:I,2,0)</f>
        <v>PIAUÍ PRODUTIVO E SUSTENTÁVEL - AGRICULTURA FAMILIAR</v>
      </c>
      <c r="D474" s="62" t="str">
        <f aca="false">VLOOKUP(A474,PROGRAMAS!A:O,3,0)</f>
        <v>DIRETRIZ II</v>
      </c>
      <c r="E474" s="62" t="str">
        <f aca="false">VLOOKUP(A474,PROGRAMAS!A:O,6,0)</f>
        <v>DESENVOLVIMENTO RURAL</v>
      </c>
      <c r="F474" s="63" t="s">
        <v>995</v>
      </c>
      <c r="G474" s="66" t="str">
        <f aca="false">VLOOKUP(F474,'AÇÕES ORÇAMENTÁRIAS'!D:E,2,0)</f>
        <v>1302</v>
      </c>
      <c r="H474" s="65" t="n">
        <f aca="false">VLOOKUP(CONCATENATE(G474,J474),'AÇÕES ORÇAMENTÁRIAS'!O:P,2,0)</f>
        <v>2978822</v>
      </c>
      <c r="I474" s="65" t="n">
        <f aca="false">VLOOKUP(CONCATENATE(G474,J474),'AÇÕES ORÇAMENTÁRIAS'!O:Q,3,0)</f>
        <v>1744576.48</v>
      </c>
      <c r="J474" s="66" t="str">
        <f aca="false">LEFT(K474,5)</f>
        <v>15202</v>
      </c>
      <c r="K474" s="67" t="s">
        <v>990</v>
      </c>
      <c r="L474" s="71" t="s">
        <v>996</v>
      </c>
      <c r="M474" s="66" t="str">
        <f aca="false">VLOOKUP(L474,'AÇÕES ESTRATÉGICAS'!D:E,2,0)</f>
        <v>2451</v>
      </c>
      <c r="N474" s="66" t="str">
        <f aca="false">CONCATENATE(J474,O474)</f>
        <v>15202CACIMBAS PERFURADAS</v>
      </c>
      <c r="O474" s="69" t="s">
        <v>1027</v>
      </c>
      <c r="P474" s="69" t="s">
        <v>147</v>
      </c>
      <c r="Q474" s="69" t="n">
        <v>1000</v>
      </c>
      <c r="R474" s="69" t="str">
        <f aca="false">VLOOKUP(O474,'PRODUTOS PPA'!G:G,1,0)</f>
        <v>CACIMBAS PERFURADAS</v>
      </c>
      <c r="S474" s="69" t="s">
        <v>995</v>
      </c>
      <c r="T474" s="69" t="s">
        <v>998</v>
      </c>
      <c r="U474" s="69" t="n">
        <v>2978822</v>
      </c>
      <c r="V474" s="70"/>
      <c r="W474" s="69"/>
      <c r="X474" s="69"/>
      <c r="Y474" s="69"/>
      <c r="Z474" s="69"/>
      <c r="AA474" s="69"/>
      <c r="AB474" s="69"/>
      <c r="AC474" s="69"/>
      <c r="AD474" s="69"/>
      <c r="AE474" s="69"/>
      <c r="AF474" s="69"/>
    </row>
    <row r="475" customFormat="false" ht="15" hidden="false" customHeight="false" outlineLevel="0" collapsed="false">
      <c r="A475" s="60" t="s">
        <v>75</v>
      </c>
      <c r="B475" s="61" t="str">
        <f aca="false">VLOOKUP(A475,PROGRAMAS!A:I,5,0)</f>
        <v>TEMÁTICO</v>
      </c>
      <c r="C475" s="62" t="str">
        <f aca="false">VLOOKUP(A475,PROGRAMAS!A:I,2,0)</f>
        <v>PIAUÍ PRODUTIVO E SUSTENTÁVEL - AGRICULTURA FAMILIAR</v>
      </c>
      <c r="D475" s="62" t="str">
        <f aca="false">VLOOKUP(A475,PROGRAMAS!A:O,3,0)</f>
        <v>DIRETRIZ II</v>
      </c>
      <c r="E475" s="62" t="str">
        <f aca="false">VLOOKUP(A475,PROGRAMAS!A:O,6,0)</f>
        <v>DESENVOLVIMENTO RURAL</v>
      </c>
      <c r="F475" s="63" t="s">
        <v>995</v>
      </c>
      <c r="G475" s="66" t="str">
        <f aca="false">VLOOKUP(F475,'AÇÕES ORÇAMENTÁRIAS'!D:E,2,0)</f>
        <v>1302</v>
      </c>
      <c r="H475" s="65" t="n">
        <f aca="false">VLOOKUP(CONCATENATE(G475,J475),'AÇÕES ORÇAMENTÁRIAS'!O:P,2,0)</f>
        <v>2978822</v>
      </c>
      <c r="I475" s="65" t="n">
        <f aca="false">VLOOKUP(CONCATENATE(G475,J475),'AÇÕES ORÇAMENTÁRIAS'!O:Q,3,0)</f>
        <v>1744576.48</v>
      </c>
      <c r="J475" s="66" t="str">
        <f aca="false">LEFT(K475,5)</f>
        <v>15202</v>
      </c>
      <c r="K475" s="67" t="s">
        <v>990</v>
      </c>
      <c r="L475" s="71" t="s">
        <v>996</v>
      </c>
      <c r="M475" s="66" t="str">
        <f aca="false">VLOOKUP(L475,'AÇÕES ESTRATÉGICAS'!D:E,2,0)</f>
        <v>2451</v>
      </c>
      <c r="N475" s="66" t="str">
        <f aca="false">CONCATENATE(J475,O475)</f>
        <v>15202CISTERNAS CONSTRUÍDAS</v>
      </c>
      <c r="O475" s="69" t="s">
        <v>1028</v>
      </c>
      <c r="P475" s="69" t="s">
        <v>147</v>
      </c>
      <c r="Q475" s="69" t="n">
        <v>2500</v>
      </c>
      <c r="R475" s="69" t="str">
        <f aca="false">VLOOKUP(O475,'PRODUTOS PPA'!G:G,1,0)</f>
        <v>CISTERNAS CONSTRUÍDAS</v>
      </c>
      <c r="S475" s="69" t="s">
        <v>995</v>
      </c>
      <c r="T475" s="69" t="s">
        <v>998</v>
      </c>
      <c r="U475" s="69" t="n">
        <v>2978822</v>
      </c>
      <c r="V475" s="70"/>
      <c r="W475" s="69"/>
      <c r="X475" s="69"/>
      <c r="Y475" s="69"/>
      <c r="Z475" s="69"/>
      <c r="AA475" s="69"/>
      <c r="AB475" s="69"/>
      <c r="AC475" s="69"/>
      <c r="AD475" s="69"/>
      <c r="AE475" s="69"/>
      <c r="AF475" s="69"/>
    </row>
    <row r="476" customFormat="false" ht="15" hidden="false" customHeight="true" outlineLevel="0" collapsed="false">
      <c r="A476" s="60" t="s">
        <v>75</v>
      </c>
      <c r="B476" s="61" t="str">
        <f aca="false">VLOOKUP(A476,PROGRAMAS!A:I,5,0)</f>
        <v>TEMÁTICO</v>
      </c>
      <c r="C476" s="62" t="str">
        <f aca="false">VLOOKUP(A476,PROGRAMAS!A:I,2,0)</f>
        <v>PIAUÍ PRODUTIVO E SUSTENTÁVEL - AGRICULTURA FAMILIAR</v>
      </c>
      <c r="D476" s="62" t="str">
        <f aca="false">VLOOKUP(A476,PROGRAMAS!A:O,3,0)</f>
        <v>DIRETRIZ II</v>
      </c>
      <c r="E476" s="62" t="str">
        <f aca="false">VLOOKUP(A476,PROGRAMAS!A:O,6,0)</f>
        <v>DESENVOLVIMENTO RURAL</v>
      </c>
      <c r="F476" s="63" t="s">
        <v>995</v>
      </c>
      <c r="G476" s="66" t="str">
        <f aca="false">VLOOKUP(F476,'AÇÕES ORÇAMENTÁRIAS'!D:E,2,0)</f>
        <v>1302</v>
      </c>
      <c r="H476" s="65" t="n">
        <f aca="false">VLOOKUP(CONCATENATE(G476,J476),'AÇÕES ORÇAMENTÁRIAS'!O:P,2,0)</f>
        <v>2978822</v>
      </c>
      <c r="I476" s="65" t="n">
        <f aca="false">VLOOKUP(CONCATENATE(G476,J476),'AÇÕES ORÇAMENTÁRIAS'!O:Q,3,0)</f>
        <v>1744576.48</v>
      </c>
      <c r="J476" s="66" t="str">
        <f aca="false">LEFT(K476,5)</f>
        <v>15202</v>
      </c>
      <c r="K476" s="67" t="s">
        <v>990</v>
      </c>
      <c r="L476" s="71" t="s">
        <v>996</v>
      </c>
      <c r="M476" s="66" t="str">
        <f aca="false">VLOOKUP(L476,'AÇÕES ESTRATÉGICAS'!D:E,2,0)</f>
        <v>2451</v>
      </c>
      <c r="N476" s="66" t="str">
        <f aca="false">CONCATENATE(J476,O476)</f>
        <v>15202COLÔNIA DE PESCADORES ASSISTIDAS</v>
      </c>
      <c r="O476" s="69" t="s">
        <v>1029</v>
      </c>
      <c r="P476" s="69" t="s">
        <v>1030</v>
      </c>
      <c r="Q476" s="69" t="n">
        <v>5</v>
      </c>
      <c r="R476" s="69" t="str">
        <f aca="false">VLOOKUP(O476,'PRODUTOS PPA'!G:G,1,0)</f>
        <v>COLÔNIA DE PESCADORES ASSISTIDAS</v>
      </c>
      <c r="S476" s="69" t="s">
        <v>995</v>
      </c>
      <c r="T476" s="69" t="s">
        <v>998</v>
      </c>
      <c r="U476" s="69" t="n">
        <v>2978822</v>
      </c>
      <c r="V476" s="70"/>
      <c r="W476" s="69"/>
      <c r="X476" s="69"/>
      <c r="Y476" s="69"/>
      <c r="Z476" s="69"/>
      <c r="AA476" s="69"/>
      <c r="AB476" s="69"/>
      <c r="AC476" s="69"/>
      <c r="AD476" s="69"/>
      <c r="AE476" s="69"/>
      <c r="AF476" s="69"/>
    </row>
    <row r="477" customFormat="false" ht="15" hidden="false" customHeight="true" outlineLevel="0" collapsed="false">
      <c r="A477" s="60" t="s">
        <v>75</v>
      </c>
      <c r="B477" s="61" t="str">
        <f aca="false">VLOOKUP(A477,PROGRAMAS!A:I,5,0)</f>
        <v>TEMÁTICO</v>
      </c>
      <c r="C477" s="62" t="str">
        <f aca="false">VLOOKUP(A477,PROGRAMAS!A:I,2,0)</f>
        <v>PIAUÍ PRODUTIVO E SUSTENTÁVEL - AGRICULTURA FAMILIAR</v>
      </c>
      <c r="D477" s="62" t="str">
        <f aca="false">VLOOKUP(A477,PROGRAMAS!A:O,3,0)</f>
        <v>DIRETRIZ II</v>
      </c>
      <c r="E477" s="62" t="str">
        <f aca="false">VLOOKUP(A477,PROGRAMAS!A:O,6,0)</f>
        <v>DESENVOLVIMENTO RURAL</v>
      </c>
      <c r="F477" s="63" t="s">
        <v>995</v>
      </c>
      <c r="G477" s="66" t="str">
        <f aca="false">VLOOKUP(F477,'AÇÕES ORÇAMENTÁRIAS'!D:E,2,0)</f>
        <v>1302</v>
      </c>
      <c r="H477" s="65" t="n">
        <f aca="false">VLOOKUP(CONCATENATE(G477,J477),'AÇÕES ORÇAMENTÁRIAS'!O:P,2,0)</f>
        <v>2978822</v>
      </c>
      <c r="I477" s="65" t="n">
        <f aca="false">VLOOKUP(CONCATENATE(G477,J477),'AÇÕES ORÇAMENTÁRIAS'!O:Q,3,0)</f>
        <v>1744576.48</v>
      </c>
      <c r="J477" s="66" t="str">
        <f aca="false">LEFT(K477,5)</f>
        <v>15202</v>
      </c>
      <c r="K477" s="67" t="s">
        <v>990</v>
      </c>
      <c r="L477" s="71" t="s">
        <v>996</v>
      </c>
      <c r="M477" s="66" t="str">
        <f aca="false">VLOOKUP(L477,'AÇÕES ESTRATÉGICAS'!D:E,2,0)</f>
        <v>2451</v>
      </c>
      <c r="N477" s="66" t="str">
        <f aca="false">CONCATENATE(J477,O477)</f>
        <v>15202COMUNIDADES RURAIS ASSISTIDAS</v>
      </c>
      <c r="O477" s="69" t="s">
        <v>1031</v>
      </c>
      <c r="P477" s="69" t="s">
        <v>147</v>
      </c>
      <c r="Q477" s="69" t="n">
        <v>2500</v>
      </c>
      <c r="R477" s="69" t="str">
        <f aca="false">VLOOKUP(O477,'PRODUTOS PPA'!G:G,1,0)</f>
        <v>COMUNIDADES RURAIS ASSISTIDAS</v>
      </c>
      <c r="S477" s="69" t="s">
        <v>995</v>
      </c>
      <c r="T477" s="69" t="s">
        <v>998</v>
      </c>
      <c r="U477" s="69" t="n">
        <v>2978822</v>
      </c>
      <c r="V477" s="70"/>
      <c r="W477" s="69"/>
      <c r="X477" s="69"/>
      <c r="Y477" s="69"/>
      <c r="Z477" s="69"/>
      <c r="AA477" s="69"/>
      <c r="AB477" s="69"/>
      <c r="AC477" s="69"/>
      <c r="AD477" s="69"/>
      <c r="AE477" s="69"/>
      <c r="AF477" s="69"/>
    </row>
    <row r="478" customFormat="false" ht="15" hidden="false" customHeight="true" outlineLevel="0" collapsed="false">
      <c r="A478" s="60" t="s">
        <v>75</v>
      </c>
      <c r="B478" s="61" t="str">
        <f aca="false">VLOOKUP(A478,PROGRAMAS!A:I,5,0)</f>
        <v>TEMÁTICO</v>
      </c>
      <c r="C478" s="62" t="str">
        <f aca="false">VLOOKUP(A478,PROGRAMAS!A:I,2,0)</f>
        <v>PIAUÍ PRODUTIVO E SUSTENTÁVEL - AGRICULTURA FAMILIAR</v>
      </c>
      <c r="D478" s="62" t="str">
        <f aca="false">VLOOKUP(A478,PROGRAMAS!A:O,3,0)</f>
        <v>DIRETRIZ II</v>
      </c>
      <c r="E478" s="62" t="str">
        <f aca="false">VLOOKUP(A478,PROGRAMAS!A:O,6,0)</f>
        <v>DESENVOLVIMENTO RURAL</v>
      </c>
      <c r="F478" s="63" t="s">
        <v>995</v>
      </c>
      <c r="G478" s="66" t="str">
        <f aca="false">VLOOKUP(F478,'AÇÕES ORÇAMENTÁRIAS'!D:E,2,0)</f>
        <v>1302</v>
      </c>
      <c r="H478" s="65" t="n">
        <f aca="false">VLOOKUP(CONCATENATE(G478,J478),'AÇÕES ORÇAMENTÁRIAS'!O:P,2,0)</f>
        <v>2978822</v>
      </c>
      <c r="I478" s="65" t="n">
        <f aca="false">VLOOKUP(CONCATENATE(G478,J478),'AÇÕES ORÇAMENTÁRIAS'!O:Q,3,0)</f>
        <v>1744576.48</v>
      </c>
      <c r="J478" s="66" t="str">
        <f aca="false">LEFT(K478,5)</f>
        <v>15202</v>
      </c>
      <c r="K478" s="67" t="s">
        <v>990</v>
      </c>
      <c r="L478" s="71" t="s">
        <v>996</v>
      </c>
      <c r="M478" s="66" t="str">
        <f aca="false">VLOOKUP(L478,'AÇÕES ESTRATÉGICAS'!D:E,2,0)</f>
        <v>2451</v>
      </c>
      <c r="N478" s="66" t="str">
        <f aca="false">CONCATENATE(J478,O478)</f>
        <v>15202CONSELHOS COMUNITÁRIOS ASSISTIDOS</v>
      </c>
      <c r="O478" s="69" t="s">
        <v>1032</v>
      </c>
      <c r="P478" s="69" t="s">
        <v>1033</v>
      </c>
      <c r="Q478" s="69" t="n">
        <v>450</v>
      </c>
      <c r="R478" s="69" t="str">
        <f aca="false">VLOOKUP(O478,'PRODUTOS PPA'!G:G,1,0)</f>
        <v>CONSELHOS COMUNITÁRIOS ASSISTIDOS</v>
      </c>
      <c r="S478" s="69" t="s">
        <v>995</v>
      </c>
      <c r="T478" s="69" t="s">
        <v>998</v>
      </c>
      <c r="U478" s="69" t="n">
        <v>2978822</v>
      </c>
      <c r="V478" s="70"/>
      <c r="W478" s="69"/>
      <c r="X478" s="69"/>
      <c r="Y478" s="69"/>
      <c r="Z478" s="69"/>
      <c r="AA478" s="69"/>
      <c r="AB478" s="69"/>
      <c r="AC478" s="69"/>
      <c r="AD478" s="69"/>
      <c r="AE478" s="69"/>
      <c r="AF478" s="69"/>
    </row>
    <row r="479" customFormat="false" ht="15" hidden="false" customHeight="true" outlineLevel="0" collapsed="false">
      <c r="A479" s="60" t="s">
        <v>75</v>
      </c>
      <c r="B479" s="61" t="str">
        <f aca="false">VLOOKUP(A479,PROGRAMAS!A:I,5,0)</f>
        <v>TEMÁTICO</v>
      </c>
      <c r="C479" s="62" t="str">
        <f aca="false">VLOOKUP(A479,PROGRAMAS!A:I,2,0)</f>
        <v>PIAUÍ PRODUTIVO E SUSTENTÁVEL - AGRICULTURA FAMILIAR</v>
      </c>
      <c r="D479" s="62" t="str">
        <f aca="false">VLOOKUP(A479,PROGRAMAS!A:O,3,0)</f>
        <v>DIRETRIZ II</v>
      </c>
      <c r="E479" s="62" t="str">
        <f aca="false">VLOOKUP(A479,PROGRAMAS!A:O,6,0)</f>
        <v>DESENVOLVIMENTO RURAL</v>
      </c>
      <c r="F479" s="63" t="s">
        <v>995</v>
      </c>
      <c r="G479" s="66" t="str">
        <f aca="false">VLOOKUP(F479,'AÇÕES ORÇAMENTÁRIAS'!D:E,2,0)</f>
        <v>1302</v>
      </c>
      <c r="H479" s="65" t="n">
        <f aca="false">VLOOKUP(CONCATENATE(G479,J479),'AÇÕES ORÇAMENTÁRIAS'!O:P,2,0)</f>
        <v>2978822</v>
      </c>
      <c r="I479" s="65" t="n">
        <f aca="false">VLOOKUP(CONCATENATE(G479,J479),'AÇÕES ORÇAMENTÁRIAS'!O:Q,3,0)</f>
        <v>1744576.48</v>
      </c>
      <c r="J479" s="66" t="str">
        <f aca="false">LEFT(K479,5)</f>
        <v>15202</v>
      </c>
      <c r="K479" s="67" t="s">
        <v>990</v>
      </c>
      <c r="L479" s="71" t="s">
        <v>996</v>
      </c>
      <c r="M479" s="66" t="str">
        <f aca="false">VLOOKUP(L479,'AÇÕES ESTRATÉGICAS'!D:E,2,0)</f>
        <v>2451</v>
      </c>
      <c r="N479" s="66" t="str">
        <f aca="false">CONCATENATE(J479,O479)</f>
        <v>15202COOPERATIVAS ASSISTIDAS</v>
      </c>
      <c r="O479" s="69" t="s">
        <v>1034</v>
      </c>
      <c r="P479" s="69" t="s">
        <v>147</v>
      </c>
      <c r="Q479" s="69" t="n">
        <v>250</v>
      </c>
      <c r="R479" s="69" t="str">
        <f aca="false">VLOOKUP(O479,'PRODUTOS PPA'!G:G,1,0)</f>
        <v>COOPERATIVAS ASSISTIDAS</v>
      </c>
      <c r="S479" s="69" t="s">
        <v>995</v>
      </c>
      <c r="T479" s="69" t="s">
        <v>998</v>
      </c>
      <c r="U479" s="69" t="n">
        <v>2978822</v>
      </c>
      <c r="V479" s="70"/>
      <c r="W479" s="69"/>
      <c r="X479" s="69"/>
      <c r="Y479" s="69"/>
      <c r="Z479" s="69"/>
      <c r="AA479" s="69"/>
      <c r="AB479" s="69"/>
      <c r="AC479" s="69"/>
      <c r="AD479" s="69"/>
      <c r="AE479" s="69"/>
      <c r="AF479" s="69"/>
    </row>
    <row r="480" customFormat="false" ht="15" hidden="false" customHeight="true" outlineLevel="0" collapsed="false">
      <c r="A480" s="60" t="s">
        <v>75</v>
      </c>
      <c r="B480" s="61" t="str">
        <f aca="false">VLOOKUP(A480,PROGRAMAS!A:I,5,0)</f>
        <v>TEMÁTICO</v>
      </c>
      <c r="C480" s="62" t="str">
        <f aca="false">VLOOKUP(A480,PROGRAMAS!A:I,2,0)</f>
        <v>PIAUÍ PRODUTIVO E SUSTENTÁVEL - AGRICULTURA FAMILIAR</v>
      </c>
      <c r="D480" s="62" t="str">
        <f aca="false">VLOOKUP(A480,PROGRAMAS!A:O,3,0)</f>
        <v>DIRETRIZ II</v>
      </c>
      <c r="E480" s="62" t="str">
        <f aca="false">VLOOKUP(A480,PROGRAMAS!A:O,6,0)</f>
        <v>DESENVOLVIMENTO RURAL</v>
      </c>
      <c r="F480" s="63" t="s">
        <v>995</v>
      </c>
      <c r="G480" s="66" t="str">
        <f aca="false">VLOOKUP(F480,'AÇÕES ORÇAMENTÁRIAS'!D:E,2,0)</f>
        <v>1302</v>
      </c>
      <c r="H480" s="65" t="n">
        <f aca="false">VLOOKUP(CONCATENATE(G480,J480),'AÇÕES ORÇAMENTÁRIAS'!O:P,2,0)</f>
        <v>2978822</v>
      </c>
      <c r="I480" s="65" t="n">
        <f aca="false">VLOOKUP(CONCATENATE(G480,J480),'AÇÕES ORÇAMENTÁRIAS'!O:Q,3,0)</f>
        <v>1744576.48</v>
      </c>
      <c r="J480" s="66" t="str">
        <f aca="false">LEFT(K480,5)</f>
        <v>15202</v>
      </c>
      <c r="K480" s="67" t="s">
        <v>990</v>
      </c>
      <c r="L480" s="71" t="s">
        <v>996</v>
      </c>
      <c r="M480" s="66" t="str">
        <f aca="false">VLOOKUP(L480,'AÇÕES ESTRATÉGICAS'!D:E,2,0)</f>
        <v>2451</v>
      </c>
      <c r="N480" s="66" t="str">
        <f aca="false">CONCATENATE(J480,O480)</f>
        <v>15202DIAGNÓSTICOS DE COMUNIDADES RURAIS REALIZADOS</v>
      </c>
      <c r="O480" s="69" t="s">
        <v>1035</v>
      </c>
      <c r="P480" s="69" t="s">
        <v>147</v>
      </c>
      <c r="Q480" s="69" t="n">
        <v>2500</v>
      </c>
      <c r="R480" s="69" t="str">
        <f aca="false">VLOOKUP(O480,'PRODUTOS PPA'!G:G,1,0)</f>
        <v>DIAGNÓSTICOS DE COMUNIDADES RURAIS REALIZADOS</v>
      </c>
      <c r="S480" s="69" t="s">
        <v>995</v>
      </c>
      <c r="T480" s="69" t="s">
        <v>998</v>
      </c>
      <c r="U480" s="69" t="n">
        <v>2978822</v>
      </c>
      <c r="V480" s="70"/>
      <c r="W480" s="69"/>
      <c r="X480" s="69"/>
      <c r="Y480" s="69"/>
      <c r="Z480" s="69"/>
      <c r="AA480" s="69"/>
      <c r="AB480" s="69"/>
      <c r="AC480" s="69"/>
      <c r="AD480" s="69"/>
      <c r="AE480" s="69"/>
      <c r="AF480" s="69"/>
    </row>
    <row r="481" customFormat="false" ht="15" hidden="false" customHeight="true" outlineLevel="0" collapsed="false">
      <c r="A481" s="60" t="s">
        <v>75</v>
      </c>
      <c r="B481" s="61" t="str">
        <f aca="false">VLOOKUP(A481,PROGRAMAS!A:I,5,0)</f>
        <v>TEMÁTICO</v>
      </c>
      <c r="C481" s="62" t="str">
        <f aca="false">VLOOKUP(A481,PROGRAMAS!A:I,2,0)</f>
        <v>PIAUÍ PRODUTIVO E SUSTENTÁVEL - AGRICULTURA FAMILIAR</v>
      </c>
      <c r="D481" s="62" t="str">
        <f aca="false">VLOOKUP(A481,PROGRAMAS!A:O,3,0)</f>
        <v>DIRETRIZ II</v>
      </c>
      <c r="E481" s="62" t="str">
        <f aca="false">VLOOKUP(A481,PROGRAMAS!A:O,6,0)</f>
        <v>DESENVOLVIMENTO RURAL</v>
      </c>
      <c r="F481" s="63" t="s">
        <v>995</v>
      </c>
      <c r="G481" s="66" t="str">
        <f aca="false">VLOOKUP(F481,'AÇÕES ORÇAMENTÁRIAS'!D:E,2,0)</f>
        <v>1302</v>
      </c>
      <c r="H481" s="65" t="n">
        <f aca="false">VLOOKUP(CONCATENATE(G481,J481),'AÇÕES ORÇAMENTÁRIAS'!O:P,2,0)</f>
        <v>2978822</v>
      </c>
      <c r="I481" s="65" t="n">
        <f aca="false">VLOOKUP(CONCATENATE(G481,J481),'AÇÕES ORÇAMENTÁRIAS'!O:Q,3,0)</f>
        <v>1744576.48</v>
      </c>
      <c r="J481" s="66" t="str">
        <f aca="false">LEFT(K481,5)</f>
        <v>15202</v>
      </c>
      <c r="K481" s="67" t="s">
        <v>990</v>
      </c>
      <c r="L481" s="71" t="s">
        <v>996</v>
      </c>
      <c r="M481" s="66" t="str">
        <f aca="false">VLOOKUP(L481,'AÇÕES ESTRATÉGICAS'!D:E,2,0)</f>
        <v>2451</v>
      </c>
      <c r="N481" s="66" t="str">
        <f aca="false">CONCATENATE(J481,O481)</f>
        <v>15202DOCUMENTOS CIVIS DAS TRABALHADORAS RURAIS EMITIDOS</v>
      </c>
      <c r="O481" s="69" t="s">
        <v>1036</v>
      </c>
      <c r="P481" s="69" t="s">
        <v>147</v>
      </c>
      <c r="Q481" s="69" t="n">
        <v>10000</v>
      </c>
      <c r="R481" s="69" t="str">
        <f aca="false">VLOOKUP(O481,'PRODUTOS PPA'!G:G,1,0)</f>
        <v>DOCUMENTOS CIVIS DAS TRABALHADORAS RURAIS EMITIDOS</v>
      </c>
      <c r="S481" s="69" t="s">
        <v>995</v>
      </c>
      <c r="T481" s="69" t="s">
        <v>998</v>
      </c>
      <c r="U481" s="69" t="n">
        <v>2978822</v>
      </c>
      <c r="V481" s="70"/>
      <c r="W481" s="69"/>
      <c r="X481" s="69"/>
      <c r="Y481" s="69"/>
      <c r="Z481" s="69"/>
      <c r="AA481" s="69"/>
      <c r="AB481" s="69"/>
      <c r="AC481" s="69"/>
      <c r="AD481" s="69"/>
      <c r="AE481" s="69"/>
      <c r="AF481" s="69"/>
    </row>
    <row r="482" customFormat="false" ht="15" hidden="false" customHeight="true" outlineLevel="0" collapsed="false">
      <c r="A482" s="60" t="s">
        <v>75</v>
      </c>
      <c r="B482" s="61" t="str">
        <f aca="false">VLOOKUP(A482,PROGRAMAS!A:I,5,0)</f>
        <v>TEMÁTICO</v>
      </c>
      <c r="C482" s="62" t="str">
        <f aca="false">VLOOKUP(A482,PROGRAMAS!A:I,2,0)</f>
        <v>PIAUÍ PRODUTIVO E SUSTENTÁVEL - AGRICULTURA FAMILIAR</v>
      </c>
      <c r="D482" s="62" t="str">
        <f aca="false">VLOOKUP(A482,PROGRAMAS!A:O,3,0)</f>
        <v>DIRETRIZ II</v>
      </c>
      <c r="E482" s="62" t="str">
        <f aca="false">VLOOKUP(A482,PROGRAMAS!A:O,6,0)</f>
        <v>DESENVOLVIMENTO RURAL</v>
      </c>
      <c r="F482" s="63" t="s">
        <v>995</v>
      </c>
      <c r="G482" s="66" t="str">
        <f aca="false">VLOOKUP(F482,'AÇÕES ORÇAMENTÁRIAS'!D:E,2,0)</f>
        <v>1302</v>
      </c>
      <c r="H482" s="65" t="n">
        <f aca="false">VLOOKUP(CONCATENATE(G482,J482),'AÇÕES ORÇAMENTÁRIAS'!O:P,2,0)</f>
        <v>2978822</v>
      </c>
      <c r="I482" s="65" t="n">
        <f aca="false">VLOOKUP(CONCATENATE(G482,J482),'AÇÕES ORÇAMENTÁRIAS'!O:Q,3,0)</f>
        <v>1744576.48</v>
      </c>
      <c r="J482" s="66" t="str">
        <f aca="false">LEFT(K482,5)</f>
        <v>15202</v>
      </c>
      <c r="K482" s="67" t="s">
        <v>990</v>
      </c>
      <c r="L482" s="71" t="s">
        <v>996</v>
      </c>
      <c r="M482" s="66" t="str">
        <f aca="false">VLOOKUP(L482,'AÇÕES ESTRATÉGICAS'!D:E,2,0)</f>
        <v>2451</v>
      </c>
      <c r="N482" s="66" t="str">
        <f aca="false">CONCATENATE(J482,O482)</f>
        <v>15202FAMÍLIAS ASSISTIDAS EM ASSOIAÇÕES COMUNITÁRIAS</v>
      </c>
      <c r="O482" s="69" t="s">
        <v>1037</v>
      </c>
      <c r="P482" s="69" t="s">
        <v>859</v>
      </c>
      <c r="Q482" s="69" t="n">
        <v>375</v>
      </c>
      <c r="R482" s="69" t="str">
        <f aca="false">VLOOKUP(O482,'PRODUTOS PPA'!G:G,1,0)</f>
        <v>FAMÍLIAS ASSISTIDAS EM ASSOIAÇÕES COMUNITÁRIAS</v>
      </c>
      <c r="S482" s="69" t="s">
        <v>995</v>
      </c>
      <c r="T482" s="69" t="s">
        <v>998</v>
      </c>
      <c r="U482" s="69" t="n">
        <v>2978822</v>
      </c>
      <c r="V482" s="70"/>
      <c r="W482" s="69"/>
      <c r="X482" s="69"/>
      <c r="Y482" s="69"/>
      <c r="Z482" s="69"/>
      <c r="AA482" s="69"/>
      <c r="AB482" s="69"/>
      <c r="AC482" s="69"/>
      <c r="AD482" s="69"/>
      <c r="AE482" s="69"/>
      <c r="AF482" s="69"/>
    </row>
    <row r="483" customFormat="false" ht="15" hidden="false" customHeight="true" outlineLevel="0" collapsed="false">
      <c r="A483" s="60" t="s">
        <v>75</v>
      </c>
      <c r="B483" s="61" t="str">
        <f aca="false">VLOOKUP(A483,PROGRAMAS!A:I,5,0)</f>
        <v>TEMÁTICO</v>
      </c>
      <c r="C483" s="62" t="str">
        <f aca="false">VLOOKUP(A483,PROGRAMAS!A:I,2,0)</f>
        <v>PIAUÍ PRODUTIVO E SUSTENTÁVEL - AGRICULTURA FAMILIAR</v>
      </c>
      <c r="D483" s="62" t="str">
        <f aca="false">VLOOKUP(A483,PROGRAMAS!A:O,3,0)</f>
        <v>DIRETRIZ II</v>
      </c>
      <c r="E483" s="62" t="str">
        <f aca="false">VLOOKUP(A483,PROGRAMAS!A:O,6,0)</f>
        <v>DESENVOLVIMENTO RURAL</v>
      </c>
      <c r="F483" s="63" t="s">
        <v>995</v>
      </c>
      <c r="G483" s="66" t="str">
        <f aca="false">VLOOKUP(F483,'AÇÕES ORÇAMENTÁRIAS'!D:E,2,0)</f>
        <v>1302</v>
      </c>
      <c r="H483" s="65" t="n">
        <f aca="false">VLOOKUP(CONCATENATE(G483,J483),'AÇÕES ORÇAMENTÁRIAS'!O:P,2,0)</f>
        <v>2978822</v>
      </c>
      <c r="I483" s="65" t="n">
        <f aca="false">VLOOKUP(CONCATENATE(G483,J483),'AÇÕES ORÇAMENTÁRIAS'!O:Q,3,0)</f>
        <v>1744576.48</v>
      </c>
      <c r="J483" s="66" t="str">
        <f aca="false">LEFT(K483,5)</f>
        <v>15202</v>
      </c>
      <c r="K483" s="67" t="s">
        <v>990</v>
      </c>
      <c r="L483" s="71" t="s">
        <v>996</v>
      </c>
      <c r="M483" s="66" t="str">
        <f aca="false">VLOOKUP(L483,'AÇÕES ESTRATÉGICAS'!D:E,2,0)</f>
        <v>2451</v>
      </c>
      <c r="N483" s="66" t="str">
        <f aca="false">CONCATENATE(J483,O483)</f>
        <v>15202FAMILIAS ASSISTIDAS EM DESENVOLVIMENTO SOCIAL, SEGURANÇA ALIMENTAR, EDUCAÇÃO AMBIENTAL E GERAÇÃO DE EMPREGO E RENDA</v>
      </c>
      <c r="O483" s="69" t="s">
        <v>1038</v>
      </c>
      <c r="P483" s="69" t="s">
        <v>859</v>
      </c>
      <c r="Q483" s="69" t="n">
        <v>7500</v>
      </c>
      <c r="R483" s="69" t="str">
        <f aca="false">VLOOKUP(O483,'PRODUTOS PPA'!G:G,1,0)</f>
        <v>FAMILIAS ASSISTIDAS EM DESENVOLVIMENTO SOCIAL, SEGURANÇA ALIMENTAR, EDUCAÇÃO AMBIENTAL E GERAÇÃO DE EMPREGO E RENDA</v>
      </c>
      <c r="S483" s="69" t="s">
        <v>995</v>
      </c>
      <c r="T483" s="69" t="s">
        <v>998</v>
      </c>
      <c r="U483" s="69" t="n">
        <v>2978822</v>
      </c>
      <c r="V483" s="70"/>
      <c r="W483" s="69"/>
      <c r="X483" s="69"/>
      <c r="Y483" s="69"/>
      <c r="Z483" s="69"/>
      <c r="AA483" s="69"/>
      <c r="AB483" s="69"/>
      <c r="AC483" s="69"/>
      <c r="AD483" s="69"/>
      <c r="AE483" s="69"/>
      <c r="AF483" s="69"/>
    </row>
    <row r="484" customFormat="false" ht="15" hidden="false" customHeight="true" outlineLevel="0" collapsed="false">
      <c r="A484" s="60" t="s">
        <v>75</v>
      </c>
      <c r="B484" s="61" t="str">
        <f aca="false">VLOOKUP(A484,PROGRAMAS!A:I,5,0)</f>
        <v>TEMÁTICO</v>
      </c>
      <c r="C484" s="62" t="str">
        <f aca="false">VLOOKUP(A484,PROGRAMAS!A:I,2,0)</f>
        <v>PIAUÍ PRODUTIVO E SUSTENTÁVEL - AGRICULTURA FAMILIAR</v>
      </c>
      <c r="D484" s="62" t="str">
        <f aca="false">VLOOKUP(A484,PROGRAMAS!A:O,3,0)</f>
        <v>DIRETRIZ II</v>
      </c>
      <c r="E484" s="62" t="str">
        <f aca="false">VLOOKUP(A484,PROGRAMAS!A:O,6,0)</f>
        <v>DESENVOLVIMENTO RURAL</v>
      </c>
      <c r="F484" s="63" t="s">
        <v>995</v>
      </c>
      <c r="G484" s="66" t="str">
        <f aca="false">VLOOKUP(F484,'AÇÕES ORÇAMENTÁRIAS'!D:E,2,0)</f>
        <v>1302</v>
      </c>
      <c r="H484" s="65" t="n">
        <f aca="false">VLOOKUP(CONCATENATE(G484,J484),'AÇÕES ORÇAMENTÁRIAS'!O:P,2,0)</f>
        <v>2978822</v>
      </c>
      <c r="I484" s="65" t="n">
        <f aca="false">VLOOKUP(CONCATENATE(G484,J484),'AÇÕES ORÇAMENTÁRIAS'!O:Q,3,0)</f>
        <v>1744576.48</v>
      </c>
      <c r="J484" s="66" t="str">
        <f aca="false">LEFT(K484,5)</f>
        <v>15202</v>
      </c>
      <c r="K484" s="67" t="s">
        <v>990</v>
      </c>
      <c r="L484" s="71" t="s">
        <v>996</v>
      </c>
      <c r="M484" s="66" t="str">
        <f aca="false">VLOOKUP(L484,'AÇÕES ESTRATÉGICAS'!D:E,2,0)</f>
        <v>2451</v>
      </c>
      <c r="N484" s="66" t="str">
        <f aca="false">CONCATENATE(J484,O484)</f>
        <v>15202HORTAS COMUNITÁRIAS IMPLANTADAS</v>
      </c>
      <c r="O484" s="69" t="s">
        <v>1039</v>
      </c>
      <c r="P484" s="69" t="s">
        <v>147</v>
      </c>
      <c r="Q484" s="69" t="n">
        <v>750</v>
      </c>
      <c r="R484" s="69" t="str">
        <f aca="false">VLOOKUP(O484,'PRODUTOS PPA'!G:G,1,0)</f>
        <v>HORTAS COMUNITÁRIAS IMPLANTADAS</v>
      </c>
      <c r="S484" s="69" t="s">
        <v>995</v>
      </c>
      <c r="T484" s="69" t="s">
        <v>998</v>
      </c>
      <c r="U484" s="69" t="n">
        <v>2978822</v>
      </c>
      <c r="V484" s="70"/>
      <c r="W484" s="69"/>
      <c r="X484" s="69"/>
      <c r="Y484" s="69"/>
      <c r="Z484" s="69"/>
      <c r="AA484" s="69"/>
      <c r="AB484" s="69"/>
      <c r="AC484" s="69"/>
      <c r="AD484" s="69"/>
      <c r="AE484" s="69"/>
      <c r="AF484" s="69"/>
    </row>
    <row r="485" customFormat="false" ht="15" hidden="false" customHeight="true" outlineLevel="0" collapsed="false">
      <c r="A485" s="60" t="s">
        <v>75</v>
      </c>
      <c r="B485" s="61" t="str">
        <f aca="false">VLOOKUP(A485,PROGRAMAS!A:I,5,0)</f>
        <v>TEMÁTICO</v>
      </c>
      <c r="C485" s="62" t="str">
        <f aca="false">VLOOKUP(A485,PROGRAMAS!A:I,2,0)</f>
        <v>PIAUÍ PRODUTIVO E SUSTENTÁVEL - AGRICULTURA FAMILIAR</v>
      </c>
      <c r="D485" s="62" t="str">
        <f aca="false">VLOOKUP(A485,PROGRAMAS!A:O,3,0)</f>
        <v>DIRETRIZ II</v>
      </c>
      <c r="E485" s="62" t="str">
        <f aca="false">VLOOKUP(A485,PROGRAMAS!A:O,6,0)</f>
        <v>DESENVOLVIMENTO RURAL</v>
      </c>
      <c r="F485" s="63" t="s">
        <v>995</v>
      </c>
      <c r="G485" s="66" t="str">
        <f aca="false">VLOOKUP(F485,'AÇÕES ORÇAMENTÁRIAS'!D:E,2,0)</f>
        <v>1302</v>
      </c>
      <c r="H485" s="65" t="n">
        <f aca="false">VLOOKUP(CONCATENATE(G485,J485),'AÇÕES ORÇAMENTÁRIAS'!O:P,2,0)</f>
        <v>2978822</v>
      </c>
      <c r="I485" s="65" t="n">
        <f aca="false">VLOOKUP(CONCATENATE(G485,J485),'AÇÕES ORÇAMENTÁRIAS'!O:Q,3,0)</f>
        <v>1744576.48</v>
      </c>
      <c r="J485" s="66" t="str">
        <f aca="false">LEFT(K485,5)</f>
        <v>15202</v>
      </c>
      <c r="K485" s="67" t="s">
        <v>990</v>
      </c>
      <c r="L485" s="71" t="s">
        <v>996</v>
      </c>
      <c r="M485" s="66" t="str">
        <f aca="false">VLOOKUP(L485,'AÇÕES ESTRATÉGICAS'!D:E,2,0)</f>
        <v>2451</v>
      </c>
      <c r="N485" s="66" t="str">
        <f aca="false">CONCATENATE(J485,O485)</f>
        <v>15202MULHERES ASSISTIDAS EM EXTRATIVISMO</v>
      </c>
      <c r="O485" s="69" t="s">
        <v>1040</v>
      </c>
      <c r="P485" s="69" t="s">
        <v>420</v>
      </c>
      <c r="Q485" s="69" t="n">
        <v>500</v>
      </c>
      <c r="R485" s="69" t="str">
        <f aca="false">VLOOKUP(O485,'PRODUTOS PPA'!G:G,1,0)</f>
        <v>MULHERES ASSISTIDAS EM EXTRATIVISMO</v>
      </c>
      <c r="S485" s="69" t="s">
        <v>995</v>
      </c>
      <c r="T485" s="69" t="s">
        <v>998</v>
      </c>
      <c r="U485" s="69" t="n">
        <v>2978822</v>
      </c>
      <c r="V485" s="70"/>
      <c r="W485" s="69"/>
      <c r="X485" s="69"/>
      <c r="Y485" s="69"/>
      <c r="Z485" s="69"/>
      <c r="AA485" s="69"/>
      <c r="AB485" s="69"/>
      <c r="AC485" s="69"/>
      <c r="AD485" s="69"/>
      <c r="AE485" s="69"/>
      <c r="AF485" s="69"/>
    </row>
    <row r="486" customFormat="false" ht="15" hidden="false" customHeight="true" outlineLevel="0" collapsed="false">
      <c r="A486" s="60" t="s">
        <v>75</v>
      </c>
      <c r="B486" s="61" t="str">
        <f aca="false">VLOOKUP(A486,PROGRAMAS!A:I,5,0)</f>
        <v>TEMÁTICO</v>
      </c>
      <c r="C486" s="62" t="str">
        <f aca="false">VLOOKUP(A486,PROGRAMAS!A:I,2,0)</f>
        <v>PIAUÍ PRODUTIVO E SUSTENTÁVEL - AGRICULTURA FAMILIAR</v>
      </c>
      <c r="D486" s="62" t="str">
        <f aca="false">VLOOKUP(A486,PROGRAMAS!A:O,3,0)</f>
        <v>DIRETRIZ II</v>
      </c>
      <c r="E486" s="62" t="str">
        <f aca="false">VLOOKUP(A486,PROGRAMAS!A:O,6,0)</f>
        <v>DESENVOLVIMENTO RURAL</v>
      </c>
      <c r="F486" s="63" t="s">
        <v>995</v>
      </c>
      <c r="G486" s="66" t="str">
        <f aca="false">VLOOKUP(F486,'AÇÕES ORÇAMENTÁRIAS'!D:E,2,0)</f>
        <v>1302</v>
      </c>
      <c r="H486" s="65" t="n">
        <f aca="false">VLOOKUP(CONCATENATE(G486,J486),'AÇÕES ORÇAMENTÁRIAS'!O:P,2,0)</f>
        <v>2978822</v>
      </c>
      <c r="I486" s="65" t="n">
        <f aca="false">VLOOKUP(CONCATENATE(G486,J486),'AÇÕES ORÇAMENTÁRIAS'!O:Q,3,0)</f>
        <v>1744576.48</v>
      </c>
      <c r="J486" s="66" t="str">
        <f aca="false">LEFT(K486,5)</f>
        <v>15202</v>
      </c>
      <c r="K486" s="67" t="s">
        <v>990</v>
      </c>
      <c r="L486" s="71" t="s">
        <v>996</v>
      </c>
      <c r="M486" s="66" t="str">
        <f aca="false">VLOOKUP(L486,'AÇÕES ESTRATÉGICAS'!D:E,2,0)</f>
        <v>2451</v>
      </c>
      <c r="N486" s="66" t="str">
        <f aca="false">CONCATENATE(J486,O486)</f>
        <v>15202MULHERES RURAIS ASSISTIDAS</v>
      </c>
      <c r="O486" s="69" t="s">
        <v>1041</v>
      </c>
      <c r="P486" s="69" t="s">
        <v>420</v>
      </c>
      <c r="Q486" s="69" t="n">
        <v>5000</v>
      </c>
      <c r="R486" s="69" t="str">
        <f aca="false">VLOOKUP(O486,'PRODUTOS PPA'!G:G,1,0)</f>
        <v>MULHERES RURAIS ASSISTIDAS</v>
      </c>
      <c r="S486" s="69" t="s">
        <v>995</v>
      </c>
      <c r="T486" s="69" t="s">
        <v>998</v>
      </c>
      <c r="U486" s="69" t="n">
        <v>2978822</v>
      </c>
      <c r="V486" s="70"/>
      <c r="W486" s="69"/>
      <c r="X486" s="69"/>
      <c r="Y486" s="69"/>
      <c r="Z486" s="69"/>
      <c r="AA486" s="69"/>
      <c r="AB486" s="69"/>
      <c r="AC486" s="69"/>
      <c r="AD486" s="69"/>
      <c r="AE486" s="69"/>
      <c r="AF486" s="69"/>
    </row>
    <row r="487" customFormat="false" ht="15" hidden="false" customHeight="true" outlineLevel="0" collapsed="false">
      <c r="A487" s="60" t="s">
        <v>75</v>
      </c>
      <c r="B487" s="61" t="str">
        <f aca="false">VLOOKUP(A487,PROGRAMAS!A:I,5,0)</f>
        <v>TEMÁTICO</v>
      </c>
      <c r="C487" s="62" t="str">
        <f aca="false">VLOOKUP(A487,PROGRAMAS!A:I,2,0)</f>
        <v>PIAUÍ PRODUTIVO E SUSTENTÁVEL - AGRICULTURA FAMILIAR</v>
      </c>
      <c r="D487" s="62" t="str">
        <f aca="false">VLOOKUP(A487,PROGRAMAS!A:O,3,0)</f>
        <v>DIRETRIZ II</v>
      </c>
      <c r="E487" s="62" t="str">
        <f aca="false">VLOOKUP(A487,PROGRAMAS!A:O,6,0)</f>
        <v>DESENVOLVIMENTO RURAL</v>
      </c>
      <c r="F487" s="63" t="s">
        <v>995</v>
      </c>
      <c r="G487" s="66" t="str">
        <f aca="false">VLOOKUP(F487,'AÇÕES ORÇAMENTÁRIAS'!D:E,2,0)</f>
        <v>1302</v>
      </c>
      <c r="H487" s="65" t="n">
        <f aca="false">VLOOKUP(CONCATENATE(G487,J487),'AÇÕES ORÇAMENTÁRIAS'!O:P,2,0)</f>
        <v>2978822</v>
      </c>
      <c r="I487" s="65" t="n">
        <f aca="false">VLOOKUP(CONCATENATE(G487,J487),'AÇÕES ORÇAMENTÁRIAS'!O:Q,3,0)</f>
        <v>1744576.48</v>
      </c>
      <c r="J487" s="66" t="str">
        <f aca="false">LEFT(K487,5)</f>
        <v>15202</v>
      </c>
      <c r="K487" s="67" t="s">
        <v>990</v>
      </c>
      <c r="L487" s="71" t="s">
        <v>996</v>
      </c>
      <c r="M487" s="66" t="str">
        <f aca="false">VLOOKUP(L487,'AÇÕES ESTRATÉGICAS'!D:E,2,0)</f>
        <v>2451</v>
      </c>
      <c r="N487" s="66" t="str">
        <f aca="false">CONCATENATE(J487,O487)</f>
        <v>15202TÉCNICOS CAPACITADOS</v>
      </c>
      <c r="O487" s="69" t="s">
        <v>1042</v>
      </c>
      <c r="P487" s="69" t="s">
        <v>670</v>
      </c>
      <c r="Q487" s="69" t="n">
        <v>150</v>
      </c>
      <c r="R487" s="69" t="str">
        <f aca="false">VLOOKUP(O487,'PRODUTOS PPA'!G:G,1,0)</f>
        <v>TÉCNICOS CAPACITADOS</v>
      </c>
      <c r="S487" s="69" t="s">
        <v>995</v>
      </c>
      <c r="T487" s="69" t="s">
        <v>998</v>
      </c>
      <c r="U487" s="69" t="n">
        <v>2978822</v>
      </c>
      <c r="V487" s="70"/>
      <c r="W487" s="69"/>
      <c r="X487" s="69"/>
      <c r="Y487" s="69"/>
      <c r="Z487" s="69"/>
      <c r="AA487" s="69"/>
      <c r="AB487" s="69"/>
      <c r="AC487" s="69"/>
      <c r="AD487" s="69"/>
      <c r="AE487" s="69"/>
      <c r="AF487" s="69"/>
    </row>
    <row r="488" customFormat="false" ht="15" hidden="false" customHeight="true" outlineLevel="0" collapsed="false">
      <c r="A488" s="60" t="s">
        <v>78</v>
      </c>
      <c r="B488" s="61" t="str">
        <f aca="false">VLOOKUP(A488,PROGRAMAS!A:I,5,0)</f>
        <v>TEMÁTICO</v>
      </c>
      <c r="C488" s="62" t="str">
        <f aca="false">VLOOKUP(A488,PROGRAMAS!A:I,2,0)</f>
        <v>VIVER BEM NO SEMIÁRIDO</v>
      </c>
      <c r="D488" s="62" t="str">
        <f aca="false">VLOOKUP(A488,PROGRAMAS!A:O,3,0)</f>
        <v>DIRETRIZ II</v>
      </c>
      <c r="E488" s="62" t="str">
        <f aca="false">VLOOKUP(A488,PROGRAMAS!A:O,6,0)</f>
        <v>DESENVOLVIMENTO RURAL</v>
      </c>
      <c r="F488" s="63" t="s">
        <v>1043</v>
      </c>
      <c r="G488" s="66" t="str">
        <f aca="false">VLOOKUP(F488,'AÇÕES ORÇAMENTÁRIAS'!D:E,2,0)</f>
        <v>2321</v>
      </c>
      <c r="H488" s="65" t="n">
        <f aca="false">VLOOKUP(CONCATENATE(G488,J488),'AÇÕES ORÇAMENTÁRIAS'!O:P,2,0)</f>
        <v>5124875</v>
      </c>
      <c r="I488" s="65" t="n">
        <f aca="false">VLOOKUP(CONCATENATE(G488,J488),'AÇÕES ORÇAMENTÁRIAS'!O:Q,3,0)</f>
        <v>197631.68</v>
      </c>
      <c r="J488" s="66" t="str">
        <f aca="false">LEFT(K488,5)</f>
        <v>15202</v>
      </c>
      <c r="K488" s="67" t="s">
        <v>990</v>
      </c>
      <c r="L488" s="71" t="s">
        <v>1043</v>
      </c>
      <c r="M488" s="66" t="str">
        <f aca="false">VLOOKUP(L488,'AÇÕES ESTRATÉGICAS'!D:E,2,0)</f>
        <v>2452</v>
      </c>
      <c r="N488" s="66" t="str">
        <f aca="false">CONCATENATE(J488,O488)</f>
        <v>15202AGRICULTORES FAMILIARES ASSISTIDOS NOS MUNICÍPIOS DO SEMIÁRIDO PIAUIENSE</v>
      </c>
      <c r="O488" s="63" t="s">
        <v>1044</v>
      </c>
      <c r="P488" s="63" t="s">
        <v>890</v>
      </c>
      <c r="Q488" s="63" t="n">
        <v>12400</v>
      </c>
      <c r="R488" s="69" t="str">
        <f aca="false">VLOOKUP(O488,'PRODUTOS PPA'!G:G,1,0)</f>
        <v>AGRICULTORES FAMILIARES ASSISTIDOS NOS MUNICÍPIOS DO SEMIÁRIDO PIAUIENSE</v>
      </c>
      <c r="S488" s="63" t="s">
        <v>1043</v>
      </c>
      <c r="T488" s="63" t="s">
        <v>1045</v>
      </c>
      <c r="U488" s="63" t="n">
        <v>5124875</v>
      </c>
      <c r="V488" s="70"/>
      <c r="W488" s="69"/>
      <c r="X488" s="69"/>
      <c r="Y488" s="69"/>
      <c r="Z488" s="69"/>
      <c r="AA488" s="69"/>
      <c r="AB488" s="69"/>
      <c r="AC488" s="69"/>
      <c r="AD488" s="69"/>
      <c r="AE488" s="69"/>
      <c r="AF488" s="69"/>
    </row>
    <row r="489" customFormat="false" ht="15" hidden="false" customHeight="true" outlineLevel="0" collapsed="false">
      <c r="A489" s="60" t="s">
        <v>78</v>
      </c>
      <c r="B489" s="61" t="str">
        <f aca="false">VLOOKUP(A489,PROGRAMAS!A:I,5,0)</f>
        <v>TEMÁTICO</v>
      </c>
      <c r="C489" s="62" t="str">
        <f aca="false">VLOOKUP(A489,PROGRAMAS!A:I,2,0)</f>
        <v>VIVER BEM NO SEMIÁRIDO</v>
      </c>
      <c r="D489" s="62" t="str">
        <f aca="false">VLOOKUP(A489,PROGRAMAS!A:O,3,0)</f>
        <v>DIRETRIZ II</v>
      </c>
      <c r="E489" s="62" t="str">
        <f aca="false">VLOOKUP(A489,PROGRAMAS!A:O,6,0)</f>
        <v>DESENVOLVIMENTO RURAL</v>
      </c>
      <c r="F489" s="63" t="s">
        <v>1043</v>
      </c>
      <c r="G489" s="66" t="str">
        <f aca="false">VLOOKUP(F489,'AÇÕES ORÇAMENTÁRIAS'!D:E,2,0)</f>
        <v>2321</v>
      </c>
      <c r="H489" s="65" t="n">
        <f aca="false">VLOOKUP(CONCATENATE(G489,J489),'AÇÕES ORÇAMENTÁRIAS'!O:P,2,0)</f>
        <v>5124875</v>
      </c>
      <c r="I489" s="65" t="n">
        <f aca="false">VLOOKUP(CONCATENATE(G489,J489),'AÇÕES ORÇAMENTÁRIAS'!O:Q,3,0)</f>
        <v>197631.68</v>
      </c>
      <c r="J489" s="66" t="str">
        <f aca="false">LEFT(K489,5)</f>
        <v>15202</v>
      </c>
      <c r="K489" s="67" t="s">
        <v>990</v>
      </c>
      <c r="L489" s="71" t="s">
        <v>1043</v>
      </c>
      <c r="M489" s="66" t="str">
        <f aca="false">VLOOKUP(L489,'AÇÕES ESTRATÉGICAS'!D:E,2,0)</f>
        <v>2452</v>
      </c>
      <c r="N489" s="66" t="str">
        <f aca="false">CONCATENATE(J489,O489)</f>
        <v>15202CAPACITAÇÃO DE AGRICULTURES FAMILIARES NO APROVEITAMENTO DE FRUTOS DA CAATINGA REALIZADA</v>
      </c>
      <c r="O489" s="63" t="s">
        <v>1046</v>
      </c>
      <c r="P489" s="63" t="s">
        <v>703</v>
      </c>
      <c r="Q489" s="69" t="n">
        <v>8</v>
      </c>
      <c r="R489" s="69" t="str">
        <f aca="false">VLOOKUP(O489,'PRODUTOS PPA'!G:G,1,0)</f>
        <v>CAPACITAÇÃO DE AGRICULTURES FAMILIARES NO APROVEITAMENTO DE FRUTOS DA CAATINGA REALIZADA</v>
      </c>
      <c r="S489" s="69" t="s">
        <v>1043</v>
      </c>
      <c r="T489" s="69" t="s">
        <v>1045</v>
      </c>
      <c r="U489" s="69" t="n">
        <v>5124875</v>
      </c>
      <c r="V489" s="70"/>
      <c r="W489" s="69"/>
      <c r="X489" s="69"/>
      <c r="Y489" s="69"/>
      <c r="Z489" s="69"/>
      <c r="AA489" s="69"/>
      <c r="AB489" s="69"/>
      <c r="AC489" s="69"/>
      <c r="AD489" s="69"/>
      <c r="AE489" s="69"/>
      <c r="AF489" s="69"/>
    </row>
    <row r="490" customFormat="false" ht="15" hidden="false" customHeight="true" outlineLevel="0" collapsed="false">
      <c r="A490" s="60" t="s">
        <v>78</v>
      </c>
      <c r="B490" s="61" t="str">
        <f aca="false">VLOOKUP(A490,PROGRAMAS!A:I,5,0)</f>
        <v>TEMÁTICO</v>
      </c>
      <c r="C490" s="62" t="str">
        <f aca="false">VLOOKUP(A490,PROGRAMAS!A:I,2,0)</f>
        <v>VIVER BEM NO SEMIÁRIDO</v>
      </c>
      <c r="D490" s="62" t="str">
        <f aca="false">VLOOKUP(A490,PROGRAMAS!A:O,3,0)</f>
        <v>DIRETRIZ II</v>
      </c>
      <c r="E490" s="62" t="str">
        <f aca="false">VLOOKUP(A490,PROGRAMAS!A:O,6,0)</f>
        <v>DESENVOLVIMENTO RURAL</v>
      </c>
      <c r="F490" s="63" t="s">
        <v>1043</v>
      </c>
      <c r="G490" s="66" t="str">
        <f aca="false">VLOOKUP(F490,'AÇÕES ORÇAMENTÁRIAS'!D:E,2,0)</f>
        <v>2321</v>
      </c>
      <c r="H490" s="65" t="n">
        <f aca="false">VLOOKUP(CONCATENATE(G490,J490),'AÇÕES ORÇAMENTÁRIAS'!O:P,2,0)</f>
        <v>5124875</v>
      </c>
      <c r="I490" s="65" t="n">
        <f aca="false">VLOOKUP(CONCATENATE(G490,J490),'AÇÕES ORÇAMENTÁRIAS'!O:Q,3,0)</f>
        <v>197631.68</v>
      </c>
      <c r="J490" s="66" t="str">
        <f aca="false">LEFT(K490,5)</f>
        <v>15202</v>
      </c>
      <c r="K490" s="67" t="s">
        <v>990</v>
      </c>
      <c r="L490" s="71" t="s">
        <v>1043</v>
      </c>
      <c r="M490" s="66" t="str">
        <f aca="false">VLOOKUP(L490,'AÇÕES ESTRATÉGICAS'!D:E,2,0)</f>
        <v>2452</v>
      </c>
      <c r="N490" s="66" t="str">
        <f aca="false">CONCATENATE(J490,O490)</f>
        <v>15202CAPACITAÇÃO DE PRODUTORES RURAIS EM CADEIAS PRODUTIVAS PRIORITÁRIAS REALIZADA</v>
      </c>
      <c r="O490" s="69" t="s">
        <v>1047</v>
      </c>
      <c r="P490" s="69" t="s">
        <v>311</v>
      </c>
      <c r="Q490" s="69" t="n">
        <v>25</v>
      </c>
      <c r="R490" s="69" t="str">
        <f aca="false">VLOOKUP(O490,'PRODUTOS PPA'!G:G,1,0)</f>
        <v>CAPACITAÇÃO DE PRODUTORES RURAIS EM CADEIAS PRODUTIVAS PRIORITÁRIAS REALIZADA</v>
      </c>
      <c r="S490" s="69" t="s">
        <v>1043</v>
      </c>
      <c r="T490" s="69" t="s">
        <v>1045</v>
      </c>
      <c r="U490" s="69" t="n">
        <v>5124875</v>
      </c>
      <c r="V490" s="70"/>
      <c r="W490" s="69"/>
      <c r="X490" s="69"/>
      <c r="Y490" s="69"/>
      <c r="Z490" s="69"/>
      <c r="AA490" s="69"/>
      <c r="AB490" s="69"/>
      <c r="AC490" s="69"/>
      <c r="AD490" s="69"/>
      <c r="AE490" s="69"/>
      <c r="AF490" s="69"/>
    </row>
    <row r="491" customFormat="false" ht="15" hidden="false" customHeight="true" outlineLevel="0" collapsed="false">
      <c r="A491" s="60" t="s">
        <v>78</v>
      </c>
      <c r="B491" s="61" t="str">
        <f aca="false">VLOOKUP(A491,PROGRAMAS!A:I,5,0)</f>
        <v>TEMÁTICO</v>
      </c>
      <c r="C491" s="62" t="str">
        <f aca="false">VLOOKUP(A491,PROGRAMAS!A:I,2,0)</f>
        <v>VIVER BEM NO SEMIÁRIDO</v>
      </c>
      <c r="D491" s="62" t="str">
        <f aca="false">VLOOKUP(A491,PROGRAMAS!A:O,3,0)</f>
        <v>DIRETRIZ II</v>
      </c>
      <c r="E491" s="62" t="str">
        <f aca="false">VLOOKUP(A491,PROGRAMAS!A:O,6,0)</f>
        <v>DESENVOLVIMENTO RURAL</v>
      </c>
      <c r="F491" s="63" t="s">
        <v>1043</v>
      </c>
      <c r="G491" s="66" t="str">
        <f aca="false">VLOOKUP(F491,'AÇÕES ORÇAMENTÁRIAS'!D:E,2,0)</f>
        <v>2321</v>
      </c>
      <c r="H491" s="65" t="n">
        <f aca="false">VLOOKUP(CONCATENATE(G491,J491),'AÇÕES ORÇAMENTÁRIAS'!O:P,2,0)</f>
        <v>5124875</v>
      </c>
      <c r="I491" s="65" t="n">
        <f aca="false">VLOOKUP(CONCATENATE(G491,J491),'AÇÕES ORÇAMENTÁRIAS'!O:Q,3,0)</f>
        <v>197631.68</v>
      </c>
      <c r="J491" s="66" t="str">
        <f aca="false">LEFT(K491,5)</f>
        <v>15202</v>
      </c>
      <c r="K491" s="67" t="s">
        <v>990</v>
      </c>
      <c r="L491" s="71" t="s">
        <v>1043</v>
      </c>
      <c r="M491" s="66" t="str">
        <f aca="false">VLOOKUP(L491,'AÇÕES ESTRATÉGICAS'!D:E,2,0)</f>
        <v>2452</v>
      </c>
      <c r="N491" s="66" t="str">
        <f aca="false">CONCATENATE(J491,O491)</f>
        <v>15202CAPACITAÇÃO DE TÉCNICOS NAS CADEIAS PRODUTIVAS PRIORITÁRIAS REALIZADA</v>
      </c>
      <c r="O491" s="69" t="s">
        <v>1048</v>
      </c>
      <c r="P491" s="69" t="s">
        <v>311</v>
      </c>
      <c r="Q491" s="69" t="n">
        <v>10</v>
      </c>
      <c r="R491" s="69" t="str">
        <f aca="false">VLOOKUP(O491,'PRODUTOS PPA'!G:G,1,0)</f>
        <v>CAPACITAÇÃO DE TÉCNICOS NAS CADEIAS PRODUTIVAS PRIORITÁRIAS REALIZADA</v>
      </c>
      <c r="S491" s="69" t="s">
        <v>1043</v>
      </c>
      <c r="T491" s="69" t="s">
        <v>1045</v>
      </c>
      <c r="U491" s="69" t="n">
        <v>5124875</v>
      </c>
      <c r="V491" s="70"/>
      <c r="W491" s="69"/>
      <c r="X491" s="69"/>
      <c r="Y491" s="69"/>
      <c r="Z491" s="69"/>
      <c r="AA491" s="69"/>
      <c r="AB491" s="69"/>
      <c r="AC491" s="69"/>
      <c r="AD491" s="69"/>
      <c r="AE491" s="69"/>
      <c r="AF491" s="69"/>
    </row>
    <row r="492" customFormat="false" ht="15" hidden="false" customHeight="true" outlineLevel="0" collapsed="false">
      <c r="A492" s="60" t="s">
        <v>78</v>
      </c>
      <c r="B492" s="61" t="str">
        <f aca="false">VLOOKUP(A492,PROGRAMAS!A:I,5,0)</f>
        <v>TEMÁTICO</v>
      </c>
      <c r="C492" s="62" t="str">
        <f aca="false">VLOOKUP(A492,PROGRAMAS!A:I,2,0)</f>
        <v>VIVER BEM NO SEMIÁRIDO</v>
      </c>
      <c r="D492" s="62" t="str">
        <f aca="false">VLOOKUP(A492,PROGRAMAS!A:O,3,0)</f>
        <v>DIRETRIZ II</v>
      </c>
      <c r="E492" s="62" t="str">
        <f aca="false">VLOOKUP(A492,PROGRAMAS!A:O,6,0)</f>
        <v>DESENVOLVIMENTO RURAL</v>
      </c>
      <c r="F492" s="63" t="s">
        <v>1043</v>
      </c>
      <c r="G492" s="66" t="str">
        <f aca="false">VLOOKUP(F492,'AÇÕES ORÇAMENTÁRIAS'!D:E,2,0)</f>
        <v>2321</v>
      </c>
      <c r="H492" s="65" t="n">
        <f aca="false">VLOOKUP(CONCATENATE(G492,J492),'AÇÕES ORÇAMENTÁRIAS'!O:P,2,0)</f>
        <v>5124875</v>
      </c>
      <c r="I492" s="65" t="n">
        <f aca="false">VLOOKUP(CONCATENATE(G492,J492),'AÇÕES ORÇAMENTÁRIAS'!O:Q,3,0)</f>
        <v>197631.68</v>
      </c>
      <c r="J492" s="66" t="str">
        <f aca="false">LEFT(K492,5)</f>
        <v>15202</v>
      </c>
      <c r="K492" s="67" t="s">
        <v>990</v>
      </c>
      <c r="L492" s="71" t="s">
        <v>1043</v>
      </c>
      <c r="M492" s="66" t="str">
        <f aca="false">VLOOKUP(L492,'AÇÕES ESTRATÉGICAS'!D:E,2,0)</f>
        <v>2452</v>
      </c>
      <c r="N492" s="66" t="str">
        <f aca="false">CONCATENATE(J492,O492)</f>
        <v>15202CAPACITAÇÃO DE TÉCNICOS NO APROVEITAMENTO DE FRUTOS DA CAATINGA REALIZADA</v>
      </c>
      <c r="O492" s="69" t="s">
        <v>1049</v>
      </c>
      <c r="P492" s="69" t="s">
        <v>311</v>
      </c>
      <c r="Q492" s="69" t="n">
        <v>4</v>
      </c>
      <c r="R492" s="69" t="str">
        <f aca="false">VLOOKUP(O492,'PRODUTOS PPA'!G:G,1,0)</f>
        <v>CAPACITAÇÃO DE TÉCNICOS NO APROVEITAMENTO DE FRUTOS DA CAATINGA REALIZADA</v>
      </c>
      <c r="S492" s="69" t="s">
        <v>1043</v>
      </c>
      <c r="T492" s="69" t="s">
        <v>1045</v>
      </c>
      <c r="U492" s="69" t="n">
        <v>5124875</v>
      </c>
      <c r="V492" s="70"/>
      <c r="W492" s="69"/>
      <c r="X492" s="69"/>
      <c r="Y492" s="69"/>
      <c r="Z492" s="69"/>
      <c r="AA492" s="69"/>
      <c r="AB492" s="69"/>
      <c r="AC492" s="69"/>
      <c r="AD492" s="69"/>
      <c r="AE492" s="69"/>
      <c r="AF492" s="69"/>
    </row>
    <row r="493" customFormat="false" ht="15" hidden="false" customHeight="true" outlineLevel="0" collapsed="false">
      <c r="A493" s="60" t="s">
        <v>78</v>
      </c>
      <c r="B493" s="61" t="str">
        <f aca="false">VLOOKUP(A493,PROGRAMAS!A:I,5,0)</f>
        <v>TEMÁTICO</v>
      </c>
      <c r="C493" s="62" t="str">
        <f aca="false">VLOOKUP(A493,PROGRAMAS!A:I,2,0)</f>
        <v>VIVER BEM NO SEMIÁRIDO</v>
      </c>
      <c r="D493" s="62" t="str">
        <f aca="false">VLOOKUP(A493,PROGRAMAS!A:O,3,0)</f>
        <v>DIRETRIZ II</v>
      </c>
      <c r="E493" s="62" t="str">
        <f aca="false">VLOOKUP(A493,PROGRAMAS!A:O,6,0)</f>
        <v>DESENVOLVIMENTO RURAL</v>
      </c>
      <c r="F493" s="63" t="s">
        <v>1043</v>
      </c>
      <c r="G493" s="66" t="str">
        <f aca="false">VLOOKUP(F493,'AÇÕES ORÇAMENTÁRIAS'!D:E,2,0)</f>
        <v>2321</v>
      </c>
      <c r="H493" s="65" t="n">
        <f aca="false">VLOOKUP(CONCATENATE(G493,J493),'AÇÕES ORÇAMENTÁRIAS'!O:P,2,0)</f>
        <v>5124875</v>
      </c>
      <c r="I493" s="65" t="n">
        <f aca="false">VLOOKUP(CONCATENATE(G493,J493),'AÇÕES ORÇAMENTÁRIAS'!O:Q,3,0)</f>
        <v>197631.68</v>
      </c>
      <c r="J493" s="66" t="str">
        <f aca="false">LEFT(K493,5)</f>
        <v>15202</v>
      </c>
      <c r="K493" s="67" t="s">
        <v>990</v>
      </c>
      <c r="L493" s="71" t="s">
        <v>1043</v>
      </c>
      <c r="M493" s="66" t="str">
        <f aca="false">VLOOKUP(L493,'AÇÕES ESTRATÉGICAS'!D:E,2,0)</f>
        <v>2452</v>
      </c>
      <c r="N493" s="66" t="str">
        <f aca="false">CONCATENATE(J493,O493)</f>
        <v>15202EVENTOS DE DIVULGAÇÃO DE POLÍTICAS PÚBLICAS DE CONVIVÊNCIA COM O SEMIÁRIDO REALIZADOS</v>
      </c>
      <c r="O493" s="69" t="s">
        <v>1050</v>
      </c>
      <c r="P493" s="69" t="s">
        <v>311</v>
      </c>
      <c r="Q493" s="69" t="n">
        <v>40</v>
      </c>
      <c r="R493" s="69" t="str">
        <f aca="false">VLOOKUP(O493,'PRODUTOS PPA'!G:G,1,0)</f>
        <v>EVENTOS DE DIVULGAÇÃO DE POLÍTICAS PÚBLICAS DE CONVIVÊNCIA COM O SEMIÁRIDO REALIZADOS</v>
      </c>
      <c r="S493" s="69" t="s">
        <v>1043</v>
      </c>
      <c r="T493" s="69" t="s">
        <v>1045</v>
      </c>
      <c r="U493" s="69" t="n">
        <v>5124875</v>
      </c>
      <c r="V493" s="70"/>
      <c r="W493" s="69"/>
      <c r="X493" s="69"/>
      <c r="Y493" s="69"/>
      <c r="Z493" s="69"/>
      <c r="AA493" s="69"/>
      <c r="AB493" s="69"/>
      <c r="AC493" s="69"/>
      <c r="AD493" s="69"/>
      <c r="AE493" s="69"/>
      <c r="AF493" s="69"/>
    </row>
    <row r="494" customFormat="false" ht="15" hidden="false" customHeight="true" outlineLevel="0" collapsed="false">
      <c r="A494" s="60" t="s">
        <v>78</v>
      </c>
      <c r="B494" s="61" t="str">
        <f aca="false">VLOOKUP(A494,PROGRAMAS!A:I,5,0)</f>
        <v>TEMÁTICO</v>
      </c>
      <c r="C494" s="62" t="str">
        <f aca="false">VLOOKUP(A494,PROGRAMAS!A:I,2,0)</f>
        <v>VIVER BEM NO SEMIÁRIDO</v>
      </c>
      <c r="D494" s="62" t="str">
        <f aca="false">VLOOKUP(A494,PROGRAMAS!A:O,3,0)</f>
        <v>DIRETRIZ II</v>
      </c>
      <c r="E494" s="62" t="str">
        <f aca="false">VLOOKUP(A494,PROGRAMAS!A:O,6,0)</f>
        <v>DESENVOLVIMENTO RURAL</v>
      </c>
      <c r="F494" s="63" t="s">
        <v>1043</v>
      </c>
      <c r="G494" s="66" t="str">
        <f aca="false">VLOOKUP(F494,'AÇÕES ORÇAMENTÁRIAS'!D:E,2,0)</f>
        <v>2321</v>
      </c>
      <c r="H494" s="65" t="n">
        <f aca="false">VLOOKUP(CONCATENATE(G494,J494),'AÇÕES ORÇAMENTÁRIAS'!O:P,2,0)</f>
        <v>5124875</v>
      </c>
      <c r="I494" s="65" t="n">
        <f aca="false">VLOOKUP(CONCATENATE(G494,J494),'AÇÕES ORÇAMENTÁRIAS'!O:Q,3,0)</f>
        <v>197631.68</v>
      </c>
      <c r="J494" s="66" t="str">
        <f aca="false">LEFT(K494,5)</f>
        <v>15202</v>
      </c>
      <c r="K494" s="67" t="s">
        <v>990</v>
      </c>
      <c r="L494" s="71" t="s">
        <v>1043</v>
      </c>
      <c r="M494" s="66" t="str">
        <f aca="false">VLOOKUP(L494,'AÇÕES ESTRATÉGICAS'!D:E,2,0)</f>
        <v>2452</v>
      </c>
      <c r="N494" s="66" t="str">
        <f aca="false">CONCATENATE(J494,O494)</f>
        <v>15202INTERCÂMBIOS DE PRODUTORES RURAIS REALIZADOS</v>
      </c>
      <c r="O494" s="69" t="s">
        <v>1051</v>
      </c>
      <c r="P494" s="69" t="s">
        <v>147</v>
      </c>
      <c r="Q494" s="69" t="n">
        <v>2</v>
      </c>
      <c r="R494" s="69" t="str">
        <f aca="false">VLOOKUP(O494,'PRODUTOS PPA'!G:G,1,0)</f>
        <v>INTERCÂMBIOS DE PRODUTORES RURAIS REALIZADOS</v>
      </c>
      <c r="S494" s="69" t="s">
        <v>1043</v>
      </c>
      <c r="T494" s="69" t="s">
        <v>1045</v>
      </c>
      <c r="U494" s="69" t="n">
        <v>5124875</v>
      </c>
      <c r="V494" s="70"/>
      <c r="W494" s="69"/>
      <c r="X494" s="69"/>
      <c r="Y494" s="69"/>
      <c r="Z494" s="69"/>
      <c r="AA494" s="69"/>
      <c r="AB494" s="69"/>
      <c r="AC494" s="69"/>
      <c r="AD494" s="69"/>
      <c r="AE494" s="69"/>
      <c r="AF494" s="69"/>
    </row>
    <row r="495" customFormat="false" ht="15" hidden="false" customHeight="true" outlineLevel="0" collapsed="false">
      <c r="A495" s="60" t="s">
        <v>78</v>
      </c>
      <c r="B495" s="61" t="str">
        <f aca="false">VLOOKUP(A495,PROGRAMAS!A:I,5,0)</f>
        <v>TEMÁTICO</v>
      </c>
      <c r="C495" s="62" t="str">
        <f aca="false">VLOOKUP(A495,PROGRAMAS!A:I,2,0)</f>
        <v>VIVER BEM NO SEMIÁRIDO</v>
      </c>
      <c r="D495" s="62" t="str">
        <f aca="false">VLOOKUP(A495,PROGRAMAS!A:O,3,0)</f>
        <v>DIRETRIZ II</v>
      </c>
      <c r="E495" s="62" t="str">
        <f aca="false">VLOOKUP(A495,PROGRAMAS!A:O,6,0)</f>
        <v>DESENVOLVIMENTO RURAL</v>
      </c>
      <c r="F495" s="63" t="s">
        <v>1043</v>
      </c>
      <c r="G495" s="66" t="str">
        <f aca="false">VLOOKUP(F495,'AÇÕES ORÇAMENTÁRIAS'!D:E,2,0)</f>
        <v>2321</v>
      </c>
      <c r="H495" s="65" t="n">
        <f aca="false">VLOOKUP(CONCATENATE(G495,J495),'AÇÕES ORÇAMENTÁRIAS'!O:P,2,0)</f>
        <v>5124875</v>
      </c>
      <c r="I495" s="65" t="n">
        <f aca="false">VLOOKUP(CONCATENATE(G495,J495),'AÇÕES ORÇAMENTÁRIAS'!O:Q,3,0)</f>
        <v>197631.68</v>
      </c>
      <c r="J495" s="66" t="str">
        <f aca="false">LEFT(K495,5)</f>
        <v>15202</v>
      </c>
      <c r="K495" s="67" t="s">
        <v>990</v>
      </c>
      <c r="L495" s="71" t="s">
        <v>1043</v>
      </c>
      <c r="M495" s="66" t="str">
        <f aca="false">VLOOKUP(L495,'AÇÕES ESTRATÉGICAS'!D:E,2,0)</f>
        <v>2452</v>
      </c>
      <c r="N495" s="66" t="str">
        <f aca="false">CONCATENATE(J495,O495)</f>
        <v>15202INTERCÂMBIOS DE TÉCNICOS REALIZADOS</v>
      </c>
      <c r="O495" s="69" t="s">
        <v>1052</v>
      </c>
      <c r="P495" s="69" t="s">
        <v>147</v>
      </c>
      <c r="Q495" s="69" t="n">
        <v>2</v>
      </c>
      <c r="R495" s="69" t="str">
        <f aca="false">VLOOKUP(O495,'PRODUTOS PPA'!G:G,1,0)</f>
        <v>INTERCÂMBIOS DE TÉCNICOS REALIZADOS</v>
      </c>
      <c r="S495" s="69" t="s">
        <v>1043</v>
      </c>
      <c r="T495" s="69" t="s">
        <v>1045</v>
      </c>
      <c r="U495" s="69" t="n">
        <v>5124875</v>
      </c>
      <c r="V495" s="70"/>
      <c r="W495" s="69"/>
      <c r="X495" s="69"/>
      <c r="Y495" s="69"/>
      <c r="Z495" s="69"/>
      <c r="AA495" s="69"/>
      <c r="AB495" s="69"/>
      <c r="AC495" s="69"/>
      <c r="AD495" s="69"/>
      <c r="AE495" s="69"/>
      <c r="AF495" s="69"/>
    </row>
    <row r="496" customFormat="false" ht="15" hidden="false" customHeight="true" outlineLevel="0" collapsed="false">
      <c r="A496" s="60" t="s">
        <v>78</v>
      </c>
      <c r="B496" s="61" t="str">
        <f aca="false">VLOOKUP(A496,PROGRAMAS!A:I,5,0)</f>
        <v>TEMÁTICO</v>
      </c>
      <c r="C496" s="62" t="str">
        <f aca="false">VLOOKUP(A496,PROGRAMAS!A:I,2,0)</f>
        <v>VIVER BEM NO SEMIÁRIDO</v>
      </c>
      <c r="D496" s="62" t="str">
        <f aca="false">VLOOKUP(A496,PROGRAMAS!A:O,3,0)</f>
        <v>DIRETRIZ II</v>
      </c>
      <c r="E496" s="62" t="str">
        <f aca="false">VLOOKUP(A496,PROGRAMAS!A:O,6,0)</f>
        <v>DESENVOLVIMENTO RURAL</v>
      </c>
      <c r="F496" s="63" t="s">
        <v>1043</v>
      </c>
      <c r="G496" s="66" t="str">
        <f aca="false">VLOOKUP(F496,'AÇÕES ORÇAMENTÁRIAS'!D:E,2,0)</f>
        <v>2321</v>
      </c>
      <c r="H496" s="65" t="n">
        <f aca="false">VLOOKUP(CONCATENATE(G496,J496),'AÇÕES ORÇAMENTÁRIAS'!O:P,2,0)</f>
        <v>5124875</v>
      </c>
      <c r="I496" s="65" t="n">
        <f aca="false">VLOOKUP(CONCATENATE(G496,J496),'AÇÕES ORÇAMENTÁRIAS'!O:Q,3,0)</f>
        <v>197631.68</v>
      </c>
      <c r="J496" s="66" t="str">
        <f aca="false">LEFT(K496,5)</f>
        <v>15202</v>
      </c>
      <c r="K496" s="67" t="s">
        <v>990</v>
      </c>
      <c r="L496" s="71" t="s">
        <v>1043</v>
      </c>
      <c r="M496" s="66" t="str">
        <f aca="false">VLOOKUP(L496,'AÇÕES ESTRATÉGICAS'!D:E,2,0)</f>
        <v>2452</v>
      </c>
      <c r="N496" s="66" t="str">
        <f aca="false">CONCATENATE(J496,O496)</f>
        <v>15202OFICINAS DE DIAGNÓSTICOS PARTICIPATIVOS E PLANEJAMENTO REALIZADAS</v>
      </c>
      <c r="O496" s="69" t="s">
        <v>1053</v>
      </c>
      <c r="P496" s="69" t="s">
        <v>311</v>
      </c>
      <c r="Q496" s="69" t="n">
        <v>30</v>
      </c>
      <c r="R496" s="69" t="str">
        <f aca="false">VLOOKUP(O496,'PRODUTOS PPA'!G:G,1,0)</f>
        <v>OFICINAS DE DIAGNÓSTICOS PARTICIPATIVOS E PLANEJAMENTO REALIZADAS</v>
      </c>
      <c r="S496" s="69" t="s">
        <v>1043</v>
      </c>
      <c r="T496" s="69" t="s">
        <v>1045</v>
      </c>
      <c r="U496" s="69" t="n">
        <v>5124875</v>
      </c>
      <c r="V496" s="70"/>
      <c r="W496" s="69"/>
      <c r="X496" s="69"/>
      <c r="Y496" s="69"/>
      <c r="Z496" s="69"/>
      <c r="AA496" s="69"/>
      <c r="AB496" s="69"/>
      <c r="AC496" s="69"/>
      <c r="AD496" s="69"/>
      <c r="AE496" s="69"/>
      <c r="AF496" s="69"/>
    </row>
    <row r="497" customFormat="false" ht="15" hidden="false" customHeight="true" outlineLevel="0" collapsed="false">
      <c r="A497" s="60" t="s">
        <v>78</v>
      </c>
      <c r="B497" s="61" t="str">
        <f aca="false">VLOOKUP(A497,PROGRAMAS!A:I,5,0)</f>
        <v>TEMÁTICO</v>
      </c>
      <c r="C497" s="62" t="str">
        <f aca="false">VLOOKUP(A497,PROGRAMAS!A:I,2,0)</f>
        <v>VIVER BEM NO SEMIÁRIDO</v>
      </c>
      <c r="D497" s="62" t="str">
        <f aca="false">VLOOKUP(A497,PROGRAMAS!A:O,3,0)</f>
        <v>DIRETRIZ II</v>
      </c>
      <c r="E497" s="62" t="str">
        <f aca="false">VLOOKUP(A497,PROGRAMAS!A:O,6,0)</f>
        <v>DESENVOLVIMENTO RURAL</v>
      </c>
      <c r="F497" s="63" t="s">
        <v>1043</v>
      </c>
      <c r="G497" s="66" t="str">
        <f aca="false">VLOOKUP(F497,'AÇÕES ORÇAMENTÁRIAS'!D:E,2,0)</f>
        <v>2321</v>
      </c>
      <c r="H497" s="65" t="n">
        <f aca="false">VLOOKUP(CONCATENATE(G497,J497),'AÇÕES ORÇAMENTÁRIAS'!O:P,2,0)</f>
        <v>5124875</v>
      </c>
      <c r="I497" s="65" t="n">
        <f aca="false">VLOOKUP(CONCATENATE(G497,J497),'AÇÕES ORÇAMENTÁRIAS'!O:Q,3,0)</f>
        <v>197631.68</v>
      </c>
      <c r="J497" s="66" t="str">
        <f aca="false">LEFT(K497,5)</f>
        <v>15202</v>
      </c>
      <c r="K497" s="67" t="s">
        <v>990</v>
      </c>
      <c r="L497" s="71" t="s">
        <v>1043</v>
      </c>
      <c r="M497" s="66" t="str">
        <f aca="false">VLOOKUP(L497,'AÇÕES ESTRATÉGICAS'!D:E,2,0)</f>
        <v>2452</v>
      </c>
      <c r="N497" s="66" t="str">
        <f aca="false">CONCATENATE(J497,O497)</f>
        <v>15202OFICINAS PARA PREPARAÇÃO DE PLANOS DE NEGÓCIO REALIZADAS</v>
      </c>
      <c r="O497" s="69" t="s">
        <v>1054</v>
      </c>
      <c r="P497" s="69" t="s">
        <v>600</v>
      </c>
      <c r="Q497" s="69" t="n">
        <v>30</v>
      </c>
      <c r="R497" s="69" t="str">
        <f aca="false">VLOOKUP(O497,'PRODUTOS PPA'!G:G,1,0)</f>
        <v>OFICINAS PARA PREPARAÇÃO DE PLANOS DE NEGÓCIO REALIZADAS</v>
      </c>
      <c r="S497" s="69" t="s">
        <v>1043</v>
      </c>
      <c r="T497" s="69" t="s">
        <v>1045</v>
      </c>
      <c r="U497" s="69" t="n">
        <v>5124875</v>
      </c>
      <c r="V497" s="70"/>
      <c r="W497" s="69"/>
      <c r="X497" s="69"/>
      <c r="Y497" s="69"/>
      <c r="Z497" s="69"/>
      <c r="AA497" s="69"/>
      <c r="AB497" s="69"/>
      <c r="AC497" s="69"/>
      <c r="AD497" s="69"/>
      <c r="AE497" s="69"/>
      <c r="AF497" s="69"/>
    </row>
    <row r="498" customFormat="false" ht="15" hidden="false" customHeight="true" outlineLevel="0" collapsed="false">
      <c r="A498" s="60" t="s">
        <v>78</v>
      </c>
      <c r="B498" s="61" t="str">
        <f aca="false">VLOOKUP(A498,PROGRAMAS!A:I,5,0)</f>
        <v>TEMÁTICO</v>
      </c>
      <c r="C498" s="62" t="str">
        <f aca="false">VLOOKUP(A498,PROGRAMAS!A:I,2,0)</f>
        <v>VIVER BEM NO SEMIÁRIDO</v>
      </c>
      <c r="D498" s="62" t="str">
        <f aca="false">VLOOKUP(A498,PROGRAMAS!A:O,3,0)</f>
        <v>DIRETRIZ II</v>
      </c>
      <c r="E498" s="62" t="str">
        <f aca="false">VLOOKUP(A498,PROGRAMAS!A:O,6,0)</f>
        <v>DESENVOLVIMENTO RURAL</v>
      </c>
      <c r="F498" s="63" t="s">
        <v>1043</v>
      </c>
      <c r="G498" s="66" t="str">
        <f aca="false">VLOOKUP(F498,'AÇÕES ORÇAMENTÁRIAS'!D:E,2,0)</f>
        <v>2321</v>
      </c>
      <c r="H498" s="65" t="n">
        <f aca="false">VLOOKUP(CONCATENATE(G498,J498),'AÇÕES ORÇAMENTÁRIAS'!O:P,2,0)</f>
        <v>5124875</v>
      </c>
      <c r="I498" s="65" t="n">
        <f aca="false">VLOOKUP(CONCATENATE(G498,J498),'AÇÕES ORÇAMENTÁRIAS'!O:Q,3,0)</f>
        <v>197631.68</v>
      </c>
      <c r="J498" s="66" t="str">
        <f aca="false">LEFT(K498,5)</f>
        <v>15202</v>
      </c>
      <c r="K498" s="67" t="s">
        <v>990</v>
      </c>
      <c r="L498" s="71" t="s">
        <v>1043</v>
      </c>
      <c r="M498" s="66" t="str">
        <f aca="false">VLOOKUP(L498,'AÇÕES ESTRATÉGICAS'!D:E,2,0)</f>
        <v>2452</v>
      </c>
      <c r="N498" s="66" t="str">
        <f aca="false">CONCATENATE(J498,O498)</f>
        <v>15202PLANOS DE NEGÓCIOS EM AGROPROCESSAMENTO ELABORADOS</v>
      </c>
      <c r="O498" s="69" t="s">
        <v>1055</v>
      </c>
      <c r="P498" s="69" t="s">
        <v>399</v>
      </c>
      <c r="Q498" s="69" t="n">
        <v>12</v>
      </c>
      <c r="R498" s="69" t="str">
        <f aca="false">VLOOKUP(O498,'PRODUTOS PPA'!G:G,1,0)</f>
        <v>PLANOS DE NEGÓCIOS EM AGROPROCESSAMENTO ELABORADOS</v>
      </c>
      <c r="S498" s="69" t="s">
        <v>1043</v>
      </c>
      <c r="T498" s="69" t="s">
        <v>1045</v>
      </c>
      <c r="U498" s="69" t="n">
        <v>5124875</v>
      </c>
      <c r="V498" s="70"/>
      <c r="W498" s="69"/>
      <c r="X498" s="69"/>
      <c r="Y498" s="69"/>
      <c r="Z498" s="69"/>
      <c r="AA498" s="69"/>
      <c r="AB498" s="69"/>
      <c r="AC498" s="69"/>
      <c r="AD498" s="69"/>
      <c r="AE498" s="69"/>
      <c r="AF498" s="69"/>
    </row>
    <row r="499" customFormat="false" ht="15" hidden="false" customHeight="true" outlineLevel="0" collapsed="false">
      <c r="A499" s="60" t="s">
        <v>78</v>
      </c>
      <c r="B499" s="61" t="str">
        <f aca="false">VLOOKUP(A499,PROGRAMAS!A:I,5,0)</f>
        <v>TEMÁTICO</v>
      </c>
      <c r="C499" s="62" t="str">
        <f aca="false">VLOOKUP(A499,PROGRAMAS!A:I,2,0)</f>
        <v>VIVER BEM NO SEMIÁRIDO</v>
      </c>
      <c r="D499" s="62" t="str">
        <f aca="false">VLOOKUP(A499,PROGRAMAS!A:O,3,0)</f>
        <v>DIRETRIZ II</v>
      </c>
      <c r="E499" s="62" t="str">
        <f aca="false">VLOOKUP(A499,PROGRAMAS!A:O,6,0)</f>
        <v>DESENVOLVIMENTO RURAL</v>
      </c>
      <c r="F499" s="63" t="s">
        <v>1043</v>
      </c>
      <c r="G499" s="66" t="str">
        <f aca="false">VLOOKUP(F499,'AÇÕES ORÇAMENTÁRIAS'!D:E,2,0)</f>
        <v>2321</v>
      </c>
      <c r="H499" s="65" t="n">
        <f aca="false">VLOOKUP(CONCATENATE(G499,J499),'AÇÕES ORÇAMENTÁRIAS'!O:P,2,0)</f>
        <v>5124875</v>
      </c>
      <c r="I499" s="65" t="n">
        <f aca="false">VLOOKUP(CONCATENATE(G499,J499),'AÇÕES ORÇAMENTÁRIAS'!O:Q,3,0)</f>
        <v>197631.68</v>
      </c>
      <c r="J499" s="66" t="str">
        <f aca="false">LEFT(K499,5)</f>
        <v>15202</v>
      </c>
      <c r="K499" s="67" t="s">
        <v>990</v>
      </c>
      <c r="L499" s="71" t="s">
        <v>1043</v>
      </c>
      <c r="M499" s="66" t="str">
        <f aca="false">VLOOKUP(L499,'AÇÕES ESTRATÉGICAS'!D:E,2,0)</f>
        <v>2452</v>
      </c>
      <c r="N499" s="66" t="str">
        <f aca="false">CONCATENATE(J499,O499)</f>
        <v>15202PLANOS DE NEGÓCIOS EM ATIVIDADES AGROPECUÁRIAS ELABORADOS</v>
      </c>
      <c r="O499" s="69" t="s">
        <v>1056</v>
      </c>
      <c r="P499" s="69" t="s">
        <v>399</v>
      </c>
      <c r="Q499" s="69" t="n">
        <v>25</v>
      </c>
      <c r="R499" s="69" t="str">
        <f aca="false">VLOOKUP(O499,'PRODUTOS PPA'!G:G,1,0)</f>
        <v>PLANOS DE NEGÓCIOS EM ATIVIDADES AGROPECUÁRIAS ELABORADOS</v>
      </c>
      <c r="S499" s="69" t="s">
        <v>1043</v>
      </c>
      <c r="T499" s="69" t="s">
        <v>1045</v>
      </c>
      <c r="U499" s="69" t="n">
        <v>5124875</v>
      </c>
      <c r="V499" s="70"/>
      <c r="W499" s="69"/>
      <c r="X499" s="69"/>
      <c r="Y499" s="69"/>
      <c r="Z499" s="69"/>
      <c r="AA499" s="69"/>
      <c r="AB499" s="69"/>
      <c r="AC499" s="69"/>
      <c r="AD499" s="69"/>
      <c r="AE499" s="69"/>
      <c r="AF499" s="69"/>
    </row>
    <row r="500" customFormat="false" ht="15" hidden="false" customHeight="true" outlineLevel="0" collapsed="false">
      <c r="A500" s="60" t="s">
        <v>78</v>
      </c>
      <c r="B500" s="61" t="str">
        <f aca="false">VLOOKUP(A500,PROGRAMAS!A:I,5,0)</f>
        <v>TEMÁTICO</v>
      </c>
      <c r="C500" s="62" t="str">
        <f aca="false">VLOOKUP(A500,PROGRAMAS!A:I,2,0)</f>
        <v>VIVER BEM NO SEMIÁRIDO</v>
      </c>
      <c r="D500" s="62" t="str">
        <f aca="false">VLOOKUP(A500,PROGRAMAS!A:O,3,0)</f>
        <v>DIRETRIZ II</v>
      </c>
      <c r="E500" s="62" t="str">
        <f aca="false">VLOOKUP(A500,PROGRAMAS!A:O,6,0)</f>
        <v>DESENVOLVIMENTO RURAL</v>
      </c>
      <c r="F500" s="63" t="s">
        <v>1043</v>
      </c>
      <c r="G500" s="66" t="str">
        <f aca="false">VLOOKUP(F500,'AÇÕES ORÇAMENTÁRIAS'!D:E,2,0)</f>
        <v>2321</v>
      </c>
      <c r="H500" s="65" t="n">
        <f aca="false">VLOOKUP(CONCATENATE(G500,J500),'AÇÕES ORÇAMENTÁRIAS'!O:P,2,0)</f>
        <v>5124875</v>
      </c>
      <c r="I500" s="65" t="n">
        <f aca="false">VLOOKUP(CONCATENATE(G500,J500),'AÇÕES ORÇAMENTÁRIAS'!O:Q,3,0)</f>
        <v>197631.68</v>
      </c>
      <c r="J500" s="66" t="str">
        <f aca="false">LEFT(K500,5)</f>
        <v>15202</v>
      </c>
      <c r="K500" s="67" t="s">
        <v>990</v>
      </c>
      <c r="L500" s="71" t="s">
        <v>1043</v>
      </c>
      <c r="M500" s="66" t="str">
        <f aca="false">VLOOKUP(L500,'AÇÕES ESTRATÉGICAS'!D:E,2,0)</f>
        <v>2452</v>
      </c>
      <c r="N500" s="66" t="str">
        <f aca="false">CONCATENATE(J500,O500)</f>
        <v>15202PROPOSTAS ELABORADAS PARA CONTRATAÇÃO DE PLANOS DE NEGÓCIOS EM ATIVIDADES AGROPECUÁRIAS PELO PRONAF</v>
      </c>
      <c r="O500" s="69" t="s">
        <v>1057</v>
      </c>
      <c r="P500" s="69" t="s">
        <v>147</v>
      </c>
      <c r="Q500" s="69" t="n">
        <v>250</v>
      </c>
      <c r="R500" s="69" t="str">
        <f aca="false">VLOOKUP(O500,'PRODUTOS PPA'!G:G,1,0)</f>
        <v>PROPOSTAS ELABORADAS PARA CONTRATAÇÃO DE PLANOS DE NEGÓCIOS EM ATIVIDADES AGROPECUÁRIAS PELO PRONAF</v>
      </c>
      <c r="S500" s="69" t="s">
        <v>1043</v>
      </c>
      <c r="T500" s="69" t="s">
        <v>1045</v>
      </c>
      <c r="U500" s="69" t="n">
        <v>5124875</v>
      </c>
      <c r="V500" s="70"/>
      <c r="W500" s="69"/>
      <c r="X500" s="69"/>
      <c r="Y500" s="69"/>
      <c r="Z500" s="69"/>
      <c r="AA500" s="69"/>
      <c r="AB500" s="69"/>
      <c r="AC500" s="69"/>
      <c r="AD500" s="69"/>
      <c r="AE500" s="69"/>
      <c r="AF500" s="69"/>
    </row>
    <row r="501" customFormat="false" ht="15" hidden="false" customHeight="true" outlineLevel="0" collapsed="false">
      <c r="A501" s="60" t="s">
        <v>78</v>
      </c>
      <c r="B501" s="61" t="str">
        <f aca="false">VLOOKUP(A501,PROGRAMAS!A:I,5,0)</f>
        <v>TEMÁTICO</v>
      </c>
      <c r="C501" s="62" t="str">
        <f aca="false">VLOOKUP(A501,PROGRAMAS!A:I,2,0)</f>
        <v>VIVER BEM NO SEMIÁRIDO</v>
      </c>
      <c r="D501" s="62" t="str">
        <f aca="false">VLOOKUP(A501,PROGRAMAS!A:O,3,0)</f>
        <v>DIRETRIZ II</v>
      </c>
      <c r="E501" s="62" t="str">
        <f aca="false">VLOOKUP(A501,PROGRAMAS!A:O,6,0)</f>
        <v>DESENVOLVIMENTO RURAL</v>
      </c>
      <c r="F501" s="63" t="s">
        <v>1043</v>
      </c>
      <c r="G501" s="66" t="str">
        <f aca="false">VLOOKUP(F501,'AÇÕES ORÇAMENTÁRIAS'!D:E,2,0)</f>
        <v>2321</v>
      </c>
      <c r="H501" s="65" t="n">
        <f aca="false">VLOOKUP(CONCATENATE(G501,J501),'AÇÕES ORÇAMENTÁRIAS'!O:P,2,0)</f>
        <v>5124875</v>
      </c>
      <c r="I501" s="65" t="n">
        <f aca="false">VLOOKUP(CONCATENATE(G501,J501),'AÇÕES ORÇAMENTÁRIAS'!O:Q,3,0)</f>
        <v>197631.68</v>
      </c>
      <c r="J501" s="66" t="str">
        <f aca="false">LEFT(K501,5)</f>
        <v>15202</v>
      </c>
      <c r="K501" s="67" t="s">
        <v>990</v>
      </c>
      <c r="L501" s="71" t="s">
        <v>1043</v>
      </c>
      <c r="M501" s="66" t="str">
        <f aca="false">VLOOKUP(L501,'AÇÕES ESTRATÉGICAS'!D:E,2,0)</f>
        <v>2452</v>
      </c>
      <c r="N501" s="66" t="str">
        <f aca="false">CONCATENATE(J501,O501)</f>
        <v>15202PROPOSTAS ELABORADAS PARA CONTRATAÇÃO DE PLANOS DE NEGÓCIOS EM ATIVIDADES DE AGROPROCESSAMENTO PELO PRONAF</v>
      </c>
      <c r="O501" s="69" t="s">
        <v>1058</v>
      </c>
      <c r="P501" s="69" t="s">
        <v>147</v>
      </c>
      <c r="Q501" s="69" t="n">
        <v>60</v>
      </c>
      <c r="R501" s="69" t="str">
        <f aca="false">VLOOKUP(O501,'PRODUTOS PPA'!G:G,1,0)</f>
        <v>PROPOSTAS ELABORADAS PARA CONTRATAÇÃO DE PLANOS DE NEGÓCIOS EM ATIVIDADES DE AGROPROCESSAMENTO PELO PRONAF</v>
      </c>
      <c r="S501" s="69" t="s">
        <v>1043</v>
      </c>
      <c r="T501" s="69" t="s">
        <v>1045</v>
      </c>
      <c r="U501" s="69" t="n">
        <v>5124875</v>
      </c>
      <c r="V501" s="70"/>
      <c r="W501" s="69"/>
      <c r="X501" s="69"/>
      <c r="Y501" s="69"/>
      <c r="Z501" s="69"/>
      <c r="AA501" s="69"/>
      <c r="AB501" s="69"/>
      <c r="AC501" s="69"/>
      <c r="AD501" s="69"/>
      <c r="AE501" s="69"/>
      <c r="AF501" s="69"/>
    </row>
    <row r="502" customFormat="false" ht="15" hidden="false" customHeight="true" outlineLevel="0" collapsed="false">
      <c r="A502" s="60" t="s">
        <v>94</v>
      </c>
      <c r="B502" s="61" t="str">
        <f aca="false">VLOOKUP(A502,PROGRAMAS!A:I,5,0)</f>
        <v>GESTÃO</v>
      </c>
      <c r="C502" s="62" t="str">
        <f aca="false">VLOOKUP(A502,PROGRAMAS!A:I,2,0)</f>
        <v>GESTÃO E MANUTENÇÃO DO PODER EXECUTIVO</v>
      </c>
      <c r="D502" s="62" t="str">
        <f aca="false">VLOOKUP(A502,PROGRAMAS!A:O,3,0)</f>
        <v>DIRETRIZ IV</v>
      </c>
      <c r="E502" s="62"/>
      <c r="F502" s="63" t="s">
        <v>255</v>
      </c>
      <c r="G502" s="66" t="str">
        <f aca="false">VLOOKUP(F502,'AÇÕES ORÇAMENTÁRIAS'!D:E,2,0)</f>
        <v>2000</v>
      </c>
      <c r="H502" s="65" t="n">
        <f aca="false">VLOOKUP(CONCATENATE(G502,J502),'AÇÕES ORÇAMENTÁRIAS'!O:P,2,0)</f>
        <v>5512995</v>
      </c>
      <c r="I502" s="65" t="n">
        <f aca="false">VLOOKUP(CONCATENATE(G502,J502),'AÇÕES ORÇAMENTÁRIAS'!O:Q,3,0)</f>
        <v>3289193.01</v>
      </c>
      <c r="J502" s="66" t="str">
        <f aca="false">LEFT(K502,5)</f>
        <v>15202</v>
      </c>
      <c r="K502" s="67" t="s">
        <v>990</v>
      </c>
      <c r="L502" s="71" t="s">
        <v>1059</v>
      </c>
      <c r="M502" s="66" t="str">
        <f aca="false">VLOOKUP(L502,'AÇÕES ESTRATÉGICAS'!D:E,2,0)</f>
        <v>2547</v>
      </c>
      <c r="N502" s="66" t="str">
        <f aca="false">CONCATENATE(J502,O502)</f>
        <v>15202MANUTENÇÃO DOS ESCRITÓRIO ESTADUAL, CENTRO DE TREINAMENTO, ESCRITÓRIOS REGIONAIS E LOCAIS EM PLENO FUNCIONAMENTO</v>
      </c>
      <c r="O502" s="69" t="s">
        <v>1060</v>
      </c>
      <c r="P502" s="69" t="s">
        <v>147</v>
      </c>
      <c r="Q502" s="69" t="n">
        <v>227</v>
      </c>
      <c r="R502" s="69" t="str">
        <f aca="false">VLOOKUP(O502,'PRODUTOS PPA'!G:G,1,0)</f>
        <v>MANUTENÇÃO DOS ESCRITÓRIO ESTADUAL, CENTRO DE TREINAMENTO, ESCRITÓRIOS REGIONAIS E LOCAIS EM PLENO FUNCIONAMENTO</v>
      </c>
      <c r="S502" s="69" t="s">
        <v>255</v>
      </c>
      <c r="T502" s="69" t="s">
        <v>260</v>
      </c>
      <c r="U502" s="69" t="n">
        <v>5512995</v>
      </c>
      <c r="V502" s="70"/>
      <c r="W502" s="69"/>
      <c r="X502" s="69"/>
      <c r="Y502" s="69"/>
      <c r="Z502" s="69"/>
      <c r="AA502" s="69"/>
      <c r="AB502" s="69"/>
      <c r="AC502" s="69"/>
      <c r="AD502" s="69"/>
      <c r="AE502" s="69"/>
      <c r="AF502" s="69"/>
    </row>
    <row r="503" customFormat="false" ht="15" hidden="false" customHeight="false" outlineLevel="0" collapsed="false">
      <c r="A503" s="60" t="s">
        <v>94</v>
      </c>
      <c r="B503" s="61" t="str">
        <f aca="false">VLOOKUP(A503,PROGRAMAS!A:I,5,0)</f>
        <v>GESTÃO</v>
      </c>
      <c r="C503" s="62" t="str">
        <f aca="false">VLOOKUP(A503,PROGRAMAS!A:I,2,0)</f>
        <v>GESTÃO E MANUTENÇÃO DO PODER EXECUTIVO</v>
      </c>
      <c r="D503" s="62" t="str">
        <f aca="false">VLOOKUP(A503,PROGRAMAS!A:O,3,0)</f>
        <v>DIRETRIZ IV</v>
      </c>
      <c r="E503" s="62"/>
      <c r="F503" s="63" t="s">
        <v>160</v>
      </c>
      <c r="G503" s="66" t="n">
        <v>2500</v>
      </c>
      <c r="H503" s="65" t="n">
        <f aca="false">VLOOKUP(CONCATENATE(G503,J503),'AÇÕES ORÇAMENTÁRIAS'!O:P,2,0)</f>
        <v>27236031</v>
      </c>
      <c r="I503" s="65" t="n">
        <f aca="false">VLOOKUP(CONCATENATE(G503,J503),'AÇÕES ORÇAMENTÁRIAS'!O:Q,3,0)</f>
        <v>16464383.63</v>
      </c>
      <c r="J503" s="66" t="str">
        <f aca="false">LEFT(K503,5)</f>
        <v>15202</v>
      </c>
      <c r="K503" s="67" t="s">
        <v>990</v>
      </c>
      <c r="L503" s="71" t="s">
        <v>1059</v>
      </c>
      <c r="M503" s="66" t="str">
        <f aca="false">VLOOKUP(L503,'AÇÕES ESTRATÉGICAS'!D:E,2,0)</f>
        <v>2547</v>
      </c>
      <c r="N503" s="66" t="str">
        <f aca="false">CONCATENATE(J503,O503)</f>
        <v>15202FOLHA DE PAGAMENTO DE PESSOAL</v>
      </c>
      <c r="O503" s="69" t="s">
        <v>1061</v>
      </c>
      <c r="P503" s="69" t="s">
        <v>1062</v>
      </c>
      <c r="Q503" s="69" t="n">
        <v>13</v>
      </c>
      <c r="R503" s="69" t="str">
        <f aca="false">VLOOKUP(O503,'PRODUTOS PPA'!G:G,1,0)</f>
        <v>FOLHA DE PAGAMENTO DE PESSOAL</v>
      </c>
      <c r="S503" s="69" t="s">
        <v>160</v>
      </c>
      <c r="T503" s="69" t="n">
        <v>2500</v>
      </c>
      <c r="U503" s="69" t="n">
        <v>27236031</v>
      </c>
      <c r="V503" s="70"/>
      <c r="W503" s="69"/>
      <c r="X503" s="69"/>
      <c r="Y503" s="69"/>
      <c r="Z503" s="69"/>
      <c r="AA503" s="69"/>
      <c r="AB503" s="69"/>
      <c r="AC503" s="69"/>
      <c r="AD503" s="69"/>
      <c r="AE503" s="69"/>
      <c r="AF503" s="69"/>
    </row>
    <row r="504" customFormat="false" ht="15" hidden="false" customHeight="false" outlineLevel="0" collapsed="false">
      <c r="A504" s="60" t="s">
        <v>51</v>
      </c>
      <c r="B504" s="61" t="str">
        <f aca="false">VLOOKUP(A504,PROGRAMAS!A:I,5,0)</f>
        <v>TEMÁTICO</v>
      </c>
      <c r="C504" s="62" t="str">
        <f aca="false">VLOOKUP(A504,PROGRAMAS!A:I,2,0)</f>
        <v>GESTÃO MODERNA ORIENTADA PARA RESULTADOS</v>
      </c>
      <c r="D504" s="62" t="str">
        <f aca="false">VLOOKUP(A504,PROGRAMAS!A:O,3,0)</f>
        <v>DIRETRIZ IV</v>
      </c>
      <c r="E504" s="62" t="str">
        <f aca="false">VLOOKUP(A504,PROGRAMAS!A:O,6,0)</f>
        <v>INSTITUCIONAL</v>
      </c>
      <c r="F504" s="73" t="s">
        <v>240</v>
      </c>
      <c r="G504" s="66" t="e">
        <f aca="false">VLOOKUP(F504,'AÇÕES ORÇAMENTÁRIAS'!D:E,2,0)</f>
        <v>#N/A</v>
      </c>
      <c r="H504" s="65" t="e">
        <f aca="false">VLOOKUP(CONCATENATE(G504,J504),'AÇÕES ORÇAMENTÁRIAS'!O:P,2,0)</f>
        <v>#N/A</v>
      </c>
      <c r="I504" s="65" t="e">
        <f aca="false">VLOOKUP(CONCATENATE(G504,J504),'AÇÕES ORÇAMENTÁRIAS'!O:Q,3,0)</f>
        <v>#N/A</v>
      </c>
      <c r="J504" s="66" t="str">
        <f aca="false">LEFT(K504,5)</f>
        <v>15204</v>
      </c>
      <c r="K504" s="67" t="s">
        <v>1063</v>
      </c>
      <c r="L504" s="71" t="s">
        <v>1064</v>
      </c>
      <c r="M504" s="66" t="str">
        <f aca="false">VLOOKUP(L504,'AÇÕES ESTRATÉGICAS'!D:E,2,0)</f>
        <v>1562</v>
      </c>
      <c r="N504" s="66" t="str">
        <f aca="false">CONCATENATE(J504,O504)</f>
        <v>15204LABORATÓRIOS DE CLASSIFICAÇÃO DE GRÃOS CONSTRUÍDOS E EQUIPADOS</v>
      </c>
      <c r="O504" s="69" t="s">
        <v>1065</v>
      </c>
      <c r="P504" s="69" t="s">
        <v>147</v>
      </c>
      <c r="Q504" s="69" t="n">
        <v>2</v>
      </c>
      <c r="R504" s="69" t="str">
        <f aca="false">VLOOKUP(O504,'PRODUTOS PPA'!G:G,1,0)</f>
        <v>LABORATÓRIOS DE CLASSIFICAÇÃO DE GRÃOS CONSTRUÍDOS E EQUIPADOS</v>
      </c>
      <c r="S504" s="69" t="s">
        <v>240</v>
      </c>
      <c r="T504" s="69" t="e">
        <f aca="false">#N/A</f>
        <v>#N/A</v>
      </c>
      <c r="U504" s="69" t="e">
        <f aca="false">#N/A</f>
        <v>#N/A</v>
      </c>
      <c r="V504" s="70"/>
      <c r="W504" s="69"/>
      <c r="X504" s="69"/>
      <c r="Y504" s="69"/>
      <c r="Z504" s="69"/>
      <c r="AA504" s="69"/>
      <c r="AB504" s="69"/>
      <c r="AC504" s="69"/>
      <c r="AD504" s="69"/>
      <c r="AE504" s="69"/>
      <c r="AF504" s="69"/>
    </row>
    <row r="505" customFormat="false" ht="15" hidden="false" customHeight="true" outlineLevel="0" collapsed="false">
      <c r="A505" s="60" t="s">
        <v>51</v>
      </c>
      <c r="B505" s="61" t="str">
        <f aca="false">VLOOKUP(A505,PROGRAMAS!A:I,5,0)</f>
        <v>TEMÁTICO</v>
      </c>
      <c r="C505" s="62" t="str">
        <f aca="false">VLOOKUP(A505,PROGRAMAS!A:I,2,0)</f>
        <v>GESTÃO MODERNA ORIENTADA PARA RESULTADOS</v>
      </c>
      <c r="D505" s="62" t="str">
        <f aca="false">VLOOKUP(A505,PROGRAMAS!A:O,3,0)</f>
        <v>DIRETRIZ IV</v>
      </c>
      <c r="E505" s="62" t="str">
        <f aca="false">VLOOKUP(A505,PROGRAMAS!A:O,6,0)</f>
        <v>INSTITUCIONAL</v>
      </c>
      <c r="F505" s="73" t="s">
        <v>240</v>
      </c>
      <c r="G505" s="66" t="e">
        <f aca="false">VLOOKUP(F505,'AÇÕES ORÇAMENTÁRIAS'!D:E,2,0)</f>
        <v>#N/A</v>
      </c>
      <c r="H505" s="65" t="e">
        <f aca="false">VLOOKUP(CONCATENATE(G505,J505),'AÇÕES ORÇAMENTÁRIAS'!O:P,2,0)</f>
        <v>#N/A</v>
      </c>
      <c r="I505" s="65" t="e">
        <f aca="false">VLOOKUP(CONCATENATE(G505,J505),'AÇÕES ORÇAMENTÁRIAS'!O:Q,3,0)</f>
        <v>#N/A</v>
      </c>
      <c r="J505" s="66" t="str">
        <f aca="false">LEFT(K505,5)</f>
        <v>15204</v>
      </c>
      <c r="K505" s="67" t="s">
        <v>1063</v>
      </c>
      <c r="L505" s="71" t="s">
        <v>1064</v>
      </c>
      <c r="M505" s="66" t="str">
        <f aca="false">VLOOKUP(L505,'AÇÕES ESTRATÉGICAS'!D:E,2,0)</f>
        <v>1562</v>
      </c>
      <c r="N505" s="66" t="str">
        <f aca="false">CONCATENATE(J505,O505)</f>
        <v>15204REFORMA E AMPLIAÇÃO DE ESCRITÓRIOS EXECUTADAS</v>
      </c>
      <c r="O505" s="69" t="s">
        <v>1066</v>
      </c>
      <c r="P505" s="69" t="s">
        <v>147</v>
      </c>
      <c r="Q505" s="69" t="n">
        <v>3</v>
      </c>
      <c r="R505" s="69" t="str">
        <f aca="false">VLOOKUP(O505,'PRODUTOS PPA'!G:G,1,0)</f>
        <v>REFORMA E AMPLIAÇÃO DE ESCRITÓRIOS EXECUTADAS</v>
      </c>
      <c r="S505" s="69" t="s">
        <v>240</v>
      </c>
      <c r="T505" s="69" t="e">
        <f aca="false">#N/A</f>
        <v>#N/A</v>
      </c>
      <c r="U505" s="69" t="e">
        <f aca="false">#N/A</f>
        <v>#N/A</v>
      </c>
      <c r="V505" s="70"/>
      <c r="W505" s="69"/>
      <c r="X505" s="69"/>
      <c r="Y505" s="69"/>
      <c r="Z505" s="69"/>
      <c r="AA505" s="69"/>
      <c r="AB505" s="69"/>
      <c r="AC505" s="69"/>
      <c r="AD505" s="69"/>
      <c r="AE505" s="69"/>
      <c r="AF505" s="69"/>
    </row>
    <row r="506" customFormat="false" ht="15" hidden="false" customHeight="true" outlineLevel="0" collapsed="false">
      <c r="A506" s="60" t="s">
        <v>76</v>
      </c>
      <c r="B506" s="61" t="str">
        <f aca="false">VLOOKUP(A506,PROGRAMAS!A:I,5,0)</f>
        <v>TEMÁTICO</v>
      </c>
      <c r="C506" s="62" t="str">
        <f aca="false">VLOOKUP(A506,PROGRAMAS!A:I,2,0)</f>
        <v>PIAUÍ PRODUTIVO E SUSTENTÁVEL - AGRONEGÓCIO</v>
      </c>
      <c r="D506" s="62" t="str">
        <f aca="false">VLOOKUP(A506,PROGRAMAS!A:O,3,0)</f>
        <v>DIRETRIZ II</v>
      </c>
      <c r="E506" s="62" t="str">
        <f aca="false">VLOOKUP(A506,PROGRAMAS!A:O,6,0)</f>
        <v>DESENVOLVIMENTO RURAL</v>
      </c>
      <c r="F506" s="63" t="s">
        <v>1067</v>
      </c>
      <c r="G506" s="66" t="str">
        <f aca="false">VLOOKUP(F506,'AÇÕES ORÇAMENTÁRIAS'!D:E,2,0)</f>
        <v>2385</v>
      </c>
      <c r="H506" s="65" t="n">
        <f aca="false">VLOOKUP(CONCATENATE(G506,J506),'AÇÕES ORÇAMENTÁRIAS'!O:P,2,0)</f>
        <v>20000</v>
      </c>
      <c r="I506" s="65" t="n">
        <f aca="false">VLOOKUP(CONCATENATE(G506,J506),'AÇÕES ORÇAMENTÁRIAS'!O:Q,3,0)</f>
        <v>0</v>
      </c>
      <c r="J506" s="66" t="str">
        <f aca="false">LEFT(K506,5)</f>
        <v>15204</v>
      </c>
      <c r="K506" s="67" t="s">
        <v>1063</v>
      </c>
      <c r="L506" s="71" t="s">
        <v>1068</v>
      </c>
      <c r="M506" s="66" t="str">
        <f aca="false">VLOOKUP(L506,'AÇÕES ESTRATÉGICAS'!D:E,2,0)</f>
        <v>2735</v>
      </c>
      <c r="N506" s="66" t="str">
        <f aca="false">CONCATENATE(J506,O506)</f>
        <v>15204PRODUTOS DE ORÍGEM VEGETAL CLASSIFICADOS </v>
      </c>
      <c r="O506" s="69" t="s">
        <v>1069</v>
      </c>
      <c r="P506" s="69" t="s">
        <v>1070</v>
      </c>
      <c r="Q506" s="69" t="n">
        <v>55</v>
      </c>
      <c r="R506" s="69" t="str">
        <f aca="false">VLOOKUP(O506,'PRODUTOS PPA'!G:G,1,0)</f>
        <v>PRODUTOS DE ORÍGEM VEGETAL CLASSIFICADOS </v>
      </c>
      <c r="S506" s="69" t="s">
        <v>1067</v>
      </c>
      <c r="T506" s="69" t="s">
        <v>1071</v>
      </c>
      <c r="U506" s="69" t="n">
        <v>20000</v>
      </c>
      <c r="V506" s="70"/>
      <c r="W506" s="69"/>
      <c r="X506" s="69"/>
      <c r="Y506" s="69"/>
      <c r="Z506" s="69"/>
      <c r="AA506" s="69"/>
      <c r="AB506" s="69"/>
      <c r="AC506" s="69"/>
      <c r="AD506" s="69"/>
      <c r="AE506" s="69"/>
      <c r="AF506" s="69"/>
    </row>
    <row r="507" customFormat="false" ht="15" hidden="false" customHeight="true" outlineLevel="0" collapsed="false">
      <c r="A507" s="60" t="s">
        <v>76</v>
      </c>
      <c r="B507" s="61" t="str">
        <f aca="false">VLOOKUP(A507,PROGRAMAS!A:I,5,0)</f>
        <v>TEMÁTICO</v>
      </c>
      <c r="C507" s="62" t="str">
        <f aca="false">VLOOKUP(A507,PROGRAMAS!A:I,2,0)</f>
        <v>PIAUÍ PRODUTIVO E SUSTENTÁVEL - AGRONEGÓCIO</v>
      </c>
      <c r="D507" s="62" t="str">
        <f aca="false">VLOOKUP(A507,PROGRAMAS!A:O,3,0)</f>
        <v>DIRETRIZ II</v>
      </c>
      <c r="E507" s="62" t="str">
        <f aca="false">VLOOKUP(A507,PROGRAMAS!A:O,6,0)</f>
        <v>DESENVOLVIMENTO RURAL</v>
      </c>
      <c r="F507" s="63" t="s">
        <v>1072</v>
      </c>
      <c r="G507" s="66" t="str">
        <f aca="false">VLOOKUP(F507,'AÇÕES ORÇAMENTÁRIAS'!D:E,2,0)</f>
        <v>2341</v>
      </c>
      <c r="H507" s="65" t="n">
        <f aca="false">VLOOKUP(CONCATENATE(G507,J507),'AÇÕES ORÇAMENTÁRIAS'!O:P,2,0)</f>
        <v>30000</v>
      </c>
      <c r="I507" s="65" t="n">
        <f aca="false">VLOOKUP(CONCATENATE(G507,J507),'AÇÕES ORÇAMENTÁRIAS'!O:Q,3,0)</f>
        <v>2167.5</v>
      </c>
      <c r="J507" s="66" t="str">
        <f aca="false">LEFT(K507,5)</f>
        <v>15204</v>
      </c>
      <c r="K507" s="67" t="s">
        <v>1063</v>
      </c>
      <c r="L507" s="71" t="s">
        <v>1073</v>
      </c>
      <c r="M507" s="66" t="str">
        <f aca="false">VLOOKUP(L507,'AÇÕES ESTRATÉGICAS'!D:E,2,0)</f>
        <v>2489</v>
      </c>
      <c r="N507" s="66" t="str">
        <f aca="false">CONCATENATE(J507,O507)</f>
        <v>15204FISCALIZAÇÕES REALIZADAS EM ESTABELECIMENTOS QUE REVENDEM AGROTÓXICOS</v>
      </c>
      <c r="O507" s="69" t="s">
        <v>1074</v>
      </c>
      <c r="P507" s="69" t="s">
        <v>232</v>
      </c>
      <c r="Q507" s="69" t="n">
        <v>215</v>
      </c>
      <c r="R507" s="69" t="str">
        <f aca="false">VLOOKUP(O507,'PRODUTOS PPA'!G:G,1,0)</f>
        <v>FISCALIZAÇÕES REALIZADAS EM ESTABELECIMENTOS QUE REVENDEM AGROTÓXICOS</v>
      </c>
      <c r="S507" s="69" t="s">
        <v>1072</v>
      </c>
      <c r="T507" s="69" t="s">
        <v>1075</v>
      </c>
      <c r="U507" s="69" t="n">
        <v>30000</v>
      </c>
      <c r="V507" s="70"/>
      <c r="W507" s="69"/>
      <c r="X507" s="69"/>
      <c r="Y507" s="69"/>
      <c r="Z507" s="69"/>
      <c r="AA507" s="69"/>
      <c r="AB507" s="69"/>
      <c r="AC507" s="69"/>
      <c r="AD507" s="69"/>
      <c r="AE507" s="69"/>
      <c r="AF507" s="69"/>
    </row>
    <row r="508" customFormat="false" ht="15" hidden="false" customHeight="true" outlineLevel="0" collapsed="false">
      <c r="A508" s="60" t="s">
        <v>76</v>
      </c>
      <c r="B508" s="61" t="str">
        <f aca="false">VLOOKUP(A508,PROGRAMAS!A:I,5,0)</f>
        <v>TEMÁTICO</v>
      </c>
      <c r="C508" s="62" t="str">
        <f aca="false">VLOOKUP(A508,PROGRAMAS!A:I,2,0)</f>
        <v>PIAUÍ PRODUTIVO E SUSTENTÁVEL - AGRONEGÓCIO</v>
      </c>
      <c r="D508" s="62" t="str">
        <f aca="false">VLOOKUP(A508,PROGRAMAS!A:O,3,0)</f>
        <v>DIRETRIZ II</v>
      </c>
      <c r="E508" s="62" t="str">
        <f aca="false">VLOOKUP(A508,PROGRAMAS!A:O,6,0)</f>
        <v>DESENVOLVIMENTO RURAL</v>
      </c>
      <c r="F508" s="63" t="s">
        <v>1072</v>
      </c>
      <c r="G508" s="66" t="str">
        <f aca="false">VLOOKUP(F508,'AÇÕES ORÇAMENTÁRIAS'!D:E,2,0)</f>
        <v>2341</v>
      </c>
      <c r="H508" s="65" t="n">
        <f aca="false">VLOOKUP(CONCATENATE(G508,J508),'AÇÕES ORÇAMENTÁRIAS'!O:P,2,0)</f>
        <v>30000</v>
      </c>
      <c r="I508" s="65" t="n">
        <f aca="false">VLOOKUP(CONCATENATE(G508,J508),'AÇÕES ORÇAMENTÁRIAS'!O:Q,3,0)</f>
        <v>2167.5</v>
      </c>
      <c r="J508" s="66" t="str">
        <f aca="false">LEFT(K508,5)</f>
        <v>15204</v>
      </c>
      <c r="K508" s="67" t="s">
        <v>1063</v>
      </c>
      <c r="L508" s="71" t="s">
        <v>1073</v>
      </c>
      <c r="M508" s="66" t="str">
        <f aca="false">VLOOKUP(L508,'AÇÕES ESTRATÉGICAS'!D:E,2,0)</f>
        <v>2489</v>
      </c>
      <c r="N508" s="66" t="str">
        <f aca="false">CONCATENATE(J508,O508)</f>
        <v>15204FISCALIZAÇÕES REALIZADAS EM PROPRIEDADES RURAIS QUE UTILIZAM AGROTÓXICOS</v>
      </c>
      <c r="O508" s="69" t="s">
        <v>1076</v>
      </c>
      <c r="P508" s="69" t="s">
        <v>232</v>
      </c>
      <c r="Q508" s="69" t="n">
        <v>210</v>
      </c>
      <c r="R508" s="69" t="str">
        <f aca="false">VLOOKUP(O508,'PRODUTOS PPA'!G:G,1,0)</f>
        <v>FISCALIZAÇÕES REALIZADAS EM PROPRIEDADES RURAIS QUE UTILIZAM AGROTÓXICOS</v>
      </c>
      <c r="S508" s="69" t="s">
        <v>1072</v>
      </c>
      <c r="T508" s="69" t="s">
        <v>1075</v>
      </c>
      <c r="U508" s="69" t="n">
        <v>30000</v>
      </c>
      <c r="V508" s="70"/>
      <c r="W508" s="69"/>
      <c r="X508" s="69"/>
      <c r="Y508" s="69"/>
      <c r="Z508" s="69"/>
      <c r="AA508" s="69"/>
      <c r="AB508" s="69"/>
      <c r="AC508" s="69"/>
      <c r="AD508" s="69"/>
      <c r="AE508" s="69"/>
      <c r="AF508" s="69"/>
    </row>
    <row r="509" customFormat="false" ht="15" hidden="false" customHeight="true" outlineLevel="0" collapsed="false">
      <c r="A509" s="60" t="s">
        <v>76</v>
      </c>
      <c r="B509" s="61" t="str">
        <f aca="false">VLOOKUP(A509,PROGRAMAS!A:I,5,0)</f>
        <v>TEMÁTICO</v>
      </c>
      <c r="C509" s="62" t="str">
        <f aca="false">VLOOKUP(A509,PROGRAMAS!A:I,2,0)</f>
        <v>PIAUÍ PRODUTIVO E SUSTENTÁVEL - AGRONEGÓCIO</v>
      </c>
      <c r="D509" s="62" t="str">
        <f aca="false">VLOOKUP(A509,PROGRAMAS!A:O,3,0)</f>
        <v>DIRETRIZ II</v>
      </c>
      <c r="E509" s="62" t="str">
        <f aca="false">VLOOKUP(A509,PROGRAMAS!A:O,6,0)</f>
        <v>DESENVOLVIMENTO RURAL</v>
      </c>
      <c r="F509" s="63" t="s">
        <v>1077</v>
      </c>
      <c r="G509" s="66" t="str">
        <f aca="false">VLOOKUP(F509,'AÇÕES ORÇAMENTÁRIAS'!D:E,2,0)</f>
        <v>2386</v>
      </c>
      <c r="H509" s="65" t="n">
        <f aca="false">VLOOKUP(CONCATENATE(G509,J509),'AÇÕES ORÇAMENTÁRIAS'!O:P,2,0)</f>
        <v>10000</v>
      </c>
      <c r="I509" s="65" t="n">
        <f aca="false">VLOOKUP(CONCATENATE(G509,J509),'AÇÕES ORÇAMENTÁRIAS'!O:Q,3,0)</f>
        <v>0</v>
      </c>
      <c r="J509" s="66" t="str">
        <f aca="false">LEFT(K509,5)</f>
        <v>15204</v>
      </c>
      <c r="K509" s="67" t="s">
        <v>1063</v>
      </c>
      <c r="L509" s="71" t="s">
        <v>1078</v>
      </c>
      <c r="M509" s="66" t="str">
        <f aca="false">VLOOKUP(L509,'AÇÕES ESTRATÉGICAS'!D:E,2,0)</f>
        <v>2705</v>
      </c>
      <c r="N509" s="66" t="str">
        <f aca="false">CONCATENATE(J509,O509)</f>
        <v>15204EVENTOS REALIZADOS</v>
      </c>
      <c r="O509" s="69" t="s">
        <v>1079</v>
      </c>
      <c r="P509" s="69" t="s">
        <v>232</v>
      </c>
      <c r="Q509" s="69" t="n">
        <v>500</v>
      </c>
      <c r="R509" s="69" t="str">
        <f aca="false">VLOOKUP(O509,'PRODUTOS PPA'!G:G,1,0)</f>
        <v>EVENTOS REALIZADOS</v>
      </c>
      <c r="S509" s="69" t="s">
        <v>1077</v>
      </c>
      <c r="T509" s="69" t="s">
        <v>1080</v>
      </c>
      <c r="U509" s="69" t="n">
        <v>10000</v>
      </c>
      <c r="V509" s="70"/>
      <c r="W509" s="69"/>
      <c r="X509" s="69"/>
      <c r="Y509" s="69"/>
      <c r="Z509" s="69"/>
      <c r="AA509" s="69"/>
      <c r="AB509" s="69"/>
      <c r="AC509" s="69"/>
      <c r="AD509" s="69"/>
      <c r="AE509" s="69"/>
      <c r="AF509" s="69"/>
    </row>
    <row r="510" customFormat="false" ht="15" hidden="false" customHeight="true" outlineLevel="0" collapsed="false">
      <c r="A510" s="60" t="s">
        <v>76</v>
      </c>
      <c r="B510" s="61" t="str">
        <f aca="false">VLOOKUP(A510,PROGRAMAS!A:I,5,0)</f>
        <v>TEMÁTICO</v>
      </c>
      <c r="C510" s="62" t="str">
        <f aca="false">VLOOKUP(A510,PROGRAMAS!A:I,2,0)</f>
        <v>PIAUÍ PRODUTIVO E SUSTENTÁVEL - AGRONEGÓCIO</v>
      </c>
      <c r="D510" s="62" t="str">
        <f aca="false">VLOOKUP(A510,PROGRAMAS!A:O,3,0)</f>
        <v>DIRETRIZ II</v>
      </c>
      <c r="E510" s="62" t="str">
        <f aca="false">VLOOKUP(A510,PROGRAMAS!A:O,6,0)</f>
        <v>DESENVOLVIMENTO RURAL</v>
      </c>
      <c r="F510" s="63" t="s">
        <v>1077</v>
      </c>
      <c r="G510" s="66" t="str">
        <f aca="false">VLOOKUP(F510,'AÇÕES ORÇAMENTÁRIAS'!D:E,2,0)</f>
        <v>2386</v>
      </c>
      <c r="H510" s="65" t="n">
        <f aca="false">VLOOKUP(CONCATENATE(G510,J510),'AÇÕES ORÇAMENTÁRIAS'!O:P,2,0)</f>
        <v>10000</v>
      </c>
      <c r="I510" s="65" t="n">
        <f aca="false">VLOOKUP(CONCATENATE(G510,J510),'AÇÕES ORÇAMENTÁRIAS'!O:Q,3,0)</f>
        <v>0</v>
      </c>
      <c r="J510" s="66" t="str">
        <f aca="false">LEFT(K510,5)</f>
        <v>15204</v>
      </c>
      <c r="K510" s="67" t="s">
        <v>1063</v>
      </c>
      <c r="L510" s="71" t="s">
        <v>1078</v>
      </c>
      <c r="M510" s="66" t="str">
        <f aca="false">VLOOKUP(L510,'AÇÕES ESTRATÉGICAS'!D:E,2,0)</f>
        <v>2705</v>
      </c>
      <c r="N510" s="66" t="str">
        <f aca="false">CONCATENATE(J510,O510)</f>
        <v>15204PESSOAS ORIENTADAS</v>
      </c>
      <c r="O510" s="69" t="s">
        <v>1081</v>
      </c>
      <c r="P510" s="69" t="s">
        <v>232</v>
      </c>
      <c r="Q510" s="69" t="n">
        <v>15000</v>
      </c>
      <c r="R510" s="69" t="str">
        <f aca="false">VLOOKUP(O510,'PRODUTOS PPA'!G:G,1,0)</f>
        <v>PESSOAS ORIENTADAS</v>
      </c>
      <c r="S510" s="69" t="s">
        <v>1077</v>
      </c>
      <c r="T510" s="69" t="s">
        <v>1080</v>
      </c>
      <c r="U510" s="69" t="n">
        <v>10000</v>
      </c>
      <c r="V510" s="70"/>
      <c r="W510" s="69"/>
      <c r="X510" s="69"/>
      <c r="Y510" s="69"/>
      <c r="Z510" s="69"/>
      <c r="AA510" s="69"/>
      <c r="AB510" s="69"/>
      <c r="AC510" s="69"/>
      <c r="AD510" s="69"/>
      <c r="AE510" s="69"/>
      <c r="AF510" s="69"/>
    </row>
    <row r="511" customFormat="false" ht="15" hidden="false" customHeight="true" outlineLevel="0" collapsed="false">
      <c r="A511" s="60" t="s">
        <v>76</v>
      </c>
      <c r="B511" s="61" t="str">
        <f aca="false">VLOOKUP(A511,PROGRAMAS!A:I,5,0)</f>
        <v>TEMÁTICO</v>
      </c>
      <c r="C511" s="62" t="str">
        <f aca="false">VLOOKUP(A511,PROGRAMAS!A:I,2,0)</f>
        <v>PIAUÍ PRODUTIVO E SUSTENTÁVEL - AGRONEGÓCIO</v>
      </c>
      <c r="D511" s="62" t="str">
        <f aca="false">VLOOKUP(A511,PROGRAMAS!A:O,3,0)</f>
        <v>DIRETRIZ II</v>
      </c>
      <c r="E511" s="62" t="str">
        <f aca="false">VLOOKUP(A511,PROGRAMAS!A:O,6,0)</f>
        <v>DESENVOLVIMENTO RURAL</v>
      </c>
      <c r="F511" s="63" t="s">
        <v>1082</v>
      </c>
      <c r="G511" s="66" t="str">
        <f aca="false">VLOOKUP(F511,'AÇÕES ORÇAMENTÁRIAS'!D:E,2,0)</f>
        <v>2367</v>
      </c>
      <c r="H511" s="65" t="n">
        <f aca="false">VLOOKUP(CONCATENATE(G511,J511),'AÇÕES ORÇAMENTÁRIAS'!O:P,2,0)</f>
        <v>29800</v>
      </c>
      <c r="I511" s="65" t="n">
        <f aca="false">VLOOKUP(CONCATENATE(G511,J511),'AÇÕES ORÇAMENTÁRIAS'!O:Q,3,0)</f>
        <v>0</v>
      </c>
      <c r="J511" s="66" t="str">
        <f aca="false">LEFT(K511,5)</f>
        <v>15204</v>
      </c>
      <c r="K511" s="67" t="s">
        <v>1063</v>
      </c>
      <c r="L511" s="71" t="s">
        <v>1083</v>
      </c>
      <c r="M511" s="66" t="str">
        <f aca="false">VLOOKUP(L511,'AÇÕES ESTRATÉGICAS'!D:E,2,0)</f>
        <v>2552</v>
      </c>
      <c r="N511" s="66" t="str">
        <f aca="false">CONCATENATE(J511,O511)</f>
        <v>15204FISCALIZAÇÃO REALIZADA DO TRÂNSITO DE VEÍCULOS C/ PARTIDAS DE PRODUTOS E SUB-PRODUTOS DE ORIGEM VEGETAL</v>
      </c>
      <c r="O511" s="69" t="s">
        <v>1084</v>
      </c>
      <c r="P511" s="69" t="s">
        <v>147</v>
      </c>
      <c r="Q511" s="69" t="n">
        <v>26000</v>
      </c>
      <c r="R511" s="69" t="str">
        <f aca="false">VLOOKUP(O511,'PRODUTOS PPA'!G:G,1,0)</f>
        <v>FISCALIZAÇÃO REALIZADA DO TRÂNSITO DE VEÍCULOS C/ PARTIDAS DE PRODUTOS E SUB-PRODUTOS DE ORIGEM VEGETAL</v>
      </c>
      <c r="S511" s="69" t="s">
        <v>1082</v>
      </c>
      <c r="T511" s="69" t="s">
        <v>1085</v>
      </c>
      <c r="U511" s="69" t="n">
        <v>29800</v>
      </c>
      <c r="V511" s="70"/>
      <c r="W511" s="69"/>
      <c r="X511" s="69"/>
      <c r="Y511" s="69"/>
      <c r="Z511" s="69"/>
      <c r="AA511" s="69"/>
      <c r="AB511" s="69"/>
      <c r="AC511" s="69"/>
      <c r="AD511" s="69"/>
      <c r="AE511" s="69"/>
      <c r="AF511" s="69"/>
    </row>
    <row r="512" customFormat="false" ht="15" hidden="false" customHeight="true" outlineLevel="0" collapsed="false">
      <c r="A512" s="60" t="s">
        <v>76</v>
      </c>
      <c r="B512" s="61" t="str">
        <f aca="false">VLOOKUP(A512,PROGRAMAS!A:I,5,0)</f>
        <v>TEMÁTICO</v>
      </c>
      <c r="C512" s="62" t="str">
        <f aca="false">VLOOKUP(A512,PROGRAMAS!A:I,2,0)</f>
        <v>PIAUÍ PRODUTIVO E SUSTENTÁVEL - AGRONEGÓCIO</v>
      </c>
      <c r="D512" s="62" t="str">
        <f aca="false">VLOOKUP(A512,PROGRAMAS!A:O,3,0)</f>
        <v>DIRETRIZ II</v>
      </c>
      <c r="E512" s="62" t="str">
        <f aca="false">VLOOKUP(A512,PROGRAMAS!A:O,6,0)</f>
        <v>DESENVOLVIMENTO RURAL</v>
      </c>
      <c r="F512" s="63" t="s">
        <v>1082</v>
      </c>
      <c r="G512" s="66" t="str">
        <f aca="false">VLOOKUP(F512,'AÇÕES ORÇAMENTÁRIAS'!D:E,2,0)</f>
        <v>2367</v>
      </c>
      <c r="H512" s="65" t="n">
        <f aca="false">VLOOKUP(CONCATENATE(G512,J512),'AÇÕES ORÇAMENTÁRIAS'!O:P,2,0)</f>
        <v>29800</v>
      </c>
      <c r="I512" s="65" t="n">
        <f aca="false">VLOOKUP(CONCATENATE(G512,J512),'AÇÕES ORÇAMENTÁRIAS'!O:Q,3,0)</f>
        <v>0</v>
      </c>
      <c r="J512" s="66" t="str">
        <f aca="false">LEFT(K512,5)</f>
        <v>15204</v>
      </c>
      <c r="K512" s="67" t="s">
        <v>1063</v>
      </c>
      <c r="L512" s="71" t="s">
        <v>1083</v>
      </c>
      <c r="M512" s="66" t="str">
        <f aca="false">VLOOKUP(L512,'AÇÕES ESTRATÉGICAS'!D:E,2,0)</f>
        <v>2552</v>
      </c>
      <c r="N512" s="66" t="str">
        <f aca="false">CONCATENATE(J512,O512)</f>
        <v>15204LEVANTAMENTO FITOSSANITÁRIO EXECUTADO</v>
      </c>
      <c r="O512" s="69" t="s">
        <v>1086</v>
      </c>
      <c r="P512" s="69" t="s">
        <v>147</v>
      </c>
      <c r="Q512" s="69" t="n">
        <v>2500</v>
      </c>
      <c r="R512" s="69" t="str">
        <f aca="false">VLOOKUP(O512,'PRODUTOS PPA'!G:G,1,0)</f>
        <v>LEVANTAMENTO FITOSSANITÁRIO EXECUTADO</v>
      </c>
      <c r="S512" s="69" t="s">
        <v>1082</v>
      </c>
      <c r="T512" s="69" t="s">
        <v>1085</v>
      </c>
      <c r="U512" s="69" t="n">
        <v>29800</v>
      </c>
      <c r="V512" s="70"/>
      <c r="W512" s="69"/>
      <c r="X512" s="69"/>
      <c r="Y512" s="69"/>
      <c r="Z512" s="69"/>
      <c r="AA512" s="69"/>
      <c r="AB512" s="69"/>
      <c r="AC512" s="69"/>
      <c r="AD512" s="69"/>
      <c r="AE512" s="69"/>
      <c r="AF512" s="69"/>
    </row>
    <row r="513" customFormat="false" ht="15" hidden="false" customHeight="true" outlineLevel="0" collapsed="false">
      <c r="A513" s="60" t="s">
        <v>76</v>
      </c>
      <c r="B513" s="61" t="str">
        <f aca="false">VLOOKUP(A513,PROGRAMAS!A:I,5,0)</f>
        <v>TEMÁTICO</v>
      </c>
      <c r="C513" s="62" t="str">
        <f aca="false">VLOOKUP(A513,PROGRAMAS!A:I,2,0)</f>
        <v>PIAUÍ PRODUTIVO E SUSTENTÁVEL - AGRONEGÓCIO</v>
      </c>
      <c r="D513" s="62" t="str">
        <f aca="false">VLOOKUP(A513,PROGRAMAS!A:O,3,0)</f>
        <v>DIRETRIZ II</v>
      </c>
      <c r="E513" s="62" t="str">
        <f aca="false">VLOOKUP(A513,PROGRAMAS!A:O,6,0)</f>
        <v>DESENVOLVIMENTO RURAL</v>
      </c>
      <c r="F513" s="63" t="s">
        <v>1087</v>
      </c>
      <c r="G513" s="66" t="str">
        <f aca="false">VLOOKUP(F513,'AÇÕES ORÇAMENTÁRIAS'!D:E,2,0)</f>
        <v>2365</v>
      </c>
      <c r="H513" s="65" t="n">
        <f aca="false">VLOOKUP(CONCATENATE(G513,J513),'AÇÕES ORÇAMENTÁRIAS'!O:P,2,0)</f>
        <v>43510</v>
      </c>
      <c r="I513" s="65" t="n">
        <f aca="false">VLOOKUP(CONCATENATE(G513,J513),'AÇÕES ORÇAMENTÁRIAS'!O:Q,3,0)</f>
        <v>1755</v>
      </c>
      <c r="J513" s="66" t="str">
        <f aca="false">LEFT(K513,5)</f>
        <v>15204</v>
      </c>
      <c r="K513" s="67" t="s">
        <v>1063</v>
      </c>
      <c r="L513" s="71" t="s">
        <v>1088</v>
      </c>
      <c r="M513" s="66" t="str">
        <f aca="false">VLOOKUP(L513,'AÇÕES ESTRATÉGICAS'!D:E,2,0)</f>
        <v>2551</v>
      </c>
      <c r="N513" s="66" t="str">
        <f aca="false">CONCATENATE(J513,O513)</f>
        <v>15204ANIMAIS VACINADOS</v>
      </c>
      <c r="O513" s="69" t="s">
        <v>1089</v>
      </c>
      <c r="P513" s="69" t="s">
        <v>267</v>
      </c>
      <c r="Q513" s="69" t="n">
        <v>22</v>
      </c>
      <c r="R513" s="69" t="str">
        <f aca="false">VLOOKUP(O513,'PRODUTOS PPA'!G:G,1,0)</f>
        <v>ANIMAIS VACINADOS</v>
      </c>
      <c r="S513" s="69" t="s">
        <v>1087</v>
      </c>
      <c r="T513" s="69" t="s">
        <v>1090</v>
      </c>
      <c r="U513" s="69" t="n">
        <v>43510</v>
      </c>
      <c r="V513" s="70"/>
      <c r="W513" s="69"/>
      <c r="X513" s="69"/>
      <c r="Y513" s="69"/>
      <c r="Z513" s="69"/>
      <c r="AA513" s="69"/>
      <c r="AB513" s="69"/>
      <c r="AC513" s="69"/>
      <c r="AD513" s="69"/>
      <c r="AE513" s="69"/>
      <c r="AF513" s="69"/>
    </row>
    <row r="514" customFormat="false" ht="15" hidden="false" customHeight="true" outlineLevel="0" collapsed="false">
      <c r="A514" s="60" t="s">
        <v>76</v>
      </c>
      <c r="B514" s="61" t="str">
        <f aca="false">VLOOKUP(A514,PROGRAMAS!A:I,5,0)</f>
        <v>TEMÁTICO</v>
      </c>
      <c r="C514" s="62" t="str">
        <f aca="false">VLOOKUP(A514,PROGRAMAS!A:I,2,0)</f>
        <v>PIAUÍ PRODUTIVO E SUSTENTÁVEL - AGRONEGÓCIO</v>
      </c>
      <c r="D514" s="62" t="str">
        <f aca="false">VLOOKUP(A514,PROGRAMAS!A:O,3,0)</f>
        <v>DIRETRIZ II</v>
      </c>
      <c r="E514" s="62" t="str">
        <f aca="false">VLOOKUP(A514,PROGRAMAS!A:O,6,0)</f>
        <v>DESENVOLVIMENTO RURAL</v>
      </c>
      <c r="F514" s="63" t="s">
        <v>1087</v>
      </c>
      <c r="G514" s="66" t="str">
        <f aca="false">VLOOKUP(F514,'AÇÕES ORÇAMENTÁRIAS'!D:E,2,0)</f>
        <v>2365</v>
      </c>
      <c r="H514" s="65" t="n">
        <f aca="false">VLOOKUP(CONCATENATE(G514,J514),'AÇÕES ORÇAMENTÁRIAS'!O:P,2,0)</f>
        <v>43510</v>
      </c>
      <c r="I514" s="65" t="n">
        <f aca="false">VLOOKUP(CONCATENATE(G514,J514),'AÇÕES ORÇAMENTÁRIAS'!O:Q,3,0)</f>
        <v>1755</v>
      </c>
      <c r="J514" s="66" t="str">
        <f aca="false">LEFT(K514,5)</f>
        <v>15204</v>
      </c>
      <c r="K514" s="67" t="s">
        <v>1063</v>
      </c>
      <c r="L514" s="71" t="s">
        <v>1088</v>
      </c>
      <c r="M514" s="66" t="str">
        <f aca="false">VLOOKUP(L514,'AÇÕES ESTRATÉGICAS'!D:E,2,0)</f>
        <v>2551</v>
      </c>
      <c r="N514" s="66" t="str">
        <f aca="false">CONCATENATE(J514,O514)</f>
        <v>15204PROPRIEDADES FISCALIZADAS</v>
      </c>
      <c r="O514" s="69" t="s">
        <v>1091</v>
      </c>
      <c r="P514" s="69" t="s">
        <v>267</v>
      </c>
      <c r="Q514" s="69" t="n">
        <v>22</v>
      </c>
      <c r="R514" s="69" t="str">
        <f aca="false">VLOOKUP(O514,'PRODUTOS PPA'!G:G,1,0)</f>
        <v>PROPRIEDADES FISCALIZADAS</v>
      </c>
      <c r="S514" s="69" t="s">
        <v>1087</v>
      </c>
      <c r="T514" s="69" t="s">
        <v>1090</v>
      </c>
      <c r="U514" s="69" t="n">
        <v>43510</v>
      </c>
      <c r="V514" s="70"/>
      <c r="W514" s="69"/>
      <c r="X514" s="69"/>
      <c r="Y514" s="69"/>
      <c r="Z514" s="69"/>
      <c r="AA514" s="69"/>
      <c r="AB514" s="69"/>
      <c r="AC514" s="69"/>
      <c r="AD514" s="69"/>
      <c r="AE514" s="69"/>
      <c r="AF514" s="69"/>
    </row>
    <row r="515" customFormat="false" ht="15" hidden="false" customHeight="true" outlineLevel="0" collapsed="false">
      <c r="A515" s="60" t="s">
        <v>76</v>
      </c>
      <c r="B515" s="61" t="str">
        <f aca="false">VLOOKUP(A515,PROGRAMAS!A:I,5,0)</f>
        <v>TEMÁTICO</v>
      </c>
      <c r="C515" s="62" t="str">
        <f aca="false">VLOOKUP(A515,PROGRAMAS!A:I,2,0)</f>
        <v>PIAUÍ PRODUTIVO E SUSTENTÁVEL - AGRONEGÓCIO</v>
      </c>
      <c r="D515" s="62" t="str">
        <f aca="false">VLOOKUP(A515,PROGRAMAS!A:O,3,0)</f>
        <v>DIRETRIZ II</v>
      </c>
      <c r="E515" s="62" t="str">
        <f aca="false">VLOOKUP(A515,PROGRAMAS!A:O,6,0)</f>
        <v>DESENVOLVIMENTO RURAL</v>
      </c>
      <c r="F515" s="63" t="s">
        <v>1092</v>
      </c>
      <c r="G515" s="66" t="str">
        <f aca="false">VLOOKUP(F515,'AÇÕES ORÇAMENTÁRIAS'!D:E,2,0)</f>
        <v>2384</v>
      </c>
      <c r="H515" s="65" t="n">
        <f aca="false">VLOOKUP(CONCATENATE(G515,J515),'AÇÕES ORÇAMENTÁRIAS'!O:P,2,0)</f>
        <v>768180</v>
      </c>
      <c r="I515" s="65" t="n">
        <f aca="false">VLOOKUP(CONCATENATE(G515,J515),'AÇÕES ORÇAMENTÁRIAS'!O:Q,3,0)</f>
        <v>0</v>
      </c>
      <c r="J515" s="66" t="str">
        <f aca="false">LEFT(K515,5)</f>
        <v>15204</v>
      </c>
      <c r="K515" s="67" t="s">
        <v>1063</v>
      </c>
      <c r="L515" s="71" t="s">
        <v>1093</v>
      </c>
      <c r="M515" s="66" t="str">
        <f aca="false">VLOOKUP(L515,'AÇÕES ESTRATÉGICAS'!D:E,2,0)</f>
        <v>2700</v>
      </c>
      <c r="N515" s="66" t="str">
        <f aca="false">CONCATENATE(J515,O515)</f>
        <v>15204FISCALIZAÇÃO REALIZADA EM ESTABELECIMENTOS QUE REVENDEM VACINAS</v>
      </c>
      <c r="O515" s="69" t="s">
        <v>1094</v>
      </c>
      <c r="P515" s="69" t="s">
        <v>267</v>
      </c>
      <c r="Q515" s="69" t="n">
        <v>90</v>
      </c>
      <c r="R515" s="69" t="str">
        <f aca="false">VLOOKUP(O515,'PRODUTOS PPA'!G:G,1,0)</f>
        <v>FISCALIZAÇÃO REALIZADA EM ESTABELECIMENTOS QUE REVENDEM VACINAS</v>
      </c>
      <c r="S515" s="69" t="s">
        <v>1092</v>
      </c>
      <c r="T515" s="69" t="s">
        <v>1095</v>
      </c>
      <c r="U515" s="69" t="n">
        <v>768180</v>
      </c>
      <c r="V515" s="70"/>
      <c r="W515" s="69"/>
      <c r="X515" s="69"/>
      <c r="Y515" s="69"/>
      <c r="Z515" s="69"/>
      <c r="AA515" s="69"/>
      <c r="AB515" s="69"/>
      <c r="AC515" s="69"/>
      <c r="AD515" s="69"/>
      <c r="AE515" s="69"/>
      <c r="AF515" s="69"/>
    </row>
    <row r="516" customFormat="false" ht="15" hidden="false" customHeight="true" outlineLevel="0" collapsed="false">
      <c r="A516" s="60" t="s">
        <v>76</v>
      </c>
      <c r="B516" s="61" t="str">
        <f aca="false">VLOOKUP(A516,PROGRAMAS!A:I,5,0)</f>
        <v>TEMÁTICO</v>
      </c>
      <c r="C516" s="62" t="str">
        <f aca="false">VLOOKUP(A516,PROGRAMAS!A:I,2,0)</f>
        <v>PIAUÍ PRODUTIVO E SUSTENTÁVEL - AGRONEGÓCIO</v>
      </c>
      <c r="D516" s="62" t="str">
        <f aca="false">VLOOKUP(A516,PROGRAMAS!A:O,3,0)</f>
        <v>DIRETRIZ II</v>
      </c>
      <c r="E516" s="62" t="str">
        <f aca="false">VLOOKUP(A516,PROGRAMAS!A:O,6,0)</f>
        <v>DESENVOLVIMENTO RURAL</v>
      </c>
      <c r="F516" s="63" t="s">
        <v>1092</v>
      </c>
      <c r="G516" s="66" t="str">
        <f aca="false">VLOOKUP(F516,'AÇÕES ORÇAMENTÁRIAS'!D:E,2,0)</f>
        <v>2384</v>
      </c>
      <c r="H516" s="65" t="n">
        <f aca="false">VLOOKUP(CONCATENATE(G516,J516),'AÇÕES ORÇAMENTÁRIAS'!O:P,2,0)</f>
        <v>768180</v>
      </c>
      <c r="I516" s="65" t="n">
        <f aca="false">VLOOKUP(CONCATENATE(G516,J516),'AÇÕES ORÇAMENTÁRIAS'!O:Q,3,0)</f>
        <v>0</v>
      </c>
      <c r="J516" s="66" t="str">
        <f aca="false">LEFT(K516,5)</f>
        <v>15204</v>
      </c>
      <c r="K516" s="67" t="s">
        <v>1063</v>
      </c>
      <c r="L516" s="71" t="s">
        <v>1093</v>
      </c>
      <c r="M516" s="66" t="str">
        <f aca="false">VLOOKUP(L516,'AÇÕES ESTRATÉGICAS'!D:E,2,0)</f>
        <v>2700</v>
      </c>
      <c r="N516" s="66" t="str">
        <f aca="false">CONCATENATE(J516,O516)</f>
        <v>15204FISCALIZAÇÃO REALIZADA EM LOCAIS COM AGLOMERAÇÕES DE ANIMAIS</v>
      </c>
      <c r="O516" s="69" t="s">
        <v>1096</v>
      </c>
      <c r="P516" s="69" t="s">
        <v>267</v>
      </c>
      <c r="Q516" s="69" t="n">
        <v>92</v>
      </c>
      <c r="R516" s="69" t="str">
        <f aca="false">VLOOKUP(O516,'PRODUTOS PPA'!G:G,1,0)</f>
        <v>FISCALIZAÇÃO REALIZADA EM LOCAIS COM AGLOMERAÇÕES DE ANIMAIS</v>
      </c>
      <c r="S516" s="69" t="s">
        <v>1092</v>
      </c>
      <c r="T516" s="69" t="s">
        <v>1095</v>
      </c>
      <c r="U516" s="69" t="n">
        <v>768180</v>
      </c>
      <c r="V516" s="70"/>
      <c r="W516" s="69"/>
      <c r="X516" s="69"/>
      <c r="Y516" s="69"/>
      <c r="Z516" s="69"/>
      <c r="AA516" s="69"/>
      <c r="AB516" s="69"/>
      <c r="AC516" s="69"/>
      <c r="AD516" s="69"/>
      <c r="AE516" s="69"/>
      <c r="AF516" s="69"/>
    </row>
    <row r="517" customFormat="false" ht="15" hidden="false" customHeight="true" outlineLevel="0" collapsed="false">
      <c r="A517" s="60" t="s">
        <v>76</v>
      </c>
      <c r="B517" s="61" t="str">
        <f aca="false">VLOOKUP(A517,PROGRAMAS!A:I,5,0)</f>
        <v>TEMÁTICO</v>
      </c>
      <c r="C517" s="62" t="str">
        <f aca="false">VLOOKUP(A517,PROGRAMAS!A:I,2,0)</f>
        <v>PIAUÍ PRODUTIVO E SUSTENTÁVEL - AGRONEGÓCIO</v>
      </c>
      <c r="D517" s="62" t="str">
        <f aca="false">VLOOKUP(A517,PROGRAMAS!A:O,3,0)</f>
        <v>DIRETRIZ II</v>
      </c>
      <c r="E517" s="62" t="str">
        <f aca="false">VLOOKUP(A517,PROGRAMAS!A:O,6,0)</f>
        <v>DESENVOLVIMENTO RURAL</v>
      </c>
      <c r="F517" s="63" t="s">
        <v>1092</v>
      </c>
      <c r="G517" s="66" t="str">
        <f aca="false">VLOOKUP(F517,'AÇÕES ORÇAMENTÁRIAS'!D:E,2,0)</f>
        <v>2384</v>
      </c>
      <c r="H517" s="65" t="n">
        <f aca="false">VLOOKUP(CONCATENATE(G517,J517),'AÇÕES ORÇAMENTÁRIAS'!O:P,2,0)</f>
        <v>768180</v>
      </c>
      <c r="I517" s="65" t="n">
        <f aca="false">VLOOKUP(CONCATENATE(G517,J517),'AÇÕES ORÇAMENTÁRIAS'!O:Q,3,0)</f>
        <v>0</v>
      </c>
      <c r="J517" s="66" t="str">
        <f aca="false">LEFT(K517,5)</f>
        <v>15204</v>
      </c>
      <c r="K517" s="67" t="s">
        <v>1063</v>
      </c>
      <c r="L517" s="71" t="s">
        <v>1093</v>
      </c>
      <c r="M517" s="66" t="str">
        <f aca="false">VLOOKUP(L517,'AÇÕES ESTRATÉGICAS'!D:E,2,0)</f>
        <v>2700</v>
      </c>
      <c r="N517" s="66" t="str">
        <f aca="false">CONCATENATE(J517,O517)</f>
        <v>15204FISCALIZAÇÃO REALIZADA EM PROPRIEDADES COM RISCO PARA FEBRE AFTOSA</v>
      </c>
      <c r="O517" s="69" t="s">
        <v>1097</v>
      </c>
      <c r="P517" s="69" t="s">
        <v>267</v>
      </c>
      <c r="Q517" s="69" t="n">
        <v>92</v>
      </c>
      <c r="R517" s="69" t="str">
        <f aca="false">VLOOKUP(O517,'PRODUTOS PPA'!G:G,1,0)</f>
        <v>FISCALIZAÇÃO REALIZADA EM PROPRIEDADES COM RISCO PARA FEBRE AFTOSA</v>
      </c>
      <c r="S517" s="69" t="s">
        <v>1092</v>
      </c>
      <c r="T517" s="69" t="s">
        <v>1095</v>
      </c>
      <c r="U517" s="69" t="n">
        <v>768180</v>
      </c>
      <c r="V517" s="70"/>
      <c r="W517" s="69"/>
      <c r="X517" s="69"/>
      <c r="Y517" s="69"/>
      <c r="Z517" s="69"/>
      <c r="AA517" s="69"/>
      <c r="AB517" s="69"/>
      <c r="AC517" s="69"/>
      <c r="AD517" s="69"/>
      <c r="AE517" s="69"/>
      <c r="AF517" s="69"/>
    </row>
    <row r="518" customFormat="false" ht="15" hidden="false" customHeight="true" outlineLevel="0" collapsed="false">
      <c r="A518" s="60" t="s">
        <v>76</v>
      </c>
      <c r="B518" s="61" t="str">
        <f aca="false">VLOOKUP(A518,PROGRAMAS!A:I,5,0)</f>
        <v>TEMÁTICO</v>
      </c>
      <c r="C518" s="62" t="str">
        <f aca="false">VLOOKUP(A518,PROGRAMAS!A:I,2,0)</f>
        <v>PIAUÍ PRODUTIVO E SUSTENTÁVEL - AGRONEGÓCIO</v>
      </c>
      <c r="D518" s="62" t="str">
        <f aca="false">VLOOKUP(A518,PROGRAMAS!A:O,3,0)</f>
        <v>DIRETRIZ II</v>
      </c>
      <c r="E518" s="62" t="str">
        <f aca="false">VLOOKUP(A518,PROGRAMAS!A:O,6,0)</f>
        <v>DESENVOLVIMENTO RURAL</v>
      </c>
      <c r="F518" s="63" t="s">
        <v>1092</v>
      </c>
      <c r="G518" s="66" t="str">
        <f aca="false">VLOOKUP(F518,'AÇÕES ORÇAMENTÁRIAS'!D:E,2,0)</f>
        <v>2384</v>
      </c>
      <c r="H518" s="65" t="n">
        <f aca="false">VLOOKUP(CONCATENATE(G518,J518),'AÇÕES ORÇAMENTÁRIAS'!O:P,2,0)</f>
        <v>768180</v>
      </c>
      <c r="I518" s="65" t="n">
        <f aca="false">VLOOKUP(CONCATENATE(G518,J518),'AÇÕES ORÇAMENTÁRIAS'!O:Q,3,0)</f>
        <v>0</v>
      </c>
      <c r="J518" s="66" t="str">
        <f aca="false">LEFT(K518,5)</f>
        <v>15204</v>
      </c>
      <c r="K518" s="67" t="s">
        <v>1063</v>
      </c>
      <c r="L518" s="71" t="s">
        <v>1093</v>
      </c>
      <c r="M518" s="66" t="str">
        <f aca="false">VLOOKUP(L518,'AÇÕES ESTRATÉGICAS'!D:E,2,0)</f>
        <v>2700</v>
      </c>
      <c r="N518" s="66" t="str">
        <f aca="false">CONCATENATE(J518,O518)</f>
        <v>15204ÍNDICE DE COBERTURA VACINAL DO REBANHO BOVINO</v>
      </c>
      <c r="O518" s="69" t="s">
        <v>1098</v>
      </c>
      <c r="P518" s="69" t="s">
        <v>267</v>
      </c>
      <c r="Q518" s="69" t="n">
        <v>98</v>
      </c>
      <c r="R518" s="69" t="str">
        <f aca="false">VLOOKUP(O518,'PRODUTOS PPA'!G:G,1,0)</f>
        <v>ÍNDICE DE COBERTURA VACINAL DO REBANHO BOVINO</v>
      </c>
      <c r="S518" s="69" t="s">
        <v>1092</v>
      </c>
      <c r="T518" s="69" t="s">
        <v>1095</v>
      </c>
      <c r="U518" s="69" t="n">
        <v>768180</v>
      </c>
      <c r="V518" s="70"/>
      <c r="W518" s="69"/>
      <c r="X518" s="69"/>
      <c r="Y518" s="69"/>
      <c r="Z518" s="69"/>
      <c r="AA518" s="69"/>
      <c r="AB518" s="69"/>
      <c r="AC518" s="69"/>
      <c r="AD518" s="69"/>
      <c r="AE518" s="69"/>
      <c r="AF518" s="69"/>
    </row>
    <row r="519" customFormat="false" ht="15" hidden="false" customHeight="true" outlineLevel="0" collapsed="false">
      <c r="A519" s="60" t="s">
        <v>76</v>
      </c>
      <c r="B519" s="61" t="str">
        <f aca="false">VLOOKUP(A519,PROGRAMAS!A:I,5,0)</f>
        <v>TEMÁTICO</v>
      </c>
      <c r="C519" s="62" t="str">
        <f aca="false">VLOOKUP(A519,PROGRAMAS!A:I,2,0)</f>
        <v>PIAUÍ PRODUTIVO E SUSTENTÁVEL - AGRONEGÓCIO</v>
      </c>
      <c r="D519" s="62" t="str">
        <f aca="false">VLOOKUP(A519,PROGRAMAS!A:O,3,0)</f>
        <v>DIRETRIZ II</v>
      </c>
      <c r="E519" s="62" t="str">
        <f aca="false">VLOOKUP(A519,PROGRAMAS!A:O,6,0)</f>
        <v>DESENVOLVIMENTO RURAL</v>
      </c>
      <c r="F519" s="63" t="s">
        <v>1099</v>
      </c>
      <c r="G519" s="66" t="str">
        <f aca="false">VLOOKUP(F519,'AÇÕES ORÇAMENTÁRIAS'!D:E,2,0)</f>
        <v>2387</v>
      </c>
      <c r="H519" s="65" t="n">
        <f aca="false">VLOOKUP(CONCATENATE(G519,J519),'AÇÕES ORÇAMENTÁRIAS'!O:P,2,0)</f>
        <v>13000</v>
      </c>
      <c r="I519" s="65" t="n">
        <f aca="false">VLOOKUP(CONCATENATE(G519,J519),'AÇÕES ORÇAMENTÁRIAS'!O:Q,3,0)</f>
        <v>0</v>
      </c>
      <c r="J519" s="66" t="str">
        <f aca="false">LEFT(K519,5)</f>
        <v>15204</v>
      </c>
      <c r="K519" s="67" t="s">
        <v>1063</v>
      </c>
      <c r="L519" s="71" t="s">
        <v>1100</v>
      </c>
      <c r="M519" s="66" t="str">
        <f aca="false">VLOOKUP(L519,'AÇÕES ESTRATÉGICAS'!D:E,2,0)</f>
        <v>2736</v>
      </c>
      <c r="N519" s="66" t="str">
        <f aca="false">CONCATENATE(J519,O519)</f>
        <v>15204QUANTIDADE DE PRODUTOS INSPECIONADOS</v>
      </c>
      <c r="O519" s="63" t="s">
        <v>1101</v>
      </c>
      <c r="P519" s="63" t="s">
        <v>870</v>
      </c>
      <c r="Q519" s="69" t="n">
        <v>12.5</v>
      </c>
      <c r="R519" s="69" t="str">
        <f aca="false">VLOOKUP(O519,'PRODUTOS PPA'!G:G,1,0)</f>
        <v>QUANTIDADE DE PRODUTOS INSPECIONADOS</v>
      </c>
      <c r="S519" s="69" t="s">
        <v>1099</v>
      </c>
      <c r="T519" s="69" t="s">
        <v>1102</v>
      </c>
      <c r="U519" s="69" t="n">
        <v>13000</v>
      </c>
      <c r="V519" s="70"/>
      <c r="W519" s="69"/>
      <c r="X519" s="69"/>
      <c r="Y519" s="69"/>
      <c r="Z519" s="69"/>
      <c r="AA519" s="69"/>
      <c r="AB519" s="69"/>
      <c r="AC519" s="69"/>
      <c r="AD519" s="69"/>
      <c r="AE519" s="69"/>
      <c r="AF519" s="69"/>
    </row>
    <row r="520" customFormat="false" ht="15" hidden="false" customHeight="true" outlineLevel="0" collapsed="false">
      <c r="A520" s="60" t="s">
        <v>76</v>
      </c>
      <c r="B520" s="61" t="str">
        <f aca="false">VLOOKUP(A520,PROGRAMAS!A:I,5,0)</f>
        <v>TEMÁTICO</v>
      </c>
      <c r="C520" s="62" t="str">
        <f aca="false">VLOOKUP(A520,PROGRAMAS!A:I,2,0)</f>
        <v>PIAUÍ PRODUTIVO E SUSTENTÁVEL - AGRONEGÓCIO</v>
      </c>
      <c r="D520" s="62" t="str">
        <f aca="false">VLOOKUP(A520,PROGRAMAS!A:O,3,0)</f>
        <v>DIRETRIZ II</v>
      </c>
      <c r="E520" s="62" t="str">
        <f aca="false">VLOOKUP(A520,PROGRAMAS!A:O,6,0)</f>
        <v>DESENVOLVIMENTO RURAL</v>
      </c>
      <c r="F520" s="63" t="s">
        <v>1099</v>
      </c>
      <c r="G520" s="66" t="str">
        <f aca="false">VLOOKUP(F520,'AÇÕES ORÇAMENTÁRIAS'!D:E,2,0)</f>
        <v>2387</v>
      </c>
      <c r="H520" s="65" t="n">
        <f aca="false">VLOOKUP(CONCATENATE(G520,J520),'AÇÕES ORÇAMENTÁRIAS'!O:P,2,0)</f>
        <v>13000</v>
      </c>
      <c r="I520" s="65" t="n">
        <f aca="false">VLOOKUP(CONCATENATE(G520,J520),'AÇÕES ORÇAMENTÁRIAS'!O:Q,3,0)</f>
        <v>0</v>
      </c>
      <c r="J520" s="66" t="str">
        <f aca="false">LEFT(K520,5)</f>
        <v>15204</v>
      </c>
      <c r="K520" s="67" t="s">
        <v>1063</v>
      </c>
      <c r="L520" s="71" t="s">
        <v>1100</v>
      </c>
      <c r="M520" s="66" t="str">
        <f aca="false">VLOOKUP(L520,'AÇÕES ESTRATÉGICAS'!D:E,2,0)</f>
        <v>2736</v>
      </c>
      <c r="N520" s="66" t="str">
        <f aca="false">CONCATENATE(J520,O520)</f>
        <v>15204VISTORIAS REALIZADAS EM ESTABELECIMENTOS COM REGISTRO NO SIE</v>
      </c>
      <c r="O520" s="63" t="s">
        <v>1103</v>
      </c>
      <c r="P520" s="63" t="s">
        <v>232</v>
      </c>
      <c r="Q520" s="69" t="n">
        <v>30</v>
      </c>
      <c r="R520" s="69" t="str">
        <f aca="false">VLOOKUP(O520,'PRODUTOS PPA'!G:G,1,0)</f>
        <v>VISTORIAS REALIZADAS EM ESTABELECIMENTOS COM REGISTRO NO SIE</v>
      </c>
      <c r="S520" s="69" t="s">
        <v>1099</v>
      </c>
      <c r="T520" s="69" t="s">
        <v>1102</v>
      </c>
      <c r="U520" s="69" t="n">
        <v>13000</v>
      </c>
      <c r="V520" s="70"/>
      <c r="W520" s="69"/>
      <c r="X520" s="69"/>
      <c r="Y520" s="69"/>
      <c r="Z520" s="69"/>
      <c r="AA520" s="69"/>
      <c r="AB520" s="69"/>
      <c r="AC520" s="69"/>
      <c r="AD520" s="69"/>
      <c r="AE520" s="69"/>
      <c r="AF520" s="69"/>
    </row>
    <row r="521" customFormat="false" ht="15" hidden="false" customHeight="true" outlineLevel="0" collapsed="false">
      <c r="A521" s="60" t="s">
        <v>94</v>
      </c>
      <c r="B521" s="61" t="str">
        <f aca="false">VLOOKUP(A521,PROGRAMAS!A:I,5,0)</f>
        <v>GESTÃO</v>
      </c>
      <c r="C521" s="62" t="str">
        <f aca="false">VLOOKUP(A521,PROGRAMAS!A:I,2,0)</f>
        <v>GESTÃO E MANUTENÇÃO DO PODER EXECUTIVO</v>
      </c>
      <c r="D521" s="62" t="str">
        <f aca="false">VLOOKUP(A521,PROGRAMAS!A:O,3,0)</f>
        <v>DIRETRIZ IV</v>
      </c>
      <c r="E521" s="62"/>
      <c r="F521" s="63" t="s">
        <v>255</v>
      </c>
      <c r="G521" s="66" t="str">
        <f aca="false">VLOOKUP(F521,'AÇÕES ORÇAMENTÁRIAS'!D:E,2,0)</f>
        <v>2000</v>
      </c>
      <c r="H521" s="65" t="n">
        <f aca="false">VLOOKUP(CONCATENATE(G521,J521),'AÇÕES ORÇAMENTÁRIAS'!O:P,2,0)</f>
        <v>5439200</v>
      </c>
      <c r="I521" s="65" t="n">
        <f aca="false">VLOOKUP(CONCATENATE(G521,J521),'AÇÕES ORÇAMENTÁRIAS'!O:Q,3,0)</f>
        <v>1922100.48</v>
      </c>
      <c r="J521" s="66" t="str">
        <f aca="false">LEFT(K521,5)</f>
        <v>15204</v>
      </c>
      <c r="K521" s="67" t="s">
        <v>1063</v>
      </c>
      <c r="L521" s="71" t="s">
        <v>1104</v>
      </c>
      <c r="M521" s="66" t="str">
        <f aca="false">VLOOKUP(L521,'AÇÕES ESTRATÉGICAS'!D:E,2,0)</f>
        <v>2624</v>
      </c>
      <c r="N521" s="66" t="str">
        <f aca="false">CONCATENATE(J521,O521)</f>
        <v>15204MANUTENÇÃO DAS UNIDADES DE SANIDADE ANIMAL E VEGETAL (USAV'S)</v>
      </c>
      <c r="O521" s="69" t="s">
        <v>1105</v>
      </c>
      <c r="P521" s="69" t="s">
        <v>147</v>
      </c>
      <c r="Q521" s="69" t="n">
        <v>41</v>
      </c>
      <c r="R521" s="69" t="str">
        <f aca="false">VLOOKUP(O521,'PRODUTOS PPA'!G:G,1,0)</f>
        <v>MANUTENÇÃO DAS UNIDADES DE SANIDADE ANIMAL E VEGETAL (USAV'S)</v>
      </c>
      <c r="S521" s="69" t="s">
        <v>255</v>
      </c>
      <c r="T521" s="69" t="s">
        <v>260</v>
      </c>
      <c r="U521" s="69" t="n">
        <v>5439200</v>
      </c>
      <c r="V521" s="70"/>
      <c r="W521" s="69"/>
      <c r="X521" s="69"/>
      <c r="Y521" s="69"/>
      <c r="Z521" s="69"/>
      <c r="AA521" s="69"/>
      <c r="AB521" s="69"/>
      <c r="AC521" s="69"/>
      <c r="AD521" s="69"/>
      <c r="AE521" s="69"/>
      <c r="AF521" s="69"/>
    </row>
    <row r="522" customFormat="false" ht="15" hidden="false" customHeight="true" outlineLevel="0" collapsed="false">
      <c r="A522" s="60" t="s">
        <v>94</v>
      </c>
      <c r="B522" s="61" t="str">
        <f aca="false">VLOOKUP(A522,PROGRAMAS!A:I,5,0)</f>
        <v>GESTÃO</v>
      </c>
      <c r="C522" s="62" t="str">
        <f aca="false">VLOOKUP(A522,PROGRAMAS!A:I,2,0)</f>
        <v>GESTÃO E MANUTENÇÃO DO PODER EXECUTIVO</v>
      </c>
      <c r="D522" s="62" t="str">
        <f aca="false">VLOOKUP(A522,PROGRAMAS!A:O,3,0)</f>
        <v>DIRETRIZ IV</v>
      </c>
      <c r="E522" s="62"/>
      <c r="F522" s="63" t="s">
        <v>255</v>
      </c>
      <c r="G522" s="66" t="str">
        <f aca="false">VLOOKUP(F522,'AÇÕES ORÇAMENTÁRIAS'!D:E,2,0)</f>
        <v>2000</v>
      </c>
      <c r="H522" s="65" t="n">
        <f aca="false">VLOOKUP(CONCATENATE(G522,J522),'AÇÕES ORÇAMENTÁRIAS'!O:P,2,0)</f>
        <v>5439200</v>
      </c>
      <c r="I522" s="65" t="n">
        <f aca="false">VLOOKUP(CONCATENATE(G522,J522),'AÇÕES ORÇAMENTÁRIAS'!O:Q,3,0)</f>
        <v>1922100.48</v>
      </c>
      <c r="J522" s="66" t="str">
        <f aca="false">LEFT(K522,5)</f>
        <v>15204</v>
      </c>
      <c r="K522" s="67" t="s">
        <v>1063</v>
      </c>
      <c r="L522" s="71" t="s">
        <v>1104</v>
      </c>
      <c r="M522" s="66" t="str">
        <f aca="false">VLOOKUP(L522,'AÇÕES ESTRATÉGICAS'!D:E,2,0)</f>
        <v>2624</v>
      </c>
      <c r="N522" s="66" t="str">
        <f aca="false">CONCATENATE(J522,O522)</f>
        <v>15204MANUTENÇÃO DAS UNIDADES REGIONAIS DE SANIDADE ANIMAL E VEGETAL (URSAV'S)</v>
      </c>
      <c r="O522" s="69" t="s">
        <v>1106</v>
      </c>
      <c r="P522" s="69" t="s">
        <v>147</v>
      </c>
      <c r="Q522" s="69" t="n">
        <v>13</v>
      </c>
      <c r="R522" s="69" t="str">
        <f aca="false">VLOOKUP(O522,'PRODUTOS PPA'!G:G,1,0)</f>
        <v>MANUTENÇÃO DAS UNIDADES REGIONAIS DE SANIDADE ANIMAL E VEGETAL (URSAV'S)</v>
      </c>
      <c r="S522" s="69" t="s">
        <v>255</v>
      </c>
      <c r="T522" s="69" t="s">
        <v>260</v>
      </c>
      <c r="U522" s="69" t="n">
        <v>5439200</v>
      </c>
      <c r="V522" s="70"/>
      <c r="W522" s="69"/>
      <c r="X522" s="69"/>
      <c r="Y522" s="69"/>
      <c r="Z522" s="69"/>
      <c r="AA522" s="69"/>
      <c r="AB522" s="69"/>
      <c r="AC522" s="69"/>
      <c r="AD522" s="69"/>
      <c r="AE522" s="69"/>
      <c r="AF522" s="69"/>
    </row>
    <row r="523" customFormat="false" ht="15" hidden="false" customHeight="true" outlineLevel="0" collapsed="false">
      <c r="A523" s="60" t="s">
        <v>94</v>
      </c>
      <c r="B523" s="61" t="str">
        <f aca="false">VLOOKUP(A523,PROGRAMAS!A:I,5,0)</f>
        <v>GESTÃO</v>
      </c>
      <c r="C523" s="62" t="str">
        <f aca="false">VLOOKUP(A523,PROGRAMAS!A:I,2,0)</f>
        <v>GESTÃO E MANUTENÇÃO DO PODER EXECUTIVO</v>
      </c>
      <c r="D523" s="62" t="str">
        <f aca="false">VLOOKUP(A523,PROGRAMAS!A:O,3,0)</f>
        <v>DIRETRIZ IV</v>
      </c>
      <c r="E523" s="62"/>
      <c r="F523" s="63" t="s">
        <v>255</v>
      </c>
      <c r="G523" s="66" t="str">
        <f aca="false">VLOOKUP(F523,'AÇÕES ORÇAMENTÁRIAS'!D:E,2,0)</f>
        <v>2000</v>
      </c>
      <c r="H523" s="65" t="n">
        <f aca="false">VLOOKUP(CONCATENATE(G523,J523),'AÇÕES ORÇAMENTÁRIAS'!O:P,2,0)</f>
        <v>5439200</v>
      </c>
      <c r="I523" s="65" t="n">
        <f aca="false">VLOOKUP(CONCATENATE(G523,J523),'AÇÕES ORÇAMENTÁRIAS'!O:Q,3,0)</f>
        <v>1922100.48</v>
      </c>
      <c r="J523" s="66" t="str">
        <f aca="false">LEFT(K523,5)</f>
        <v>15204</v>
      </c>
      <c r="K523" s="67" t="s">
        <v>1063</v>
      </c>
      <c r="L523" s="71" t="s">
        <v>1104</v>
      </c>
      <c r="M523" s="66" t="str">
        <f aca="false">VLOOKUP(L523,'AÇÕES ESTRATÉGICAS'!D:E,2,0)</f>
        <v>2624</v>
      </c>
      <c r="N523" s="66" t="str">
        <f aca="false">CONCATENATE(J523,O523)</f>
        <v>15204MANUTENÇÃO DO ESCRITÓRIO CENTRAL</v>
      </c>
      <c r="O523" s="69" t="s">
        <v>1107</v>
      </c>
      <c r="P523" s="69" t="s">
        <v>147</v>
      </c>
      <c r="Q523" s="69" t="n">
        <v>1</v>
      </c>
      <c r="R523" s="69" t="str">
        <f aca="false">VLOOKUP(O523,'PRODUTOS PPA'!G:G,1,0)</f>
        <v>MANUTENÇÃO DO ESCRITÓRIO CENTRAL</v>
      </c>
      <c r="S523" s="69" t="s">
        <v>255</v>
      </c>
      <c r="T523" s="69" t="s">
        <v>260</v>
      </c>
      <c r="U523" s="69" t="n">
        <v>5439200</v>
      </c>
      <c r="V523" s="70"/>
      <c r="W523" s="69"/>
      <c r="X523" s="69"/>
      <c r="Y523" s="69"/>
      <c r="Z523" s="69"/>
      <c r="AA523" s="69"/>
      <c r="AB523" s="69"/>
      <c r="AC523" s="69"/>
      <c r="AD523" s="69"/>
      <c r="AE523" s="69"/>
      <c r="AF523" s="69"/>
    </row>
    <row r="524" customFormat="false" ht="15" hidden="false" customHeight="true" outlineLevel="0" collapsed="false">
      <c r="A524" s="60" t="s">
        <v>94</v>
      </c>
      <c r="B524" s="61" t="str">
        <f aca="false">VLOOKUP(A524,PROGRAMAS!A:I,5,0)</f>
        <v>GESTÃO</v>
      </c>
      <c r="C524" s="62" t="str">
        <f aca="false">VLOOKUP(A524,PROGRAMAS!A:I,2,0)</f>
        <v>GESTÃO E MANUTENÇÃO DO PODER EXECUTIVO</v>
      </c>
      <c r="D524" s="62" t="str">
        <f aca="false">VLOOKUP(A524,PROGRAMAS!A:O,3,0)</f>
        <v>DIRETRIZ IV</v>
      </c>
      <c r="E524" s="62"/>
      <c r="F524" s="63" t="s">
        <v>255</v>
      </c>
      <c r="G524" s="66" t="str">
        <f aca="false">VLOOKUP(F524,'AÇÕES ORÇAMENTÁRIAS'!D:E,2,0)</f>
        <v>2000</v>
      </c>
      <c r="H524" s="65" t="n">
        <f aca="false">VLOOKUP(CONCATENATE(G524,J524),'AÇÕES ORÇAMENTÁRIAS'!O:P,2,0)</f>
        <v>5439200</v>
      </c>
      <c r="I524" s="65" t="n">
        <f aca="false">VLOOKUP(CONCATENATE(G524,J524),'AÇÕES ORÇAMENTÁRIAS'!O:Q,3,0)</f>
        <v>1922100.48</v>
      </c>
      <c r="J524" s="66" t="str">
        <f aca="false">LEFT(K524,5)</f>
        <v>15204</v>
      </c>
      <c r="K524" s="67" t="s">
        <v>1063</v>
      </c>
      <c r="L524" s="71" t="s">
        <v>1104</v>
      </c>
      <c r="M524" s="66" t="str">
        <f aca="false">VLOOKUP(L524,'AÇÕES ESTRATÉGICAS'!D:E,2,0)</f>
        <v>2624</v>
      </c>
      <c r="N524" s="66" t="str">
        <f aca="false">CONCATENATE(J524,O524)</f>
        <v>15204MANUTENÇÃO DOS ESCRITÓRIOS DE ATENDIMENTO A COMUNIDADE (EAC'S)</v>
      </c>
      <c r="O524" s="69" t="s">
        <v>1108</v>
      </c>
      <c r="P524" s="69" t="s">
        <v>147</v>
      </c>
      <c r="Q524" s="69" t="n">
        <v>145</v>
      </c>
      <c r="R524" s="69" t="str">
        <f aca="false">VLOOKUP(O524,'PRODUTOS PPA'!G:G,1,0)</f>
        <v>MANUTENÇÃO DOS ESCRITÓRIOS DE ATENDIMENTO A COMUNIDADE (EAC'S)</v>
      </c>
      <c r="S524" s="69" t="s">
        <v>255</v>
      </c>
      <c r="T524" s="69" t="s">
        <v>260</v>
      </c>
      <c r="U524" s="69" t="n">
        <v>5439200</v>
      </c>
      <c r="V524" s="70"/>
      <c r="W524" s="69"/>
      <c r="X524" s="69"/>
      <c r="Y524" s="69"/>
      <c r="Z524" s="69"/>
      <c r="AA524" s="69"/>
      <c r="AB524" s="69"/>
      <c r="AC524" s="69"/>
      <c r="AD524" s="69"/>
      <c r="AE524" s="69"/>
      <c r="AF524" s="69"/>
    </row>
    <row r="525" customFormat="false" ht="15" hidden="false" customHeight="true" outlineLevel="0" collapsed="false">
      <c r="A525" s="60" t="s">
        <v>94</v>
      </c>
      <c r="B525" s="61" t="str">
        <f aca="false">VLOOKUP(A525,PROGRAMAS!A:I,5,0)</f>
        <v>GESTÃO</v>
      </c>
      <c r="C525" s="62" t="str">
        <f aca="false">VLOOKUP(A525,PROGRAMAS!A:I,2,0)</f>
        <v>GESTÃO E MANUTENÇÃO DO PODER EXECUTIVO</v>
      </c>
      <c r="D525" s="62" t="str">
        <f aca="false">VLOOKUP(A525,PROGRAMAS!A:O,3,0)</f>
        <v>DIRETRIZ IV</v>
      </c>
      <c r="E525" s="62"/>
      <c r="F525" s="63" t="s">
        <v>255</v>
      </c>
      <c r="G525" s="66" t="str">
        <f aca="false">VLOOKUP(F525,'AÇÕES ORÇAMENTÁRIAS'!D:E,2,0)</f>
        <v>2000</v>
      </c>
      <c r="H525" s="65" t="n">
        <f aca="false">VLOOKUP(CONCATENATE(G525,J525),'AÇÕES ORÇAMENTÁRIAS'!O:P,2,0)</f>
        <v>5439200</v>
      </c>
      <c r="I525" s="65" t="n">
        <f aca="false">VLOOKUP(CONCATENATE(G525,J525),'AÇÕES ORÇAMENTÁRIAS'!O:Q,3,0)</f>
        <v>1922100.48</v>
      </c>
      <c r="J525" s="66" t="str">
        <f aca="false">LEFT(K525,5)</f>
        <v>15204</v>
      </c>
      <c r="K525" s="67" t="s">
        <v>1063</v>
      </c>
      <c r="L525" s="71" t="s">
        <v>1104</v>
      </c>
      <c r="M525" s="66" t="str">
        <f aca="false">VLOOKUP(L525,'AÇÕES ESTRATÉGICAS'!D:E,2,0)</f>
        <v>2624</v>
      </c>
      <c r="N525" s="66" t="str">
        <f aca="false">CONCATENATE(J525,O525)</f>
        <v>15204MANUTENÇÃO DOS POSTOS DE VIGILÂNCIA AGROPECUÁRIA</v>
      </c>
      <c r="O525" s="69" t="s">
        <v>1109</v>
      </c>
      <c r="P525" s="69" t="s">
        <v>147</v>
      </c>
      <c r="Q525" s="69" t="n">
        <v>14</v>
      </c>
      <c r="R525" s="69" t="str">
        <f aca="false">VLOOKUP(O525,'PRODUTOS PPA'!G:G,1,0)</f>
        <v>MANUTENÇÃO DOS POSTOS DE VIGILÂNCIA AGROPECUÁRIA</v>
      </c>
      <c r="S525" s="69" t="s">
        <v>255</v>
      </c>
      <c r="T525" s="69" t="s">
        <v>260</v>
      </c>
      <c r="U525" s="69" t="n">
        <v>5439200</v>
      </c>
      <c r="V525" s="70"/>
      <c r="W525" s="69"/>
      <c r="X525" s="69"/>
      <c r="Y525" s="69"/>
      <c r="Z525" s="69"/>
      <c r="AA525" s="69"/>
      <c r="AB525" s="69"/>
      <c r="AC525" s="69"/>
      <c r="AD525" s="69"/>
      <c r="AE525" s="69"/>
      <c r="AF525" s="69"/>
    </row>
    <row r="526" customFormat="false" ht="15" hidden="false" customHeight="true" outlineLevel="0" collapsed="false">
      <c r="A526" s="60" t="s">
        <v>51</v>
      </c>
      <c r="B526" s="61" t="str">
        <f aca="false">VLOOKUP(A526,PROGRAMAS!A:I,5,0)</f>
        <v>TEMÁTICO</v>
      </c>
      <c r="C526" s="62" t="str">
        <f aca="false">VLOOKUP(A526,PROGRAMAS!A:I,2,0)</f>
        <v>GESTÃO MODERNA ORIENTADA PARA RESULTADOS</v>
      </c>
      <c r="D526" s="62" t="str">
        <f aca="false">VLOOKUP(A526,PROGRAMAS!A:O,3,0)</f>
        <v>DIRETRIZ IV</v>
      </c>
      <c r="E526" s="62" t="str">
        <f aca="false">VLOOKUP(A526,PROGRAMAS!A:O,6,0)</f>
        <v>INSTITUCIONAL</v>
      </c>
      <c r="F526" s="63" t="s">
        <v>1110</v>
      </c>
      <c r="G526" s="66" t="str">
        <f aca="false">VLOOKUP(F526,'AÇÕES ORÇAMENTÁRIAS'!D:E,2,0)</f>
        <v>2313</v>
      </c>
      <c r="H526" s="65" t="n">
        <f aca="false">VLOOKUP(CONCATENATE(G526,J526),'AÇÕES ORÇAMENTÁRIAS'!O:P,2,0)</f>
        <v>1560000</v>
      </c>
      <c r="I526" s="65" t="n">
        <f aca="false">VLOOKUP(CONCATENATE(G526,J526),'AÇÕES ORÇAMENTÁRIAS'!O:Q,3,0)</f>
        <v>382798.52</v>
      </c>
      <c r="J526" s="66" t="str">
        <f aca="false">LEFT(K526,5)</f>
        <v>16101</v>
      </c>
      <c r="K526" s="67" t="s">
        <v>1111</v>
      </c>
      <c r="L526" s="71" t="s">
        <v>1112</v>
      </c>
      <c r="M526" s="66" t="str">
        <f aca="false">VLOOKUP(L526,'AÇÕES ESTRATÉGICAS'!D:E,2,0)</f>
        <v>1563</v>
      </c>
      <c r="N526" s="66" t="str">
        <f aca="false">CONCATENATE(J526,O526)</f>
        <v>16101CAPACITAÇÃO/QUALIFICAÇÃO REALIZADA</v>
      </c>
      <c r="O526" s="69" t="s">
        <v>1113</v>
      </c>
      <c r="P526" s="69" t="s">
        <v>703</v>
      </c>
      <c r="Q526" s="69" t="n">
        <v>1</v>
      </c>
      <c r="R526" s="69" t="str">
        <f aca="false">VLOOKUP(O526,'PRODUTOS PPA'!G:G,1,0)</f>
        <v>CAPACITAÇÃO/QUALIFICAÇÃO REALIZADA</v>
      </c>
      <c r="S526" s="69" t="s">
        <v>1110</v>
      </c>
      <c r="T526" s="69" t="s">
        <v>1114</v>
      </c>
      <c r="U526" s="69" t="n">
        <v>1560000</v>
      </c>
      <c r="V526" s="70"/>
      <c r="W526" s="69"/>
      <c r="X526" s="69"/>
      <c r="Y526" s="69"/>
      <c r="Z526" s="69"/>
      <c r="AA526" s="69"/>
      <c r="AB526" s="69"/>
      <c r="AC526" s="69"/>
      <c r="AD526" s="69"/>
      <c r="AE526" s="69"/>
      <c r="AF526" s="69"/>
    </row>
    <row r="527" customFormat="false" ht="15" hidden="false" customHeight="true" outlineLevel="0" collapsed="false">
      <c r="A527" s="60" t="s">
        <v>72</v>
      </c>
      <c r="B527" s="61" t="str">
        <f aca="false">VLOOKUP(A527,PROGRAMAS!A:I,5,0)</f>
        <v>TEMÁTICO</v>
      </c>
      <c r="C527" s="62" t="str">
        <f aca="false">VLOOKUP(A527,PROGRAMAS!A:I,2,0)</f>
        <v>SANEAMENTO, DIREITO DE TODOS</v>
      </c>
      <c r="D527" s="62" t="str">
        <f aca="false">VLOOKUP(A527,PROGRAMAS!A:O,3,0)</f>
        <v>DIRETRIZ III</v>
      </c>
      <c r="E527" s="62" t="str">
        <f aca="false">VLOOKUP(A527,PROGRAMAS!A:O,6,0)</f>
        <v>INFRAESTRUTURA</v>
      </c>
      <c r="F527" s="73" t="s">
        <v>240</v>
      </c>
      <c r="G527" s="66" t="e">
        <f aca="false">VLOOKUP(F527,'AÇÕES ORÇAMENTÁRIAS'!D:E,2,0)</f>
        <v>#N/A</v>
      </c>
      <c r="H527" s="65" t="e">
        <f aca="false">VLOOKUP(CONCATENATE(G527,J527),'AÇÕES ORÇAMENTÁRIAS'!O:P,2,0)</f>
        <v>#N/A</v>
      </c>
      <c r="I527" s="65" t="e">
        <f aca="false">VLOOKUP(CONCATENATE(G527,J527),'AÇÕES ORÇAMENTÁRIAS'!O:Q,3,0)</f>
        <v>#N/A</v>
      </c>
      <c r="J527" s="66" t="str">
        <f aca="false">LEFT(K527,5)</f>
        <v>16101</v>
      </c>
      <c r="K527" s="67" t="s">
        <v>1111</v>
      </c>
      <c r="L527" s="71" t="s">
        <v>1115</v>
      </c>
      <c r="M527" s="66" t="str">
        <f aca="false">VLOOKUP(L527,'AÇÕES ESTRATÉGICAS'!D:E,2,0)</f>
        <v>1652</v>
      </c>
      <c r="N527" s="66" t="str">
        <f aca="false">CONCATENATE(J527,O527)</f>
        <v>16101OBRAS IMPLEMENTADAS ATRAVÉS DE CONVÊNIOS FEDERAIS E EMENDAS PARLAMENTARES.</v>
      </c>
      <c r="O527" s="63" t="s">
        <v>1116</v>
      </c>
      <c r="P527" s="63" t="s">
        <v>147</v>
      </c>
      <c r="Q527" s="63" t="n">
        <v>25</v>
      </c>
      <c r="R527" s="69" t="str">
        <f aca="false">VLOOKUP(O527,'PRODUTOS PPA'!G:G,1,0)</f>
        <v>OBRAS IMPLEMENTADAS ATRAVÉS DE CONVÊNIOS FEDERAIS E EMENDAS PARLAMENTARES.</v>
      </c>
      <c r="S527" s="63" t="s">
        <v>240</v>
      </c>
      <c r="T527" s="63" t="e">
        <f aca="false">#N/A</f>
        <v>#N/A</v>
      </c>
      <c r="U527" s="63" t="e">
        <f aca="false">#N/A</f>
        <v>#N/A</v>
      </c>
      <c r="V527" s="70"/>
      <c r="W527" s="69"/>
      <c r="X527" s="69"/>
      <c r="Y527" s="69"/>
      <c r="Z527" s="69"/>
      <c r="AA527" s="69"/>
      <c r="AB527" s="69"/>
      <c r="AC527" s="69"/>
      <c r="AD527" s="69"/>
      <c r="AE527" s="69"/>
      <c r="AF527" s="69"/>
    </row>
    <row r="528" customFormat="false" ht="15" hidden="false" customHeight="true" outlineLevel="0" collapsed="false">
      <c r="A528" s="60" t="s">
        <v>74</v>
      </c>
      <c r="B528" s="61" t="str">
        <f aca="false">VLOOKUP(A528,PROGRAMAS!A:I,5,0)</f>
        <v>TEMÁTICO</v>
      </c>
      <c r="C528" s="62" t="str">
        <f aca="false">VLOOKUP(A528,PROGRAMAS!A:I,2,0)</f>
        <v>INFRAESTRUTURA E QUALIDADE DE VIDA</v>
      </c>
      <c r="D528" s="62" t="str">
        <f aca="false">VLOOKUP(A528,PROGRAMAS!A:O,3,0)</f>
        <v>DIRETRIZ III</v>
      </c>
      <c r="E528" s="62" t="str">
        <f aca="false">VLOOKUP(A528,PROGRAMAS!A:O,6,0)</f>
        <v>INFRAESTRUTURA</v>
      </c>
      <c r="F528" s="63" t="s">
        <v>1117</v>
      </c>
      <c r="G528" s="66" t="str">
        <f aca="false">VLOOKUP(F528,'AÇÕES ORÇAMENTÁRIAS'!D:E,2,0)</f>
        <v>2314</v>
      </c>
      <c r="H528" s="65" t="n">
        <f aca="false">VLOOKUP(CONCATENATE(G528,J528),'AÇÕES ORÇAMENTÁRIAS'!O:P,2,0)</f>
        <v>4510000</v>
      </c>
      <c r="I528" s="65" t="n">
        <f aca="false">VLOOKUP(CONCATENATE(G528,J528),'AÇÕES ORÇAMENTÁRIAS'!O:Q,3,0)</f>
        <v>566252.46</v>
      </c>
      <c r="J528" s="66" t="str">
        <f aca="false">LEFT(K528,5)</f>
        <v>16101</v>
      </c>
      <c r="K528" s="67" t="s">
        <v>1111</v>
      </c>
      <c r="L528" s="71" t="s">
        <v>1118</v>
      </c>
      <c r="M528" s="66" t="str">
        <f aca="false">VLOOKUP(L528,'AÇÕES ESTRATÉGICAS'!D:E,2,0)</f>
        <v>1604</v>
      </c>
      <c r="N528" s="66" t="str">
        <f aca="false">CONCATENATE(J528,O528)</f>
        <v>16101PREFEITURAS E INSTITUIÇÕES SEM FINS LUCRATIVOS APOIADAS</v>
      </c>
      <c r="O528" s="69" t="s">
        <v>1119</v>
      </c>
      <c r="P528" s="69" t="s">
        <v>147</v>
      </c>
      <c r="Q528" s="69" t="n">
        <v>50</v>
      </c>
      <c r="R528" s="69" t="str">
        <f aca="false">VLOOKUP(O528,'PRODUTOS PPA'!G:G,1,0)</f>
        <v>PREFEITURAS E INSTITUIÇÕES SEM FINS LUCRATIVOS APOIADAS</v>
      </c>
      <c r="S528" s="69" t="s">
        <v>1117</v>
      </c>
      <c r="T528" s="69" t="s">
        <v>1120</v>
      </c>
      <c r="U528" s="69" t="n">
        <v>4510000</v>
      </c>
      <c r="V528" s="70"/>
      <c r="W528" s="69"/>
      <c r="X528" s="69"/>
      <c r="Y528" s="69"/>
      <c r="Z528" s="69"/>
      <c r="AA528" s="69"/>
      <c r="AB528" s="69"/>
      <c r="AC528" s="69"/>
      <c r="AD528" s="69"/>
      <c r="AE528" s="69"/>
      <c r="AF528" s="69"/>
    </row>
    <row r="529" customFormat="false" ht="15" hidden="false" customHeight="true" outlineLevel="0" collapsed="false">
      <c r="A529" s="60" t="s">
        <v>74</v>
      </c>
      <c r="B529" s="61" t="str">
        <f aca="false">VLOOKUP(A529,PROGRAMAS!A:I,5,0)</f>
        <v>TEMÁTICO</v>
      </c>
      <c r="C529" s="62" t="str">
        <f aca="false">VLOOKUP(A529,PROGRAMAS!A:I,2,0)</f>
        <v>INFRAESTRUTURA E QUALIDADE DE VIDA</v>
      </c>
      <c r="D529" s="62" t="str">
        <f aca="false">VLOOKUP(A529,PROGRAMAS!A:O,3,0)</f>
        <v>DIRETRIZ III</v>
      </c>
      <c r="E529" s="62" t="str">
        <f aca="false">VLOOKUP(A529,PROGRAMAS!A:O,6,0)</f>
        <v>INFRAESTRUTURA</v>
      </c>
      <c r="F529" s="63" t="s">
        <v>1121</v>
      </c>
      <c r="G529" s="66" t="str">
        <f aca="false">VLOOKUP(F529,'AÇÕES ORÇAMENTÁRIAS'!D:E,2,0)</f>
        <v>1335</v>
      </c>
      <c r="H529" s="65" t="n">
        <f aca="false">VLOOKUP(CONCATENATE(G529,J529),'AÇÕES ORÇAMENTÁRIAS'!O:P,2,0)</f>
        <v>19407372</v>
      </c>
      <c r="I529" s="65" t="n">
        <f aca="false">VLOOKUP(CONCATENATE(G529,J529),'AÇÕES ORÇAMENTÁRIAS'!O:Q,3,0)</f>
        <v>8523288.49</v>
      </c>
      <c r="J529" s="66" t="str">
        <f aca="false">LEFT(K529,5)</f>
        <v>16101</v>
      </c>
      <c r="K529" s="67" t="s">
        <v>1111</v>
      </c>
      <c r="L529" s="71" t="s">
        <v>1118</v>
      </c>
      <c r="M529" s="66" t="str">
        <f aca="false">VLOOKUP(L529,'AÇÕES ESTRATÉGICAS'!D:E,2,0)</f>
        <v>1604</v>
      </c>
      <c r="N529" s="66" t="str">
        <f aca="false">CONCATENATE(J529,O529)</f>
        <v>16101OBRA CONCLUÍDA</v>
      </c>
      <c r="O529" s="63" t="s">
        <v>1122</v>
      </c>
      <c r="P529" s="63" t="s">
        <v>147</v>
      </c>
      <c r="Q529" s="69" t="n">
        <v>300</v>
      </c>
      <c r="R529" s="69" t="str">
        <f aca="false">VLOOKUP(O529,'PRODUTOS PPA'!G:G,1,0)</f>
        <v>OBRA CONCLUÍDA</v>
      </c>
      <c r="S529" s="69" t="s">
        <v>1121</v>
      </c>
      <c r="T529" s="69" t="s">
        <v>1123</v>
      </c>
      <c r="U529" s="69" t="n">
        <v>19407372</v>
      </c>
      <c r="V529" s="70"/>
      <c r="W529" s="69"/>
      <c r="X529" s="69"/>
      <c r="Y529" s="69"/>
      <c r="Z529" s="69"/>
      <c r="AA529" s="69"/>
      <c r="AB529" s="69"/>
      <c r="AC529" s="69"/>
      <c r="AD529" s="69"/>
      <c r="AE529" s="69"/>
      <c r="AF529" s="69"/>
    </row>
    <row r="530" customFormat="false" ht="15" hidden="false" customHeight="true" outlineLevel="0" collapsed="false">
      <c r="A530" s="60" t="s">
        <v>74</v>
      </c>
      <c r="B530" s="61" t="str">
        <f aca="false">VLOOKUP(A530,PROGRAMAS!A:I,5,0)</f>
        <v>TEMÁTICO</v>
      </c>
      <c r="C530" s="62" t="str">
        <f aca="false">VLOOKUP(A530,PROGRAMAS!A:I,2,0)</f>
        <v>INFRAESTRUTURA E QUALIDADE DE VIDA</v>
      </c>
      <c r="D530" s="62" t="str">
        <f aca="false">VLOOKUP(A530,PROGRAMAS!A:O,3,0)</f>
        <v>DIRETRIZ III</v>
      </c>
      <c r="E530" s="62" t="str">
        <f aca="false">VLOOKUP(A530,PROGRAMAS!A:O,6,0)</f>
        <v>INFRAESTRUTURA</v>
      </c>
      <c r="F530" s="63" t="s">
        <v>1124</v>
      </c>
      <c r="G530" s="66" t="str">
        <f aca="false">VLOOKUP(F530,'AÇÕES ORÇAMENTÁRIAS'!D:E,2,0)</f>
        <v>1669</v>
      </c>
      <c r="H530" s="65" t="n">
        <f aca="false">VLOOKUP(CONCATENATE(G530,J530),'AÇÕES ORÇAMENTÁRIAS'!O:P,2,0)</f>
        <v>4004554</v>
      </c>
      <c r="I530" s="65" t="n">
        <f aca="false">VLOOKUP(CONCATENATE(G530,J530),'AÇÕES ORÇAMENTÁRIAS'!O:Q,3,0)</f>
        <v>116776.1</v>
      </c>
      <c r="J530" s="66" t="str">
        <f aca="false">LEFT(K530,5)</f>
        <v>16101</v>
      </c>
      <c r="K530" s="67" t="s">
        <v>1111</v>
      </c>
      <c r="L530" s="71" t="s">
        <v>1125</v>
      </c>
      <c r="M530" s="66" t="str">
        <f aca="false">VLOOKUP(L530,'AÇÕES ESTRATÉGICAS'!D:E,2,0)</f>
        <v>1605</v>
      </c>
      <c r="N530" s="66" t="str">
        <f aca="false">CONCATENATE(J530,O530)</f>
        <v>16101MACRODRENAGEM REALIZADA</v>
      </c>
      <c r="O530" s="69" t="s">
        <v>1126</v>
      </c>
      <c r="P530" s="69" t="s">
        <v>473</v>
      </c>
      <c r="Q530" s="69" t="n">
        <v>1</v>
      </c>
      <c r="R530" s="69" t="str">
        <f aca="false">VLOOKUP(O530,'PRODUTOS PPA'!G:G,1,0)</f>
        <v>MACRODRENAGEM REALIZADA</v>
      </c>
      <c r="S530" s="69" t="s">
        <v>1124</v>
      </c>
      <c r="T530" s="69" t="s">
        <v>1127</v>
      </c>
      <c r="U530" s="69" t="n">
        <v>4004554</v>
      </c>
      <c r="V530" s="70"/>
      <c r="W530" s="69"/>
      <c r="X530" s="69"/>
      <c r="Y530" s="69"/>
      <c r="Z530" s="69"/>
      <c r="AA530" s="69"/>
      <c r="AB530" s="69"/>
      <c r="AC530" s="69"/>
      <c r="AD530" s="69"/>
      <c r="AE530" s="69"/>
      <c r="AF530" s="69"/>
    </row>
    <row r="531" customFormat="false" ht="15" hidden="false" customHeight="true" outlineLevel="0" collapsed="false">
      <c r="A531" s="60" t="s">
        <v>74</v>
      </c>
      <c r="B531" s="61" t="str">
        <f aca="false">VLOOKUP(A531,PROGRAMAS!A:I,5,0)</f>
        <v>TEMÁTICO</v>
      </c>
      <c r="C531" s="62" t="str">
        <f aca="false">VLOOKUP(A531,PROGRAMAS!A:I,2,0)</f>
        <v>INFRAESTRUTURA E QUALIDADE DE VIDA</v>
      </c>
      <c r="D531" s="62" t="str">
        <f aca="false">VLOOKUP(A531,PROGRAMAS!A:O,3,0)</f>
        <v>DIRETRIZ III</v>
      </c>
      <c r="E531" s="62" t="str">
        <f aca="false">VLOOKUP(A531,PROGRAMAS!A:O,6,0)</f>
        <v>INFRAESTRUTURA</v>
      </c>
      <c r="F531" s="63" t="s">
        <v>1128</v>
      </c>
      <c r="G531" s="66" t="str">
        <f aca="false">VLOOKUP(F531,'AÇÕES ORÇAMENTÁRIAS'!D:E,2,0)</f>
        <v>1671</v>
      </c>
      <c r="H531" s="65" t="n">
        <f aca="false">VLOOKUP(CONCATENATE(G531,J531),'AÇÕES ORÇAMENTÁRIAS'!O:P,2,0)</f>
        <v>3090000</v>
      </c>
      <c r="I531" s="65" t="n">
        <f aca="false">VLOOKUP(CONCATENATE(G531,J531),'AÇÕES ORÇAMENTÁRIAS'!O:Q,3,0)</f>
        <v>0</v>
      </c>
      <c r="J531" s="66" t="str">
        <f aca="false">LEFT(K531,5)</f>
        <v>16101</v>
      </c>
      <c r="K531" s="67" t="s">
        <v>1111</v>
      </c>
      <c r="L531" s="71" t="s">
        <v>1125</v>
      </c>
      <c r="M531" s="66" t="str">
        <f aca="false">VLOOKUP(L531,'AÇÕES ESTRATÉGICAS'!D:E,2,0)</f>
        <v>1605</v>
      </c>
      <c r="N531" s="66" t="str">
        <f aca="false">CONCATENATE(J531,O531)</f>
        <v>16101ADUTORAS CONSTRUÍDAS</v>
      </c>
      <c r="O531" s="69" t="s">
        <v>1129</v>
      </c>
      <c r="P531" s="69" t="s">
        <v>147</v>
      </c>
      <c r="Q531" s="69" t="n">
        <v>1</v>
      </c>
      <c r="R531" s="69" t="str">
        <f aca="false">VLOOKUP(O531,'PRODUTOS PPA'!G:G,1,0)</f>
        <v>ADUTORAS CONSTRUÍDAS</v>
      </c>
      <c r="S531" s="69" t="s">
        <v>1128</v>
      </c>
      <c r="T531" s="69" t="s">
        <v>1130</v>
      </c>
      <c r="U531" s="69" t="n">
        <v>3090000</v>
      </c>
      <c r="V531" s="70"/>
      <c r="W531" s="69"/>
      <c r="X531" s="69"/>
      <c r="Y531" s="69"/>
      <c r="Z531" s="69"/>
      <c r="AA531" s="69"/>
      <c r="AB531" s="69"/>
      <c r="AC531" s="69"/>
      <c r="AD531" s="69"/>
      <c r="AE531" s="69"/>
      <c r="AF531" s="69"/>
    </row>
    <row r="532" customFormat="false" ht="15" hidden="false" customHeight="true" outlineLevel="0" collapsed="false">
      <c r="A532" s="60" t="s">
        <v>74</v>
      </c>
      <c r="B532" s="61" t="str">
        <f aca="false">VLOOKUP(A532,PROGRAMAS!A:I,5,0)</f>
        <v>TEMÁTICO</v>
      </c>
      <c r="C532" s="62" t="str">
        <f aca="false">VLOOKUP(A532,PROGRAMAS!A:I,2,0)</f>
        <v>INFRAESTRUTURA E QUALIDADE DE VIDA</v>
      </c>
      <c r="D532" s="62" t="str">
        <f aca="false">VLOOKUP(A532,PROGRAMAS!A:O,3,0)</f>
        <v>DIRETRIZ III</v>
      </c>
      <c r="E532" s="62" t="str">
        <f aca="false">VLOOKUP(A532,PROGRAMAS!A:O,6,0)</f>
        <v>INFRAESTRUTURA</v>
      </c>
      <c r="F532" s="73" t="e">
        <f aca="false">#N/A</f>
        <v>#N/A</v>
      </c>
      <c r="G532" s="66" t="e">
        <f aca="false">VLOOKUP(F532,'AÇÕES ORÇAMENTÁRIAS'!D:E,2,0)</f>
        <v>#N/A</v>
      </c>
      <c r="H532" s="65" t="e">
        <f aca="false">VLOOKUP(CONCATENATE(G532,J532),'AÇÕES ORÇAMENTÁRIAS'!O:P,2,0)</f>
        <v>#N/A</v>
      </c>
      <c r="I532" s="65" t="e">
        <f aca="false">VLOOKUP(CONCATENATE(G532,J532),'AÇÕES ORÇAMENTÁRIAS'!O:Q,3,0)</f>
        <v>#N/A</v>
      </c>
      <c r="J532" s="66" t="str">
        <f aca="false">LEFT(K532,5)</f>
        <v>16101</v>
      </c>
      <c r="K532" s="67" t="s">
        <v>1111</v>
      </c>
      <c r="L532" s="71" t="s">
        <v>1125</v>
      </c>
      <c r="M532" s="66" t="str">
        <f aca="false">VLOOKUP(L532,'AÇÕES ESTRATÉGICAS'!D:E,2,0)</f>
        <v>1605</v>
      </c>
      <c r="N532" s="66" t="str">
        <f aca="false">CONCATENATE(J532,O532)</f>
        <v>16101DIQUE DE CONTENÇÃO DE CHEIAS CONSTRUÍDO</v>
      </c>
      <c r="O532" s="69" t="s">
        <v>1131</v>
      </c>
      <c r="P532" s="69" t="s">
        <v>473</v>
      </c>
      <c r="Q532" s="69" t="n">
        <v>1</v>
      </c>
      <c r="R532" s="69" t="str">
        <f aca="false">VLOOKUP(O532,'PRODUTOS PPA'!G:G,1,0)</f>
        <v>DIQUE DE CONTENÇÃO DE CHEIAS CONSTRUÍDO</v>
      </c>
      <c r="S532" s="69" t="e">
        <f aca="false">#N/A</f>
        <v>#N/A</v>
      </c>
      <c r="T532" s="69" t="e">
        <f aca="false">#N/A</f>
        <v>#N/A</v>
      </c>
      <c r="U532" s="69" t="e">
        <f aca="false">#N/A</f>
        <v>#N/A</v>
      </c>
      <c r="V532" s="70"/>
      <c r="W532" s="69"/>
      <c r="X532" s="69"/>
      <c r="Y532" s="69"/>
      <c r="Z532" s="69"/>
      <c r="AA532" s="69"/>
      <c r="AB532" s="69"/>
      <c r="AC532" s="69"/>
      <c r="AD532" s="69"/>
      <c r="AE532" s="69"/>
      <c r="AF532" s="69"/>
    </row>
    <row r="533" customFormat="false" ht="15" hidden="false" customHeight="true" outlineLevel="0" collapsed="false">
      <c r="A533" s="60" t="s">
        <v>74</v>
      </c>
      <c r="B533" s="61" t="str">
        <f aca="false">VLOOKUP(A533,PROGRAMAS!A:I,5,0)</f>
        <v>TEMÁTICO</v>
      </c>
      <c r="C533" s="62" t="str">
        <f aca="false">VLOOKUP(A533,PROGRAMAS!A:I,2,0)</f>
        <v>INFRAESTRUTURA E QUALIDADE DE VIDA</v>
      </c>
      <c r="D533" s="62" t="str">
        <f aca="false">VLOOKUP(A533,PROGRAMAS!A:O,3,0)</f>
        <v>DIRETRIZ III</v>
      </c>
      <c r="E533" s="62" t="str">
        <f aca="false">VLOOKUP(A533,PROGRAMAS!A:O,6,0)</f>
        <v>INFRAESTRUTURA</v>
      </c>
      <c r="F533" s="73" t="e">
        <f aca="false">#N/A</f>
        <v>#N/A</v>
      </c>
      <c r="G533" s="66" t="e">
        <f aca="false">VLOOKUP(F533,'AÇÕES ORÇAMENTÁRIAS'!D:E,2,0)</f>
        <v>#N/A</v>
      </c>
      <c r="H533" s="65" t="e">
        <f aca="false">VLOOKUP(CONCATENATE(G533,J533),'AÇÕES ORÇAMENTÁRIAS'!O:P,2,0)</f>
        <v>#N/A</v>
      </c>
      <c r="I533" s="65" t="e">
        <f aca="false">VLOOKUP(CONCATENATE(G533,J533),'AÇÕES ORÇAMENTÁRIAS'!O:Q,3,0)</f>
        <v>#N/A</v>
      </c>
      <c r="J533" s="66" t="str">
        <f aca="false">LEFT(K533,5)</f>
        <v>16101</v>
      </c>
      <c r="K533" s="67" t="s">
        <v>1111</v>
      </c>
      <c r="L533" s="71" t="s">
        <v>1125</v>
      </c>
      <c r="M533" s="66" t="str">
        <f aca="false">VLOOKUP(L533,'AÇÕES ESTRATÉGICAS'!D:E,2,0)</f>
        <v>1605</v>
      </c>
      <c r="N533" s="66" t="str">
        <f aca="false">CONCATENATE(J533,O533)</f>
        <v>16101OBRAS REALIZADAS</v>
      </c>
      <c r="O533" s="69" t="s">
        <v>1132</v>
      </c>
      <c r="P533" s="69" t="s">
        <v>147</v>
      </c>
      <c r="Q533" s="69" t="n">
        <v>150</v>
      </c>
      <c r="R533" s="69" t="str">
        <f aca="false">VLOOKUP(O533,'PRODUTOS PPA'!G:G,1,0)</f>
        <v>OBRAS REALIZADAS</v>
      </c>
      <c r="S533" s="69" t="e">
        <f aca="false">#N/A</f>
        <v>#N/A</v>
      </c>
      <c r="T533" s="69" t="e">
        <f aca="false">#N/A</f>
        <v>#N/A</v>
      </c>
      <c r="U533" s="69" t="e">
        <f aca="false">#N/A</f>
        <v>#N/A</v>
      </c>
      <c r="V533" s="70"/>
      <c r="W533" s="69"/>
      <c r="X533" s="69"/>
      <c r="Y533" s="69"/>
      <c r="Z533" s="69"/>
      <c r="AA533" s="69"/>
      <c r="AB533" s="69"/>
      <c r="AC533" s="69"/>
      <c r="AD533" s="69"/>
      <c r="AE533" s="69"/>
      <c r="AF533" s="69"/>
    </row>
    <row r="534" customFormat="false" ht="15" hidden="false" customHeight="true" outlineLevel="0" collapsed="false">
      <c r="A534" s="60" t="s">
        <v>94</v>
      </c>
      <c r="B534" s="61" t="str">
        <f aca="false">VLOOKUP(A534,PROGRAMAS!A:I,5,0)</f>
        <v>GESTÃO</v>
      </c>
      <c r="C534" s="62" t="str">
        <f aca="false">VLOOKUP(A534,PROGRAMAS!A:I,2,0)</f>
        <v>GESTÃO E MANUTENÇÃO DO PODER EXECUTIVO</v>
      </c>
      <c r="D534" s="62" t="str">
        <f aca="false">VLOOKUP(A534,PROGRAMAS!A:O,3,0)</f>
        <v>DIRETRIZ IV</v>
      </c>
      <c r="E534" s="62"/>
      <c r="F534" s="63" t="s">
        <v>255</v>
      </c>
      <c r="G534" s="66" t="str">
        <f aca="false">VLOOKUP(F534,'AÇÕES ORÇAMENTÁRIAS'!D:E,2,0)</f>
        <v>2000</v>
      </c>
      <c r="H534" s="65" t="n">
        <f aca="false">VLOOKUP(CONCATENATE(G534,J534),'AÇÕES ORÇAMENTÁRIAS'!O:P,2,0)</f>
        <v>4630000</v>
      </c>
      <c r="I534" s="65" t="n">
        <f aca="false">VLOOKUP(CONCATENATE(G534,J534),'AÇÕES ORÇAMENTÁRIAS'!O:Q,3,0)</f>
        <v>2614567.03</v>
      </c>
      <c r="J534" s="66" t="str">
        <f aca="false">LEFT(K534,5)</f>
        <v>16101</v>
      </c>
      <c r="K534" s="67" t="s">
        <v>1111</v>
      </c>
      <c r="L534" s="71" t="s">
        <v>1133</v>
      </c>
      <c r="M534" s="66" t="str">
        <f aca="false">VLOOKUP(L534,'AÇÕES ESTRATÉGICAS'!D:E,2,0)</f>
        <v>2536</v>
      </c>
      <c r="N534" s="66" t="str">
        <f aca="false">CONCATENATE(J534,O534)</f>
        <v>16101GESTÃO MELHORADA</v>
      </c>
      <c r="O534" s="69" t="s">
        <v>141</v>
      </c>
      <c r="P534" s="69" t="s">
        <v>136</v>
      </c>
      <c r="Q534" s="69" t="n">
        <v>25</v>
      </c>
      <c r="R534" s="69" t="str">
        <f aca="false">VLOOKUP(O534,'PRODUTOS PPA'!G:G,1,0)</f>
        <v>GESTÃO MELHORADA</v>
      </c>
      <c r="S534" s="69" t="s">
        <v>255</v>
      </c>
      <c r="T534" s="69" t="s">
        <v>260</v>
      </c>
      <c r="U534" s="69" t="n">
        <v>4630000</v>
      </c>
      <c r="V534" s="70"/>
      <c r="W534" s="69"/>
      <c r="X534" s="69"/>
      <c r="Y534" s="69"/>
      <c r="Z534" s="69"/>
      <c r="AA534" s="69"/>
      <c r="AB534" s="69"/>
      <c r="AC534" s="69"/>
      <c r="AD534" s="69"/>
      <c r="AE534" s="69"/>
      <c r="AF534" s="69"/>
    </row>
    <row r="535" customFormat="false" ht="15" hidden="false" customHeight="false" outlineLevel="0" collapsed="false">
      <c r="A535" s="60" t="s">
        <v>72</v>
      </c>
      <c r="B535" s="61" t="str">
        <f aca="false">VLOOKUP(A535,PROGRAMAS!A:I,5,0)</f>
        <v>TEMÁTICO</v>
      </c>
      <c r="C535" s="62" t="str">
        <f aca="false">VLOOKUP(A535,PROGRAMAS!A:I,2,0)</f>
        <v>SANEAMENTO, DIREITO DE TODOS</v>
      </c>
      <c r="D535" s="62" t="str">
        <f aca="false">VLOOKUP(A535,PROGRAMAS!A:O,3,0)</f>
        <v>DIRETRIZ III</v>
      </c>
      <c r="E535" s="62" t="str">
        <f aca="false">VLOOKUP(A535,PROGRAMAS!A:O,6,0)</f>
        <v>INFRAESTRUTURA</v>
      </c>
      <c r="F535" s="63" t="s">
        <v>1134</v>
      </c>
      <c r="G535" s="66" t="str">
        <f aca="false">VLOOKUP(F535,'AÇÕES ORÇAMENTÁRIAS'!D:E,2,0)</f>
        <v>1038</v>
      </c>
      <c r="H535" s="65" t="n">
        <f aca="false">VLOOKUP(CONCATENATE(G535,J535),'AÇÕES ORÇAMENTÁRIAS'!O:P,2,0)</f>
        <v>1135810</v>
      </c>
      <c r="I535" s="65" t="n">
        <f aca="false">VLOOKUP(CONCATENATE(G535,J535),'AÇÕES ORÇAMENTÁRIAS'!O:Q,3,0)</f>
        <v>0</v>
      </c>
      <c r="J535" s="66" t="str">
        <f aca="false">LEFT(K535,5)</f>
        <v>16202</v>
      </c>
      <c r="K535" s="67" t="s">
        <v>1135</v>
      </c>
      <c r="L535" s="71" t="s">
        <v>1136</v>
      </c>
      <c r="M535" s="66" t="str">
        <f aca="false">VLOOKUP(L535,'AÇÕES ESTRATÉGICAS'!D:E,2,0)</f>
        <v>2739</v>
      </c>
      <c r="N535" s="66" t="str">
        <f aca="false">CONCATENATE(J535,O535)</f>
        <v>16202SISTEMAS DE ABASTECIMENTO DE ÁGUA IMPLANTADO, AMPLIADO E MELHORADO</v>
      </c>
      <c r="O535" s="69" t="s">
        <v>1137</v>
      </c>
      <c r="P535" s="69" t="s">
        <v>213</v>
      </c>
      <c r="Q535" s="69" t="n">
        <v>82</v>
      </c>
      <c r="R535" s="69" t="str">
        <f aca="false">VLOOKUP(O535,'PRODUTOS PPA'!G:G,1,0)</f>
        <v>SISTEMAS DE ABASTECIMENTO DE ÁGUA IMPLANTADO, AMPLIADO E MELHORADO</v>
      </c>
      <c r="S535" s="69" t="s">
        <v>1134</v>
      </c>
      <c r="T535" s="69" t="s">
        <v>1138</v>
      </c>
      <c r="U535" s="69" t="n">
        <v>1135810</v>
      </c>
      <c r="V535" s="70"/>
      <c r="W535" s="69"/>
      <c r="X535" s="69"/>
      <c r="Y535" s="69"/>
      <c r="Z535" s="69"/>
      <c r="AA535" s="69"/>
      <c r="AB535" s="69"/>
      <c r="AC535" s="69"/>
      <c r="AD535" s="69"/>
      <c r="AE535" s="69"/>
      <c r="AF535" s="69"/>
    </row>
    <row r="536" customFormat="false" ht="15" hidden="false" customHeight="true" outlineLevel="0" collapsed="false">
      <c r="A536" s="60" t="s">
        <v>72</v>
      </c>
      <c r="B536" s="61" t="str">
        <f aca="false">VLOOKUP(A536,PROGRAMAS!A:I,5,0)</f>
        <v>TEMÁTICO</v>
      </c>
      <c r="C536" s="62" t="str">
        <f aca="false">VLOOKUP(A536,PROGRAMAS!A:I,2,0)</f>
        <v>SANEAMENTO, DIREITO DE TODOS</v>
      </c>
      <c r="D536" s="62" t="str">
        <f aca="false">VLOOKUP(A536,PROGRAMAS!A:O,3,0)</f>
        <v>DIRETRIZ III</v>
      </c>
      <c r="E536" s="62" t="str">
        <f aca="false">VLOOKUP(A536,PROGRAMAS!A:O,6,0)</f>
        <v>INFRAESTRUTURA</v>
      </c>
      <c r="F536" s="63" t="s">
        <v>1139</v>
      </c>
      <c r="G536" s="66" t="str">
        <f aca="false">VLOOKUP(F536,'AÇÕES ORÇAMENTÁRIAS'!D:E,2,0)</f>
        <v>1037</v>
      </c>
      <c r="H536" s="65" t="n">
        <f aca="false">VLOOKUP(CONCATENATE(G536,J536),'AÇÕES ORÇAMENTÁRIAS'!O:P,2,0)</f>
        <v>1312562</v>
      </c>
      <c r="I536" s="65" t="n">
        <f aca="false">VLOOKUP(CONCATENATE(G536,J536),'AÇÕES ORÇAMENTÁRIAS'!O:Q,3,0)</f>
        <v>0</v>
      </c>
      <c r="J536" s="66" t="str">
        <f aca="false">LEFT(K536,5)</f>
        <v>16202</v>
      </c>
      <c r="K536" s="67" t="s">
        <v>1135</v>
      </c>
      <c r="L536" s="71" t="s">
        <v>1140</v>
      </c>
      <c r="M536" s="66" t="str">
        <f aca="false">VLOOKUP(L536,'AÇÕES ESTRATÉGICAS'!D:E,2,0)</f>
        <v>2142</v>
      </c>
      <c r="N536" s="66" t="str">
        <f aca="false">CONCATENATE(J536,O536)</f>
        <v>16202SISTEMAS DE ESGOTAMENTO SANITÁRIO IMPLANTADO, AMPLIADO E MELHORADO</v>
      </c>
      <c r="O536" s="69" t="s">
        <v>1141</v>
      </c>
      <c r="P536" s="69" t="s">
        <v>213</v>
      </c>
      <c r="Q536" s="69" t="n">
        <v>33</v>
      </c>
      <c r="R536" s="69" t="str">
        <f aca="false">VLOOKUP(O536,'PRODUTOS PPA'!G:G,1,0)</f>
        <v>SISTEMAS DE ESGOTAMENTO SANITÁRIO IMPLANTADO, AMPLIADO E MELHORADO</v>
      </c>
      <c r="S536" s="69" t="s">
        <v>1139</v>
      </c>
      <c r="T536" s="69" t="s">
        <v>1142</v>
      </c>
      <c r="U536" s="69" t="n">
        <v>1312562</v>
      </c>
      <c r="V536" s="70"/>
      <c r="W536" s="69"/>
      <c r="X536" s="69"/>
      <c r="Y536" s="69"/>
      <c r="Z536" s="69"/>
      <c r="AA536" s="69"/>
      <c r="AB536" s="69"/>
      <c r="AC536" s="69"/>
      <c r="AD536" s="69"/>
      <c r="AE536" s="69"/>
      <c r="AF536" s="69"/>
    </row>
    <row r="537" customFormat="false" ht="15" hidden="false" customHeight="true" outlineLevel="0" collapsed="false">
      <c r="A537" s="60" t="s">
        <v>51</v>
      </c>
      <c r="B537" s="61" t="str">
        <f aca="false">VLOOKUP(A537,PROGRAMAS!A:I,5,0)</f>
        <v>TEMÁTICO</v>
      </c>
      <c r="C537" s="62" t="str">
        <f aca="false">VLOOKUP(A537,PROGRAMAS!A:I,2,0)</f>
        <v>GESTÃO MODERNA ORIENTADA PARA RESULTADOS</v>
      </c>
      <c r="D537" s="62" t="str">
        <f aca="false">VLOOKUP(A537,PROGRAMAS!A:O,3,0)</f>
        <v>DIRETRIZ IV</v>
      </c>
      <c r="E537" s="62" t="str">
        <f aca="false">VLOOKUP(A537,PROGRAMAS!A:O,6,0)</f>
        <v>INSTITUCIONAL</v>
      </c>
      <c r="F537" s="63" t="s">
        <v>1143</v>
      </c>
      <c r="G537" s="66" t="n">
        <v>2350</v>
      </c>
      <c r="H537" s="65" t="n">
        <f aca="false">VLOOKUP(CONCATENATE(G537,J537),'AÇÕES ORÇAMENTÁRIAS'!O:P,2,0)</f>
        <v>480000</v>
      </c>
      <c r="I537" s="65" t="n">
        <f aca="false">VLOOKUP(CONCATENATE(G537,J537),'AÇÕES ORÇAMENTÁRIAS'!O:Q,3,0)</f>
        <v>161898.33</v>
      </c>
      <c r="J537" s="66" t="str">
        <f aca="false">LEFT(K537,5)</f>
        <v>16208</v>
      </c>
      <c r="K537" s="67" t="s">
        <v>1144</v>
      </c>
      <c r="L537" s="71" t="s">
        <v>1145</v>
      </c>
      <c r="M537" s="66" t="str">
        <f aca="false">VLOOKUP(L537,'AÇÕES ESTRATÉGICAS'!D:E,2,0)</f>
        <v>1537</v>
      </c>
      <c r="N537" s="66" t="str">
        <f aca="false">CONCATENATE(J537,O537)</f>
        <v>16208SERVIÇOS DE CONSULTORIA CONTRATADAS, FISCALIZAÇÃO E SUPERVISÃO REALIZADA</v>
      </c>
      <c r="O537" s="69" t="s">
        <v>1146</v>
      </c>
      <c r="P537" s="69" t="s">
        <v>136</v>
      </c>
      <c r="Q537" s="69" t="n">
        <v>25</v>
      </c>
      <c r="R537" s="69" t="str">
        <f aca="false">VLOOKUP(O537,'PRODUTOS PPA'!G:G,1,0)</f>
        <v>SERVIÇOS DE CONSULTORIA CONTRATADAS, FISCALIZAÇÃO E SUPERVISÃO REALIZADA</v>
      </c>
      <c r="S537" s="69" t="s">
        <v>1143</v>
      </c>
      <c r="T537" s="69" t="n">
        <v>2350</v>
      </c>
      <c r="U537" s="69" t="n">
        <v>480000</v>
      </c>
      <c r="V537" s="70"/>
      <c r="W537" s="69"/>
      <c r="X537" s="69"/>
      <c r="Y537" s="69"/>
      <c r="Z537" s="69"/>
      <c r="AA537" s="69"/>
      <c r="AB537" s="69"/>
      <c r="AC537" s="69"/>
      <c r="AD537" s="69"/>
      <c r="AE537" s="69"/>
      <c r="AF537" s="69"/>
    </row>
    <row r="538" customFormat="false" ht="15" hidden="false" customHeight="true" outlineLevel="0" collapsed="false">
      <c r="A538" s="60" t="s">
        <v>51</v>
      </c>
      <c r="B538" s="61" t="str">
        <f aca="false">VLOOKUP(A538,PROGRAMAS!A:I,5,0)</f>
        <v>TEMÁTICO</v>
      </c>
      <c r="C538" s="62" t="str">
        <f aca="false">VLOOKUP(A538,PROGRAMAS!A:I,2,0)</f>
        <v>GESTÃO MODERNA ORIENTADA PARA RESULTADOS</v>
      </c>
      <c r="D538" s="62" t="str">
        <f aca="false">VLOOKUP(A538,PROGRAMAS!A:O,3,0)</f>
        <v>DIRETRIZ IV</v>
      </c>
      <c r="E538" s="62" t="str">
        <f aca="false">VLOOKUP(A538,PROGRAMAS!A:O,6,0)</f>
        <v>INSTITUCIONAL</v>
      </c>
      <c r="F538" s="63" t="s">
        <v>1147</v>
      </c>
      <c r="G538" s="66" t="str">
        <f aca="false">VLOOKUP(F538,'AÇÕES ORÇAMENTÁRIAS'!D:E,2,0)</f>
        <v>2378</v>
      </c>
      <c r="H538" s="65" t="n">
        <f aca="false">VLOOKUP(CONCATENATE(G538,J538),'AÇÕES ORÇAMENTÁRIAS'!O:P,2,0)</f>
        <v>160000</v>
      </c>
      <c r="I538" s="65" t="n">
        <f aca="false">VLOOKUP(CONCATENATE(G538,J538),'AÇÕES ORÇAMENTÁRIAS'!O:Q,3,0)</f>
        <v>0</v>
      </c>
      <c r="J538" s="66" t="str">
        <f aca="false">LEFT(K538,5)</f>
        <v>16208</v>
      </c>
      <c r="K538" s="67" t="s">
        <v>1144</v>
      </c>
      <c r="L538" s="71" t="s">
        <v>1145</v>
      </c>
      <c r="M538" s="66" t="str">
        <f aca="false">VLOOKUP(L538,'AÇÕES ESTRATÉGICAS'!D:E,2,0)</f>
        <v>1537</v>
      </c>
      <c r="N538" s="66" t="str">
        <f aca="false">CONCATENATE(J538,O538)</f>
        <v>16208SERVIDOR QUALIFICADO E/OU CAPACITADO</v>
      </c>
      <c r="O538" s="69" t="s">
        <v>1148</v>
      </c>
      <c r="P538" s="69" t="s">
        <v>136</v>
      </c>
      <c r="Q538" s="69" t="n">
        <v>25</v>
      </c>
      <c r="R538" s="69" t="str">
        <f aca="false">VLOOKUP(O538,'PRODUTOS PPA'!G:G,1,0)</f>
        <v>SERVIDOR QUALIFICADO E/OU CAPACITADO</v>
      </c>
      <c r="S538" s="69" t="s">
        <v>1147</v>
      </c>
      <c r="T538" s="69" t="s">
        <v>1149</v>
      </c>
      <c r="U538" s="69" t="n">
        <v>160000</v>
      </c>
      <c r="V538" s="70"/>
      <c r="W538" s="69"/>
      <c r="X538" s="69"/>
      <c r="Y538" s="69"/>
      <c r="Z538" s="69"/>
      <c r="AA538" s="69"/>
      <c r="AB538" s="69"/>
      <c r="AC538" s="69"/>
      <c r="AD538" s="69"/>
      <c r="AE538" s="69"/>
      <c r="AF538" s="69"/>
    </row>
    <row r="539" customFormat="false" ht="15" hidden="false" customHeight="true" outlineLevel="0" collapsed="false">
      <c r="A539" s="60" t="s">
        <v>74</v>
      </c>
      <c r="B539" s="61" t="str">
        <f aca="false">VLOOKUP(A539,PROGRAMAS!A:I,5,0)</f>
        <v>TEMÁTICO</v>
      </c>
      <c r="C539" s="62" t="str">
        <f aca="false">VLOOKUP(A539,PROGRAMAS!A:I,2,0)</f>
        <v>INFRAESTRUTURA E QUALIDADE DE VIDA</v>
      </c>
      <c r="D539" s="62" t="str">
        <f aca="false">VLOOKUP(A539,PROGRAMAS!A:O,3,0)</f>
        <v>DIRETRIZ III</v>
      </c>
      <c r="E539" s="62" t="str">
        <f aca="false">VLOOKUP(A539,PROGRAMAS!A:O,6,0)</f>
        <v>INFRAESTRUTURA</v>
      </c>
      <c r="F539" s="63" t="s">
        <v>1150</v>
      </c>
      <c r="G539" s="66" t="str">
        <f aca="false">VLOOKUP(F539,'AÇÕES ORÇAMENTÁRIAS'!D:E,2,0)</f>
        <v>1345</v>
      </c>
      <c r="H539" s="65" t="n">
        <f aca="false">VLOOKUP(CONCATENATE(G539,J539),'AÇÕES ORÇAMENTÁRIAS'!O:P,2,0)</f>
        <v>112000</v>
      </c>
      <c r="I539" s="65" t="n">
        <f aca="false">VLOOKUP(CONCATENATE(G539,J539),'AÇÕES ORÇAMENTÁRIAS'!O:Q,3,0)</f>
        <v>0</v>
      </c>
      <c r="J539" s="66" t="str">
        <f aca="false">LEFT(K539,5)</f>
        <v>16208</v>
      </c>
      <c r="K539" s="67" t="s">
        <v>1144</v>
      </c>
      <c r="L539" s="71" t="s">
        <v>1151</v>
      </c>
      <c r="M539" s="66" t="str">
        <f aca="false">VLOOKUP(L539,'AÇÕES ESTRATÉGICAS'!D:E,2,0)</f>
        <v>1533</v>
      </c>
      <c r="N539" s="66" t="str">
        <f aca="false">CONCATENATE(J539,O539)</f>
        <v>16208MANUTENÇÃO DA ADUTORA DA BARRAGEM CORREDORES</v>
      </c>
      <c r="O539" s="63" t="s">
        <v>1152</v>
      </c>
      <c r="P539" s="63" t="s">
        <v>136</v>
      </c>
      <c r="Q539" s="69" t="n">
        <v>10</v>
      </c>
      <c r="R539" s="69" t="str">
        <f aca="false">VLOOKUP(O539,'PRODUTOS PPA'!G:G,1,0)</f>
        <v>MANUTENÇÃO DA ADUTORA DA BARRAGEM CORREDORES</v>
      </c>
      <c r="S539" s="69" t="s">
        <v>1150</v>
      </c>
      <c r="T539" s="69" t="s">
        <v>1153</v>
      </c>
      <c r="U539" s="69" t="n">
        <v>112000</v>
      </c>
      <c r="V539" s="70"/>
      <c r="W539" s="69"/>
      <c r="X539" s="69"/>
      <c r="Y539" s="69"/>
      <c r="Z539" s="69"/>
      <c r="AA539" s="69"/>
      <c r="AB539" s="69"/>
      <c r="AC539" s="69"/>
      <c r="AD539" s="69"/>
      <c r="AE539" s="69"/>
      <c r="AF539" s="69"/>
    </row>
    <row r="540" customFormat="false" ht="15" hidden="false" customHeight="true" outlineLevel="0" collapsed="false">
      <c r="A540" s="60" t="s">
        <v>74</v>
      </c>
      <c r="B540" s="61" t="str">
        <f aca="false">VLOOKUP(A540,PROGRAMAS!A:I,5,0)</f>
        <v>TEMÁTICO</v>
      </c>
      <c r="C540" s="62" t="str">
        <f aca="false">VLOOKUP(A540,PROGRAMAS!A:I,2,0)</f>
        <v>INFRAESTRUTURA E QUALIDADE DE VIDA</v>
      </c>
      <c r="D540" s="62" t="str">
        <f aca="false">VLOOKUP(A540,PROGRAMAS!A:O,3,0)</f>
        <v>DIRETRIZ III</v>
      </c>
      <c r="E540" s="62" t="str">
        <f aca="false">VLOOKUP(A540,PROGRAMAS!A:O,6,0)</f>
        <v>INFRAESTRUTURA</v>
      </c>
      <c r="F540" s="63" t="s">
        <v>1154</v>
      </c>
      <c r="G540" s="66" t="str">
        <f aca="false">VLOOKUP(F540,'AÇÕES ORÇAMENTÁRIAS'!D:E,2,0)</f>
        <v>1346</v>
      </c>
      <c r="H540" s="65" t="n">
        <f aca="false">VLOOKUP(CONCATENATE(G540,J540),'AÇÕES ORÇAMENTÁRIAS'!O:P,2,0)</f>
        <v>300000</v>
      </c>
      <c r="I540" s="65" t="n">
        <f aca="false">VLOOKUP(CONCATENATE(G540,J540),'AÇÕES ORÇAMENTÁRIAS'!O:Q,3,0)</f>
        <v>193930</v>
      </c>
      <c r="J540" s="66" t="str">
        <f aca="false">LEFT(K540,5)</f>
        <v>16208</v>
      </c>
      <c r="K540" s="67" t="s">
        <v>1144</v>
      </c>
      <c r="L540" s="71" t="s">
        <v>1151</v>
      </c>
      <c r="M540" s="66" t="str">
        <f aca="false">VLOOKUP(L540,'AÇÕES ESTRATÉGICAS'!D:E,2,0)</f>
        <v>1533</v>
      </c>
      <c r="N540" s="66" t="str">
        <f aca="false">CONCATENATE(J540,O540)</f>
        <v>16208CONSTRUÇÃO DA ADUTORA DO LITORAL</v>
      </c>
      <c r="O540" s="63" t="s">
        <v>1154</v>
      </c>
      <c r="P540" s="63" t="s">
        <v>136</v>
      </c>
      <c r="Q540" s="69" t="n">
        <v>50</v>
      </c>
      <c r="R540" s="69" t="str">
        <f aca="false">VLOOKUP(O540,'PRODUTOS PPA'!G:G,1,0)</f>
        <v>CONSTRUÇÃO DA ADUTORA DO LITORAL</v>
      </c>
      <c r="S540" s="69" t="s">
        <v>1154</v>
      </c>
      <c r="T540" s="69" t="s">
        <v>1155</v>
      </c>
      <c r="U540" s="69" t="n">
        <v>300000</v>
      </c>
      <c r="V540" s="70"/>
      <c r="W540" s="69"/>
      <c r="X540" s="69"/>
      <c r="Y540" s="69"/>
      <c r="Z540" s="69"/>
      <c r="AA540" s="69"/>
      <c r="AB540" s="69"/>
      <c r="AC540" s="69"/>
      <c r="AD540" s="69"/>
      <c r="AE540" s="69"/>
      <c r="AF540" s="69"/>
    </row>
    <row r="541" customFormat="false" ht="15" hidden="false" customHeight="true" outlineLevel="0" collapsed="false">
      <c r="A541" s="60" t="s">
        <v>74</v>
      </c>
      <c r="B541" s="61" t="str">
        <f aca="false">VLOOKUP(A541,PROGRAMAS!A:I,5,0)</f>
        <v>TEMÁTICO</v>
      </c>
      <c r="C541" s="62" t="str">
        <f aca="false">VLOOKUP(A541,PROGRAMAS!A:I,2,0)</f>
        <v>INFRAESTRUTURA E QUALIDADE DE VIDA</v>
      </c>
      <c r="D541" s="62" t="str">
        <f aca="false">VLOOKUP(A541,PROGRAMAS!A:O,3,0)</f>
        <v>DIRETRIZ III</v>
      </c>
      <c r="E541" s="62" t="str">
        <f aca="false">VLOOKUP(A541,PROGRAMAS!A:O,6,0)</f>
        <v>INFRAESTRUTURA</v>
      </c>
      <c r="F541" s="63" t="s">
        <v>1156</v>
      </c>
      <c r="G541" s="66" t="str">
        <f aca="false">VLOOKUP(F541,'AÇÕES ORÇAMENTÁRIAS'!D:E,2,0)</f>
        <v>1347</v>
      </c>
      <c r="H541" s="65" t="n">
        <f aca="false">VLOOKUP(CONCATENATE(G541,J541),'AÇÕES ORÇAMENTÁRIAS'!O:P,2,0)</f>
        <v>220000</v>
      </c>
      <c r="I541" s="65" t="n">
        <f aca="false">VLOOKUP(CONCATENATE(G541,J541),'AÇÕES ORÇAMENTÁRIAS'!O:Q,3,0)</f>
        <v>344572.42</v>
      </c>
      <c r="J541" s="66" t="str">
        <f aca="false">LEFT(K541,5)</f>
        <v>16208</v>
      </c>
      <c r="K541" s="67" t="s">
        <v>1144</v>
      </c>
      <c r="L541" s="71" t="s">
        <v>1151</v>
      </c>
      <c r="M541" s="66" t="str">
        <f aca="false">VLOOKUP(L541,'AÇÕES ESTRATÉGICAS'!D:E,2,0)</f>
        <v>1533</v>
      </c>
      <c r="N541" s="66" t="str">
        <f aca="false">CONCATENATE(J541,O541)</f>
        <v>16208CONSTRUÇÃO DA ADUTORA PADRE LIRA</v>
      </c>
      <c r="O541" s="63" t="s">
        <v>1157</v>
      </c>
      <c r="P541" s="63" t="s">
        <v>136</v>
      </c>
      <c r="Q541" s="69" t="n">
        <v>10</v>
      </c>
      <c r="R541" s="69" t="str">
        <f aca="false">VLOOKUP(O541,'PRODUTOS PPA'!G:G,1,0)</f>
        <v>CONSTRUÇÃO DA ADUTORA PADRE LIRA</v>
      </c>
      <c r="S541" s="69" t="s">
        <v>1156</v>
      </c>
      <c r="T541" s="69" t="s">
        <v>1158</v>
      </c>
      <c r="U541" s="69" t="n">
        <v>220000</v>
      </c>
      <c r="V541" s="70"/>
      <c r="W541" s="69"/>
      <c r="X541" s="69"/>
      <c r="Y541" s="69"/>
      <c r="Z541" s="69"/>
      <c r="AA541" s="69"/>
      <c r="AB541" s="69"/>
      <c r="AC541" s="69"/>
      <c r="AD541" s="69"/>
      <c r="AE541" s="69"/>
      <c r="AF541" s="69"/>
    </row>
    <row r="542" customFormat="false" ht="15" hidden="false" customHeight="true" outlineLevel="0" collapsed="false">
      <c r="A542" s="60" t="s">
        <v>74</v>
      </c>
      <c r="B542" s="61" t="str">
        <f aca="false">VLOOKUP(A542,PROGRAMAS!A:I,5,0)</f>
        <v>TEMÁTICO</v>
      </c>
      <c r="C542" s="62" t="str">
        <f aca="false">VLOOKUP(A542,PROGRAMAS!A:I,2,0)</f>
        <v>INFRAESTRUTURA E QUALIDADE DE VIDA</v>
      </c>
      <c r="D542" s="62" t="str">
        <f aca="false">VLOOKUP(A542,PROGRAMAS!A:O,3,0)</f>
        <v>DIRETRIZ III</v>
      </c>
      <c r="E542" s="62" t="str">
        <f aca="false">VLOOKUP(A542,PROGRAMAS!A:O,6,0)</f>
        <v>INFRAESTRUTURA</v>
      </c>
      <c r="F542" s="63" t="s">
        <v>1159</v>
      </c>
      <c r="G542" s="66" t="str">
        <f aca="false">VLOOKUP(F542,'AÇÕES ORÇAMENTÁRIAS'!D:E,2,0)</f>
        <v>1334</v>
      </c>
      <c r="H542" s="65" t="n">
        <f aca="false">VLOOKUP(CONCATENATE(G542,J542),'AÇÕES ORÇAMENTÁRIAS'!O:P,2,0)</f>
        <v>2348825</v>
      </c>
      <c r="I542" s="65" t="n">
        <f aca="false">VLOOKUP(CONCATENATE(G542,J542),'AÇÕES ORÇAMENTÁRIAS'!O:Q,3,0)</f>
        <v>21350.08</v>
      </c>
      <c r="J542" s="66" t="str">
        <f aca="false">LEFT(K542,5)</f>
        <v>16208</v>
      </c>
      <c r="K542" s="67" t="s">
        <v>1144</v>
      </c>
      <c r="L542" s="71" t="s">
        <v>1160</v>
      </c>
      <c r="M542" s="66" t="str">
        <f aca="false">VLOOKUP(L542,'AÇÕES ESTRATÉGICAS'!D:E,2,0)</f>
        <v>1534</v>
      </c>
      <c r="N542" s="66" t="str">
        <f aca="false">CONCATENATE(J542,O542)</f>
        <v>16208CONSTRUÇÃO DA BARRAGEM DE ATALAIA</v>
      </c>
      <c r="O542" s="69" t="s">
        <v>1161</v>
      </c>
      <c r="P542" s="69" t="s">
        <v>136</v>
      </c>
      <c r="Q542" s="69" t="n">
        <v>10</v>
      </c>
      <c r="R542" s="69" t="str">
        <f aca="false">VLOOKUP(O542,'PRODUTOS PPA'!G:G,1,0)</f>
        <v>CONSTRUÇÃO DA BARRAGEM DE ATALAIA</v>
      </c>
      <c r="S542" s="69" t="s">
        <v>1159</v>
      </c>
      <c r="T542" s="69" t="s">
        <v>1162</v>
      </c>
      <c r="U542" s="69" t="n">
        <v>2348825</v>
      </c>
      <c r="V542" s="70"/>
      <c r="W542" s="69"/>
      <c r="X542" s="69"/>
      <c r="Y542" s="69"/>
      <c r="Z542" s="69"/>
      <c r="AA542" s="69"/>
      <c r="AB542" s="69"/>
      <c r="AC542" s="69"/>
      <c r="AD542" s="69"/>
      <c r="AE542" s="69"/>
      <c r="AF542" s="69"/>
    </row>
    <row r="543" customFormat="false" ht="15" hidden="false" customHeight="true" outlineLevel="0" collapsed="false">
      <c r="A543" s="60" t="s">
        <v>74</v>
      </c>
      <c r="B543" s="61" t="str">
        <f aca="false">VLOOKUP(A543,PROGRAMAS!A:I,5,0)</f>
        <v>TEMÁTICO</v>
      </c>
      <c r="C543" s="62" t="str">
        <f aca="false">VLOOKUP(A543,PROGRAMAS!A:I,2,0)</f>
        <v>INFRAESTRUTURA E QUALIDADE DE VIDA</v>
      </c>
      <c r="D543" s="62" t="str">
        <f aca="false">VLOOKUP(A543,PROGRAMAS!A:O,3,0)</f>
        <v>DIRETRIZ III</v>
      </c>
      <c r="E543" s="62" t="str">
        <f aca="false">VLOOKUP(A543,PROGRAMAS!A:O,6,0)</f>
        <v>INFRAESTRUTURA</v>
      </c>
      <c r="F543" s="63" t="s">
        <v>1163</v>
      </c>
      <c r="G543" s="66" t="str">
        <f aca="false">VLOOKUP(F543,'AÇÕES ORÇAMENTÁRIAS'!D:E,2,0)</f>
        <v>1318</v>
      </c>
      <c r="H543" s="65" t="n">
        <f aca="false">VLOOKUP(CONCATENATE(G543,J543),'AÇÕES ORÇAMENTÁRIAS'!O:P,2,0)</f>
        <v>75000</v>
      </c>
      <c r="I543" s="65" t="n">
        <f aca="false">VLOOKUP(CONCATENATE(G543,J543),'AÇÕES ORÇAMENTÁRIAS'!O:Q,3,0)</f>
        <v>0</v>
      </c>
      <c r="J543" s="66" t="str">
        <f aca="false">LEFT(K543,5)</f>
        <v>16208</v>
      </c>
      <c r="K543" s="67" t="s">
        <v>1144</v>
      </c>
      <c r="L543" s="71" t="s">
        <v>1160</v>
      </c>
      <c r="M543" s="66" t="str">
        <f aca="false">VLOOKUP(L543,'AÇÕES ESTRATÉGICAS'!D:E,2,0)</f>
        <v>1534</v>
      </c>
      <c r="N543" s="66" t="str">
        <f aca="false">CONCATENATE(J543,O543)</f>
        <v>16208CONSTRUÇÃO DA BARRAGEM CONTRATO</v>
      </c>
      <c r="O543" s="69" t="s">
        <v>1164</v>
      </c>
      <c r="P543" s="69" t="s">
        <v>136</v>
      </c>
      <c r="Q543" s="69" t="n">
        <v>10</v>
      </c>
      <c r="R543" s="69" t="str">
        <f aca="false">VLOOKUP(O543,'PRODUTOS PPA'!G:G,1,0)</f>
        <v>CONSTRUÇÃO DA BARRAGEM CONTRATO</v>
      </c>
      <c r="S543" s="69" t="s">
        <v>1163</v>
      </c>
      <c r="T543" s="69" t="s">
        <v>1165</v>
      </c>
      <c r="U543" s="69" t="n">
        <v>75000</v>
      </c>
      <c r="V543" s="70"/>
      <c r="W543" s="69"/>
      <c r="X543" s="69"/>
      <c r="Y543" s="69"/>
      <c r="Z543" s="69"/>
      <c r="AA543" s="69"/>
      <c r="AB543" s="69"/>
      <c r="AC543" s="69"/>
      <c r="AD543" s="69"/>
      <c r="AE543" s="69"/>
      <c r="AF543" s="69"/>
    </row>
    <row r="544" customFormat="false" ht="15" hidden="false" customHeight="true" outlineLevel="0" collapsed="false">
      <c r="A544" s="60" t="s">
        <v>74</v>
      </c>
      <c r="B544" s="61" t="str">
        <f aca="false">VLOOKUP(A544,PROGRAMAS!A:I,5,0)</f>
        <v>TEMÁTICO</v>
      </c>
      <c r="C544" s="62" t="str">
        <f aca="false">VLOOKUP(A544,PROGRAMAS!A:I,2,0)</f>
        <v>INFRAESTRUTURA E QUALIDADE DE VIDA</v>
      </c>
      <c r="D544" s="62" t="str">
        <f aca="false">VLOOKUP(A544,PROGRAMAS!A:O,3,0)</f>
        <v>DIRETRIZ III</v>
      </c>
      <c r="E544" s="62" t="str">
        <f aca="false">VLOOKUP(A544,PROGRAMAS!A:O,6,0)</f>
        <v>INFRAESTRUTURA</v>
      </c>
      <c r="F544" s="63" t="s">
        <v>1166</v>
      </c>
      <c r="G544" s="66" t="str">
        <f aca="false">VLOOKUP(F544,'AÇÕES ORÇAMENTÁRIAS'!D:E,2,0)</f>
        <v>1331</v>
      </c>
      <c r="H544" s="65" t="n">
        <f aca="false">VLOOKUP(CONCATENATE(G544,J544),'AÇÕES ORÇAMENTÁRIAS'!O:P,2,0)</f>
        <v>2850000</v>
      </c>
      <c r="I544" s="65" t="n">
        <f aca="false">VLOOKUP(CONCATENATE(G544,J544),'AÇÕES ORÇAMENTÁRIAS'!O:Q,3,0)</f>
        <v>0</v>
      </c>
      <c r="J544" s="66" t="str">
        <f aca="false">LEFT(K544,5)</f>
        <v>16208</v>
      </c>
      <c r="K544" s="67" t="s">
        <v>1144</v>
      </c>
      <c r="L544" s="71" t="s">
        <v>1160</v>
      </c>
      <c r="M544" s="66" t="str">
        <f aca="false">VLOOKUP(L544,'AÇÕES ESTRATÉGICAS'!D:E,2,0)</f>
        <v>1534</v>
      </c>
      <c r="N544" s="66" t="str">
        <f aca="false">CONCATENATE(J544,O544)</f>
        <v>16208CONSTRUÇÃO DE BARRAGEM DE CASTELO</v>
      </c>
      <c r="O544" s="69" t="s">
        <v>1167</v>
      </c>
      <c r="P544" s="69" t="s">
        <v>136</v>
      </c>
      <c r="Q544" s="69" t="n">
        <v>50</v>
      </c>
      <c r="R544" s="69" t="str">
        <f aca="false">VLOOKUP(O544,'PRODUTOS PPA'!G:G,1,0)</f>
        <v>CONSTRUÇÃO DE BARRAGEM DE CASTELO</v>
      </c>
      <c r="S544" s="69" t="s">
        <v>1166</v>
      </c>
      <c r="T544" s="69" t="s">
        <v>1168</v>
      </c>
      <c r="U544" s="69" t="n">
        <v>2850000</v>
      </c>
      <c r="V544" s="70"/>
      <c r="W544" s="69"/>
      <c r="X544" s="69"/>
      <c r="Y544" s="69"/>
      <c r="Z544" s="69"/>
      <c r="AA544" s="69"/>
      <c r="AB544" s="69"/>
      <c r="AC544" s="69"/>
      <c r="AD544" s="69"/>
      <c r="AE544" s="69"/>
      <c r="AF544" s="69"/>
    </row>
    <row r="545" customFormat="false" ht="15" hidden="false" customHeight="true" outlineLevel="0" collapsed="false">
      <c r="A545" s="60" t="s">
        <v>74</v>
      </c>
      <c r="B545" s="61" t="str">
        <f aca="false">VLOOKUP(A545,PROGRAMAS!A:I,5,0)</f>
        <v>TEMÁTICO</v>
      </c>
      <c r="C545" s="62" t="str">
        <f aca="false">VLOOKUP(A545,PROGRAMAS!A:I,2,0)</f>
        <v>INFRAESTRUTURA E QUALIDADE DE VIDA</v>
      </c>
      <c r="D545" s="62" t="str">
        <f aca="false">VLOOKUP(A545,PROGRAMAS!A:O,3,0)</f>
        <v>DIRETRIZ III</v>
      </c>
      <c r="E545" s="62" t="str">
        <f aca="false">VLOOKUP(A545,PROGRAMAS!A:O,6,0)</f>
        <v>INFRAESTRUTURA</v>
      </c>
      <c r="F545" s="63" t="s">
        <v>1169</v>
      </c>
      <c r="G545" s="66" t="str">
        <f aca="false">VLOOKUP(F545,'AÇÕES ORÇAMENTÁRIAS'!D:E,2,0)</f>
        <v>1332</v>
      </c>
      <c r="H545" s="65" t="n">
        <f aca="false">VLOOKUP(CONCATENATE(G545,J545),'AÇÕES ORÇAMENTÁRIAS'!O:P,2,0)</f>
        <v>2650000</v>
      </c>
      <c r="I545" s="65" t="n">
        <f aca="false">VLOOKUP(CONCATENATE(G545,J545),'AÇÕES ORÇAMENTÁRIAS'!O:Q,3,0)</f>
        <v>1990.6</v>
      </c>
      <c r="J545" s="66" t="str">
        <f aca="false">LEFT(K545,5)</f>
        <v>16208</v>
      </c>
      <c r="K545" s="67" t="s">
        <v>1144</v>
      </c>
      <c r="L545" s="71" t="s">
        <v>1160</v>
      </c>
      <c r="M545" s="66" t="str">
        <f aca="false">VLOOKUP(L545,'AÇÕES ESTRATÉGICAS'!D:E,2,0)</f>
        <v>1534</v>
      </c>
      <c r="N545" s="66" t="str">
        <f aca="false">CONCATENATE(J545,O545)</f>
        <v>16208CONSTRUÇÃO DE BARRAGEM DE NOVO ALGODÕES</v>
      </c>
      <c r="O545" s="69" t="s">
        <v>1170</v>
      </c>
      <c r="P545" s="69" t="s">
        <v>136</v>
      </c>
      <c r="Q545" s="69" t="n">
        <v>50</v>
      </c>
      <c r="R545" s="69" t="str">
        <f aca="false">VLOOKUP(O545,'PRODUTOS PPA'!G:G,1,0)</f>
        <v>CONSTRUÇÃO DE BARRAGEM DE NOVO ALGODÕES</v>
      </c>
      <c r="S545" s="69" t="s">
        <v>1169</v>
      </c>
      <c r="T545" s="69" t="s">
        <v>1171</v>
      </c>
      <c r="U545" s="69" t="n">
        <v>2650000</v>
      </c>
      <c r="V545" s="70"/>
      <c r="W545" s="69"/>
      <c r="X545" s="69"/>
      <c r="Y545" s="69"/>
      <c r="Z545" s="69"/>
      <c r="AA545" s="69"/>
      <c r="AB545" s="69"/>
      <c r="AC545" s="69"/>
      <c r="AD545" s="69"/>
      <c r="AE545" s="69"/>
      <c r="AF545" s="69"/>
    </row>
    <row r="546" customFormat="false" ht="15" hidden="false" customHeight="true" outlineLevel="0" collapsed="false">
      <c r="A546" s="60" t="s">
        <v>74</v>
      </c>
      <c r="B546" s="61" t="str">
        <f aca="false">VLOOKUP(A546,PROGRAMAS!A:I,5,0)</f>
        <v>TEMÁTICO</v>
      </c>
      <c r="C546" s="62" t="str">
        <f aca="false">VLOOKUP(A546,PROGRAMAS!A:I,2,0)</f>
        <v>INFRAESTRUTURA E QUALIDADE DE VIDA</v>
      </c>
      <c r="D546" s="62" t="str">
        <f aca="false">VLOOKUP(A546,PROGRAMAS!A:O,3,0)</f>
        <v>DIRETRIZ III</v>
      </c>
      <c r="E546" s="62" t="str">
        <f aca="false">VLOOKUP(A546,PROGRAMAS!A:O,6,0)</f>
        <v>INFRAESTRUTURA</v>
      </c>
      <c r="F546" s="63" t="s">
        <v>1172</v>
      </c>
      <c r="G546" s="66" t="str">
        <f aca="false">VLOOKUP(F546,'AÇÕES ORÇAMENTÁRIAS'!D:E,2,0)</f>
        <v>1377</v>
      </c>
      <c r="H546" s="65" t="n">
        <f aca="false">VLOOKUP(CONCATENATE(G546,J546),'AÇÕES ORÇAMENTÁRIAS'!O:P,2,0)</f>
        <v>1000000</v>
      </c>
      <c r="I546" s="65" t="n">
        <f aca="false">VLOOKUP(CONCATENATE(G546,J546),'AÇÕES ORÇAMENTÁRIAS'!O:Q,3,0)</f>
        <v>0</v>
      </c>
      <c r="J546" s="66" t="str">
        <f aca="false">LEFT(K546,5)</f>
        <v>16208</v>
      </c>
      <c r="K546" s="67" t="s">
        <v>1144</v>
      </c>
      <c r="L546" s="71" t="s">
        <v>1160</v>
      </c>
      <c r="M546" s="66" t="str">
        <f aca="false">VLOOKUP(L546,'AÇÕES ESTRATÉGICAS'!D:E,2,0)</f>
        <v>1534</v>
      </c>
      <c r="N546" s="66" t="str">
        <f aca="false">CONCATENATE(J546,O546)</f>
        <v>16208CONSTRUÇÃO DA BARRAGEM MILAGRES</v>
      </c>
      <c r="O546" s="69" t="s">
        <v>1173</v>
      </c>
      <c r="P546" s="69" t="s">
        <v>136</v>
      </c>
      <c r="Q546" s="69" t="n">
        <v>50</v>
      </c>
      <c r="R546" s="69" t="str">
        <f aca="false">VLOOKUP(O546,'PRODUTOS PPA'!G:G,1,0)</f>
        <v>CONSTRUÇÃO DA BARRAGEM MILAGRES</v>
      </c>
      <c r="S546" s="69" t="s">
        <v>1172</v>
      </c>
      <c r="T546" s="69" t="s">
        <v>1174</v>
      </c>
      <c r="U546" s="69" t="n">
        <v>1000000</v>
      </c>
      <c r="V546" s="70"/>
      <c r="W546" s="69"/>
      <c r="X546" s="69"/>
      <c r="Y546" s="69"/>
      <c r="Z546" s="69"/>
      <c r="AA546" s="69"/>
      <c r="AB546" s="69"/>
      <c r="AC546" s="69"/>
      <c r="AD546" s="69"/>
      <c r="AE546" s="69"/>
      <c r="AF546" s="69"/>
    </row>
    <row r="547" customFormat="false" ht="15" hidden="false" customHeight="true" outlineLevel="0" collapsed="false">
      <c r="A547" s="60" t="s">
        <v>74</v>
      </c>
      <c r="B547" s="61" t="str">
        <f aca="false">VLOOKUP(A547,PROGRAMAS!A:I,5,0)</f>
        <v>TEMÁTICO</v>
      </c>
      <c r="C547" s="62" t="str">
        <f aca="false">VLOOKUP(A547,PROGRAMAS!A:I,2,0)</f>
        <v>INFRAESTRUTURA E QUALIDADE DE VIDA</v>
      </c>
      <c r="D547" s="62" t="str">
        <f aca="false">VLOOKUP(A547,PROGRAMAS!A:O,3,0)</f>
        <v>DIRETRIZ III</v>
      </c>
      <c r="E547" s="62" t="str">
        <f aca="false">VLOOKUP(A547,PROGRAMAS!A:O,6,0)</f>
        <v>INFRAESTRUTURA</v>
      </c>
      <c r="F547" s="63" t="s">
        <v>1175</v>
      </c>
      <c r="G547" s="66" t="str">
        <f aca="false">VLOOKUP(F547,'AÇÕES ORÇAMENTÁRIAS'!D:E,2,0)</f>
        <v>1333</v>
      </c>
      <c r="H547" s="65" t="n">
        <f aca="false">VLOOKUP(CONCATENATE(G547,J547),'AÇÕES ORÇAMENTÁRIAS'!O:P,2,0)</f>
        <v>400000</v>
      </c>
      <c r="I547" s="65" t="n">
        <f aca="false">VLOOKUP(CONCATENATE(G547,J547),'AÇÕES ORÇAMENTÁRIAS'!O:Q,3,0)</f>
        <v>0</v>
      </c>
      <c r="J547" s="66" t="str">
        <f aca="false">LEFT(K547,5)</f>
        <v>16208</v>
      </c>
      <c r="K547" s="67" t="s">
        <v>1144</v>
      </c>
      <c r="L547" s="71" t="s">
        <v>1160</v>
      </c>
      <c r="M547" s="66" t="str">
        <f aca="false">VLOOKUP(L547,'AÇÕES ESTRATÉGICAS'!D:E,2,0)</f>
        <v>1534</v>
      </c>
      <c r="N547" s="66" t="str">
        <f aca="false">CONCATENATE(J547,O547)</f>
        <v>16208CONSTRUÇÃO DA BARRAGENS DO RANGEL</v>
      </c>
      <c r="O547" s="69" t="s">
        <v>1176</v>
      </c>
      <c r="P547" s="69" t="s">
        <v>136</v>
      </c>
      <c r="Q547" s="69" t="n">
        <v>10</v>
      </c>
      <c r="R547" s="69" t="str">
        <f aca="false">VLOOKUP(O547,'PRODUTOS PPA'!G:G,1,0)</f>
        <v>CONSTRUÇÃO DA BARRAGENS DO RANGEL</v>
      </c>
      <c r="S547" s="69" t="s">
        <v>1175</v>
      </c>
      <c r="T547" s="69" t="s">
        <v>1177</v>
      </c>
      <c r="U547" s="69" t="n">
        <v>400000</v>
      </c>
      <c r="V547" s="70"/>
      <c r="W547" s="69"/>
      <c r="X547" s="69"/>
      <c r="Y547" s="69"/>
      <c r="Z547" s="69"/>
      <c r="AA547" s="69"/>
      <c r="AB547" s="69"/>
      <c r="AC547" s="69"/>
      <c r="AD547" s="69"/>
      <c r="AE547" s="69"/>
      <c r="AF547" s="69"/>
    </row>
    <row r="548" customFormat="false" ht="15" hidden="false" customHeight="true" outlineLevel="0" collapsed="false">
      <c r="A548" s="60" t="s">
        <v>74</v>
      </c>
      <c r="B548" s="61" t="str">
        <f aca="false">VLOOKUP(A548,PROGRAMAS!A:I,5,0)</f>
        <v>TEMÁTICO</v>
      </c>
      <c r="C548" s="62" t="str">
        <f aca="false">VLOOKUP(A548,PROGRAMAS!A:I,2,0)</f>
        <v>INFRAESTRUTURA E QUALIDADE DE VIDA</v>
      </c>
      <c r="D548" s="62" t="str">
        <f aca="false">VLOOKUP(A548,PROGRAMAS!A:O,3,0)</f>
        <v>DIRETRIZ III</v>
      </c>
      <c r="E548" s="62" t="str">
        <f aca="false">VLOOKUP(A548,PROGRAMAS!A:O,6,0)</f>
        <v>INFRAESTRUTURA</v>
      </c>
      <c r="F548" s="63" t="s">
        <v>1178</v>
      </c>
      <c r="G548" s="66" t="str">
        <f aca="false">VLOOKUP(F548,'AÇÕES ORÇAMENTÁRIAS'!D:E,2,0)</f>
        <v>1330</v>
      </c>
      <c r="H548" s="65" t="n">
        <f aca="false">VLOOKUP(CONCATENATE(G548,J548),'AÇÕES ORÇAMENTÁRIAS'!O:P,2,0)</f>
        <v>250000</v>
      </c>
      <c r="I548" s="65" t="n">
        <f aca="false">VLOOKUP(CONCATENATE(G548,J548),'AÇÕES ORÇAMENTÁRIAS'!O:Q,3,0)</f>
        <v>0</v>
      </c>
      <c r="J548" s="66" t="str">
        <f aca="false">LEFT(K548,5)</f>
        <v>16208</v>
      </c>
      <c r="K548" s="67" t="s">
        <v>1144</v>
      </c>
      <c r="L548" s="71" t="s">
        <v>1160</v>
      </c>
      <c r="M548" s="66" t="str">
        <f aca="false">VLOOKUP(L548,'AÇÕES ESTRATÉGICAS'!D:E,2,0)</f>
        <v>1534</v>
      </c>
      <c r="N548" s="66" t="str">
        <f aca="false">CONCATENATE(J548,O548)</f>
        <v>16208CONSTRUÇÃO DA BARRAGEM RIACHO FUNDO</v>
      </c>
      <c r="O548" s="69" t="s">
        <v>1179</v>
      </c>
      <c r="P548" s="69" t="s">
        <v>136</v>
      </c>
      <c r="Q548" s="69" t="n">
        <v>10</v>
      </c>
      <c r="R548" s="69" t="str">
        <f aca="false">VLOOKUP(O548,'PRODUTOS PPA'!G:G,1,0)</f>
        <v>CONSTRUÇÃO DA BARRAGEM RIACHO FUNDO</v>
      </c>
      <c r="S548" s="69" t="s">
        <v>1178</v>
      </c>
      <c r="T548" s="69" t="s">
        <v>1180</v>
      </c>
      <c r="U548" s="69" t="n">
        <v>250000</v>
      </c>
      <c r="V548" s="70"/>
      <c r="W548" s="69"/>
      <c r="X548" s="69"/>
      <c r="Y548" s="69"/>
      <c r="Z548" s="69"/>
      <c r="AA548" s="69"/>
      <c r="AB548" s="69"/>
      <c r="AC548" s="69"/>
      <c r="AD548" s="69"/>
      <c r="AE548" s="69"/>
      <c r="AF548" s="69"/>
    </row>
    <row r="549" customFormat="false" ht="15" hidden="false" customHeight="true" outlineLevel="0" collapsed="false">
      <c r="A549" s="60" t="s">
        <v>74</v>
      </c>
      <c r="B549" s="61" t="str">
        <f aca="false">VLOOKUP(A549,PROGRAMAS!A:I,5,0)</f>
        <v>TEMÁTICO</v>
      </c>
      <c r="C549" s="62" t="str">
        <f aca="false">VLOOKUP(A549,PROGRAMAS!A:I,2,0)</f>
        <v>INFRAESTRUTURA E QUALIDADE DE VIDA</v>
      </c>
      <c r="D549" s="62" t="str">
        <f aca="false">VLOOKUP(A549,PROGRAMAS!A:O,3,0)</f>
        <v>DIRETRIZ III</v>
      </c>
      <c r="E549" s="62" t="str">
        <f aca="false">VLOOKUP(A549,PROGRAMAS!A:O,6,0)</f>
        <v>INFRAESTRUTURA</v>
      </c>
      <c r="F549" s="63" t="s">
        <v>1181</v>
      </c>
      <c r="G549" s="66" t="str">
        <f aca="false">VLOOKUP(F549,'AÇÕES ORÇAMENTÁRIAS'!D:E,2,0)</f>
        <v>1339</v>
      </c>
      <c r="H549" s="65" t="n">
        <f aca="false">VLOOKUP(CONCATENATE(G549,J549),'AÇÕES ORÇAMENTÁRIAS'!O:P,2,0)</f>
        <v>3000000</v>
      </c>
      <c r="I549" s="65" t="n">
        <f aca="false">VLOOKUP(CONCATENATE(G549,J549),'AÇÕES ORÇAMENTÁRIAS'!O:Q,3,0)</f>
        <v>0</v>
      </c>
      <c r="J549" s="66" t="str">
        <f aca="false">LEFT(K549,5)</f>
        <v>16208</v>
      </c>
      <c r="K549" s="67" t="s">
        <v>1144</v>
      </c>
      <c r="L549" s="71" t="s">
        <v>1160</v>
      </c>
      <c r="M549" s="66" t="str">
        <f aca="false">VLOOKUP(L549,'AÇÕES ESTRATÉGICAS'!D:E,2,0)</f>
        <v>1534</v>
      </c>
      <c r="N549" s="66" t="str">
        <f aca="false">CONCATENATE(J549,O549)</f>
        <v>16208CONSTRUÇÃO DA BARRAGENS TINGUIS - EXECUÇÃO</v>
      </c>
      <c r="O549" s="69" t="s">
        <v>1182</v>
      </c>
      <c r="P549" s="69" t="s">
        <v>136</v>
      </c>
      <c r="Q549" s="69" t="n">
        <v>50</v>
      </c>
      <c r="R549" s="69" t="str">
        <f aca="false">VLOOKUP(O549,'PRODUTOS PPA'!G:G,1,0)</f>
        <v>CONSTRUÇÃO DA BARRAGENS TINGUIS - EXECUÇÃO</v>
      </c>
      <c r="S549" s="69" t="s">
        <v>1181</v>
      </c>
      <c r="T549" s="69" t="s">
        <v>1183</v>
      </c>
      <c r="U549" s="69" t="n">
        <v>3000000</v>
      </c>
      <c r="V549" s="70"/>
      <c r="W549" s="69"/>
      <c r="X549" s="69"/>
      <c r="Y549" s="69"/>
      <c r="Z549" s="69"/>
      <c r="AA549" s="69"/>
      <c r="AB549" s="69"/>
      <c r="AC549" s="69"/>
      <c r="AD549" s="69"/>
      <c r="AE549" s="69"/>
      <c r="AF549" s="69"/>
    </row>
    <row r="550" customFormat="false" ht="15" hidden="false" customHeight="true" outlineLevel="0" collapsed="false">
      <c r="A550" s="60" t="s">
        <v>74</v>
      </c>
      <c r="B550" s="61" t="str">
        <f aca="false">VLOOKUP(A550,PROGRAMAS!A:I,5,0)</f>
        <v>TEMÁTICO</v>
      </c>
      <c r="C550" s="62" t="str">
        <f aca="false">VLOOKUP(A550,PROGRAMAS!A:I,2,0)</f>
        <v>INFRAESTRUTURA E QUALIDADE DE VIDA</v>
      </c>
      <c r="D550" s="62" t="str">
        <f aca="false">VLOOKUP(A550,PROGRAMAS!A:O,3,0)</f>
        <v>DIRETRIZ III</v>
      </c>
      <c r="E550" s="62" t="str">
        <f aca="false">VLOOKUP(A550,PROGRAMAS!A:O,6,0)</f>
        <v>INFRAESTRUTURA</v>
      </c>
      <c r="F550" s="63" t="s">
        <v>1184</v>
      </c>
      <c r="G550" s="66" t="str">
        <f aca="false">VLOOKUP(F550,'AÇÕES ORÇAMENTÁRIAS'!D:E,2,0)</f>
        <v>1341</v>
      </c>
      <c r="H550" s="65" t="n">
        <f aca="false">VLOOKUP(CONCATENATE(G550,J550),'AÇÕES ORÇAMENTÁRIAS'!O:P,2,0)</f>
        <v>290000</v>
      </c>
      <c r="I550" s="65" t="n">
        <f aca="false">VLOOKUP(CONCATENATE(G550,J550),'AÇÕES ORÇAMENTÁRIAS'!O:Q,3,0)</f>
        <v>0</v>
      </c>
      <c r="J550" s="66" t="str">
        <f aca="false">LEFT(K550,5)</f>
        <v>16208</v>
      </c>
      <c r="K550" s="67" t="s">
        <v>1144</v>
      </c>
      <c r="L550" s="71" t="s">
        <v>1160</v>
      </c>
      <c r="M550" s="66" t="str">
        <f aca="false">VLOOKUP(L550,'AÇÕES ESTRATÉGICAS'!D:E,2,0)</f>
        <v>1534</v>
      </c>
      <c r="N550" s="66" t="str">
        <f aca="false">CONCATENATE(J550,O550)</f>
        <v>16208CONSTRUÇÃO DA BARRAGEM VEREDA GRANDE</v>
      </c>
      <c r="O550" s="69" t="s">
        <v>1185</v>
      </c>
      <c r="P550" s="69" t="s">
        <v>136</v>
      </c>
      <c r="Q550" s="69" t="n">
        <v>10</v>
      </c>
      <c r="R550" s="69" t="str">
        <f aca="false">VLOOKUP(O550,'PRODUTOS PPA'!G:G,1,0)</f>
        <v>CONSTRUÇÃO DA BARRAGEM VEREDA GRANDE</v>
      </c>
      <c r="S550" s="69" t="s">
        <v>1184</v>
      </c>
      <c r="T550" s="69" t="s">
        <v>1186</v>
      </c>
      <c r="U550" s="69" t="n">
        <v>290000</v>
      </c>
      <c r="V550" s="70"/>
      <c r="W550" s="69"/>
      <c r="X550" s="69"/>
      <c r="Y550" s="69"/>
      <c r="Z550" s="69"/>
      <c r="AA550" s="69"/>
      <c r="AB550" s="69"/>
      <c r="AC550" s="69"/>
      <c r="AD550" s="69"/>
      <c r="AE550" s="69"/>
      <c r="AF550" s="69"/>
    </row>
    <row r="551" customFormat="false" ht="15" hidden="false" customHeight="true" outlineLevel="0" collapsed="false">
      <c r="A551" s="60" t="s">
        <v>74</v>
      </c>
      <c r="B551" s="61" t="str">
        <f aca="false">VLOOKUP(A551,PROGRAMAS!A:I,5,0)</f>
        <v>TEMÁTICO</v>
      </c>
      <c r="C551" s="62" t="str">
        <f aca="false">VLOOKUP(A551,PROGRAMAS!A:I,2,0)</f>
        <v>INFRAESTRUTURA E QUALIDADE DE VIDA</v>
      </c>
      <c r="D551" s="62" t="str">
        <f aca="false">VLOOKUP(A551,PROGRAMAS!A:O,3,0)</f>
        <v>DIRETRIZ III</v>
      </c>
      <c r="E551" s="62" t="str">
        <f aca="false">VLOOKUP(A551,PROGRAMAS!A:O,6,0)</f>
        <v>INFRAESTRUTURA</v>
      </c>
      <c r="F551" s="63" t="s">
        <v>1187</v>
      </c>
      <c r="G551" s="66" t="str">
        <f aca="false">VLOOKUP(F551,'AÇÕES ORÇAMENTÁRIAS'!D:E,2,0)</f>
        <v>1342</v>
      </c>
      <c r="H551" s="65" t="n">
        <f aca="false">VLOOKUP(CONCATENATE(G551,J551),'AÇÕES ORÇAMENTÁRIAS'!O:P,2,0)</f>
        <v>70000</v>
      </c>
      <c r="I551" s="65" t="n">
        <f aca="false">VLOOKUP(CONCATENATE(G551,J551),'AÇÕES ORÇAMENTÁRIAS'!O:Q,3,0)</f>
        <v>0</v>
      </c>
      <c r="J551" s="66" t="str">
        <f aca="false">LEFT(K551,5)</f>
        <v>16208</v>
      </c>
      <c r="K551" s="67" t="s">
        <v>1144</v>
      </c>
      <c r="L551" s="71" t="s">
        <v>1188</v>
      </c>
      <c r="M551" s="66" t="str">
        <f aca="false">VLOOKUP(L551,'AÇÕES ESTRATÉGICAS'!D:E,2,0)</f>
        <v>1535</v>
      </c>
      <c r="N551" s="66" t="str">
        <f aca="false">CONCATENATE(J551,O551)</f>
        <v>16208CONSTRUÇÃO DA ESTAÇÃO DE PISCICULTURA NA BARRAGEM SALINAS</v>
      </c>
      <c r="O551" s="63" t="s">
        <v>1189</v>
      </c>
      <c r="P551" s="63" t="s">
        <v>136</v>
      </c>
      <c r="Q551" s="69" t="n">
        <v>10</v>
      </c>
      <c r="R551" s="69" t="str">
        <f aca="false">VLOOKUP(O551,'PRODUTOS PPA'!G:G,1,0)</f>
        <v>CONSTRUÇÃO DA ESTAÇÃO DE PISCICULTURA NA BARRAGEM SALINAS</v>
      </c>
      <c r="S551" s="69" t="s">
        <v>1187</v>
      </c>
      <c r="T551" s="69" t="s">
        <v>1190</v>
      </c>
      <c r="U551" s="69" t="n">
        <v>70000</v>
      </c>
      <c r="V551" s="70"/>
      <c r="W551" s="69"/>
      <c r="X551" s="69"/>
      <c r="Y551" s="69"/>
      <c r="Z551" s="69"/>
      <c r="AA551" s="69"/>
      <c r="AB551" s="69"/>
      <c r="AC551" s="69"/>
      <c r="AD551" s="69"/>
      <c r="AE551" s="69"/>
      <c r="AF551" s="69"/>
    </row>
    <row r="552" customFormat="false" ht="15" hidden="false" customHeight="true" outlineLevel="0" collapsed="false">
      <c r="A552" s="60" t="s">
        <v>74</v>
      </c>
      <c r="B552" s="61" t="str">
        <f aca="false">VLOOKUP(A552,PROGRAMAS!A:I,5,0)</f>
        <v>TEMÁTICO</v>
      </c>
      <c r="C552" s="62" t="str">
        <f aca="false">VLOOKUP(A552,PROGRAMAS!A:I,2,0)</f>
        <v>INFRAESTRUTURA E QUALIDADE DE VIDA</v>
      </c>
      <c r="D552" s="62" t="str">
        <f aca="false">VLOOKUP(A552,PROGRAMAS!A:O,3,0)</f>
        <v>DIRETRIZ III</v>
      </c>
      <c r="E552" s="62" t="str">
        <f aca="false">VLOOKUP(A552,PROGRAMAS!A:O,6,0)</f>
        <v>INFRAESTRUTURA</v>
      </c>
      <c r="F552" s="63" t="s">
        <v>1191</v>
      </c>
      <c r="G552" s="66" t="str">
        <f aca="false">VLOOKUP(F552,'AÇÕES ORÇAMENTÁRIAS'!D:E,2,0)</f>
        <v>1361</v>
      </c>
      <c r="H552" s="65" t="n">
        <f aca="false">VLOOKUP(CONCATENATE(G552,J552),'AÇÕES ORÇAMENTÁRIAS'!O:P,2,0)</f>
        <v>750000</v>
      </c>
      <c r="I552" s="65" t="n">
        <f aca="false">VLOOKUP(CONCATENATE(G552,J552),'AÇÕES ORÇAMENTÁRIAS'!O:Q,3,0)</f>
        <v>0</v>
      </c>
      <c r="J552" s="66" t="str">
        <f aca="false">LEFT(K552,5)</f>
        <v>16208</v>
      </c>
      <c r="K552" s="67" t="s">
        <v>1144</v>
      </c>
      <c r="L552" s="71" t="s">
        <v>1192</v>
      </c>
      <c r="M552" s="66" t="str">
        <f aca="false">VLOOKUP(L552,'AÇÕES ESTRATÉGICAS'!D:E,2,0)</f>
        <v>1599</v>
      </c>
      <c r="N552" s="66" t="str">
        <f aca="false">CONCATENATE(J552,O552)</f>
        <v>16208ESTAÇÃO DE TRATAMENTO DE ÁGUA CONSTRUÍDO</v>
      </c>
      <c r="O552" s="63" t="s">
        <v>1193</v>
      </c>
      <c r="P552" s="63" t="s">
        <v>213</v>
      </c>
      <c r="Q552" s="69" t="n">
        <v>25</v>
      </c>
      <c r="R552" s="69" t="str">
        <f aca="false">VLOOKUP(O552,'PRODUTOS PPA'!G:G,1,0)</f>
        <v>ESTAÇÃO DE TRATAMENTO DE ÁGUA CONSTRUÍDO</v>
      </c>
      <c r="S552" s="69" t="s">
        <v>1191</v>
      </c>
      <c r="T552" s="69" t="s">
        <v>1194</v>
      </c>
      <c r="U552" s="69" t="n">
        <v>750000</v>
      </c>
      <c r="V552" s="70"/>
      <c r="W552" s="69"/>
      <c r="X552" s="69"/>
      <c r="Y552" s="69"/>
      <c r="Z552" s="69"/>
      <c r="AA552" s="69"/>
      <c r="AB552" s="69"/>
      <c r="AC552" s="69"/>
      <c r="AD552" s="69"/>
      <c r="AE552" s="69"/>
      <c r="AF552" s="69"/>
    </row>
    <row r="553" customFormat="false" ht="15" hidden="false" customHeight="true" outlineLevel="0" collapsed="false">
      <c r="A553" s="60" t="s">
        <v>74</v>
      </c>
      <c r="B553" s="61" t="str">
        <f aca="false">VLOOKUP(A553,PROGRAMAS!A:I,5,0)</f>
        <v>TEMÁTICO</v>
      </c>
      <c r="C553" s="62" t="str">
        <f aca="false">VLOOKUP(A553,PROGRAMAS!A:I,2,0)</f>
        <v>INFRAESTRUTURA E QUALIDADE DE VIDA</v>
      </c>
      <c r="D553" s="62" t="str">
        <f aca="false">VLOOKUP(A553,PROGRAMAS!A:O,3,0)</f>
        <v>DIRETRIZ III</v>
      </c>
      <c r="E553" s="62" t="str">
        <f aca="false">VLOOKUP(A553,PROGRAMAS!A:O,6,0)</f>
        <v>INFRAESTRUTURA</v>
      </c>
      <c r="F553" s="63" t="s">
        <v>1195</v>
      </c>
      <c r="G553" s="66" t="str">
        <f aca="false">VLOOKUP(F553,'AÇÕES ORÇAMENTÁRIAS'!D:E,2,0)</f>
        <v>1381</v>
      </c>
      <c r="H553" s="65" t="n">
        <f aca="false">VLOOKUP(CONCATENATE(G553,J553),'AÇÕES ORÇAMENTÁRIAS'!O:P,2,0)</f>
        <v>3150000</v>
      </c>
      <c r="I553" s="65" t="n">
        <f aca="false">VLOOKUP(CONCATENATE(G553,J553),'AÇÕES ORÇAMENTÁRIAS'!O:Q,3,0)</f>
        <v>0</v>
      </c>
      <c r="J553" s="66" t="str">
        <f aca="false">LEFT(K553,5)</f>
        <v>16208</v>
      </c>
      <c r="K553" s="67" t="s">
        <v>1144</v>
      </c>
      <c r="L553" s="71" t="s">
        <v>1196</v>
      </c>
      <c r="M553" s="66" t="str">
        <f aca="false">VLOOKUP(L553,'AÇÕES ESTRATÉGICAS'!D:E,2,0)</f>
        <v>1536</v>
      </c>
      <c r="N553" s="66" t="str">
        <f aca="false">CONCATENATE(J553,O553)</f>
        <v>16208CONSTRUÇÃO DE GALERIA PLUVIAL</v>
      </c>
      <c r="O553" s="69" t="s">
        <v>1195</v>
      </c>
      <c r="P553" s="69" t="s">
        <v>136</v>
      </c>
      <c r="Q553" s="69" t="n">
        <v>25</v>
      </c>
      <c r="R553" s="69" t="str">
        <f aca="false">VLOOKUP(O553,'PRODUTOS PPA'!G:G,1,0)</f>
        <v>CONSTRUÇÃO DE GALERIA PLUVIAL</v>
      </c>
      <c r="S553" s="69" t="s">
        <v>1195</v>
      </c>
      <c r="T553" s="69" t="s">
        <v>1197</v>
      </c>
      <c r="U553" s="69" t="n">
        <v>3150000</v>
      </c>
      <c r="V553" s="70"/>
      <c r="W553" s="69"/>
      <c r="X553" s="69"/>
      <c r="Y553" s="69"/>
      <c r="Z553" s="69"/>
      <c r="AA553" s="69"/>
      <c r="AB553" s="69"/>
      <c r="AC553" s="69"/>
      <c r="AD553" s="69"/>
      <c r="AE553" s="69"/>
      <c r="AF553" s="69"/>
    </row>
    <row r="554" customFormat="false" ht="15" hidden="false" customHeight="true" outlineLevel="0" collapsed="false">
      <c r="A554" s="60" t="s">
        <v>74</v>
      </c>
      <c r="B554" s="61" t="str">
        <f aca="false">VLOOKUP(A554,PROGRAMAS!A:I,5,0)</f>
        <v>TEMÁTICO</v>
      </c>
      <c r="C554" s="62" t="str">
        <f aca="false">VLOOKUP(A554,PROGRAMAS!A:I,2,0)</f>
        <v>INFRAESTRUTURA E QUALIDADE DE VIDA</v>
      </c>
      <c r="D554" s="62" t="str">
        <f aca="false">VLOOKUP(A554,PROGRAMAS!A:O,3,0)</f>
        <v>DIRETRIZ III</v>
      </c>
      <c r="E554" s="62" t="str">
        <f aca="false">VLOOKUP(A554,PROGRAMAS!A:O,6,0)</f>
        <v>INFRAESTRUTURA</v>
      </c>
      <c r="F554" s="63" t="s">
        <v>1198</v>
      </c>
      <c r="G554" s="66" t="n">
        <v>1343</v>
      </c>
      <c r="H554" s="65" t="n">
        <f aca="false">VLOOKUP(CONCATENATE(G554,J554),'AÇÕES ORÇAMENTÁRIAS'!O:P,2,0)</f>
        <v>40000</v>
      </c>
      <c r="I554" s="65" t="n">
        <f aca="false">VLOOKUP(CONCATENATE(G554,J554),'AÇÕES ORÇAMENTÁRIAS'!O:Q,3,0)</f>
        <v>0</v>
      </c>
      <c r="J554" s="66" t="str">
        <f aca="false">LEFT(K554,5)</f>
        <v>16208</v>
      </c>
      <c r="K554" s="67" t="s">
        <v>1144</v>
      </c>
      <c r="L554" s="71" t="s">
        <v>1188</v>
      </c>
      <c r="M554" s="66" t="str">
        <f aca="false">VLOOKUP(L554,'AÇÕES ESTRATÉGICAS'!D:E,2,0)</f>
        <v>1535</v>
      </c>
      <c r="N554" s="66" t="str">
        <f aca="false">CONCATENATE(J554,O554)</f>
        <v>16208CONSTRUÇÃO DE TANQUES PARA CRIAÇÃO DE PEIXES</v>
      </c>
      <c r="O554" s="63" t="s">
        <v>1199</v>
      </c>
      <c r="P554" s="63" t="s">
        <v>147</v>
      </c>
      <c r="Q554" s="69" t="n">
        <v>10</v>
      </c>
      <c r="R554" s="69" t="str">
        <f aca="false">VLOOKUP(O554,'PRODUTOS PPA'!G:G,1,0)</f>
        <v>CONSTRUÇÃO DE TANQUES PARA CRIAÇÃO DE PEIXES</v>
      </c>
      <c r="S554" s="69" t="s">
        <v>1198</v>
      </c>
      <c r="T554" s="69" t="n">
        <v>1343</v>
      </c>
      <c r="U554" s="69" t="n">
        <v>40000</v>
      </c>
      <c r="V554" s="70"/>
      <c r="W554" s="69"/>
      <c r="X554" s="69"/>
      <c r="Y554" s="69"/>
      <c r="Z554" s="69"/>
      <c r="AA554" s="69"/>
      <c r="AB554" s="69"/>
      <c r="AC554" s="69"/>
      <c r="AD554" s="69"/>
      <c r="AE554" s="69"/>
      <c r="AF554" s="69"/>
    </row>
    <row r="555" customFormat="false" ht="15" hidden="false" customHeight="true" outlineLevel="0" collapsed="false">
      <c r="A555" s="60" t="s">
        <v>74</v>
      </c>
      <c r="B555" s="61" t="str">
        <f aca="false">VLOOKUP(A555,PROGRAMAS!A:I,5,0)</f>
        <v>TEMÁTICO</v>
      </c>
      <c r="C555" s="62" t="str">
        <f aca="false">VLOOKUP(A555,PROGRAMAS!A:I,2,0)</f>
        <v>INFRAESTRUTURA E QUALIDADE DE VIDA</v>
      </c>
      <c r="D555" s="62" t="str">
        <f aca="false">VLOOKUP(A555,PROGRAMAS!A:O,3,0)</f>
        <v>DIRETRIZ III</v>
      </c>
      <c r="E555" s="62" t="str">
        <f aca="false">VLOOKUP(A555,PROGRAMAS!A:O,6,0)</f>
        <v>INFRAESTRUTURA</v>
      </c>
      <c r="F555" s="63" t="s">
        <v>1200</v>
      </c>
      <c r="G555" s="66" t="str">
        <f aca="false">VLOOKUP(F555,'AÇÕES ORÇAMENTÁRIAS'!D:E,2,0)</f>
        <v>1349</v>
      </c>
      <c r="H555" s="65" t="n">
        <f aca="false">VLOOKUP(CONCATENATE(G555,J555),'AÇÕES ORÇAMENTÁRIAS'!O:P,2,0)</f>
        <v>395000</v>
      </c>
      <c r="I555" s="65" t="n">
        <f aca="false">VLOOKUP(CONCATENATE(G555,J555),'AÇÕES ORÇAMENTÁRIAS'!O:Q,3,0)</f>
        <v>0</v>
      </c>
      <c r="J555" s="66" t="str">
        <f aca="false">LEFT(K555,5)</f>
        <v>16208</v>
      </c>
      <c r="K555" s="67" t="s">
        <v>1144</v>
      </c>
      <c r="L555" s="71" t="s">
        <v>1151</v>
      </c>
      <c r="M555" s="66" t="str">
        <f aca="false">VLOOKUP(L555,'AÇÕES ESTRATÉGICAS'!D:E,2,0)</f>
        <v>1533</v>
      </c>
      <c r="N555" s="66" t="str">
        <f aca="false">CONCATENATE(J555,O555)</f>
        <v>16208CONSTRUÇÃO DO SISTEMA ADUTOR DA BARRAGEM DE SANTA CRUZ DOS MILAGRES</v>
      </c>
      <c r="O555" s="63" t="s">
        <v>1201</v>
      </c>
      <c r="P555" s="63" t="s">
        <v>136</v>
      </c>
      <c r="Q555" s="69" t="n">
        <v>20</v>
      </c>
      <c r="R555" s="69" t="str">
        <f aca="false">VLOOKUP(O555,'PRODUTOS PPA'!G:G,1,0)</f>
        <v>CONSTRUÇÃO DO SISTEMA ADUTOR DA BARRAGEM DE SANTA CRUZ DOS MILAGRES</v>
      </c>
      <c r="S555" s="69" t="s">
        <v>1200</v>
      </c>
      <c r="T555" s="69" t="s">
        <v>1202</v>
      </c>
      <c r="U555" s="69" t="n">
        <v>395000</v>
      </c>
      <c r="V555" s="70"/>
      <c r="W555" s="69"/>
      <c r="X555" s="69"/>
      <c r="Y555" s="69"/>
      <c r="Z555" s="69"/>
      <c r="AA555" s="69"/>
      <c r="AB555" s="69"/>
      <c r="AC555" s="69"/>
      <c r="AD555" s="69"/>
      <c r="AE555" s="69"/>
      <c r="AF555" s="69"/>
    </row>
    <row r="556" customFormat="false" ht="15" hidden="false" customHeight="true" outlineLevel="0" collapsed="false">
      <c r="A556" s="60" t="s">
        <v>74</v>
      </c>
      <c r="B556" s="61" t="str">
        <f aca="false">VLOOKUP(A556,PROGRAMAS!A:I,5,0)</f>
        <v>TEMÁTICO</v>
      </c>
      <c r="C556" s="62" t="str">
        <f aca="false">VLOOKUP(A556,PROGRAMAS!A:I,2,0)</f>
        <v>INFRAESTRUTURA E QUALIDADE DE VIDA</v>
      </c>
      <c r="D556" s="62" t="str">
        <f aca="false">VLOOKUP(A556,PROGRAMAS!A:O,3,0)</f>
        <v>DIRETRIZ III</v>
      </c>
      <c r="E556" s="62" t="str">
        <f aca="false">VLOOKUP(A556,PROGRAMAS!A:O,6,0)</f>
        <v>INFRAESTRUTURA</v>
      </c>
      <c r="F556" s="63" t="s">
        <v>1203</v>
      </c>
      <c r="G556" s="66" t="str">
        <f aca="false">VLOOKUP(F556,'AÇÕES ORÇAMENTÁRIAS'!D:E,2,0)</f>
        <v>1348</v>
      </c>
      <c r="H556" s="65" t="n">
        <f aca="false">VLOOKUP(CONCATENATE(G556,J556),'AÇÕES ORÇAMENTÁRIAS'!O:P,2,0)</f>
        <v>240000</v>
      </c>
      <c r="I556" s="65" t="n">
        <f aca="false">VLOOKUP(CONCATENATE(G556,J556),'AÇÕES ORÇAMENTÁRIAS'!O:Q,3,0)</f>
        <v>0</v>
      </c>
      <c r="J556" s="66" t="str">
        <f aca="false">LEFT(K556,5)</f>
        <v>16208</v>
      </c>
      <c r="K556" s="67" t="s">
        <v>1144</v>
      </c>
      <c r="L556" s="71" t="s">
        <v>1151</v>
      </c>
      <c r="M556" s="66" t="str">
        <f aca="false">VLOOKUP(L556,'AÇÕES ESTRATÉGICAS'!D:E,2,0)</f>
        <v>1533</v>
      </c>
      <c r="N556" s="66" t="str">
        <f aca="false">CONCATENATE(J556,O556)</f>
        <v>16208CONSTRUÇÃO DE SISTEMA ADUTOR DE MESA DE PEDRA</v>
      </c>
      <c r="O556" s="63" t="s">
        <v>1204</v>
      </c>
      <c r="P556" s="63" t="s">
        <v>136</v>
      </c>
      <c r="Q556" s="69" t="n">
        <v>10</v>
      </c>
      <c r="R556" s="69" t="str">
        <f aca="false">VLOOKUP(O556,'PRODUTOS PPA'!G:G,1,0)</f>
        <v>CONSTRUÇÃO DE SISTEMA ADUTOR DE MESA DE PEDRA</v>
      </c>
      <c r="S556" s="69" t="s">
        <v>1203</v>
      </c>
      <c r="T556" s="69" t="s">
        <v>1205</v>
      </c>
      <c r="U556" s="69" t="n">
        <v>240000</v>
      </c>
      <c r="V556" s="70"/>
      <c r="W556" s="69"/>
      <c r="X556" s="69"/>
      <c r="Y556" s="69"/>
      <c r="Z556" s="69"/>
      <c r="AA556" s="69"/>
      <c r="AB556" s="69"/>
      <c r="AC556" s="69"/>
      <c r="AD556" s="69"/>
      <c r="AE556" s="69"/>
      <c r="AF556" s="69"/>
    </row>
    <row r="557" customFormat="false" ht="15" hidden="false" customHeight="true" outlineLevel="0" collapsed="false">
      <c r="A557" s="60" t="s">
        <v>74</v>
      </c>
      <c r="B557" s="61" t="str">
        <f aca="false">VLOOKUP(A557,PROGRAMAS!A:I,5,0)</f>
        <v>TEMÁTICO</v>
      </c>
      <c r="C557" s="62" t="str">
        <f aca="false">VLOOKUP(A557,PROGRAMAS!A:I,2,0)</f>
        <v>INFRAESTRUTURA E QUALIDADE DE VIDA</v>
      </c>
      <c r="D557" s="62" t="str">
        <f aca="false">VLOOKUP(A557,PROGRAMAS!A:O,3,0)</f>
        <v>DIRETRIZ III</v>
      </c>
      <c r="E557" s="62" t="str">
        <f aca="false">VLOOKUP(A557,PROGRAMAS!A:O,6,0)</f>
        <v>INFRAESTRUTURA</v>
      </c>
      <c r="F557" s="63" t="s">
        <v>1206</v>
      </c>
      <c r="G557" s="66" t="n">
        <v>1383</v>
      </c>
      <c r="H557" s="65" t="n">
        <f aca="false">VLOOKUP(CONCATENATE(G557,J557),'AÇÕES ORÇAMENTÁRIAS'!O:P,2,0)</f>
        <v>7994000</v>
      </c>
      <c r="I557" s="65" t="n">
        <f aca="false">VLOOKUP(CONCATENATE(G557,J557),'AÇÕES ORÇAMENTÁRIAS'!O:Q,3,0)</f>
        <v>5899842.52</v>
      </c>
      <c r="J557" s="66" t="str">
        <f aca="false">LEFT(K557,5)</f>
        <v>16208</v>
      </c>
      <c r="K557" s="67" t="s">
        <v>1144</v>
      </c>
      <c r="L557" s="71" t="s">
        <v>1196</v>
      </c>
      <c r="M557" s="66" t="str">
        <f aca="false">VLOOKUP(L557,'AÇÕES ESTRATÉGICAS'!D:E,2,0)</f>
        <v>1536</v>
      </c>
      <c r="N557" s="66" t="str">
        <f aca="false">CONCATENATE(J557,O557)</f>
        <v>16208CONSTRUÇÃO E RECUPERAÇÃO DE OBRAS DE URBANIZAÇÃO, DRENAGEM E TERRAPLANAGEM</v>
      </c>
      <c r="O557" s="63" t="s">
        <v>1206</v>
      </c>
      <c r="P557" s="63" t="s">
        <v>213</v>
      </c>
      <c r="Q557" s="69" t="n">
        <v>25</v>
      </c>
      <c r="R557" s="69" t="str">
        <f aca="false">VLOOKUP(O557,'PRODUTOS PPA'!G:G,1,0)</f>
        <v>CONSTRUÇÃO E RECUPERAÇÃO DE OBRAS DE URBANIZAÇÃO, DRENAGEM E TERRAPLANAGEM</v>
      </c>
      <c r="S557" s="69" t="s">
        <v>1206</v>
      </c>
      <c r="T557" s="69" t="n">
        <v>1383</v>
      </c>
      <c r="U557" s="69" t="n">
        <v>7994000</v>
      </c>
      <c r="V557" s="70"/>
      <c r="W557" s="69"/>
      <c r="X557" s="69"/>
      <c r="Y557" s="69"/>
      <c r="Z557" s="69"/>
      <c r="AA557" s="69"/>
      <c r="AB557" s="69"/>
      <c r="AC557" s="69"/>
      <c r="AD557" s="69"/>
      <c r="AE557" s="69"/>
      <c r="AF557" s="69"/>
    </row>
    <row r="558" customFormat="false" ht="15" hidden="false" customHeight="true" outlineLevel="0" collapsed="false">
      <c r="A558" s="60" t="s">
        <v>74</v>
      </c>
      <c r="B558" s="61" t="str">
        <f aca="false">VLOOKUP(A558,PROGRAMAS!A:I,5,0)</f>
        <v>TEMÁTICO</v>
      </c>
      <c r="C558" s="62" t="str">
        <f aca="false">VLOOKUP(A558,PROGRAMAS!A:I,2,0)</f>
        <v>INFRAESTRUTURA E QUALIDADE DE VIDA</v>
      </c>
      <c r="D558" s="62" t="str">
        <f aca="false">VLOOKUP(A558,PROGRAMAS!A:O,3,0)</f>
        <v>DIRETRIZ III</v>
      </c>
      <c r="E558" s="62" t="str">
        <f aca="false">VLOOKUP(A558,PROGRAMAS!A:O,6,0)</f>
        <v>INFRAESTRUTURA</v>
      </c>
      <c r="F558" s="63" t="s">
        <v>1207</v>
      </c>
      <c r="G558" s="66" t="n">
        <v>1386</v>
      </c>
      <c r="H558" s="65" t="n">
        <f aca="false">VLOOKUP(CONCATENATE(G558,J558),'AÇÕES ORÇAMENTÁRIAS'!O:P,2,0)</f>
        <v>400000</v>
      </c>
      <c r="I558" s="65" t="n">
        <f aca="false">VLOOKUP(CONCATENATE(G558,J558),'AÇÕES ORÇAMENTÁRIAS'!O:Q,3,0)</f>
        <v>0</v>
      </c>
      <c r="J558" s="66" t="str">
        <f aca="false">LEFT(K558,5)</f>
        <v>16208</v>
      </c>
      <c r="K558" s="67" t="s">
        <v>1144</v>
      </c>
      <c r="L558" s="71" t="s">
        <v>1208</v>
      </c>
      <c r="M558" s="66" t="str">
        <f aca="false">VLOOKUP(L558,'AÇÕES ESTRATÉGICAS'!D:E,2,0)</f>
        <v>1556</v>
      </c>
      <c r="N558" s="66" t="str">
        <f aca="false">CONCATENATE(J558,O558)</f>
        <v>16208EMPRESA DE CONSULTORIA CONTRATADA PARA A ELABORAÇÃO DE PROJETOS BÁSICOS E EXECUTIVOS</v>
      </c>
      <c r="O558" s="63" t="s">
        <v>1209</v>
      </c>
      <c r="P558" s="63" t="s">
        <v>136</v>
      </c>
      <c r="Q558" s="69" t="n">
        <v>50</v>
      </c>
      <c r="R558" s="69" t="str">
        <f aca="false">VLOOKUP(O558,'PRODUTOS PPA'!G:G,1,0)</f>
        <v>EMPRESA DE CONSULTORIA CONTRATADA PARA A ELABORAÇÃO DE PROJETOS BÁSICOS E EXECUTIVOS</v>
      </c>
      <c r="S558" s="69" t="s">
        <v>1207</v>
      </c>
      <c r="T558" s="69" t="n">
        <v>1386</v>
      </c>
      <c r="U558" s="69" t="n">
        <v>400000</v>
      </c>
      <c r="V558" s="70"/>
      <c r="W558" s="69"/>
      <c r="X558" s="69"/>
      <c r="Y558" s="69"/>
      <c r="Z558" s="69"/>
      <c r="AA558" s="69"/>
      <c r="AB558" s="69"/>
      <c r="AC558" s="69"/>
      <c r="AD558" s="69"/>
      <c r="AE558" s="69"/>
      <c r="AF558" s="69"/>
    </row>
    <row r="559" customFormat="false" ht="15" hidden="false" customHeight="true" outlineLevel="0" collapsed="false">
      <c r="A559" s="60" t="s">
        <v>74</v>
      </c>
      <c r="B559" s="61" t="str">
        <f aca="false">VLOOKUP(A559,PROGRAMAS!A:I,5,0)</f>
        <v>TEMÁTICO</v>
      </c>
      <c r="C559" s="62" t="str">
        <f aca="false">VLOOKUP(A559,PROGRAMAS!A:I,2,0)</f>
        <v>INFRAESTRUTURA E QUALIDADE DE VIDA</v>
      </c>
      <c r="D559" s="62" t="str">
        <f aca="false">VLOOKUP(A559,PROGRAMAS!A:O,3,0)</f>
        <v>DIRETRIZ III</v>
      </c>
      <c r="E559" s="62" t="str">
        <f aca="false">VLOOKUP(A559,PROGRAMAS!A:O,6,0)</f>
        <v>INFRAESTRUTURA</v>
      </c>
      <c r="F559" s="63" t="s">
        <v>1210</v>
      </c>
      <c r="G559" s="66" t="n">
        <v>1388</v>
      </c>
      <c r="H559" s="65" t="n">
        <f aca="false">VLOOKUP(CONCATENATE(G559,J559),'AÇÕES ORÇAMENTÁRIAS'!O:P,2,0)</f>
        <v>150000</v>
      </c>
      <c r="I559" s="65" t="n">
        <f aca="false">VLOOKUP(CONCATENATE(G559,J559),'AÇÕES ORÇAMENTÁRIAS'!O:Q,3,0)</f>
        <v>0</v>
      </c>
      <c r="J559" s="66" t="str">
        <f aca="false">LEFT(K559,5)</f>
        <v>16208</v>
      </c>
      <c r="K559" s="67" t="s">
        <v>1144</v>
      </c>
      <c r="L559" s="71" t="s">
        <v>1208</v>
      </c>
      <c r="M559" s="66" t="str">
        <f aca="false">VLOOKUP(L559,'AÇÕES ESTRATÉGICAS'!D:E,2,0)</f>
        <v>1556</v>
      </c>
      <c r="N559" s="66" t="str">
        <f aca="false">CONCATENATE(J559,O559)</f>
        <v>16208PROJETOS BÁSICOS DE PEQUENAS BARRAGENS PARA IRRIGAÇÃO E CONTENÇÃO DE CHEIAS ELABORADOS</v>
      </c>
      <c r="O559" s="69" t="s">
        <v>1211</v>
      </c>
      <c r="P559" s="69" t="s">
        <v>267</v>
      </c>
      <c r="Q559" s="69" t="n">
        <v>30</v>
      </c>
      <c r="R559" s="69" t="str">
        <f aca="false">VLOOKUP(O559,'PRODUTOS PPA'!G:G,1,0)</f>
        <v>PROJETOS BÁSICOS DE PEQUENAS BARRAGENS PARA IRRIGAÇÃO E CONTENÇÃO DE CHEIAS ELABORADOS</v>
      </c>
      <c r="S559" s="69" t="s">
        <v>1210</v>
      </c>
      <c r="T559" s="69" t="n">
        <v>1388</v>
      </c>
      <c r="U559" s="69" t="n">
        <v>150000</v>
      </c>
      <c r="V559" s="70"/>
      <c r="W559" s="69"/>
      <c r="X559" s="69"/>
      <c r="Y559" s="69"/>
      <c r="Z559" s="69"/>
      <c r="AA559" s="69"/>
      <c r="AB559" s="69"/>
      <c r="AC559" s="69"/>
      <c r="AD559" s="69"/>
      <c r="AE559" s="69"/>
      <c r="AF559" s="69"/>
    </row>
    <row r="560" customFormat="false" ht="15" hidden="false" customHeight="true" outlineLevel="0" collapsed="false">
      <c r="A560" s="60" t="s">
        <v>74</v>
      </c>
      <c r="B560" s="61" t="str">
        <f aca="false">VLOOKUP(A560,PROGRAMAS!A:I,5,0)</f>
        <v>TEMÁTICO</v>
      </c>
      <c r="C560" s="62" t="str">
        <f aca="false">VLOOKUP(A560,PROGRAMAS!A:I,2,0)</f>
        <v>INFRAESTRUTURA E QUALIDADE DE VIDA</v>
      </c>
      <c r="D560" s="62" t="str">
        <f aca="false">VLOOKUP(A560,PROGRAMAS!A:O,3,0)</f>
        <v>DIRETRIZ III</v>
      </c>
      <c r="E560" s="62" t="str">
        <f aca="false">VLOOKUP(A560,PROGRAMAS!A:O,6,0)</f>
        <v>INFRAESTRUTURA</v>
      </c>
      <c r="F560" s="63" t="s">
        <v>1212</v>
      </c>
      <c r="G560" s="66" t="str">
        <f aca="false">VLOOKUP(F560,'AÇÕES ORÇAMENTÁRIAS'!D:E,2,0)</f>
        <v>1387</v>
      </c>
      <c r="H560" s="65" t="n">
        <f aca="false">VLOOKUP(CONCATENATE(G560,J560),'AÇÕES ORÇAMENTÁRIAS'!O:P,2,0)</f>
        <v>400000</v>
      </c>
      <c r="I560" s="65" t="n">
        <f aca="false">VLOOKUP(CONCATENATE(G560,J560),'AÇÕES ORÇAMENTÁRIAS'!O:Q,3,0)</f>
        <v>0</v>
      </c>
      <c r="J560" s="66" t="str">
        <f aca="false">LEFT(K560,5)</f>
        <v>16208</v>
      </c>
      <c r="K560" s="67" t="s">
        <v>1144</v>
      </c>
      <c r="L560" s="71" t="s">
        <v>1208</v>
      </c>
      <c r="M560" s="66" t="str">
        <f aca="false">VLOOKUP(L560,'AÇÕES ESTRATÉGICAS'!D:E,2,0)</f>
        <v>1556</v>
      </c>
      <c r="N560" s="66" t="str">
        <f aca="false">CONCATENATE(J560,O560)</f>
        <v>16208ESTUDOS E PROJETOS DE VIABILIDADE HIDROAGRÍCOLA ELABORADOS E EXECUTADOS</v>
      </c>
      <c r="O560" s="69" t="s">
        <v>1213</v>
      </c>
      <c r="P560" s="69" t="s">
        <v>267</v>
      </c>
      <c r="Q560" s="69" t="n">
        <v>10</v>
      </c>
      <c r="R560" s="69" t="str">
        <f aca="false">VLOOKUP(O560,'PRODUTOS PPA'!G:G,1,0)</f>
        <v>ESTUDOS E PROJETOS DE VIABILIDADE HIDROAGRÍCOLA ELABORADOS E EXECUTADOS</v>
      </c>
      <c r="S560" s="69" t="s">
        <v>1212</v>
      </c>
      <c r="T560" s="69" t="s">
        <v>1214</v>
      </c>
      <c r="U560" s="69" t="n">
        <v>400000</v>
      </c>
      <c r="V560" s="70"/>
      <c r="W560" s="69"/>
      <c r="X560" s="69"/>
      <c r="Y560" s="69"/>
      <c r="Z560" s="69"/>
      <c r="AA560" s="69"/>
      <c r="AB560" s="69"/>
      <c r="AC560" s="69"/>
      <c r="AD560" s="69"/>
      <c r="AE560" s="69"/>
      <c r="AF560" s="69"/>
    </row>
    <row r="561" customFormat="false" ht="15" hidden="false" customHeight="true" outlineLevel="0" collapsed="false">
      <c r="A561" s="60" t="s">
        <v>74</v>
      </c>
      <c r="B561" s="61" t="str">
        <f aca="false">VLOOKUP(A561,PROGRAMAS!A:I,5,0)</f>
        <v>TEMÁTICO</v>
      </c>
      <c r="C561" s="62" t="str">
        <f aca="false">VLOOKUP(A561,PROGRAMAS!A:I,2,0)</f>
        <v>INFRAESTRUTURA E QUALIDADE DE VIDA</v>
      </c>
      <c r="D561" s="62" t="str">
        <f aca="false">VLOOKUP(A561,PROGRAMAS!A:O,3,0)</f>
        <v>DIRETRIZ III</v>
      </c>
      <c r="E561" s="62" t="str">
        <f aca="false">VLOOKUP(A561,PROGRAMAS!A:O,6,0)</f>
        <v>INFRAESTRUTURA</v>
      </c>
      <c r="F561" s="63" t="s">
        <v>1215</v>
      </c>
      <c r="G561" s="66" t="n">
        <v>1389</v>
      </c>
      <c r="H561" s="65" t="n">
        <f aca="false">VLOOKUP(CONCATENATE(G561,J561),'AÇÕES ORÇAMENTÁRIAS'!O:P,2,0)</f>
        <v>320000</v>
      </c>
      <c r="I561" s="65" t="n">
        <f aca="false">VLOOKUP(CONCATENATE(G561,J561),'AÇÕES ORÇAMENTÁRIAS'!O:Q,3,0)</f>
        <v>64449.97</v>
      </c>
      <c r="J561" s="66" t="str">
        <f aca="false">LEFT(K561,5)</f>
        <v>16208</v>
      </c>
      <c r="K561" s="67" t="s">
        <v>1144</v>
      </c>
      <c r="L561" s="71" t="s">
        <v>1208</v>
      </c>
      <c r="M561" s="66" t="str">
        <f aca="false">VLOOKUP(L561,'AÇÕES ESTRATÉGICAS'!D:E,2,0)</f>
        <v>1556</v>
      </c>
      <c r="N561" s="66" t="str">
        <f aca="false">CONCATENATE(J561,O561)</f>
        <v>16208PROJETOS BÁSICOS DE PEQUENAS CENTRAIS HIDRELÉTRICAS PARA BARRAGENS ELABORADOS E EXECUTADOS</v>
      </c>
      <c r="O561" s="69" t="s">
        <v>1216</v>
      </c>
      <c r="P561" s="69" t="s">
        <v>267</v>
      </c>
      <c r="Q561" s="69" t="n">
        <v>10</v>
      </c>
      <c r="R561" s="69" t="str">
        <f aca="false">VLOOKUP(O561,'PRODUTOS PPA'!G:G,1,0)</f>
        <v>PROJETOS BÁSICOS DE PEQUENAS CENTRAIS HIDRELÉTRICAS PARA BARRAGENS ELABORADOS E EXECUTADOS</v>
      </c>
      <c r="S561" s="69" t="s">
        <v>1215</v>
      </c>
      <c r="T561" s="69" t="n">
        <v>1389</v>
      </c>
      <c r="U561" s="69" t="n">
        <v>320000</v>
      </c>
      <c r="V561" s="70"/>
      <c r="W561" s="69"/>
      <c r="X561" s="69"/>
      <c r="Y561" s="69"/>
      <c r="Z561" s="69"/>
      <c r="AA561" s="69"/>
      <c r="AB561" s="69"/>
      <c r="AC561" s="69"/>
      <c r="AD561" s="69"/>
      <c r="AE561" s="69"/>
      <c r="AF561" s="69"/>
    </row>
    <row r="562" customFormat="false" ht="15" hidden="false" customHeight="true" outlineLevel="0" collapsed="false">
      <c r="A562" s="60" t="s">
        <v>74</v>
      </c>
      <c r="B562" s="61" t="str">
        <f aca="false">VLOOKUP(A562,PROGRAMAS!A:I,5,0)</f>
        <v>TEMÁTICO</v>
      </c>
      <c r="C562" s="62" t="str">
        <f aca="false">VLOOKUP(A562,PROGRAMAS!A:I,2,0)</f>
        <v>INFRAESTRUTURA E QUALIDADE DE VIDA</v>
      </c>
      <c r="D562" s="62" t="str">
        <f aca="false">VLOOKUP(A562,PROGRAMAS!A:O,3,0)</f>
        <v>DIRETRIZ III</v>
      </c>
      <c r="E562" s="62" t="str">
        <f aca="false">VLOOKUP(A562,PROGRAMAS!A:O,6,0)</f>
        <v>INFRAESTRUTURA</v>
      </c>
      <c r="F562" s="63" t="s">
        <v>1217</v>
      </c>
      <c r="G562" s="66" t="n">
        <v>1385</v>
      </c>
      <c r="H562" s="65" t="n">
        <f aca="false">VLOOKUP(CONCATENATE(G562,J562),'AÇÕES ORÇAMENTÁRIAS'!O:P,2,0)</f>
        <v>150000</v>
      </c>
      <c r="I562" s="65" t="n">
        <f aca="false">VLOOKUP(CONCATENATE(G562,J562),'AÇÕES ORÇAMENTÁRIAS'!O:Q,3,0)</f>
        <v>0</v>
      </c>
      <c r="J562" s="66" t="str">
        <f aca="false">LEFT(K562,5)</f>
        <v>16208</v>
      </c>
      <c r="K562" s="67" t="s">
        <v>1144</v>
      </c>
      <c r="L562" s="71" t="s">
        <v>1208</v>
      </c>
      <c r="M562" s="66" t="str">
        <f aca="false">VLOOKUP(L562,'AÇÕES ESTRATÉGICAS'!D:E,2,0)</f>
        <v>1556</v>
      </c>
      <c r="N562" s="66" t="str">
        <f aca="false">CONCATENATE(J562,O562)</f>
        <v>16208DOTAR O ESTADO COM PROJETOS DE INFRAESTRUTURAS BÁSICAS URBANA E RURAL</v>
      </c>
      <c r="O562" s="63" t="s">
        <v>1218</v>
      </c>
      <c r="P562" s="63" t="s">
        <v>213</v>
      </c>
      <c r="Q562" s="69" t="n">
        <v>20</v>
      </c>
      <c r="R562" s="69" t="str">
        <f aca="false">VLOOKUP(O562,'PRODUTOS PPA'!G:G,1,0)</f>
        <v>DOTAR O ESTADO COM PROJETOS DE INFRAESTRUTURAS BÁSICAS URBANA E RURAL</v>
      </c>
      <c r="S562" s="69" t="s">
        <v>1217</v>
      </c>
      <c r="T562" s="69" t="n">
        <v>1385</v>
      </c>
      <c r="U562" s="69" t="n">
        <v>150000</v>
      </c>
      <c r="V562" s="70"/>
      <c r="W562" s="69"/>
      <c r="X562" s="69"/>
      <c r="Y562" s="69"/>
      <c r="Z562" s="69"/>
      <c r="AA562" s="69"/>
      <c r="AB562" s="69"/>
      <c r="AC562" s="69"/>
      <c r="AD562" s="69"/>
      <c r="AE562" s="69"/>
      <c r="AF562" s="69"/>
    </row>
    <row r="563" customFormat="false" ht="15" hidden="false" customHeight="true" outlineLevel="0" collapsed="false">
      <c r="A563" s="60" t="s">
        <v>74</v>
      </c>
      <c r="B563" s="61" t="str">
        <f aca="false">VLOOKUP(A563,PROGRAMAS!A:I,5,0)</f>
        <v>TEMÁTICO</v>
      </c>
      <c r="C563" s="62" t="str">
        <f aca="false">VLOOKUP(A563,PROGRAMAS!A:I,2,0)</f>
        <v>INFRAESTRUTURA E QUALIDADE DE VIDA</v>
      </c>
      <c r="D563" s="62" t="str">
        <f aca="false">VLOOKUP(A563,PROGRAMAS!A:O,3,0)</f>
        <v>DIRETRIZ III</v>
      </c>
      <c r="E563" s="62" t="str">
        <f aca="false">VLOOKUP(A563,PROGRAMAS!A:O,6,0)</f>
        <v>INFRAESTRUTURA</v>
      </c>
      <c r="F563" s="63" t="s">
        <v>1219</v>
      </c>
      <c r="G563" s="66" t="str">
        <f aca="false">VLOOKUP(F563,'AÇÕES ORÇAMENTÁRIAS'!D:E,2,0)</f>
        <v>1344</v>
      </c>
      <c r="H563" s="65" t="n">
        <f aca="false">VLOOKUP(CONCATENATE(G563,J563),'AÇÕES ORÇAMENTÁRIAS'!O:P,2,0)</f>
        <v>25000</v>
      </c>
      <c r="I563" s="65" t="n">
        <f aca="false">VLOOKUP(CONCATENATE(G563,J563),'AÇÕES ORÇAMENTÁRIAS'!O:Q,3,0)</f>
        <v>0</v>
      </c>
      <c r="J563" s="66" t="str">
        <f aca="false">LEFT(K563,5)</f>
        <v>16208</v>
      </c>
      <c r="K563" s="67" t="s">
        <v>1144</v>
      </c>
      <c r="L563" s="71" t="s">
        <v>1188</v>
      </c>
      <c r="M563" s="66" t="str">
        <f aca="false">VLOOKUP(L563,'AÇÕES ESTRATÉGICAS'!D:E,2,0)</f>
        <v>1535</v>
      </c>
      <c r="N563" s="66" t="str">
        <f aca="false">CONCATENATE(J563,O563)</f>
        <v>16208ESTAÇÃO DE PISCICULTURA IMPLANTADA NO ESTADO</v>
      </c>
      <c r="O563" s="63" t="s">
        <v>1220</v>
      </c>
      <c r="P563" s="63" t="s">
        <v>213</v>
      </c>
      <c r="Q563" s="69" t="n">
        <v>10</v>
      </c>
      <c r="R563" s="69" t="str">
        <f aca="false">VLOOKUP(O563,'PRODUTOS PPA'!G:G,1,0)</f>
        <v>ESTAÇÃO DE PISCICULTURA IMPLANTADA NO ESTADO</v>
      </c>
      <c r="S563" s="69" t="s">
        <v>1219</v>
      </c>
      <c r="T563" s="69" t="s">
        <v>1221</v>
      </c>
      <c r="U563" s="69" t="n">
        <v>25000</v>
      </c>
      <c r="V563" s="70"/>
      <c r="W563" s="69"/>
      <c r="X563" s="69"/>
      <c r="Y563" s="69"/>
      <c r="Z563" s="69"/>
      <c r="AA563" s="69"/>
      <c r="AB563" s="69"/>
      <c r="AC563" s="69"/>
      <c r="AD563" s="69"/>
      <c r="AE563" s="69"/>
      <c r="AF563" s="69"/>
    </row>
    <row r="564" customFormat="false" ht="15" hidden="false" customHeight="true" outlineLevel="0" collapsed="false">
      <c r="A564" s="60" t="s">
        <v>74</v>
      </c>
      <c r="B564" s="61" t="str">
        <f aca="false">VLOOKUP(A564,PROGRAMAS!A:I,5,0)</f>
        <v>TEMÁTICO</v>
      </c>
      <c r="C564" s="62" t="str">
        <f aca="false">VLOOKUP(A564,PROGRAMAS!A:I,2,0)</f>
        <v>INFRAESTRUTURA E QUALIDADE DE VIDA</v>
      </c>
      <c r="D564" s="62" t="str">
        <f aca="false">VLOOKUP(A564,PROGRAMAS!A:O,3,0)</f>
        <v>DIRETRIZ III</v>
      </c>
      <c r="E564" s="62" t="str">
        <f aca="false">VLOOKUP(A564,PROGRAMAS!A:O,6,0)</f>
        <v>INFRAESTRUTURA</v>
      </c>
      <c r="F564" s="63" t="s">
        <v>1222</v>
      </c>
      <c r="G564" s="66" t="str">
        <f aca="false">VLOOKUP(F564,'AÇÕES ORÇAMENTÁRIAS'!D:E,2,0)</f>
        <v>2380</v>
      </c>
      <c r="H564" s="65" t="n">
        <f aca="false">VLOOKUP(CONCATENATE(G564,J564),'AÇÕES ORÇAMENTÁRIAS'!O:P,2,0)</f>
        <v>1300000</v>
      </c>
      <c r="I564" s="65" t="n">
        <f aca="false">VLOOKUP(CONCATENATE(G564,J564),'AÇÕES ORÇAMENTÁRIAS'!O:Q,3,0)</f>
        <v>0</v>
      </c>
      <c r="J564" s="66" t="str">
        <f aca="false">LEFT(K564,5)</f>
        <v>16208</v>
      </c>
      <c r="K564" s="67" t="s">
        <v>1144</v>
      </c>
      <c r="L564" s="71" t="s">
        <v>1223</v>
      </c>
      <c r="M564" s="66" t="str">
        <f aca="false">VLOOKUP(L564,'AÇÕES ESTRATÉGICAS'!D:E,2,0)</f>
        <v>1610</v>
      </c>
      <c r="N564" s="66" t="str">
        <f aca="false">CONCATENATE(J564,O564)</f>
        <v>16208VISITAS AOS RESERVATÓRIOS REALIZADAS</v>
      </c>
      <c r="O564" s="69" t="s">
        <v>1224</v>
      </c>
      <c r="P564" s="69" t="s">
        <v>213</v>
      </c>
      <c r="Q564" s="69" t="n">
        <v>20</v>
      </c>
      <c r="R564" s="69" t="str">
        <f aca="false">VLOOKUP(O564,'PRODUTOS PPA'!G:G,1,0)</f>
        <v>VISITAS AOS RESERVATÓRIOS REALIZADAS</v>
      </c>
      <c r="S564" s="69" t="s">
        <v>1222</v>
      </c>
      <c r="T564" s="69" t="s">
        <v>1225</v>
      </c>
      <c r="U564" s="69" t="n">
        <v>1300000</v>
      </c>
      <c r="V564" s="70"/>
      <c r="W564" s="69"/>
      <c r="X564" s="69"/>
      <c r="Y564" s="69"/>
      <c r="Z564" s="69"/>
      <c r="AA564" s="69"/>
      <c r="AB564" s="69"/>
      <c r="AC564" s="69"/>
      <c r="AD564" s="69"/>
      <c r="AE564" s="69"/>
      <c r="AF564" s="69"/>
    </row>
    <row r="565" customFormat="false" ht="15" hidden="false" customHeight="true" outlineLevel="0" collapsed="false">
      <c r="A565" s="60" t="s">
        <v>74</v>
      </c>
      <c r="B565" s="61" t="str">
        <f aca="false">VLOOKUP(A565,PROGRAMAS!A:I,5,0)</f>
        <v>TEMÁTICO</v>
      </c>
      <c r="C565" s="62" t="str">
        <f aca="false">VLOOKUP(A565,PROGRAMAS!A:I,2,0)</f>
        <v>INFRAESTRUTURA E QUALIDADE DE VIDA</v>
      </c>
      <c r="D565" s="62" t="str">
        <f aca="false">VLOOKUP(A565,PROGRAMAS!A:O,3,0)</f>
        <v>DIRETRIZ III</v>
      </c>
      <c r="E565" s="62" t="str">
        <f aca="false">VLOOKUP(A565,PROGRAMAS!A:O,6,0)</f>
        <v>INFRAESTRUTURA</v>
      </c>
      <c r="F565" s="63" t="s">
        <v>1226</v>
      </c>
      <c r="G565" s="66" t="n">
        <v>1363</v>
      </c>
      <c r="H565" s="65" t="n">
        <f aca="false">VLOOKUP(CONCATENATE(G565,J565),'AÇÕES ORÇAMENTÁRIAS'!O:P,2,0)</f>
        <v>4145108</v>
      </c>
      <c r="I565" s="65" t="n">
        <f aca="false">VLOOKUP(CONCATENATE(G565,J565),'AÇÕES ORÇAMENTÁRIAS'!O:Q,3,0)</f>
        <v>383710.46</v>
      </c>
      <c r="J565" s="66" t="str">
        <f aca="false">LEFT(K565,5)</f>
        <v>16208</v>
      </c>
      <c r="K565" s="67" t="s">
        <v>1144</v>
      </c>
      <c r="L565" s="71" t="s">
        <v>1192</v>
      </c>
      <c r="M565" s="66" t="str">
        <f aca="false">VLOOKUP(L565,'AÇÕES ESTRATÉGICAS'!D:E,2,0)</f>
        <v>1599</v>
      </c>
      <c r="N565" s="66" t="str">
        <f aca="false">CONCATENATE(J565,O565)</f>
        <v>16208SISTEMAS SIMPLIFICADO DE ABASTECIMENTO DE ÁGUA INSTALADO, COMPREENDENDO: PERFURAÇÃO DE POÇO, REVESTIMENTO E INSTALAÇÃO DE EQUIPAMENTOS</v>
      </c>
      <c r="O565" s="69" t="s">
        <v>1227</v>
      </c>
      <c r="P565" s="69" t="s">
        <v>147</v>
      </c>
      <c r="Q565" s="69" t="n">
        <v>25</v>
      </c>
      <c r="R565" s="69" t="str">
        <f aca="false">VLOOKUP(O565,'PRODUTOS PPA'!G:G,1,0)</f>
        <v>SISTEMAS SIMPLIFICADO DE ABASTECIMENTO DE ÁGUA INSTALADO, COMPREENDENDO: PERFURAÇÃO DE POÇO, REVESTIMENTO E INSTALAÇÃO DE EQUIPAMENTOS</v>
      </c>
      <c r="S565" s="69" t="s">
        <v>1226</v>
      </c>
      <c r="T565" s="69" t="n">
        <v>1363</v>
      </c>
      <c r="U565" s="69" t="n">
        <v>4145108</v>
      </c>
      <c r="V565" s="70"/>
      <c r="W565" s="69"/>
      <c r="X565" s="69"/>
      <c r="Y565" s="69"/>
      <c r="Z565" s="69"/>
      <c r="AA565" s="69"/>
      <c r="AB565" s="69"/>
      <c r="AC565" s="69"/>
      <c r="AD565" s="69"/>
      <c r="AE565" s="69"/>
      <c r="AF565" s="69"/>
    </row>
    <row r="566" customFormat="false" ht="15" hidden="false" customHeight="true" outlineLevel="0" collapsed="false">
      <c r="A566" s="60" t="s">
        <v>74</v>
      </c>
      <c r="B566" s="61" t="str">
        <f aca="false">VLOOKUP(A566,PROGRAMAS!A:I,5,0)</f>
        <v>TEMÁTICO</v>
      </c>
      <c r="C566" s="62" t="str">
        <f aca="false">VLOOKUP(A566,PROGRAMAS!A:I,2,0)</f>
        <v>INFRAESTRUTURA E QUALIDADE DE VIDA</v>
      </c>
      <c r="D566" s="62" t="str">
        <f aca="false">VLOOKUP(A566,PROGRAMAS!A:O,3,0)</f>
        <v>DIRETRIZ III</v>
      </c>
      <c r="E566" s="62" t="str">
        <f aca="false">VLOOKUP(A566,PROGRAMAS!A:O,6,0)</f>
        <v>INFRAESTRUTURA</v>
      </c>
      <c r="F566" s="63" t="s">
        <v>1228</v>
      </c>
      <c r="G566" s="66" t="str">
        <f aca="false">VLOOKUP(F566,'AÇÕES ORÇAMENTÁRIAS'!D:E,2,0)</f>
        <v>1186</v>
      </c>
      <c r="H566" s="65" t="n">
        <f aca="false">VLOOKUP(CONCATENATE(G566,J566),'AÇÕES ORÇAMENTÁRIAS'!O:P,2,0)</f>
        <v>29431283</v>
      </c>
      <c r="I566" s="65" t="n">
        <f aca="false">VLOOKUP(CONCATENATE(G566,J566),'AÇÕES ORÇAMENTÁRIAS'!O:Q,3,0)</f>
        <v>11077915.21</v>
      </c>
      <c r="J566" s="66" t="str">
        <f aca="false">LEFT(K566,5)</f>
        <v>16208</v>
      </c>
      <c r="K566" s="67" t="s">
        <v>1144</v>
      </c>
      <c r="L566" s="71" t="s">
        <v>1229</v>
      </c>
      <c r="M566" s="66" t="str">
        <f aca="false">VLOOKUP(L566,'AÇÕES ESTRATÉGICAS'!D:E,2,0)</f>
        <v>1632</v>
      </c>
      <c r="N566" s="66" t="str">
        <f aca="false">CONCATENATE(J566,O566)</f>
        <v>16208PAVIMENTAÇÃO ASFÁLTICA DE RODOVIAS PIAUIENSES REALIZADA</v>
      </c>
      <c r="O566" s="69" t="s">
        <v>1230</v>
      </c>
      <c r="P566" s="69" t="s">
        <v>136</v>
      </c>
      <c r="Q566" s="69" t="n">
        <v>50</v>
      </c>
      <c r="R566" s="69" t="str">
        <f aca="false">VLOOKUP(O566,'PRODUTOS PPA'!G:G,1,0)</f>
        <v>PAVIMENTAÇÃO ASFÁLTICA DE RODOVIAS PIAUIENSES REALIZADA</v>
      </c>
      <c r="S566" s="69" t="s">
        <v>1228</v>
      </c>
      <c r="T566" s="69" t="s">
        <v>1231</v>
      </c>
      <c r="U566" s="69" t="n">
        <v>29431283</v>
      </c>
      <c r="V566" s="70"/>
      <c r="W566" s="69"/>
      <c r="X566" s="69"/>
      <c r="Y566" s="69"/>
      <c r="Z566" s="69"/>
      <c r="AA566" s="69"/>
      <c r="AB566" s="69"/>
      <c r="AC566" s="69"/>
      <c r="AD566" s="69"/>
      <c r="AE566" s="69"/>
      <c r="AF566" s="69"/>
    </row>
    <row r="567" customFormat="false" ht="15" hidden="false" customHeight="true" outlineLevel="0" collapsed="false">
      <c r="A567" s="60" t="s">
        <v>74</v>
      </c>
      <c r="B567" s="61" t="str">
        <f aca="false">VLOOKUP(A567,PROGRAMAS!A:I,5,0)</f>
        <v>TEMÁTICO</v>
      </c>
      <c r="C567" s="62" t="str">
        <f aca="false">VLOOKUP(A567,PROGRAMAS!A:I,2,0)</f>
        <v>INFRAESTRUTURA E QUALIDADE DE VIDA</v>
      </c>
      <c r="D567" s="62" t="str">
        <f aca="false">VLOOKUP(A567,PROGRAMAS!A:O,3,0)</f>
        <v>DIRETRIZ III</v>
      </c>
      <c r="E567" s="62" t="str">
        <f aca="false">VLOOKUP(A567,PROGRAMAS!A:O,6,0)</f>
        <v>INFRAESTRUTURA</v>
      </c>
      <c r="F567" s="63" t="s">
        <v>1232</v>
      </c>
      <c r="G567" s="66" t="str">
        <f aca="false">VLOOKUP(F567,'AÇÕES ORÇAMENTÁRIAS'!D:E,2,0)</f>
        <v>1301</v>
      </c>
      <c r="H567" s="65" t="n">
        <f aca="false">VLOOKUP(CONCATENATE(G567,J567),'AÇÕES ORÇAMENTÁRIAS'!O:P,2,0)</f>
        <v>8890000</v>
      </c>
      <c r="I567" s="65" t="n">
        <f aca="false">VLOOKUP(CONCATENATE(G567,J567),'AÇÕES ORÇAMENTÁRIAS'!O:Q,3,0)</f>
        <v>5355979.23</v>
      </c>
      <c r="J567" s="66" t="str">
        <f aca="false">LEFT(K567,5)</f>
        <v>16208</v>
      </c>
      <c r="K567" s="67" t="s">
        <v>1144</v>
      </c>
      <c r="L567" s="71" t="s">
        <v>1232</v>
      </c>
      <c r="M567" s="66" t="str">
        <f aca="false">VLOOKUP(L567,'AÇÕES ESTRATÉGICAS'!D:E,2,0)</f>
        <v>1633</v>
      </c>
      <c r="N567" s="66" t="str">
        <f aca="false">CONCATENATE(J567,O567)</f>
        <v>16208PAVIMENTAÇÃO EM PARALELEPÍPEDO CONSTRUÍDA</v>
      </c>
      <c r="O567" s="69" t="s">
        <v>1233</v>
      </c>
      <c r="P567" s="69" t="s">
        <v>136</v>
      </c>
      <c r="Q567" s="69" t="n">
        <v>50</v>
      </c>
      <c r="R567" s="69" t="str">
        <f aca="false">VLOOKUP(O567,'PRODUTOS PPA'!G:G,1,0)</f>
        <v>PAVIMENTAÇÃO EM PARALELEPÍPEDO CONSTRUÍDA</v>
      </c>
      <c r="S567" s="69" t="s">
        <v>1232</v>
      </c>
      <c r="T567" s="69" t="s">
        <v>1234</v>
      </c>
      <c r="U567" s="69" t="n">
        <v>8890000</v>
      </c>
      <c r="V567" s="70"/>
      <c r="W567" s="69"/>
      <c r="X567" s="69"/>
      <c r="Y567" s="69"/>
      <c r="Z567" s="69"/>
      <c r="AA567" s="69"/>
      <c r="AB567" s="69"/>
      <c r="AC567" s="69"/>
      <c r="AD567" s="69"/>
      <c r="AE567" s="69"/>
      <c r="AF567" s="69"/>
    </row>
    <row r="568" customFormat="false" ht="15" hidden="false" customHeight="true" outlineLevel="0" collapsed="false">
      <c r="A568" s="60" t="s">
        <v>74</v>
      </c>
      <c r="B568" s="61" t="str">
        <f aca="false">VLOOKUP(A568,PROGRAMAS!A:I,5,0)</f>
        <v>TEMÁTICO</v>
      </c>
      <c r="C568" s="62" t="str">
        <f aca="false">VLOOKUP(A568,PROGRAMAS!A:I,2,0)</f>
        <v>INFRAESTRUTURA E QUALIDADE DE VIDA</v>
      </c>
      <c r="D568" s="62" t="str">
        <f aca="false">VLOOKUP(A568,PROGRAMAS!A:O,3,0)</f>
        <v>DIRETRIZ III</v>
      </c>
      <c r="E568" s="62" t="str">
        <f aca="false">VLOOKUP(A568,PROGRAMAS!A:O,6,0)</f>
        <v>INFRAESTRUTURA</v>
      </c>
      <c r="F568" s="63" t="s">
        <v>1235</v>
      </c>
      <c r="G568" s="66" t="str">
        <f aca="false">VLOOKUP(F568,'AÇÕES ORÇAMENTÁRIAS'!D:E,2,0)</f>
        <v>2371</v>
      </c>
      <c r="H568" s="65" t="n">
        <f aca="false">VLOOKUP(CONCATENATE(G568,J568),'AÇÕES ORÇAMENTÁRIAS'!O:P,2,0)</f>
        <v>9000000</v>
      </c>
      <c r="I568" s="65" t="n">
        <f aca="false">VLOOKUP(CONCATENATE(G568,J568),'AÇÕES ORÇAMENTÁRIAS'!O:Q,3,0)</f>
        <v>0</v>
      </c>
      <c r="J568" s="66" t="str">
        <f aca="false">LEFT(K568,5)</f>
        <v>16208</v>
      </c>
      <c r="K568" s="67" t="s">
        <v>1144</v>
      </c>
      <c r="L568" s="71" t="s">
        <v>1229</v>
      </c>
      <c r="M568" s="66" t="str">
        <f aca="false">VLOOKUP(L568,'AÇÕES ESTRATÉGICAS'!D:E,2,0)</f>
        <v>1632</v>
      </c>
      <c r="N568" s="66" t="str">
        <f aca="false">CONCATENATE(J568,O568)</f>
        <v>16208RECUPERAÇÃO ASFÁLTICA DE RODOVIAS REALIZADA</v>
      </c>
      <c r="O568" s="69" t="s">
        <v>1236</v>
      </c>
      <c r="P568" s="69" t="s">
        <v>136</v>
      </c>
      <c r="Q568" s="69" t="n">
        <v>20</v>
      </c>
      <c r="R568" s="69" t="str">
        <f aca="false">VLOOKUP(O568,'PRODUTOS PPA'!G:G,1,0)</f>
        <v>RECUPERAÇÃO ASFÁLTICA DE RODOVIAS REALIZADA</v>
      </c>
      <c r="S568" s="69" t="s">
        <v>1235</v>
      </c>
      <c r="T568" s="69" t="s">
        <v>1237</v>
      </c>
      <c r="U568" s="69" t="n">
        <v>9000000</v>
      </c>
      <c r="V568" s="70"/>
      <c r="W568" s="69"/>
      <c r="X568" s="69"/>
      <c r="Y568" s="69"/>
      <c r="Z568" s="69"/>
      <c r="AA568" s="69"/>
      <c r="AB568" s="69"/>
      <c r="AC568" s="69"/>
      <c r="AD568" s="69"/>
      <c r="AE568" s="69"/>
      <c r="AF568" s="69"/>
    </row>
    <row r="569" customFormat="false" ht="15" hidden="false" customHeight="true" outlineLevel="0" collapsed="false">
      <c r="A569" s="60" t="s">
        <v>74</v>
      </c>
      <c r="B569" s="61" t="str">
        <f aca="false">VLOOKUP(A569,PROGRAMAS!A:I,5,0)</f>
        <v>TEMÁTICO</v>
      </c>
      <c r="C569" s="62" t="str">
        <f aca="false">VLOOKUP(A569,PROGRAMAS!A:I,2,0)</f>
        <v>INFRAESTRUTURA E QUALIDADE DE VIDA</v>
      </c>
      <c r="D569" s="62" t="str">
        <f aca="false">VLOOKUP(A569,PROGRAMAS!A:O,3,0)</f>
        <v>DIRETRIZ III</v>
      </c>
      <c r="E569" s="62" t="str">
        <f aca="false">VLOOKUP(A569,PROGRAMAS!A:O,6,0)</f>
        <v>INFRAESTRUTURA</v>
      </c>
      <c r="F569" s="63" t="s">
        <v>1238</v>
      </c>
      <c r="G569" s="66" t="str">
        <f aca="false">VLOOKUP(F569,'AÇÕES ORÇAMENTÁRIAS'!D:E,2,0)</f>
        <v>2372</v>
      </c>
      <c r="H569" s="65" t="n">
        <f aca="false">VLOOKUP(CONCATENATE(G569,J569),'AÇÕES ORÇAMENTÁRIAS'!O:P,2,0)</f>
        <v>19677167</v>
      </c>
      <c r="I569" s="65" t="n">
        <f aca="false">VLOOKUP(CONCATENATE(G569,J569),'AÇÕES ORÇAMENTÁRIAS'!O:Q,3,0)</f>
        <v>2531035.94</v>
      </c>
      <c r="J569" s="66" t="str">
        <f aca="false">LEFT(K569,5)</f>
        <v>16208</v>
      </c>
      <c r="K569" s="67" t="s">
        <v>1144</v>
      </c>
      <c r="L569" s="71" t="s">
        <v>1238</v>
      </c>
      <c r="M569" s="66" t="str">
        <f aca="false">VLOOKUP(L569,'AÇÕES ESTRATÉGICAS'!D:E,2,0)</f>
        <v>1644</v>
      </c>
      <c r="N569" s="66" t="str">
        <f aca="false">CONCATENATE(J569,O569)</f>
        <v>16208RECUPERAÇÃO E REFORMADE ESTRADAS VICINAIS REALIZADAS</v>
      </c>
      <c r="O569" s="63" t="s">
        <v>1239</v>
      </c>
      <c r="P569" s="63" t="s">
        <v>136</v>
      </c>
      <c r="Q569" s="69" t="n">
        <v>50</v>
      </c>
      <c r="R569" s="69" t="str">
        <f aca="false">VLOOKUP(O569,'PRODUTOS PPA'!G:G,1,0)</f>
        <v>RECUPERAÇÃO E REFORMADE ESTRADAS VICINAIS REALIZADAS</v>
      </c>
      <c r="S569" s="69" t="s">
        <v>1238</v>
      </c>
      <c r="T569" s="69" t="s">
        <v>1240</v>
      </c>
      <c r="U569" s="69" t="n">
        <v>19677167</v>
      </c>
      <c r="V569" s="70"/>
      <c r="W569" s="69"/>
      <c r="X569" s="69"/>
      <c r="Y569" s="69"/>
      <c r="Z569" s="69"/>
      <c r="AA569" s="69"/>
      <c r="AB569" s="69"/>
      <c r="AC569" s="69"/>
      <c r="AD569" s="69"/>
      <c r="AE569" s="69"/>
      <c r="AF569" s="69"/>
    </row>
    <row r="570" customFormat="false" ht="15" hidden="false" customHeight="true" outlineLevel="0" collapsed="false">
      <c r="A570" s="60" t="s">
        <v>74</v>
      </c>
      <c r="B570" s="61" t="str">
        <f aca="false">VLOOKUP(A570,PROGRAMAS!A:I,5,0)</f>
        <v>TEMÁTICO</v>
      </c>
      <c r="C570" s="62" t="str">
        <f aca="false">VLOOKUP(A570,PROGRAMAS!A:I,2,0)</f>
        <v>INFRAESTRUTURA E QUALIDADE DE VIDA</v>
      </c>
      <c r="D570" s="62" t="str">
        <f aca="false">VLOOKUP(A570,PROGRAMAS!A:O,3,0)</f>
        <v>DIRETRIZ III</v>
      </c>
      <c r="E570" s="62" t="str">
        <f aca="false">VLOOKUP(A570,PROGRAMAS!A:O,6,0)</f>
        <v>INFRAESTRUTURA</v>
      </c>
      <c r="F570" s="63" t="s">
        <v>1241</v>
      </c>
      <c r="G570" s="66" t="n">
        <v>2379</v>
      </c>
      <c r="H570" s="65" t="n">
        <f aca="false">VLOOKUP(CONCATENATE(G570,J570),'AÇÕES ORÇAMENTÁRIAS'!O:P,2,0)</f>
        <v>1450000</v>
      </c>
      <c r="I570" s="65" t="n">
        <f aca="false">VLOOKUP(CONCATENATE(G570,J570),'AÇÕES ORÇAMENTÁRIAS'!O:Q,3,0)</f>
        <v>41736.2</v>
      </c>
      <c r="J570" s="66" t="str">
        <f aca="false">LEFT(K570,5)</f>
        <v>16208</v>
      </c>
      <c r="K570" s="67" t="s">
        <v>1144</v>
      </c>
      <c r="L570" s="71" t="s">
        <v>1223</v>
      </c>
      <c r="M570" s="66" t="str">
        <f aca="false">VLOOKUP(L570,'AÇÕES ESTRATÉGICAS'!D:E,2,0)</f>
        <v>1610</v>
      </c>
      <c r="N570" s="66" t="str">
        <f aca="false">CONCATENATE(J570,O570)</f>
        <v>16208SERVIÇOS DE MANUTENÇÃO E CONSERVAÇÃO PREVENTIVAS E SISTEMÁTICAS DAS BARRAGENS EXECUTADOS: MESA DE PEDRA, PEDRA REDONDA, SALINAS, CORREDORES, ESTREITO, POÇO DO MARRUÁ, PIRACURUCA, BEZERRO, PETRÔNIO PORTELA, ALGODÕES II, SALGADINHO, POÇOS, SÃO VICENTE E EMPAREDADO.</v>
      </c>
      <c r="O570" s="69" t="s">
        <v>1242</v>
      </c>
      <c r="P570" s="69" t="s">
        <v>136</v>
      </c>
      <c r="Q570" s="69" t="n">
        <v>50</v>
      </c>
      <c r="R570" s="69" t="str">
        <f aca="false">VLOOKUP(O570,'PRODUTOS PPA'!G:G,1,0)</f>
        <v>SERVIÇOS DE MANUTENÇÃO E CONSERVAÇÃO PREVENTIVAS E SISTEMÁTICAS DAS BARRAGENS EXECUTADOS: MESA DE PEDRA, PEDRA REDONDA, SALINAS, CORREDORES, ESTREITO, POÇO DO MARRUÁ, PIRACURUCA, BEZERRO, PETRÔNIO PORTELA, ALGODÕES II, SALGADINHO, POÇOS, SÃO VICENTE E EMPAREDADO.</v>
      </c>
      <c r="S570" s="69" t="s">
        <v>1241</v>
      </c>
      <c r="T570" s="69" t="n">
        <v>2379</v>
      </c>
      <c r="U570" s="69" t="n">
        <v>1450000</v>
      </c>
      <c r="V570" s="70"/>
      <c r="W570" s="69"/>
      <c r="X570" s="69"/>
      <c r="Y570" s="69"/>
      <c r="Z570" s="69"/>
      <c r="AA570" s="69"/>
      <c r="AB570" s="69"/>
      <c r="AC570" s="69"/>
      <c r="AD570" s="69"/>
      <c r="AE570" s="69"/>
      <c r="AF570" s="69"/>
    </row>
    <row r="571" customFormat="false" ht="15" hidden="false" customHeight="true" outlineLevel="0" collapsed="false">
      <c r="A571" s="60" t="s">
        <v>94</v>
      </c>
      <c r="B571" s="61" t="str">
        <f aca="false">VLOOKUP(A571,PROGRAMAS!A:I,5,0)</f>
        <v>GESTÃO</v>
      </c>
      <c r="C571" s="62" t="str">
        <f aca="false">VLOOKUP(A571,PROGRAMAS!A:I,2,0)</f>
        <v>GESTÃO E MANUTENÇÃO DO PODER EXECUTIVO</v>
      </c>
      <c r="D571" s="62" t="str">
        <f aca="false">VLOOKUP(A571,PROGRAMAS!A:O,3,0)</f>
        <v>DIRETRIZ IV</v>
      </c>
      <c r="E571" s="62"/>
      <c r="F571" s="63" t="s">
        <v>255</v>
      </c>
      <c r="G571" s="66" t="str">
        <f aca="false">VLOOKUP(F571,'AÇÕES ORÇAMENTÁRIAS'!D:E,2,0)</f>
        <v>2000</v>
      </c>
      <c r="H571" s="65" t="n">
        <f aca="false">VLOOKUP(CONCATENATE(G571,J571),'AÇÕES ORÇAMENTÁRIAS'!O:P,2,0)</f>
        <v>6440000</v>
      </c>
      <c r="I571" s="65" t="n">
        <f aca="false">VLOOKUP(CONCATENATE(G571,J571),'AÇÕES ORÇAMENTÁRIAS'!O:Q,3,0)</f>
        <v>1219442.78</v>
      </c>
      <c r="J571" s="66" t="str">
        <f aca="false">LEFT(K571,5)</f>
        <v>16208</v>
      </c>
      <c r="K571" s="67" t="s">
        <v>1144</v>
      </c>
      <c r="L571" s="71" t="s">
        <v>1243</v>
      </c>
      <c r="M571" s="66" t="str">
        <f aca="false">VLOOKUP(L571,'AÇÕES ESTRATÉGICAS'!D:E,2,0)</f>
        <v>1548</v>
      </c>
      <c r="N571" s="66" t="str">
        <f aca="false">CONCATENATE(J571,O571)</f>
        <v>16208GESTÃO ADMINISTRATIVA MELHORADA</v>
      </c>
      <c r="O571" s="69" t="s">
        <v>259</v>
      </c>
      <c r="P571" s="69" t="s">
        <v>136</v>
      </c>
      <c r="Q571" s="69" t="n">
        <v>25</v>
      </c>
      <c r="R571" s="69" t="str">
        <f aca="false">VLOOKUP(O571,'PRODUTOS PPA'!G:G,1,0)</f>
        <v>GESTÃO ADMINISTRATIVA MELHORADA</v>
      </c>
      <c r="S571" s="69" t="s">
        <v>255</v>
      </c>
      <c r="T571" s="69" t="s">
        <v>260</v>
      </c>
      <c r="U571" s="69" t="n">
        <v>6440000</v>
      </c>
      <c r="V571" s="70"/>
      <c r="W571" s="69"/>
      <c r="X571" s="69"/>
      <c r="Y571" s="69"/>
      <c r="Z571" s="69"/>
      <c r="AA571" s="69"/>
      <c r="AB571" s="69"/>
      <c r="AC571" s="69"/>
      <c r="AD571" s="69"/>
      <c r="AE571" s="69"/>
      <c r="AF571" s="69"/>
    </row>
    <row r="572" customFormat="false" ht="15" hidden="false" customHeight="true" outlineLevel="0" collapsed="false">
      <c r="A572" s="60" t="s">
        <v>55</v>
      </c>
      <c r="B572" s="61" t="str">
        <f aca="false">VLOOKUP(A572,PROGRAMAS!A:I,5,0)</f>
        <v>TEMÁTICO</v>
      </c>
      <c r="C572" s="62" t="str">
        <f aca="false">VLOOKUP(A572,PROGRAMAS!A:I,2,0)</f>
        <v>SAÚDE PÚBLICA COM ACESSO E QUALIDADE PARA TODOS</v>
      </c>
      <c r="D572" s="62" t="str">
        <f aca="false">VLOOKUP(A572,PROGRAMAS!A:O,3,0)</f>
        <v>DIRETRIZ I</v>
      </c>
      <c r="E572" s="62" t="str">
        <f aca="false">VLOOKUP(A572,PROGRAMAS!A:O,6,0)</f>
        <v>SAÚDE E ASSISTÊNCIA SOCIAL</v>
      </c>
      <c r="F572" s="63" t="s">
        <v>1244</v>
      </c>
      <c r="G572" s="66" t="n">
        <v>2218</v>
      </c>
      <c r="H572" s="65" t="n">
        <f aca="false">VLOOKUP(CONCATENATE(G572,J572),'AÇÕES ORÇAMENTÁRIAS'!O:P,2,0)</f>
        <v>2270000</v>
      </c>
      <c r="I572" s="65" t="n">
        <f aca="false">VLOOKUP(CONCATENATE(G572,J572),'AÇÕES ORÇAMENTÁRIAS'!O:Q,3,0)</f>
        <v>0</v>
      </c>
      <c r="J572" s="66" t="str">
        <f aca="false">LEFT(K572,5)</f>
        <v>17101</v>
      </c>
      <c r="K572" s="67" t="s">
        <v>1245</v>
      </c>
      <c r="L572" s="71" t="s">
        <v>1246</v>
      </c>
      <c r="M572" s="66" t="str">
        <f aca="false">VLOOKUP(L572,'AÇÕES ESTRATÉGICAS'!D:E,2,0)</f>
        <v>1570</v>
      </c>
      <c r="N572" s="66" t="str">
        <f aca="false">CONCATENATE(J572,O572)</f>
        <v>17101CONVÊNIOS E CONTRATOS COM MUNICÍPIOS E/OU OUTROS ÓRGÃOS PARA AMPLIAÇÃO, REFORMA CONCLUSÃO, CONSTRUÇÃO E EQUIPAMENTOS DOS ESTABELECIMENTOS DE SAÚDE</v>
      </c>
      <c r="O572" s="63" t="s">
        <v>1247</v>
      </c>
      <c r="P572" s="63" t="s">
        <v>213</v>
      </c>
      <c r="Q572" s="69" t="n">
        <v>25</v>
      </c>
      <c r="R572" s="69" t="str">
        <f aca="false">VLOOKUP(O572,'PRODUTOS PPA'!G:G,1,0)</f>
        <v>CONVÊNIOS E CONTRATOS COM MUNICÍPIOS E/OU OUTROS ÓRGÃOS PARA AMPLIAÇÃO, REFORMA CONCLUSÃO, CONSTRUÇÃO E EQUIPAMENTOS DOS ESTABELECIMENTOS DE SAÚDE</v>
      </c>
      <c r="S572" s="69" t="s">
        <v>1244</v>
      </c>
      <c r="T572" s="69" t="n">
        <v>2218</v>
      </c>
      <c r="U572" s="69" t="n">
        <v>2270000</v>
      </c>
      <c r="V572" s="70"/>
      <c r="W572" s="69"/>
      <c r="X572" s="69"/>
      <c r="Y572" s="69"/>
      <c r="Z572" s="69"/>
      <c r="AA572" s="69"/>
      <c r="AB572" s="69"/>
      <c r="AC572" s="69"/>
      <c r="AD572" s="69"/>
      <c r="AE572" s="69"/>
      <c r="AF572" s="69"/>
    </row>
    <row r="573" customFormat="false" ht="15" hidden="false" customHeight="true" outlineLevel="0" collapsed="false">
      <c r="A573" s="60" t="s">
        <v>55</v>
      </c>
      <c r="B573" s="61" t="str">
        <f aca="false">VLOOKUP(A573,PROGRAMAS!A:I,5,0)</f>
        <v>TEMÁTICO</v>
      </c>
      <c r="C573" s="62" t="str">
        <f aca="false">VLOOKUP(A573,PROGRAMAS!A:I,2,0)</f>
        <v>SAÚDE PÚBLICA COM ACESSO E QUALIDADE PARA TODOS</v>
      </c>
      <c r="D573" s="62" t="str">
        <f aca="false">VLOOKUP(A573,PROGRAMAS!A:O,3,0)</f>
        <v>DIRETRIZ I</v>
      </c>
      <c r="E573" s="62" t="str">
        <f aca="false">VLOOKUP(A573,PROGRAMAS!A:O,6,0)</f>
        <v>SAÚDE E ASSISTÊNCIA SOCIAL</v>
      </c>
      <c r="F573" s="63" t="s">
        <v>1248</v>
      </c>
      <c r="G573" s="66" t="n">
        <v>2241</v>
      </c>
      <c r="H573" s="65" t="n">
        <f aca="false">VLOOKUP(CONCATENATE(G573,J573),'AÇÕES ORÇAMENTÁRIAS'!O:P,2,0)</f>
        <v>48000000</v>
      </c>
      <c r="I573" s="65" t="n">
        <f aca="false">VLOOKUP(CONCATENATE(G573,J573),'AÇÕES ORÇAMENTÁRIAS'!O:Q,3,0)</f>
        <v>7508396.01</v>
      </c>
      <c r="J573" s="66" t="str">
        <f aca="false">LEFT(K573,5)</f>
        <v>17101</v>
      </c>
      <c r="K573" s="67" t="s">
        <v>1245</v>
      </c>
      <c r="L573" s="71" t="s">
        <v>1249</v>
      </c>
      <c r="M573" s="66" t="str">
        <f aca="false">VLOOKUP(L573,'AÇÕES ESTRATÉGICAS'!D:E,2,0)</f>
        <v>2691</v>
      </c>
      <c r="N573" s="66" t="str">
        <f aca="false">CONCATENATE(J573,O573)</f>
        <v>17101GARANTIA E AMPLIAÇÃO DE ACESSO DA POPULAÇÃO USUÁRIA DA ASSISTENCIA FARMACEUTICA A MEDICAMENTOS, DE DISTRIBUIÇÃO GRATUITA COM EFICIÊNCIA, EQUIDADE, RACIONALIDADE E HUMANIZAÇÃO</v>
      </c>
      <c r="O573" s="63" t="s">
        <v>1250</v>
      </c>
      <c r="P573" s="63" t="s">
        <v>213</v>
      </c>
      <c r="Q573" s="69" t="n">
        <v>100</v>
      </c>
      <c r="R573" s="69" t="str">
        <f aca="false">VLOOKUP(O573,'PRODUTOS PPA'!G:G,1,0)</f>
        <v>GARANTIA E AMPLIAÇÃO DE ACESSO DA POPULAÇÃO USUÁRIA DA ASSISTENCIA FARMACEUTICA A MEDICAMENTOS, DE DISTRIBUIÇÃO GRATUITA COM EFICIÊNCIA, EQUIDADE, RACIONALIDADE E HUMANIZAÇÃO</v>
      </c>
      <c r="S573" s="69" t="s">
        <v>1248</v>
      </c>
      <c r="T573" s="69" t="n">
        <v>2241</v>
      </c>
      <c r="U573" s="69" t="n">
        <v>48000000</v>
      </c>
      <c r="V573" s="70"/>
      <c r="W573" s="69"/>
      <c r="X573" s="69"/>
      <c r="Y573" s="69"/>
      <c r="Z573" s="69"/>
      <c r="AA573" s="69"/>
      <c r="AB573" s="69"/>
      <c r="AC573" s="69"/>
      <c r="AD573" s="69"/>
      <c r="AE573" s="69"/>
      <c r="AF573" s="69"/>
    </row>
    <row r="574" customFormat="false" ht="15" hidden="false" customHeight="true" outlineLevel="0" collapsed="false">
      <c r="A574" s="60" t="s">
        <v>55</v>
      </c>
      <c r="B574" s="61" t="str">
        <f aca="false">VLOOKUP(A574,PROGRAMAS!A:I,5,0)</f>
        <v>TEMÁTICO</v>
      </c>
      <c r="C574" s="62" t="str">
        <f aca="false">VLOOKUP(A574,PROGRAMAS!A:I,2,0)</f>
        <v>SAÚDE PÚBLICA COM ACESSO E QUALIDADE PARA TODOS</v>
      </c>
      <c r="D574" s="62" t="str">
        <f aca="false">VLOOKUP(A574,PROGRAMAS!A:O,3,0)</f>
        <v>DIRETRIZ I</v>
      </c>
      <c r="E574" s="62" t="str">
        <f aca="false">VLOOKUP(A574,PROGRAMAS!A:O,6,0)</f>
        <v>SAÚDE E ASSISTÊNCIA SOCIAL</v>
      </c>
      <c r="F574" s="63" t="s">
        <v>1248</v>
      </c>
      <c r="G574" s="66" t="n">
        <v>2241</v>
      </c>
      <c r="H574" s="65" t="n">
        <f aca="false">VLOOKUP(CONCATENATE(G574,J574),'AÇÕES ORÇAMENTÁRIAS'!O:P,2,0)</f>
        <v>48000000</v>
      </c>
      <c r="I574" s="65" t="n">
        <f aca="false">VLOOKUP(CONCATENATE(G574,J574),'AÇÕES ORÇAMENTÁRIAS'!O:Q,3,0)</f>
        <v>7508396.01</v>
      </c>
      <c r="J574" s="66" t="str">
        <f aca="false">LEFT(K574,5)</f>
        <v>17101</v>
      </c>
      <c r="K574" s="67" t="s">
        <v>1245</v>
      </c>
      <c r="L574" s="71" t="s">
        <v>1249</v>
      </c>
      <c r="M574" s="66" t="str">
        <f aca="false">VLOOKUP(L574,'AÇÕES ESTRATÉGICAS'!D:E,2,0)</f>
        <v>2691</v>
      </c>
      <c r="N574" s="66" t="str">
        <f aca="false">CONCATENATE(J574,O574)</f>
        <v>17101REGULARIZAÇÃO TÉCNICA, SANITÁRIA E ESTRUTURAL EM 100% AS CENTRAIS DE ABASTECIMENTO FARMACÊUTICO E FARMÁCIAS ESTADUAIS HOSPITALARES E AMBULATORIAIS QUANTO AO ARMAZENAMENTO E DISTRIBUIÇÃO DE MEDICAMENTOS E INSUMOS E INFORMATIZAR O CONTROLE DE ESTOQUE EM 100% DAS FARMÁCIAS DOS HOSPITAIS, CENTRAIS DE ABASTECIMENTO FARMACÊUTICO E DEMAIS FARMÁCIAS DA REDE ESTADUAL</v>
      </c>
      <c r="O574" s="63" t="s">
        <v>1251</v>
      </c>
      <c r="P574" s="63" t="s">
        <v>251</v>
      </c>
      <c r="Q574" s="69" t="n">
        <v>100</v>
      </c>
      <c r="R574" s="69" t="str">
        <f aca="false">VLOOKUP(O574,'PRODUTOS PPA'!G:G,1,0)</f>
        <v>REGULARIZAÇÃO TÉCNICA, SANITÁRIA E ESTRUTURAL EM 100% AS CENTRAIS DE ABASTECIMENTO FARMACÊUTICO E FARMÁCIAS ESTADUAIS HOSPITALARES E AMBULATORIAIS QUANTO AO ARMAZENAMENTO E DISTRIBUIÇÃO DE MEDICAMENTOS E INSUMOS E INFORMATIZAR O CONTROLE DE ESTOQUE EM 100% DAS FARMÁCIAS DOS HOSPITAIS, CENTRAIS DE ABASTECIMENTO FARMACÊUTICO E DEMAIS FARMÁCIAS DA REDE ESTADUAL</v>
      </c>
      <c r="S574" s="69" t="s">
        <v>1248</v>
      </c>
      <c r="T574" s="69" t="n">
        <v>2241</v>
      </c>
      <c r="U574" s="69" t="n">
        <v>48000000</v>
      </c>
      <c r="V574" s="70"/>
      <c r="W574" s="69"/>
      <c r="X574" s="69"/>
      <c r="Y574" s="69"/>
      <c r="Z574" s="69"/>
      <c r="AA574" s="69"/>
      <c r="AB574" s="69"/>
      <c r="AC574" s="69"/>
      <c r="AD574" s="69"/>
      <c r="AE574" s="69"/>
      <c r="AF574" s="69"/>
    </row>
    <row r="575" customFormat="false" ht="15" hidden="false" customHeight="true" outlineLevel="0" collapsed="false">
      <c r="A575" s="60" t="s">
        <v>55</v>
      </c>
      <c r="B575" s="61" t="str">
        <f aca="false">VLOOKUP(A575,PROGRAMAS!A:I,5,0)</f>
        <v>TEMÁTICO</v>
      </c>
      <c r="C575" s="62" t="str">
        <f aca="false">VLOOKUP(A575,PROGRAMAS!A:I,2,0)</f>
        <v>SAÚDE PÚBLICA COM ACESSO E QUALIDADE PARA TODOS</v>
      </c>
      <c r="D575" s="62" t="str">
        <f aca="false">VLOOKUP(A575,PROGRAMAS!A:O,3,0)</f>
        <v>DIRETRIZ I</v>
      </c>
      <c r="E575" s="62" t="str">
        <f aca="false">VLOOKUP(A575,PROGRAMAS!A:O,6,0)</f>
        <v>SAÚDE E ASSISTÊNCIA SOCIAL</v>
      </c>
      <c r="F575" s="63" t="s">
        <v>1252</v>
      </c>
      <c r="G575" s="66" t="str">
        <f aca="false">VLOOKUP(F575,'AÇÕES ORÇAMENTÁRIAS'!D:E,2,0)</f>
        <v>1746</v>
      </c>
      <c r="H575" s="65" t="n">
        <f aca="false">VLOOKUP(CONCATENATE(G575,J575),'AÇÕES ORÇAMENTÁRIAS'!O:P,2,0)</f>
        <v>11588366</v>
      </c>
      <c r="I575" s="65" t="n">
        <f aca="false">VLOOKUP(CONCATENATE(G575,J575),'AÇÕES ORÇAMENTÁRIAS'!O:Q,3,0)</f>
        <v>3464000</v>
      </c>
      <c r="J575" s="66" t="str">
        <f aca="false">LEFT(K575,5)</f>
        <v>17101</v>
      </c>
      <c r="K575" s="67" t="s">
        <v>1245</v>
      </c>
      <c r="L575" s="71" t="s">
        <v>1253</v>
      </c>
      <c r="M575" s="66" t="str">
        <f aca="false">VLOOKUP(L575,'AÇÕES ESTRATÉGICAS'!D:E,2,0)</f>
        <v>2725</v>
      </c>
      <c r="N575" s="66" t="str">
        <f aca="false">CONCATENATE(J575,O575)</f>
        <v>17101ADQUIRIR TRANSPORTE PARA IMPLANTAR E IMPLEMENTAR OS SERVIÇOS DE TRANSPORTE SANITÁRIO PARA REORGANIZAÇÃO DA ATENÇÃO À SAÚDE EM REDE NAS 11 REGIÕES DE SAÚDE</v>
      </c>
      <c r="O575" s="63" t="s">
        <v>1254</v>
      </c>
      <c r="P575" s="63" t="s">
        <v>213</v>
      </c>
      <c r="Q575" s="69" t="n">
        <v>30</v>
      </c>
      <c r="R575" s="69" t="str">
        <f aca="false">VLOOKUP(O575,'PRODUTOS PPA'!G:G,1,0)</f>
        <v>ADQUIRIR TRANSPORTE PARA IMPLANTAR E IMPLEMENTAR OS SERVIÇOS DE TRANSPORTE SANITÁRIO PARA REORGANIZAÇÃO DA ATENÇÃO À SAÚDE EM REDE NAS 11 REGIÕES DE SAÚDE</v>
      </c>
      <c r="S575" s="69" t="s">
        <v>1252</v>
      </c>
      <c r="T575" s="69" t="s">
        <v>1255</v>
      </c>
      <c r="U575" s="69" t="n">
        <v>11588366</v>
      </c>
      <c r="V575" s="70"/>
      <c r="W575" s="69"/>
      <c r="X575" s="69"/>
      <c r="Y575" s="69"/>
      <c r="Z575" s="69"/>
      <c r="AA575" s="69"/>
      <c r="AB575" s="69"/>
      <c r="AC575" s="69"/>
      <c r="AD575" s="69"/>
      <c r="AE575" s="69"/>
      <c r="AF575" s="69"/>
    </row>
    <row r="576" customFormat="false" ht="15" hidden="false" customHeight="true" outlineLevel="0" collapsed="false">
      <c r="A576" s="60" t="s">
        <v>55</v>
      </c>
      <c r="B576" s="61" t="str">
        <f aca="false">VLOOKUP(A576,PROGRAMAS!A:I,5,0)</f>
        <v>TEMÁTICO</v>
      </c>
      <c r="C576" s="62" t="str">
        <f aca="false">VLOOKUP(A576,PROGRAMAS!A:I,2,0)</f>
        <v>SAÚDE PÚBLICA COM ACESSO E QUALIDADE PARA TODOS</v>
      </c>
      <c r="D576" s="62" t="str">
        <f aca="false">VLOOKUP(A576,PROGRAMAS!A:O,3,0)</f>
        <v>DIRETRIZ I</v>
      </c>
      <c r="E576" s="62" t="str">
        <f aca="false">VLOOKUP(A576,PROGRAMAS!A:O,6,0)</f>
        <v>SAÚDE E ASSISTÊNCIA SOCIAL</v>
      </c>
      <c r="F576" s="63" t="s">
        <v>1252</v>
      </c>
      <c r="G576" s="66" t="str">
        <f aca="false">VLOOKUP(F576,'AÇÕES ORÇAMENTÁRIAS'!D:E,2,0)</f>
        <v>1746</v>
      </c>
      <c r="H576" s="65" t="n">
        <f aca="false">VLOOKUP(CONCATENATE(G576,J576),'AÇÕES ORÇAMENTÁRIAS'!O:P,2,0)</f>
        <v>11588366</v>
      </c>
      <c r="I576" s="65" t="n">
        <f aca="false">VLOOKUP(CONCATENATE(G576,J576),'AÇÕES ORÇAMENTÁRIAS'!O:Q,3,0)</f>
        <v>3464000</v>
      </c>
      <c r="J576" s="66" t="str">
        <f aca="false">LEFT(K576,5)</f>
        <v>17101</v>
      </c>
      <c r="K576" s="67" t="s">
        <v>1245</v>
      </c>
      <c r="L576" s="71" t="s">
        <v>1253</v>
      </c>
      <c r="M576" s="66" t="str">
        <f aca="false">VLOOKUP(L576,'AÇÕES ESTRATÉGICAS'!D:E,2,0)</f>
        <v>2725</v>
      </c>
      <c r="N576" s="66" t="str">
        <f aca="false">CONCATENATE(J576,O576)</f>
        <v>17101ADQUIRIR UNIDADES MÓVEIS DE SAÚDE, COM VISTAS AO TRANSPORTE DE PACIENTES PARA SERVIÇOS DE REFERENCIA FORA DO DOMICÍLIO DO USUÁRIO</v>
      </c>
      <c r="O576" s="63" t="s">
        <v>1256</v>
      </c>
      <c r="P576" s="63" t="s">
        <v>147</v>
      </c>
      <c r="Q576" s="69" t="n">
        <v>35</v>
      </c>
      <c r="R576" s="69" t="str">
        <f aca="false">VLOOKUP(O576,'PRODUTOS PPA'!G:G,1,0)</f>
        <v>ADQUIRIR UNIDADES MÓVEIS DE SAÚDE, COM VISTAS AO TRANSPORTE DE PACIENTES PARA SERVIÇOS DE REFERENCIA FORA DO DOMICÍLIO DO USUÁRIO</v>
      </c>
      <c r="S576" s="69" t="s">
        <v>1252</v>
      </c>
      <c r="T576" s="69" t="s">
        <v>1255</v>
      </c>
      <c r="U576" s="69" t="n">
        <v>11588366</v>
      </c>
      <c r="V576" s="70"/>
      <c r="W576" s="69"/>
      <c r="X576" s="69"/>
      <c r="Y576" s="69"/>
      <c r="Z576" s="69"/>
      <c r="AA576" s="69"/>
      <c r="AB576" s="69"/>
      <c r="AC576" s="69"/>
      <c r="AD576" s="69"/>
      <c r="AE576" s="69"/>
      <c r="AF576" s="69"/>
    </row>
    <row r="577" customFormat="false" ht="15" hidden="false" customHeight="true" outlineLevel="0" collapsed="false">
      <c r="A577" s="60" t="s">
        <v>55</v>
      </c>
      <c r="B577" s="61" t="str">
        <f aca="false">VLOOKUP(A577,PROGRAMAS!A:I,5,0)</f>
        <v>TEMÁTICO</v>
      </c>
      <c r="C577" s="62" t="str">
        <f aca="false">VLOOKUP(A577,PROGRAMAS!A:I,2,0)</f>
        <v>SAÚDE PÚBLICA COM ACESSO E QUALIDADE PARA TODOS</v>
      </c>
      <c r="D577" s="62" t="str">
        <f aca="false">VLOOKUP(A577,PROGRAMAS!A:O,3,0)</f>
        <v>DIRETRIZ I</v>
      </c>
      <c r="E577" s="62" t="str">
        <f aca="false">VLOOKUP(A577,PROGRAMAS!A:O,6,0)</f>
        <v>SAÚDE E ASSISTÊNCIA SOCIAL</v>
      </c>
      <c r="F577" s="63" t="s">
        <v>1257</v>
      </c>
      <c r="G577" s="66" t="e">
        <f aca="false">VLOOKUP(F577,'AÇÕES ORÇAMENTÁRIAS'!D:E,2,0)</f>
        <v>#N/A</v>
      </c>
      <c r="H577" s="65" t="e">
        <f aca="false">VLOOKUP(CONCATENATE(G577,J577),'AÇÕES ORÇAMENTÁRIAS'!O:P,2,0)</f>
        <v>#N/A</v>
      </c>
      <c r="I577" s="65" t="e">
        <f aca="false">VLOOKUP(CONCATENATE(G577,J577),'AÇÕES ORÇAMENTÁRIAS'!O:Q,3,0)</f>
        <v>#N/A</v>
      </c>
      <c r="J577" s="66" t="str">
        <f aca="false">LEFT(K577,5)</f>
        <v>17101</v>
      </c>
      <c r="K577" s="67" t="s">
        <v>1245</v>
      </c>
      <c r="L577" s="71" t="s">
        <v>1258</v>
      </c>
      <c r="M577" s="66" t="str">
        <f aca="false">VLOOKUP(L577,'AÇÕES ESTRATÉGICAS'!D:E,2,0)</f>
        <v>2188</v>
      </c>
      <c r="N577" s="66" t="str">
        <f aca="false">CONCATENATE(J577,O577)</f>
        <v>17101CONSTRUÇÃO DE CENTROS DE REFERÊNCIAS ESPECIALIZADOS DE APOIO DIAGNÓSTICO E TERAPÊUTICO DE SUPORTE AS AÇÕES DE MÉDIA E ALTA COMPLEXIDADE EM DIAGNÓSTICOS, TRATAMENTO E MONITORAMENTO DOS PACIENTES COM CONDIÇÕES CRÔNICAS, EM ESPECIAL, A DIABETES E HIPERTENSÃO ARTERIAL NOS MUNICÍPIOS SEDES DE MACRORREGIÕES DE SAÚDE: PICOS/FLORIANO/ PARNAÍBA/BOM JESUS E SÃO RAIMUNDO NONATO</v>
      </c>
      <c r="O577" s="69" t="s">
        <v>1259</v>
      </c>
      <c r="P577" s="69" t="s">
        <v>147</v>
      </c>
      <c r="Q577" s="69" t="n">
        <v>1</v>
      </c>
      <c r="R577" s="69" t="str">
        <f aca="false">VLOOKUP(O577,'PRODUTOS PPA'!G:G,1,0)</f>
        <v>CONSTRUÇÃO DE CENTROS DE REFERÊNCIAS ESPECIALIZADOS DE APOIO DIAGNÓSTICO E TERAPÊUTICO DE SUPORTE AS AÇÕES DE MÉDIA E ALTA COMPLEXIDADE EM DIAGNÓSTICOS, TRATAMENTO E MONITORAMENTO DOS PACIENTES COM CONDIÇÕES CRÔNICAS, EM ESPECIAL, A DIABETES E HIPERTENSÃO ARTERIAL NOS MUNICÍPIOS SEDES DE MACRORREGIÕES DE SAÚDE: PICOS/FLORIANO/ PARNAÍBA/BOM JESUS E SÃO RAIMUNDO NONATO</v>
      </c>
      <c r="S577" s="69" t="s">
        <v>1257</v>
      </c>
      <c r="T577" s="69" t="e">
        <f aca="false">#N/A</f>
        <v>#N/A</v>
      </c>
      <c r="U577" s="69" t="e">
        <f aca="false">#N/A</f>
        <v>#N/A</v>
      </c>
      <c r="V577" s="70"/>
      <c r="W577" s="69"/>
      <c r="X577" s="69"/>
      <c r="Y577" s="69"/>
      <c r="Z577" s="69"/>
      <c r="AA577" s="69"/>
      <c r="AB577" s="69"/>
      <c r="AC577" s="69"/>
      <c r="AD577" s="69"/>
      <c r="AE577" s="69"/>
      <c r="AF577" s="69"/>
    </row>
    <row r="578" customFormat="false" ht="15" hidden="false" customHeight="true" outlineLevel="0" collapsed="false">
      <c r="A578" s="60" t="s">
        <v>55</v>
      </c>
      <c r="B578" s="61" t="str">
        <f aca="false">VLOOKUP(A578,PROGRAMAS!A:I,5,0)</f>
        <v>TEMÁTICO</v>
      </c>
      <c r="C578" s="62" t="str">
        <f aca="false">VLOOKUP(A578,PROGRAMAS!A:I,2,0)</f>
        <v>SAÚDE PÚBLICA COM ACESSO E QUALIDADE PARA TODOS</v>
      </c>
      <c r="D578" s="62" t="str">
        <f aca="false">VLOOKUP(A578,PROGRAMAS!A:O,3,0)</f>
        <v>DIRETRIZ I</v>
      </c>
      <c r="E578" s="62" t="str">
        <f aca="false">VLOOKUP(A578,PROGRAMAS!A:O,6,0)</f>
        <v>SAÚDE E ASSISTÊNCIA SOCIAL</v>
      </c>
      <c r="F578" s="63" t="s">
        <v>1257</v>
      </c>
      <c r="G578" s="66" t="e">
        <f aca="false">VLOOKUP(F578,'AÇÕES ORÇAMENTÁRIAS'!D:E,2,0)</f>
        <v>#N/A</v>
      </c>
      <c r="H578" s="65" t="e">
        <f aca="false">VLOOKUP(CONCATENATE(G578,J578),'AÇÕES ORÇAMENTÁRIAS'!O:P,2,0)</f>
        <v>#N/A</v>
      </c>
      <c r="I578" s="65" t="e">
        <f aca="false">VLOOKUP(CONCATENATE(G578,J578),'AÇÕES ORÇAMENTÁRIAS'!O:Q,3,0)</f>
        <v>#N/A</v>
      </c>
      <c r="J578" s="66" t="str">
        <f aca="false">LEFT(K578,5)</f>
        <v>17101</v>
      </c>
      <c r="K578" s="67" t="s">
        <v>1245</v>
      </c>
      <c r="L578" s="71" t="s">
        <v>1258</v>
      </c>
      <c r="M578" s="66" t="str">
        <f aca="false">VLOOKUP(L578,'AÇÕES ESTRATÉGICAS'!D:E,2,0)</f>
        <v>2188</v>
      </c>
      <c r="N578" s="66" t="str">
        <f aca="false">CONCATENATE(J578,O578)</f>
        <v>17101IMPLANTAÇÃO DE 02 SERVIÇOS DE ONCOLOGIA PARA AMPLIAÇÃO DO ACESSO E GARANTIA AO DIAGNÓSTICO E SEGUIMENTO DO TRATAMENTO DOS PACIENTES.</v>
      </c>
      <c r="O578" s="69" t="s">
        <v>1260</v>
      </c>
      <c r="P578" s="69" t="s">
        <v>251</v>
      </c>
      <c r="Q578" s="69" t="n">
        <v>1</v>
      </c>
      <c r="R578" s="69" t="str">
        <f aca="false">VLOOKUP(O578,'PRODUTOS PPA'!G:G,1,0)</f>
        <v>IMPLANTAÇÃO DE 02 SERVIÇOS DE ONCOLOGIA PARA AMPLIAÇÃO DO ACESSO E GARANTIA AO DIAGNÓSTICO E SEGUIMENTO DO TRATAMENTO DOS PACIENTES.</v>
      </c>
      <c r="S578" s="69" t="s">
        <v>1257</v>
      </c>
      <c r="T578" s="69" t="e">
        <f aca="false">#N/A</f>
        <v>#N/A</v>
      </c>
      <c r="U578" s="69" t="e">
        <f aca="false">#N/A</f>
        <v>#N/A</v>
      </c>
      <c r="V578" s="70"/>
      <c r="W578" s="69"/>
      <c r="X578" s="69"/>
      <c r="Y578" s="69"/>
      <c r="Z578" s="69"/>
      <c r="AA578" s="69"/>
      <c r="AB578" s="69"/>
      <c r="AC578" s="69"/>
      <c r="AD578" s="69"/>
      <c r="AE578" s="69"/>
      <c r="AF578" s="69"/>
    </row>
    <row r="579" customFormat="false" ht="15" hidden="false" customHeight="true" outlineLevel="0" collapsed="false">
      <c r="A579" s="60" t="s">
        <v>55</v>
      </c>
      <c r="B579" s="61" t="str">
        <f aca="false">VLOOKUP(A579,PROGRAMAS!A:I,5,0)</f>
        <v>TEMÁTICO</v>
      </c>
      <c r="C579" s="62" t="str">
        <f aca="false">VLOOKUP(A579,PROGRAMAS!A:I,2,0)</f>
        <v>SAÚDE PÚBLICA COM ACESSO E QUALIDADE PARA TODOS</v>
      </c>
      <c r="D579" s="62" t="str">
        <f aca="false">VLOOKUP(A579,PROGRAMAS!A:O,3,0)</f>
        <v>DIRETRIZ I</v>
      </c>
      <c r="E579" s="62" t="str">
        <f aca="false">VLOOKUP(A579,PROGRAMAS!A:O,6,0)</f>
        <v>SAÚDE E ASSISTÊNCIA SOCIAL</v>
      </c>
      <c r="F579" s="63" t="s">
        <v>1261</v>
      </c>
      <c r="G579" s="66" t="n">
        <v>1745</v>
      </c>
      <c r="H579" s="65" t="n">
        <f aca="false">VLOOKUP(CONCATENATE(G579,J579),'AÇÕES ORÇAMENTÁRIAS'!O:P,2,0)</f>
        <v>75375710</v>
      </c>
      <c r="I579" s="65" t="n">
        <f aca="false">VLOOKUP(CONCATENATE(G579,J579),'AÇÕES ORÇAMENTÁRIAS'!O:Q,3,0)</f>
        <v>7741021.46</v>
      </c>
      <c r="J579" s="66" t="str">
        <f aca="false">LEFT(K579,5)</f>
        <v>17101</v>
      </c>
      <c r="K579" s="67" t="s">
        <v>1245</v>
      </c>
      <c r="L579" s="71" t="s">
        <v>1253</v>
      </c>
      <c r="M579" s="66" t="str">
        <f aca="false">VLOOKUP(L579,'AÇÕES ESTRATÉGICAS'!D:E,2,0)</f>
        <v>2725</v>
      </c>
      <c r="N579" s="66" t="str">
        <f aca="false">CONCATENATE(J579,O579)</f>
        <v>17101ADEQUAR E REALIZAR REFORMAM DO PRÉDIO SEDE DO SAMU ESTADUAL E AMPLIAR O SAMU AÉREO.</v>
      </c>
      <c r="O579" s="63" t="s">
        <v>1262</v>
      </c>
      <c r="P579" s="63" t="s">
        <v>213</v>
      </c>
      <c r="Q579" s="69" t="n">
        <v>50</v>
      </c>
      <c r="R579" s="69" t="str">
        <f aca="false">VLOOKUP(O579,'PRODUTOS PPA'!G:G,1,0)</f>
        <v>ADEQUAR E REALIZAR REFORMAM DO PRÉDIO SEDE DO SAMU ESTADUAL E AMPLIAR O SAMU AÉREO.</v>
      </c>
      <c r="S579" s="69" t="s">
        <v>1261</v>
      </c>
      <c r="T579" s="69" t="n">
        <v>1745</v>
      </c>
      <c r="U579" s="69" t="n">
        <v>75375710</v>
      </c>
      <c r="V579" s="70"/>
      <c r="W579" s="69"/>
      <c r="X579" s="69"/>
      <c r="Y579" s="69"/>
      <c r="Z579" s="69"/>
      <c r="AA579" s="69"/>
      <c r="AB579" s="69"/>
      <c r="AC579" s="69"/>
      <c r="AD579" s="69"/>
      <c r="AE579" s="69"/>
      <c r="AF579" s="69"/>
    </row>
    <row r="580" customFormat="false" ht="15" hidden="false" customHeight="true" outlineLevel="0" collapsed="false">
      <c r="A580" s="60" t="s">
        <v>55</v>
      </c>
      <c r="B580" s="61" t="str">
        <f aca="false">VLOOKUP(A580,PROGRAMAS!A:I,5,0)</f>
        <v>TEMÁTICO</v>
      </c>
      <c r="C580" s="62" t="str">
        <f aca="false">VLOOKUP(A580,PROGRAMAS!A:I,2,0)</f>
        <v>SAÚDE PÚBLICA COM ACESSO E QUALIDADE PARA TODOS</v>
      </c>
      <c r="D580" s="62" t="str">
        <f aca="false">VLOOKUP(A580,PROGRAMAS!A:O,3,0)</f>
        <v>DIRETRIZ I</v>
      </c>
      <c r="E580" s="62" t="str">
        <f aca="false">VLOOKUP(A580,PROGRAMAS!A:O,6,0)</f>
        <v>SAÚDE E ASSISTÊNCIA SOCIAL</v>
      </c>
      <c r="F580" s="63" t="s">
        <v>1261</v>
      </c>
      <c r="G580" s="66" t="n">
        <v>1745</v>
      </c>
      <c r="H580" s="65" t="n">
        <f aca="false">VLOOKUP(CONCATENATE(G580,J580),'AÇÕES ORÇAMENTÁRIAS'!O:P,2,0)</f>
        <v>75375710</v>
      </c>
      <c r="I580" s="65" t="n">
        <f aca="false">VLOOKUP(CONCATENATE(G580,J580),'AÇÕES ORÇAMENTÁRIAS'!O:Q,3,0)</f>
        <v>7741021.46</v>
      </c>
      <c r="J580" s="66" t="str">
        <f aca="false">LEFT(K580,5)</f>
        <v>17101</v>
      </c>
      <c r="K580" s="67" t="s">
        <v>1245</v>
      </c>
      <c r="L580" s="71" t="s">
        <v>1253</v>
      </c>
      <c r="M580" s="66" t="str">
        <f aca="false">VLOOKUP(L580,'AÇÕES ESTRATÉGICAS'!D:E,2,0)</f>
        <v>2725</v>
      </c>
      <c r="N580" s="66" t="str">
        <f aca="false">CONCATENATE(J580,O580)</f>
        <v>17101AMPLIAR LEITOS DE UTI GERAL, PEDIÁTRICO,E NEONATAL, UNIDADE DE CUIDADO INTERMEDIÁRIO (UCI) LEITOS CLÍNICOS DE RETAGUARDA, LEITOS PSIQUIÁTRICOS NA REDE DE ATENÇÃO A SAÚDE</v>
      </c>
      <c r="O580" s="63" t="s">
        <v>1263</v>
      </c>
      <c r="P580" s="63" t="s">
        <v>213</v>
      </c>
      <c r="Q580" s="69" t="n">
        <v>35</v>
      </c>
      <c r="R580" s="69" t="str">
        <f aca="false">VLOOKUP(O580,'PRODUTOS PPA'!G:G,1,0)</f>
        <v>AMPLIAR LEITOS DE UTI GERAL, PEDIÁTRICO,E NEONATAL, UNIDADE DE CUIDADO INTERMEDIÁRIO (UCI) LEITOS CLÍNICOS DE RETAGUARDA, LEITOS PSIQUIÁTRICOS NA REDE DE ATENÇÃO A SAÚDE</v>
      </c>
      <c r="S580" s="69" t="s">
        <v>1261</v>
      </c>
      <c r="T580" s="69" t="n">
        <v>1745</v>
      </c>
      <c r="U580" s="69" t="n">
        <v>75375710</v>
      </c>
      <c r="V580" s="70"/>
      <c r="W580" s="69"/>
      <c r="X580" s="69"/>
      <c r="Y580" s="69"/>
      <c r="Z580" s="69"/>
      <c r="AA580" s="69"/>
      <c r="AB580" s="69"/>
      <c r="AC580" s="69"/>
      <c r="AD580" s="69"/>
      <c r="AE580" s="69"/>
      <c r="AF580" s="69"/>
    </row>
    <row r="581" customFormat="false" ht="15" hidden="false" customHeight="true" outlineLevel="0" collapsed="false">
      <c r="A581" s="60" t="s">
        <v>55</v>
      </c>
      <c r="B581" s="61" t="str">
        <f aca="false">VLOOKUP(A581,PROGRAMAS!A:I,5,0)</f>
        <v>TEMÁTICO</v>
      </c>
      <c r="C581" s="62" t="str">
        <f aca="false">VLOOKUP(A581,PROGRAMAS!A:I,2,0)</f>
        <v>SAÚDE PÚBLICA COM ACESSO E QUALIDADE PARA TODOS</v>
      </c>
      <c r="D581" s="62" t="str">
        <f aca="false">VLOOKUP(A581,PROGRAMAS!A:O,3,0)</f>
        <v>DIRETRIZ I</v>
      </c>
      <c r="E581" s="62" t="str">
        <f aca="false">VLOOKUP(A581,PROGRAMAS!A:O,6,0)</f>
        <v>SAÚDE E ASSISTÊNCIA SOCIAL</v>
      </c>
      <c r="F581" s="63" t="s">
        <v>1261</v>
      </c>
      <c r="G581" s="66" t="n">
        <v>1745</v>
      </c>
      <c r="H581" s="65" t="n">
        <f aca="false">VLOOKUP(CONCATENATE(G581,J581),'AÇÕES ORÇAMENTÁRIAS'!O:P,2,0)</f>
        <v>75375710</v>
      </c>
      <c r="I581" s="65" t="n">
        <f aca="false">VLOOKUP(CONCATENATE(G581,J581),'AÇÕES ORÇAMENTÁRIAS'!O:Q,3,0)</f>
        <v>7741021.46</v>
      </c>
      <c r="J581" s="66" t="str">
        <f aca="false">LEFT(K581,5)</f>
        <v>17101</v>
      </c>
      <c r="K581" s="67" t="s">
        <v>1245</v>
      </c>
      <c r="L581" s="71" t="s">
        <v>1253</v>
      </c>
      <c r="M581" s="66" t="str">
        <f aca="false">VLOOKUP(L581,'AÇÕES ESTRATÉGICAS'!D:E,2,0)</f>
        <v>2725</v>
      </c>
      <c r="N581" s="66" t="str">
        <f aca="false">CONCATENATE(J581,O581)</f>
        <v>17101AMPLIAR, REFORMAR E RECUPERAR A REDE HOSPITALAR ESTADUAL E CONCLUIR OBRAS EM ANDAMENTOS</v>
      </c>
      <c r="O581" s="63" t="s">
        <v>1264</v>
      </c>
      <c r="P581" s="63" t="s">
        <v>213</v>
      </c>
      <c r="Q581" s="69" t="n">
        <v>35</v>
      </c>
      <c r="R581" s="69" t="str">
        <f aca="false">VLOOKUP(O581,'PRODUTOS PPA'!G:G,1,0)</f>
        <v>AMPLIAR, REFORMAR E RECUPERAR A REDE HOSPITALAR ESTADUAL E CONCLUIR OBRAS EM ANDAMENTOS</v>
      </c>
      <c r="S581" s="69" t="s">
        <v>1261</v>
      </c>
      <c r="T581" s="69" t="n">
        <v>1745</v>
      </c>
      <c r="U581" s="69" t="n">
        <v>75375710</v>
      </c>
      <c r="V581" s="70"/>
      <c r="W581" s="69"/>
      <c r="X581" s="69"/>
      <c r="Y581" s="69"/>
      <c r="Z581" s="69"/>
      <c r="AA581" s="69"/>
      <c r="AB581" s="69"/>
      <c r="AC581" s="69"/>
      <c r="AD581" s="69"/>
      <c r="AE581" s="69"/>
      <c r="AF581" s="69"/>
    </row>
    <row r="582" customFormat="false" ht="15" hidden="false" customHeight="true" outlineLevel="0" collapsed="false">
      <c r="A582" s="60" t="s">
        <v>55</v>
      </c>
      <c r="B582" s="61" t="str">
        <f aca="false">VLOOKUP(A582,PROGRAMAS!A:I,5,0)</f>
        <v>TEMÁTICO</v>
      </c>
      <c r="C582" s="62" t="str">
        <f aca="false">VLOOKUP(A582,PROGRAMAS!A:I,2,0)</f>
        <v>SAÚDE PÚBLICA COM ACESSO E QUALIDADE PARA TODOS</v>
      </c>
      <c r="D582" s="62" t="str">
        <f aca="false">VLOOKUP(A582,PROGRAMAS!A:O,3,0)</f>
        <v>DIRETRIZ I</v>
      </c>
      <c r="E582" s="62" t="str">
        <f aca="false">VLOOKUP(A582,PROGRAMAS!A:O,6,0)</f>
        <v>SAÚDE E ASSISTÊNCIA SOCIAL</v>
      </c>
      <c r="F582" s="63" t="s">
        <v>1261</v>
      </c>
      <c r="G582" s="66" t="n">
        <v>1745</v>
      </c>
      <c r="H582" s="65" t="n">
        <f aca="false">VLOOKUP(CONCATENATE(G582,J582),'AÇÕES ORÇAMENTÁRIAS'!O:P,2,0)</f>
        <v>75375710</v>
      </c>
      <c r="I582" s="65" t="n">
        <f aca="false">VLOOKUP(CONCATENATE(G582,J582),'AÇÕES ORÇAMENTÁRIAS'!O:Q,3,0)</f>
        <v>7741021.46</v>
      </c>
      <c r="J582" s="66" t="str">
        <f aca="false">LEFT(K582,5)</f>
        <v>17101</v>
      </c>
      <c r="K582" s="67" t="s">
        <v>1245</v>
      </c>
      <c r="L582" s="71" t="s">
        <v>1253</v>
      </c>
      <c r="M582" s="66" t="str">
        <f aca="false">VLOOKUP(L582,'AÇÕES ESTRATÉGICAS'!D:E,2,0)</f>
        <v>2725</v>
      </c>
      <c r="N582" s="66" t="str">
        <f aca="false">CONCATENATE(J582,O582)</f>
        <v>17101CONSTRUIR CENTRO MATERNO INFANTIL EM TERESINA SERVIÇO DE REFERÊNCIA TERCIÁRIA NA ATENÇÃO À GESTANTE E AO NEONATAL.</v>
      </c>
      <c r="O582" s="63" t="s">
        <v>1265</v>
      </c>
      <c r="P582" s="63" t="s">
        <v>213</v>
      </c>
      <c r="Q582" s="69" t="n">
        <v>20</v>
      </c>
      <c r="R582" s="69" t="str">
        <f aca="false">VLOOKUP(O582,'PRODUTOS PPA'!G:G,1,0)</f>
        <v>CONSTRUIR CENTRO MATERNO INFANTIL EM TERESINA SERVIÇO DE REFERÊNCIA TERCIÁRIA NA ATENÇÃO À GESTANTE E AO NEONATAL.</v>
      </c>
      <c r="S582" s="69" t="s">
        <v>1261</v>
      </c>
      <c r="T582" s="69" t="n">
        <v>1745</v>
      </c>
      <c r="U582" s="69" t="n">
        <v>75375710</v>
      </c>
      <c r="V582" s="70"/>
      <c r="W582" s="69"/>
      <c r="X582" s="69"/>
      <c r="Y582" s="69"/>
      <c r="Z582" s="69"/>
      <c r="AA582" s="69"/>
      <c r="AB582" s="69"/>
      <c r="AC582" s="69"/>
      <c r="AD582" s="69"/>
      <c r="AE582" s="69"/>
      <c r="AF582" s="69"/>
    </row>
    <row r="583" customFormat="false" ht="15" hidden="false" customHeight="true" outlineLevel="0" collapsed="false">
      <c r="A583" s="60" t="s">
        <v>55</v>
      </c>
      <c r="B583" s="61" t="str">
        <f aca="false">VLOOKUP(A583,PROGRAMAS!A:I,5,0)</f>
        <v>TEMÁTICO</v>
      </c>
      <c r="C583" s="62" t="str">
        <f aca="false">VLOOKUP(A583,PROGRAMAS!A:I,2,0)</f>
        <v>SAÚDE PÚBLICA COM ACESSO E QUALIDADE PARA TODOS</v>
      </c>
      <c r="D583" s="62" t="str">
        <f aca="false">VLOOKUP(A583,PROGRAMAS!A:O,3,0)</f>
        <v>DIRETRIZ I</v>
      </c>
      <c r="E583" s="62" t="str">
        <f aca="false">VLOOKUP(A583,PROGRAMAS!A:O,6,0)</f>
        <v>SAÚDE E ASSISTÊNCIA SOCIAL</v>
      </c>
      <c r="F583" s="63" t="s">
        <v>1261</v>
      </c>
      <c r="G583" s="66" t="n">
        <v>1745</v>
      </c>
      <c r="H583" s="65" t="n">
        <f aca="false">VLOOKUP(CONCATENATE(G583,J583),'AÇÕES ORÇAMENTÁRIAS'!O:P,2,0)</f>
        <v>75375710</v>
      </c>
      <c r="I583" s="65" t="n">
        <f aca="false">VLOOKUP(CONCATENATE(G583,J583),'AÇÕES ORÇAMENTÁRIAS'!O:Q,3,0)</f>
        <v>7741021.46</v>
      </c>
      <c r="J583" s="66" t="str">
        <f aca="false">LEFT(K583,5)</f>
        <v>17101</v>
      </c>
      <c r="K583" s="67" t="s">
        <v>1245</v>
      </c>
      <c r="L583" s="71" t="s">
        <v>1253</v>
      </c>
      <c r="M583" s="66" t="str">
        <f aca="false">VLOOKUP(L583,'AÇÕES ESTRATÉGICAS'!D:E,2,0)</f>
        <v>2725</v>
      </c>
      <c r="N583" s="66" t="str">
        <f aca="false">CONCATENATE(J583,O583)</f>
        <v>17101CONSTRUIR O HOSPITAL REGIONAL DE PICOS REFERENCIA TERCIÁRIA PARA A REGIÃO DE SAÚDE</v>
      </c>
      <c r="O583" s="63" t="s">
        <v>1266</v>
      </c>
      <c r="P583" s="63" t="s">
        <v>213</v>
      </c>
      <c r="Q583" s="69" t="n">
        <v>50</v>
      </c>
      <c r="R583" s="69" t="str">
        <f aca="false">VLOOKUP(O583,'PRODUTOS PPA'!G:G,1,0)</f>
        <v>CONSTRUIR O HOSPITAL REGIONAL DE PICOS REFERENCIA TERCIÁRIA PARA A REGIÃO DE SAÚDE</v>
      </c>
      <c r="S583" s="69" t="s">
        <v>1261</v>
      </c>
      <c r="T583" s="69" t="n">
        <v>1745</v>
      </c>
      <c r="U583" s="69" t="n">
        <v>75375710</v>
      </c>
      <c r="V583" s="70"/>
      <c r="W583" s="69"/>
      <c r="X583" s="69"/>
      <c r="Y583" s="69"/>
      <c r="Z583" s="69"/>
      <c r="AA583" s="69"/>
      <c r="AB583" s="69"/>
      <c r="AC583" s="69"/>
      <c r="AD583" s="69"/>
      <c r="AE583" s="69"/>
      <c r="AF583" s="69"/>
    </row>
    <row r="584" customFormat="false" ht="15" hidden="false" customHeight="true" outlineLevel="0" collapsed="false">
      <c r="A584" s="60" t="s">
        <v>55</v>
      </c>
      <c r="B584" s="61" t="str">
        <f aca="false">VLOOKUP(A584,PROGRAMAS!A:I,5,0)</f>
        <v>TEMÁTICO</v>
      </c>
      <c r="C584" s="62" t="str">
        <f aca="false">VLOOKUP(A584,PROGRAMAS!A:I,2,0)</f>
        <v>SAÚDE PÚBLICA COM ACESSO E QUALIDADE PARA TODOS</v>
      </c>
      <c r="D584" s="62" t="str">
        <f aca="false">VLOOKUP(A584,PROGRAMAS!A:O,3,0)</f>
        <v>DIRETRIZ I</v>
      </c>
      <c r="E584" s="62" t="str">
        <f aca="false">VLOOKUP(A584,PROGRAMAS!A:O,6,0)</f>
        <v>SAÚDE E ASSISTÊNCIA SOCIAL</v>
      </c>
      <c r="F584" s="63" t="s">
        <v>1261</v>
      </c>
      <c r="G584" s="66" t="n">
        <v>1745</v>
      </c>
      <c r="H584" s="65" t="n">
        <f aca="false">VLOOKUP(CONCATENATE(G584,J584),'AÇÕES ORÇAMENTÁRIAS'!O:P,2,0)</f>
        <v>75375710</v>
      </c>
      <c r="I584" s="65" t="n">
        <f aca="false">VLOOKUP(CONCATENATE(G584,J584),'AÇÕES ORÇAMENTÁRIAS'!O:Q,3,0)</f>
        <v>7741021.46</v>
      </c>
      <c r="J584" s="66" t="str">
        <f aca="false">LEFT(K584,5)</f>
        <v>17101</v>
      </c>
      <c r="K584" s="67" t="s">
        <v>1245</v>
      </c>
      <c r="L584" s="71" t="s">
        <v>1253</v>
      </c>
      <c r="M584" s="66" t="str">
        <f aca="false">VLOOKUP(L584,'AÇÕES ESTRATÉGICAS'!D:E,2,0)</f>
        <v>2725</v>
      </c>
      <c r="N584" s="66" t="str">
        <f aca="false">CONCATENATE(J584,O584)</f>
        <v>17101CONSTRUIR USINA DE GASES MEDICINAIS</v>
      </c>
      <c r="O584" s="69" t="s">
        <v>1267</v>
      </c>
      <c r="P584" s="69" t="s">
        <v>147</v>
      </c>
      <c r="Q584" s="69" t="n">
        <v>1</v>
      </c>
      <c r="R584" s="69" t="str">
        <f aca="false">VLOOKUP(O584,'PRODUTOS PPA'!G:G,1,0)</f>
        <v>CONSTRUIR USINA DE GASES MEDICINAIS</v>
      </c>
      <c r="S584" s="69" t="s">
        <v>1261</v>
      </c>
      <c r="T584" s="69" t="n">
        <v>1745</v>
      </c>
      <c r="U584" s="69" t="n">
        <v>75375710</v>
      </c>
      <c r="V584" s="70"/>
      <c r="W584" s="69"/>
      <c r="X584" s="69"/>
      <c r="Y584" s="69"/>
      <c r="Z584" s="69"/>
      <c r="AA584" s="69"/>
      <c r="AB584" s="69"/>
      <c r="AC584" s="69"/>
      <c r="AD584" s="69"/>
      <c r="AE584" s="69"/>
      <c r="AF584" s="69"/>
    </row>
    <row r="585" customFormat="false" ht="15" hidden="false" customHeight="true" outlineLevel="0" collapsed="false">
      <c r="A585" s="60" t="s">
        <v>55</v>
      </c>
      <c r="B585" s="61" t="str">
        <f aca="false">VLOOKUP(A585,PROGRAMAS!A:I,5,0)</f>
        <v>TEMÁTICO</v>
      </c>
      <c r="C585" s="62" t="str">
        <f aca="false">VLOOKUP(A585,PROGRAMAS!A:I,2,0)</f>
        <v>SAÚDE PÚBLICA COM ACESSO E QUALIDADE PARA TODOS</v>
      </c>
      <c r="D585" s="62" t="str">
        <f aca="false">VLOOKUP(A585,PROGRAMAS!A:O,3,0)</f>
        <v>DIRETRIZ I</v>
      </c>
      <c r="E585" s="62" t="str">
        <f aca="false">VLOOKUP(A585,PROGRAMAS!A:O,6,0)</f>
        <v>SAÚDE E ASSISTÊNCIA SOCIAL</v>
      </c>
      <c r="F585" s="63" t="s">
        <v>1261</v>
      </c>
      <c r="G585" s="66" t="n">
        <v>1745</v>
      </c>
      <c r="H585" s="65" t="n">
        <f aca="false">VLOOKUP(CONCATENATE(G585,J585),'AÇÕES ORÇAMENTÁRIAS'!O:P,2,0)</f>
        <v>75375710</v>
      </c>
      <c r="I585" s="65" t="n">
        <f aca="false">VLOOKUP(CONCATENATE(G585,J585),'AÇÕES ORÇAMENTÁRIAS'!O:Q,3,0)</f>
        <v>7741021.46</v>
      </c>
      <c r="J585" s="66" t="str">
        <f aca="false">LEFT(K585,5)</f>
        <v>17101</v>
      </c>
      <c r="K585" s="67" t="s">
        <v>1245</v>
      </c>
      <c r="L585" s="71" t="s">
        <v>1253</v>
      </c>
      <c r="M585" s="66" t="str">
        <f aca="false">VLOOKUP(L585,'AÇÕES ESTRATÉGICAS'!D:E,2,0)</f>
        <v>2725</v>
      </c>
      <c r="N585" s="66" t="str">
        <f aca="false">CONCATENATE(J585,O585)</f>
        <v>17101EQUIPAR, REEQUIPAR E RECUPERAR EQUIPAMENTOS E MATERIAIS PERMANENTES DOS ESTABELECIMENTOS DE SAÚDE DA REDE ESTADUAL</v>
      </c>
      <c r="O585" s="63" t="s">
        <v>1268</v>
      </c>
      <c r="P585" s="63" t="s">
        <v>213</v>
      </c>
      <c r="Q585" s="69" t="n">
        <v>35</v>
      </c>
      <c r="R585" s="69" t="str">
        <f aca="false">VLOOKUP(O585,'PRODUTOS PPA'!G:G,1,0)</f>
        <v>EQUIPAR, REEQUIPAR E RECUPERAR EQUIPAMENTOS E MATERIAIS PERMANENTES DOS ESTABELECIMENTOS DE SAÚDE DA REDE ESTADUAL</v>
      </c>
      <c r="S585" s="69" t="s">
        <v>1261</v>
      </c>
      <c r="T585" s="69" t="n">
        <v>1745</v>
      </c>
      <c r="U585" s="69" t="n">
        <v>75375710</v>
      </c>
      <c r="V585" s="70"/>
      <c r="W585" s="69"/>
      <c r="X585" s="69"/>
      <c r="Y585" s="69"/>
      <c r="Z585" s="69"/>
      <c r="AA585" s="69"/>
      <c r="AB585" s="69"/>
      <c r="AC585" s="69"/>
      <c r="AD585" s="69"/>
      <c r="AE585" s="69"/>
      <c r="AF585" s="69"/>
    </row>
    <row r="586" customFormat="false" ht="15" hidden="false" customHeight="true" outlineLevel="0" collapsed="false">
      <c r="A586" s="60" t="s">
        <v>55</v>
      </c>
      <c r="B586" s="61" t="str">
        <f aca="false">VLOOKUP(A586,PROGRAMAS!A:I,5,0)</f>
        <v>TEMÁTICO</v>
      </c>
      <c r="C586" s="62" t="str">
        <f aca="false">VLOOKUP(A586,PROGRAMAS!A:I,2,0)</f>
        <v>SAÚDE PÚBLICA COM ACESSO E QUALIDADE PARA TODOS</v>
      </c>
      <c r="D586" s="62" t="str">
        <f aca="false">VLOOKUP(A586,PROGRAMAS!A:O,3,0)</f>
        <v>DIRETRIZ I</v>
      </c>
      <c r="E586" s="62" t="str">
        <f aca="false">VLOOKUP(A586,PROGRAMAS!A:O,6,0)</f>
        <v>SAÚDE E ASSISTÊNCIA SOCIAL</v>
      </c>
      <c r="F586" s="63" t="s">
        <v>1261</v>
      </c>
      <c r="G586" s="66" t="n">
        <v>1745</v>
      </c>
      <c r="H586" s="65" t="n">
        <f aca="false">VLOOKUP(CONCATENATE(G586,J586),'AÇÕES ORÇAMENTÁRIAS'!O:P,2,0)</f>
        <v>75375710</v>
      </c>
      <c r="I586" s="65" t="n">
        <f aca="false">VLOOKUP(CONCATENATE(G586,J586),'AÇÕES ORÇAMENTÁRIAS'!O:Q,3,0)</f>
        <v>7741021.46</v>
      </c>
      <c r="J586" s="66" t="str">
        <f aca="false">LEFT(K586,5)</f>
        <v>17101</v>
      </c>
      <c r="K586" s="67" t="s">
        <v>1245</v>
      </c>
      <c r="L586" s="71" t="s">
        <v>1253</v>
      </c>
      <c r="M586" s="66" t="str">
        <f aca="false">VLOOKUP(L586,'AÇÕES ESTRATÉGICAS'!D:E,2,0)</f>
        <v>2725</v>
      </c>
      <c r="N586" s="66" t="str">
        <f aca="false">CONCATENATE(J586,O586)</f>
        <v>17101IMPLANTAÇÃO E OPERACIONALIZAÇÃO DOS PROCESSOS DE TRABALHO NOS COMPLEXOS REGULADORES DE GESTÃO ESTADUAL COM ESTRUTURAÇÃO DAS CENTRAIS DE REGULAÇÃO AMBULATORIAL; CENTRAL DE REGULAÇÃO DE INTERNAÇÃO HOSPITALAR E CENTRAL DE REGULAÇÃO DAS URGÊNCIAS,</v>
      </c>
      <c r="O586" s="63" t="s">
        <v>1269</v>
      </c>
      <c r="P586" s="63" t="s">
        <v>213</v>
      </c>
      <c r="Q586" s="69" t="n">
        <v>100</v>
      </c>
      <c r="R586" s="69" t="str">
        <f aca="false">VLOOKUP(O586,'PRODUTOS PPA'!G:G,1,0)</f>
        <v>IMPLANTAÇÃO E OPERACIONALIZAÇÃO DOS PROCESSOS DE TRABALHO NOS COMPLEXOS REGULADORES DE GESTÃO ESTADUAL COM ESTRUTURAÇÃO DAS CENTRAIS DE REGULAÇÃO AMBULATORIAL; CENTRAL DE REGULAÇÃO DE INTERNAÇÃO HOSPITALAR E CENTRAL DE REGULAÇÃO DAS URGÊNCIAS,</v>
      </c>
      <c r="S586" s="69" t="s">
        <v>1261</v>
      </c>
      <c r="T586" s="69" t="n">
        <v>1745</v>
      </c>
      <c r="U586" s="69" t="n">
        <v>75375710</v>
      </c>
      <c r="V586" s="70"/>
      <c r="W586" s="69"/>
      <c r="X586" s="69"/>
      <c r="Y586" s="69"/>
      <c r="Z586" s="69"/>
      <c r="AA586" s="69"/>
      <c r="AB586" s="69"/>
      <c r="AC586" s="69"/>
      <c r="AD586" s="69"/>
      <c r="AE586" s="69"/>
      <c r="AF586" s="69"/>
    </row>
    <row r="587" customFormat="false" ht="15" hidden="false" customHeight="true" outlineLevel="0" collapsed="false">
      <c r="A587" s="60" t="s">
        <v>55</v>
      </c>
      <c r="B587" s="61" t="str">
        <f aca="false">VLOOKUP(A587,PROGRAMAS!A:I,5,0)</f>
        <v>TEMÁTICO</v>
      </c>
      <c r="C587" s="62" t="str">
        <f aca="false">VLOOKUP(A587,PROGRAMAS!A:I,2,0)</f>
        <v>SAÚDE PÚBLICA COM ACESSO E QUALIDADE PARA TODOS</v>
      </c>
      <c r="D587" s="62" t="str">
        <f aca="false">VLOOKUP(A587,PROGRAMAS!A:O,3,0)</f>
        <v>DIRETRIZ I</v>
      </c>
      <c r="E587" s="62" t="str">
        <f aca="false">VLOOKUP(A587,PROGRAMAS!A:O,6,0)</f>
        <v>SAÚDE E ASSISTÊNCIA SOCIAL</v>
      </c>
      <c r="F587" s="63" t="s">
        <v>1261</v>
      </c>
      <c r="G587" s="66" t="n">
        <v>1745</v>
      </c>
      <c r="H587" s="65" t="n">
        <f aca="false">VLOOKUP(CONCATENATE(G587,J587),'AÇÕES ORÇAMENTÁRIAS'!O:P,2,0)</f>
        <v>75375710</v>
      </c>
      <c r="I587" s="65" t="n">
        <f aca="false">VLOOKUP(CONCATENATE(G587,J587),'AÇÕES ORÇAMENTÁRIAS'!O:Q,3,0)</f>
        <v>7741021.46</v>
      </c>
      <c r="J587" s="66" t="str">
        <f aca="false">LEFT(K587,5)</f>
        <v>17101</v>
      </c>
      <c r="K587" s="67" t="s">
        <v>1245</v>
      </c>
      <c r="L587" s="71" t="s">
        <v>1253</v>
      </c>
      <c r="M587" s="66" t="str">
        <f aca="false">VLOOKUP(L587,'AÇÕES ESTRATÉGICAS'!D:E,2,0)</f>
        <v>2725</v>
      </c>
      <c r="N587" s="66" t="str">
        <f aca="false">CONCATENATE(J587,O587)</f>
        <v>17101INFORMATIZAR E MODERNIZAR OS SERVIÇOS DAS ÁREAS FINALÍSTICA E O PROCESSO DE GESTÃO E GERENCIAMENTO ESTADUAL.</v>
      </c>
      <c r="O587" s="63" t="s">
        <v>1270</v>
      </c>
      <c r="P587" s="63" t="s">
        <v>213</v>
      </c>
      <c r="Q587" s="69" t="n">
        <v>100</v>
      </c>
      <c r="R587" s="69" t="str">
        <f aca="false">VLOOKUP(O587,'PRODUTOS PPA'!G:G,1,0)</f>
        <v>INFORMATIZAR E MODERNIZAR OS SERVIÇOS DAS ÁREAS FINALÍSTICA E O PROCESSO DE GESTÃO E GERENCIAMENTO ESTADUAL.</v>
      </c>
      <c r="S587" s="69" t="s">
        <v>1261</v>
      </c>
      <c r="T587" s="69" t="n">
        <v>1745</v>
      </c>
      <c r="U587" s="69" t="n">
        <v>75375710</v>
      </c>
      <c r="V587" s="70"/>
      <c r="W587" s="69"/>
      <c r="X587" s="69"/>
      <c r="Y587" s="69"/>
      <c r="Z587" s="69"/>
      <c r="AA587" s="69"/>
      <c r="AB587" s="69"/>
      <c r="AC587" s="69"/>
      <c r="AD587" s="69"/>
      <c r="AE587" s="69"/>
      <c r="AF587" s="69"/>
    </row>
    <row r="588" customFormat="false" ht="15" hidden="false" customHeight="true" outlineLevel="0" collapsed="false">
      <c r="A588" s="60" t="s">
        <v>55</v>
      </c>
      <c r="B588" s="61" t="str">
        <f aca="false">VLOOKUP(A588,PROGRAMAS!A:I,5,0)</f>
        <v>TEMÁTICO</v>
      </c>
      <c r="C588" s="62" t="str">
        <f aca="false">VLOOKUP(A588,PROGRAMAS!A:I,2,0)</f>
        <v>SAÚDE PÚBLICA COM ACESSO E QUALIDADE PARA TODOS</v>
      </c>
      <c r="D588" s="62" t="str">
        <f aca="false">VLOOKUP(A588,PROGRAMAS!A:O,3,0)</f>
        <v>DIRETRIZ I</v>
      </c>
      <c r="E588" s="62" t="str">
        <f aca="false">VLOOKUP(A588,PROGRAMAS!A:O,6,0)</f>
        <v>SAÚDE E ASSISTÊNCIA SOCIAL</v>
      </c>
      <c r="F588" s="63" t="s">
        <v>1261</v>
      </c>
      <c r="G588" s="66" t="n">
        <v>1745</v>
      </c>
      <c r="H588" s="65" t="n">
        <f aca="false">VLOOKUP(CONCATENATE(G588,J588),'AÇÕES ORÇAMENTÁRIAS'!O:P,2,0)</f>
        <v>75375710</v>
      </c>
      <c r="I588" s="65" t="n">
        <f aca="false">VLOOKUP(CONCATENATE(G588,J588),'AÇÕES ORÇAMENTÁRIAS'!O:Q,3,0)</f>
        <v>7741021.46</v>
      </c>
      <c r="J588" s="66" t="str">
        <f aca="false">LEFT(K588,5)</f>
        <v>17101</v>
      </c>
      <c r="K588" s="67" t="s">
        <v>1245</v>
      </c>
      <c r="L588" s="71" t="s">
        <v>1253</v>
      </c>
      <c r="M588" s="66" t="str">
        <f aca="false">VLOOKUP(L588,'AÇÕES ESTRATÉGICAS'!D:E,2,0)</f>
        <v>2725</v>
      </c>
      <c r="N588" s="66" t="str">
        <f aca="false">CONCATENATE(J588,O588)</f>
        <v>17101REESTRUTURAR A CAPACIDADE INSTALADA DAS REGIONAIS DE SAÚDE. : ESTRUTURA FÍSICA; EQUIPAMENTOS; MATERIAIS PERMANENTES; INSUMOS; INFRAESTRUTURA TECNOLÓGICA; INFORMATIZAÇÃO E VEÍCULOS.</v>
      </c>
      <c r="O588" s="69" t="s">
        <v>1271</v>
      </c>
      <c r="P588" s="69" t="s">
        <v>147</v>
      </c>
      <c r="Q588" s="69" t="n">
        <v>20</v>
      </c>
      <c r="R588" s="69" t="str">
        <f aca="false">VLOOKUP(O588,'PRODUTOS PPA'!G:G,1,0)</f>
        <v>REESTRUTURAR A CAPACIDADE INSTALADA DAS REGIONAIS DE SAÚDE. : ESTRUTURA FÍSICA; EQUIPAMENTOS; MATERIAIS PERMANENTES; INSUMOS; INFRAESTRUTURA TECNOLÓGICA; INFORMATIZAÇÃO E VEÍCULOS.</v>
      </c>
      <c r="S588" s="69" t="s">
        <v>1261</v>
      </c>
      <c r="T588" s="69" t="n">
        <v>1745</v>
      </c>
      <c r="U588" s="69" t="n">
        <v>75375710</v>
      </c>
      <c r="V588" s="70"/>
      <c r="W588" s="69"/>
      <c r="X588" s="69"/>
      <c r="Y588" s="69"/>
      <c r="Z588" s="69"/>
      <c r="AA588" s="69"/>
      <c r="AB588" s="69"/>
      <c r="AC588" s="69"/>
      <c r="AD588" s="69"/>
      <c r="AE588" s="69"/>
      <c r="AF588" s="69"/>
    </row>
    <row r="589" customFormat="false" ht="15" hidden="false" customHeight="true" outlineLevel="0" collapsed="false">
      <c r="A589" s="60" t="s">
        <v>55</v>
      </c>
      <c r="B589" s="61" t="str">
        <f aca="false">VLOOKUP(A589,PROGRAMAS!A:I,5,0)</f>
        <v>TEMÁTICO</v>
      </c>
      <c r="C589" s="62" t="str">
        <f aca="false">VLOOKUP(A589,PROGRAMAS!A:I,2,0)</f>
        <v>SAÚDE PÚBLICA COM ACESSO E QUALIDADE PARA TODOS</v>
      </c>
      <c r="D589" s="62" t="str">
        <f aca="false">VLOOKUP(A589,PROGRAMAS!A:O,3,0)</f>
        <v>DIRETRIZ I</v>
      </c>
      <c r="E589" s="62" t="str">
        <f aca="false">VLOOKUP(A589,PROGRAMAS!A:O,6,0)</f>
        <v>SAÚDE E ASSISTÊNCIA SOCIAL</v>
      </c>
      <c r="F589" s="63" t="s">
        <v>1272</v>
      </c>
      <c r="G589" s="66" t="str">
        <f aca="false">VLOOKUP(F589,'AÇÕES ORÇAMENTÁRIAS'!D:E,2,0)</f>
        <v>2419</v>
      </c>
      <c r="H589" s="65" t="n">
        <f aca="false">VLOOKUP(CONCATENATE(G589,J589),'AÇÕES ORÇAMENTÁRIAS'!O:P,2,0)</f>
        <v>8000000</v>
      </c>
      <c r="I589" s="65" t="n">
        <f aca="false">VLOOKUP(CONCATENATE(G589,J589),'AÇÕES ORÇAMENTÁRIAS'!O:Q,3,0)</f>
        <v>5818849.18</v>
      </c>
      <c r="J589" s="66" t="str">
        <f aca="false">LEFT(K589,5)</f>
        <v>17101</v>
      </c>
      <c r="K589" s="67" t="s">
        <v>1245</v>
      </c>
      <c r="L589" s="71" t="s">
        <v>1249</v>
      </c>
      <c r="M589" s="66" t="str">
        <f aca="false">VLOOKUP(L589,'AÇÕES ESTRATÉGICAS'!D:E,2,0)</f>
        <v>2691</v>
      </c>
      <c r="N589" s="66" t="str">
        <f aca="false">CONCATENATE(J589,O589)</f>
        <v>17101ATENDIMENTO A DECISÕES PROCESSUAIS COM VISTAS A GARANTIA DO ACESSO A MEDICAMENTOS EXCEPCIONAIS E DE ALTO CUSTO E SERVIÇOS DE SAÚDE NO SETOR PUBLICO</v>
      </c>
      <c r="O589" s="63" t="s">
        <v>1273</v>
      </c>
      <c r="P589" s="63" t="s">
        <v>213</v>
      </c>
      <c r="Q589" s="69" t="n">
        <v>100</v>
      </c>
      <c r="R589" s="69" t="str">
        <f aca="false">VLOOKUP(O589,'PRODUTOS PPA'!G:G,1,0)</f>
        <v>ATENDIMENTO A DECISÕES PROCESSUAIS COM VISTAS A GARANTIA DO ACESSO A MEDICAMENTOS EXCEPCIONAIS E DE ALTO CUSTO E SERVIÇOS DE SAÚDE NO SETOR PUBLICO</v>
      </c>
      <c r="S589" s="69" t="s">
        <v>1272</v>
      </c>
      <c r="T589" s="69" t="s">
        <v>1274</v>
      </c>
      <c r="U589" s="69" t="n">
        <v>8000000</v>
      </c>
      <c r="V589" s="70"/>
      <c r="W589" s="69"/>
      <c r="X589" s="69"/>
      <c r="Y589" s="69"/>
      <c r="Z589" s="69"/>
      <c r="AA589" s="69"/>
      <c r="AB589" s="69"/>
      <c r="AC589" s="69"/>
      <c r="AD589" s="69"/>
      <c r="AE589" s="69"/>
      <c r="AF589" s="69"/>
    </row>
    <row r="590" customFormat="false" ht="15" hidden="false" customHeight="true" outlineLevel="0" collapsed="false">
      <c r="A590" s="60" t="s">
        <v>55</v>
      </c>
      <c r="B590" s="61" t="str">
        <f aca="false">VLOOKUP(A590,PROGRAMAS!A:I,5,0)</f>
        <v>TEMÁTICO</v>
      </c>
      <c r="C590" s="62" t="str">
        <f aca="false">VLOOKUP(A590,PROGRAMAS!A:I,2,0)</f>
        <v>SAÚDE PÚBLICA COM ACESSO E QUALIDADE PARA TODOS</v>
      </c>
      <c r="D590" s="62" t="str">
        <f aca="false">VLOOKUP(A590,PROGRAMAS!A:O,3,0)</f>
        <v>DIRETRIZ I</v>
      </c>
      <c r="E590" s="62" t="str">
        <f aca="false">VLOOKUP(A590,PROGRAMAS!A:O,6,0)</f>
        <v>SAÚDE E ASSISTÊNCIA SOCIAL</v>
      </c>
      <c r="F590" s="63" t="s">
        <v>1275</v>
      </c>
      <c r="G590" s="66" t="str">
        <f aca="false">VLOOKUP(F590,'AÇÕES ORÇAMENTÁRIAS'!D:E,2,0)</f>
        <v>2420</v>
      </c>
      <c r="H590" s="65" t="n">
        <f aca="false">VLOOKUP(CONCATENATE(G590,J590),'AÇÕES ORÇAMENTÁRIAS'!O:P,2,0)</f>
        <v>7645000</v>
      </c>
      <c r="I590" s="65" t="n">
        <f aca="false">VLOOKUP(CONCATENATE(G590,J590),'AÇÕES ORÇAMENTÁRIAS'!O:Q,3,0)</f>
        <v>5442860.53</v>
      </c>
      <c r="J590" s="66" t="str">
        <f aca="false">LEFT(K590,5)</f>
        <v>17101</v>
      </c>
      <c r="K590" s="67" t="s">
        <v>1245</v>
      </c>
      <c r="L590" s="71" t="s">
        <v>1276</v>
      </c>
      <c r="M590" s="66" t="str">
        <f aca="false">VLOOKUP(L590,'AÇÕES ESTRATÉGICAS'!D:E,2,0)</f>
        <v>2698</v>
      </c>
      <c r="N590" s="66" t="str">
        <f aca="false">CONCATENATE(J590,O590)</f>
        <v>17101ACESSO AO TRATAMENTO FORA DO DOMICILIO - TFD PARA USUÁRIOS DO SUS</v>
      </c>
      <c r="O590" s="63" t="s">
        <v>1277</v>
      </c>
      <c r="P590" s="63" t="s">
        <v>213</v>
      </c>
      <c r="Q590" s="69" t="n">
        <v>100</v>
      </c>
      <c r="R590" s="69" t="str">
        <f aca="false">VLOOKUP(O590,'PRODUTOS PPA'!G:G,1,0)</f>
        <v>ACESSO AO TRATAMENTO FORA DO DOMICILIO - TFD PARA USUÁRIOS DO SUS</v>
      </c>
      <c r="S590" s="69" t="s">
        <v>1275</v>
      </c>
      <c r="T590" s="69" t="s">
        <v>1278</v>
      </c>
      <c r="U590" s="69" t="n">
        <v>7645000</v>
      </c>
      <c r="V590" s="70"/>
      <c r="W590" s="69"/>
      <c r="X590" s="69"/>
      <c r="Y590" s="69"/>
      <c r="Z590" s="69"/>
      <c r="AA590" s="69"/>
      <c r="AB590" s="69"/>
      <c r="AC590" s="69"/>
      <c r="AD590" s="69"/>
      <c r="AE590" s="69"/>
      <c r="AF590" s="69"/>
    </row>
    <row r="591" customFormat="false" ht="15" hidden="false" customHeight="true" outlineLevel="0" collapsed="false">
      <c r="A591" s="60" t="s">
        <v>55</v>
      </c>
      <c r="B591" s="61" t="str">
        <f aca="false">VLOOKUP(A591,PROGRAMAS!A:I,5,0)</f>
        <v>TEMÁTICO</v>
      </c>
      <c r="C591" s="62" t="str">
        <f aca="false">VLOOKUP(A591,PROGRAMAS!A:I,2,0)</f>
        <v>SAÚDE PÚBLICA COM ACESSO E QUALIDADE PARA TODOS</v>
      </c>
      <c r="D591" s="62" t="str">
        <f aca="false">VLOOKUP(A591,PROGRAMAS!A:O,3,0)</f>
        <v>DIRETRIZ I</v>
      </c>
      <c r="E591" s="62" t="str">
        <f aca="false">VLOOKUP(A591,PROGRAMAS!A:O,6,0)</f>
        <v>SAÚDE E ASSISTÊNCIA SOCIAL</v>
      </c>
      <c r="F591" s="63" t="s">
        <v>1279</v>
      </c>
      <c r="G591" s="66" t="str">
        <f aca="false">VLOOKUP(F591,'AÇÕES ORÇAMENTÁRIAS'!D:E,2,0)</f>
        <v>2411</v>
      </c>
      <c r="H591" s="65" t="n">
        <f aca="false">VLOOKUP(CONCATENATE(G591,J591),'AÇÕES ORÇAMENTÁRIAS'!O:P,2,0)</f>
        <v>535000</v>
      </c>
      <c r="I591" s="65" t="n">
        <f aca="false">VLOOKUP(CONCATENATE(G591,J591),'AÇÕES ORÇAMENTÁRIAS'!O:Q,3,0)</f>
        <v>41389.27</v>
      </c>
      <c r="J591" s="66" t="str">
        <f aca="false">LEFT(K591,5)</f>
        <v>17101</v>
      </c>
      <c r="K591" s="67" t="s">
        <v>1245</v>
      </c>
      <c r="L591" s="71" t="s">
        <v>1280</v>
      </c>
      <c r="M591" s="66" t="str">
        <f aca="false">VLOOKUP(L591,'AÇÕES ESTRATÉGICAS'!D:E,2,0)</f>
        <v>2596</v>
      </c>
      <c r="N591" s="66" t="str">
        <f aca="false">CONCATENATE(J591,O591)</f>
        <v>17101FORTALECIMENTO DO SISTEMA DE PLANEJAMENTO DO SUS (PLANEJASUS) NO ESTADO DO PIAUÍ, POR MEIO DO APOIO AOS 224 MUNICÍPIOS NAS AÇÕES DE PLANEJAMENTO.</v>
      </c>
      <c r="O591" s="63" t="s">
        <v>1281</v>
      </c>
      <c r="P591" s="63" t="s">
        <v>407</v>
      </c>
      <c r="Q591" s="69" t="n">
        <v>100</v>
      </c>
      <c r="R591" s="69" t="str">
        <f aca="false">VLOOKUP(O591,'PRODUTOS PPA'!G:G,1,0)</f>
        <v>FORTALECIMENTO DO SISTEMA DE PLANEJAMENTO DO SUS (PLANEJASUS) NO ESTADO DO PIAUÍ, POR MEIO DO APOIO AOS 224 MUNICÍPIOS NAS AÇÕES DE PLANEJAMENTO.</v>
      </c>
      <c r="S591" s="69" t="s">
        <v>1279</v>
      </c>
      <c r="T591" s="69" t="s">
        <v>1282</v>
      </c>
      <c r="U591" s="69" t="n">
        <v>535000</v>
      </c>
      <c r="V591" s="70"/>
      <c r="W591" s="69"/>
      <c r="X591" s="69"/>
      <c r="Y591" s="69"/>
      <c r="Z591" s="69"/>
      <c r="AA591" s="69"/>
      <c r="AB591" s="69"/>
      <c r="AC591" s="69"/>
      <c r="AD591" s="69"/>
      <c r="AE591" s="69"/>
      <c r="AF591" s="69"/>
    </row>
    <row r="592" customFormat="false" ht="15" hidden="false" customHeight="true" outlineLevel="0" collapsed="false">
      <c r="A592" s="60" t="s">
        <v>55</v>
      </c>
      <c r="B592" s="61" t="str">
        <f aca="false">VLOOKUP(A592,PROGRAMAS!A:I,5,0)</f>
        <v>TEMÁTICO</v>
      </c>
      <c r="C592" s="62" t="str">
        <f aca="false">VLOOKUP(A592,PROGRAMAS!A:I,2,0)</f>
        <v>SAÚDE PÚBLICA COM ACESSO E QUALIDADE PARA TODOS</v>
      </c>
      <c r="D592" s="62" t="str">
        <f aca="false">VLOOKUP(A592,PROGRAMAS!A:O,3,0)</f>
        <v>DIRETRIZ I</v>
      </c>
      <c r="E592" s="62" t="str">
        <f aca="false">VLOOKUP(A592,PROGRAMAS!A:O,6,0)</f>
        <v>SAÚDE E ASSISTÊNCIA SOCIAL</v>
      </c>
      <c r="F592" s="63" t="s">
        <v>1283</v>
      </c>
      <c r="G592" s="66" t="n">
        <v>2425</v>
      </c>
      <c r="H592" s="65" t="n">
        <f aca="false">VLOOKUP(CONCATENATE(G592,J592),'AÇÕES ORÇAMENTÁRIAS'!O:P,2,0)</f>
        <v>29320000</v>
      </c>
      <c r="I592" s="65" t="n">
        <f aca="false">VLOOKUP(CONCATENATE(G592,J592),'AÇÕES ORÇAMENTÁRIAS'!O:Q,3,0)</f>
        <v>2432644.78</v>
      </c>
      <c r="J592" s="66" t="str">
        <f aca="false">LEFT(K592,5)</f>
        <v>17101</v>
      </c>
      <c r="K592" s="67" t="s">
        <v>1245</v>
      </c>
      <c r="L592" s="71" t="s">
        <v>1284</v>
      </c>
      <c r="M592" s="66" t="str">
        <f aca="false">VLOOKUP(L592,'AÇÕES ESTRATÉGICAS'!D:E,2,0)</f>
        <v>2711</v>
      </c>
      <c r="N592" s="66" t="str">
        <f aca="false">CONCATENATE(J592,O592)</f>
        <v>17101AÇÕES DE VIGILÂNCIA AMBIENTAL IMPLANTADAS E IMPLEMENTADAS, GARANTINDO A QUALIDADE DO AR, DA ÁGUA E CONTROLE DE DESASTRES AMBIENTAIS</v>
      </c>
      <c r="O592" s="63" t="s">
        <v>1285</v>
      </c>
      <c r="P592" s="63" t="s">
        <v>213</v>
      </c>
      <c r="Q592" s="69" t="n">
        <v>100</v>
      </c>
      <c r="R592" s="69" t="str">
        <f aca="false">VLOOKUP(O592,'PRODUTOS PPA'!G:G,1,0)</f>
        <v>AÇÕES DE VIGILÂNCIA AMBIENTAL IMPLANTADAS E IMPLEMENTADAS, GARANTINDO A QUALIDADE DO AR, DA ÁGUA E CONTROLE DE DESASTRES AMBIENTAIS</v>
      </c>
      <c r="S592" s="69" t="s">
        <v>1283</v>
      </c>
      <c r="T592" s="69" t="n">
        <v>2425</v>
      </c>
      <c r="U592" s="69" t="n">
        <v>29320000</v>
      </c>
      <c r="V592" s="70"/>
      <c r="W592" s="69"/>
      <c r="X592" s="69"/>
      <c r="Y592" s="69"/>
      <c r="Z592" s="69"/>
      <c r="AA592" s="69"/>
      <c r="AB592" s="69"/>
      <c r="AC592" s="69"/>
      <c r="AD592" s="69"/>
      <c r="AE592" s="69"/>
      <c r="AF592" s="69"/>
    </row>
    <row r="593" customFormat="false" ht="15" hidden="false" customHeight="true" outlineLevel="0" collapsed="false">
      <c r="A593" s="60" t="s">
        <v>55</v>
      </c>
      <c r="B593" s="61" t="str">
        <f aca="false">VLOOKUP(A593,PROGRAMAS!A:I,5,0)</f>
        <v>TEMÁTICO</v>
      </c>
      <c r="C593" s="62" t="str">
        <f aca="false">VLOOKUP(A593,PROGRAMAS!A:I,2,0)</f>
        <v>SAÚDE PÚBLICA COM ACESSO E QUALIDADE PARA TODOS</v>
      </c>
      <c r="D593" s="62" t="str">
        <f aca="false">VLOOKUP(A593,PROGRAMAS!A:O,3,0)</f>
        <v>DIRETRIZ I</v>
      </c>
      <c r="E593" s="62" t="str">
        <f aca="false">VLOOKUP(A593,PROGRAMAS!A:O,6,0)</f>
        <v>SAÚDE E ASSISTÊNCIA SOCIAL</v>
      </c>
      <c r="F593" s="63" t="s">
        <v>1286</v>
      </c>
      <c r="G593" s="66" t="n">
        <v>2424</v>
      </c>
      <c r="H593" s="65" t="n">
        <f aca="false">VLOOKUP(CONCATENATE(G593,J593),'AÇÕES ORÇAMENTÁRIAS'!O:P,2,0)</f>
        <v>863366</v>
      </c>
      <c r="I593" s="65" t="n">
        <f aca="false">VLOOKUP(CONCATENATE(G593,J593),'AÇÕES ORÇAMENTÁRIAS'!O:Q,3,0)</f>
        <v>0</v>
      </c>
      <c r="J593" s="66" t="str">
        <f aca="false">LEFT(K593,5)</f>
        <v>17101</v>
      </c>
      <c r="K593" s="67" t="s">
        <v>1245</v>
      </c>
      <c r="L593" s="71" t="s">
        <v>1284</v>
      </c>
      <c r="M593" s="66" t="str">
        <f aca="false">VLOOKUP(L593,'AÇÕES ESTRATÉGICAS'!D:E,2,0)</f>
        <v>2711</v>
      </c>
      <c r="N593" s="66" t="str">
        <f aca="false">CONCATENATE(J593,O593)</f>
        <v>17101AÇÕES DE VIGILÂNCIAS A SAÚDE NO ESTADO DO PIAUÍ IMPLEMENTADAS, COM ÊNFASE NO COMPONENTE DE VIGILÂNCIA EPIDEMIOLÓGICA</v>
      </c>
      <c r="O593" s="63" t="s">
        <v>1287</v>
      </c>
      <c r="P593" s="63" t="s">
        <v>213</v>
      </c>
      <c r="Q593" s="69" t="n">
        <v>100</v>
      </c>
      <c r="R593" s="69" t="str">
        <f aca="false">VLOOKUP(O593,'PRODUTOS PPA'!G:G,1,0)</f>
        <v>AÇÕES DE VIGILÂNCIAS A SAÚDE NO ESTADO DO PIAUÍ IMPLEMENTADAS, COM ÊNFASE NO COMPONENTE DE VIGILÂNCIA EPIDEMIOLÓGICA</v>
      </c>
      <c r="S593" s="69" t="s">
        <v>1286</v>
      </c>
      <c r="T593" s="69" t="n">
        <v>2424</v>
      </c>
      <c r="U593" s="69" t="n">
        <v>863366</v>
      </c>
      <c r="V593" s="70"/>
      <c r="W593" s="69"/>
      <c r="X593" s="69"/>
      <c r="Y593" s="69"/>
      <c r="Z593" s="69"/>
      <c r="AA593" s="69"/>
      <c r="AB593" s="69"/>
      <c r="AC593" s="69"/>
      <c r="AD593" s="69"/>
      <c r="AE593" s="69"/>
      <c r="AF593" s="69"/>
    </row>
    <row r="594" customFormat="false" ht="15" hidden="false" customHeight="true" outlineLevel="0" collapsed="false">
      <c r="A594" s="60" t="s">
        <v>55</v>
      </c>
      <c r="B594" s="61" t="str">
        <f aca="false">VLOOKUP(A594,PROGRAMAS!A:I,5,0)</f>
        <v>TEMÁTICO</v>
      </c>
      <c r="C594" s="62" t="str">
        <f aca="false">VLOOKUP(A594,PROGRAMAS!A:I,2,0)</f>
        <v>SAÚDE PÚBLICA COM ACESSO E QUALIDADE PARA TODOS</v>
      </c>
      <c r="D594" s="62" t="str">
        <f aca="false">VLOOKUP(A594,PROGRAMAS!A:O,3,0)</f>
        <v>DIRETRIZ I</v>
      </c>
      <c r="E594" s="62" t="str">
        <f aca="false">VLOOKUP(A594,PROGRAMAS!A:O,6,0)</f>
        <v>SAÚDE E ASSISTÊNCIA SOCIAL</v>
      </c>
      <c r="F594" s="63" t="s">
        <v>1288</v>
      </c>
      <c r="G594" s="66" t="n">
        <v>2423</v>
      </c>
      <c r="H594" s="65" t="n">
        <f aca="false">VLOOKUP(CONCATENATE(G594,J594),'AÇÕES ORÇAMENTÁRIAS'!O:P,2,0)</f>
        <v>1600000</v>
      </c>
      <c r="I594" s="65" t="n">
        <f aca="false">VLOOKUP(CONCATENATE(G594,J594),'AÇÕES ORÇAMENTÁRIAS'!O:Q,3,0)</f>
        <v>186229.3</v>
      </c>
      <c r="J594" s="66" t="str">
        <f aca="false">LEFT(K594,5)</f>
        <v>17101</v>
      </c>
      <c r="K594" s="67" t="s">
        <v>1245</v>
      </c>
      <c r="L594" s="71" t="s">
        <v>1284</v>
      </c>
      <c r="M594" s="66" t="str">
        <f aca="false">VLOOKUP(L594,'AÇÕES ESTRATÉGICAS'!D:E,2,0)</f>
        <v>2711</v>
      </c>
      <c r="N594" s="66" t="str">
        <f aca="false">CONCATENATE(J594,O594)</f>
        <v>17101AÇÕES DE VIGILÂNCIA SANITÁRIA IMPLEMENTADAS, GARANTINDO A QUALIDADE DOS PRODUTOS, SERVIÇOS E AMBIENTES E SUA ADEQUAÇÃO AS NORMAS SANITÁRIAS</v>
      </c>
      <c r="O594" s="63" t="s">
        <v>1289</v>
      </c>
      <c r="P594" s="63" t="s">
        <v>213</v>
      </c>
      <c r="Q594" s="69" t="n">
        <v>100</v>
      </c>
      <c r="R594" s="69" t="str">
        <f aca="false">VLOOKUP(O594,'PRODUTOS PPA'!G:G,1,0)</f>
        <v>AÇÕES DE VIGILÂNCIA SANITÁRIA IMPLEMENTADAS, GARANTINDO A QUALIDADE DOS PRODUTOS, SERVIÇOS E AMBIENTES E SUA ADEQUAÇÃO AS NORMAS SANITÁRIAS</v>
      </c>
      <c r="S594" s="69" t="s">
        <v>1288</v>
      </c>
      <c r="T594" s="69" t="n">
        <v>2423</v>
      </c>
      <c r="U594" s="69" t="n">
        <v>1600000</v>
      </c>
      <c r="V594" s="70"/>
      <c r="W594" s="69"/>
      <c r="X594" s="69"/>
      <c r="Y594" s="69"/>
      <c r="Z594" s="69"/>
      <c r="AA594" s="69"/>
      <c r="AB594" s="69"/>
      <c r="AC594" s="69"/>
      <c r="AD594" s="69"/>
      <c r="AE594" s="69"/>
      <c r="AF594" s="69"/>
    </row>
    <row r="595" customFormat="false" ht="15" hidden="false" customHeight="true" outlineLevel="0" collapsed="false">
      <c r="A595" s="60" t="s">
        <v>55</v>
      </c>
      <c r="B595" s="61" t="str">
        <f aca="false">VLOOKUP(A595,PROGRAMAS!A:I,5,0)</f>
        <v>TEMÁTICO</v>
      </c>
      <c r="C595" s="62" t="str">
        <f aca="false">VLOOKUP(A595,PROGRAMAS!A:I,2,0)</f>
        <v>SAÚDE PÚBLICA COM ACESSO E QUALIDADE PARA TODOS</v>
      </c>
      <c r="D595" s="62" t="str">
        <f aca="false">VLOOKUP(A595,PROGRAMAS!A:O,3,0)</f>
        <v>DIRETRIZ I</v>
      </c>
      <c r="E595" s="62" t="str">
        <f aca="false">VLOOKUP(A595,PROGRAMAS!A:O,6,0)</f>
        <v>SAÚDE E ASSISTÊNCIA SOCIAL</v>
      </c>
      <c r="F595" s="63" t="s">
        <v>1290</v>
      </c>
      <c r="G595" s="66" t="n">
        <v>2406</v>
      </c>
      <c r="H595" s="65" t="n">
        <f aca="false">VLOOKUP(CONCATENATE(G595,J595),'AÇÕES ORÇAMENTÁRIAS'!O:P,2,0)</f>
        <v>820000</v>
      </c>
      <c r="I595" s="65" t="n">
        <f aca="false">VLOOKUP(CONCATENATE(G595,J595),'AÇÕES ORÇAMENTÁRIAS'!O:Q,3,0)</f>
        <v>34992.26</v>
      </c>
      <c r="J595" s="66" t="str">
        <f aca="false">LEFT(K595,5)</f>
        <v>17101</v>
      </c>
      <c r="K595" s="67" t="s">
        <v>1245</v>
      </c>
      <c r="L595" s="71" t="s">
        <v>1280</v>
      </c>
      <c r="M595" s="66" t="str">
        <f aca="false">VLOOKUP(L595,'AÇÕES ESTRATÉGICAS'!D:E,2,0)</f>
        <v>2596</v>
      </c>
      <c r="N595" s="66" t="str">
        <f aca="false">CONCATENATE(J595,O595)</f>
        <v>17101IMPLEMENTAÇÃO E CONSOLIDAÇÃO DA POLÍTICA DE GESTÃO ESTRATÉGICA E PARTICIPATIVA NO SUS (PARTICIPASUS) NO ESTADO DO PIAUÍ, POR MEIO DO DESENVOLVIMENTO DE 100% DOS PLANOS DE AÇÃO ELABORADOS PARA EXECUÇÃO DOS RECURSOS FINANCEIROS ESPECÍFICOS,</v>
      </c>
      <c r="O595" s="63" t="s">
        <v>1291</v>
      </c>
      <c r="P595" s="63" t="s">
        <v>213</v>
      </c>
      <c r="Q595" s="69" t="n">
        <v>100</v>
      </c>
      <c r="R595" s="69" t="str">
        <f aca="false">VLOOKUP(O595,'PRODUTOS PPA'!G:G,1,0)</f>
        <v>IMPLEMENTAÇÃO E CONSOLIDAÇÃO DA POLÍTICA DE GESTÃO ESTRATÉGICA E PARTICIPATIVA NO SUS (PARTICIPASUS) NO ESTADO DO PIAUÍ, POR MEIO DO DESENVOLVIMENTO DE 100% DOS PLANOS DE AÇÃO ELABORADOS PARA EXECUÇÃO DOS RECURSOS FINANCEIROS ESPECÍFICOS,</v>
      </c>
      <c r="S595" s="69" t="s">
        <v>1290</v>
      </c>
      <c r="T595" s="69" t="n">
        <v>2406</v>
      </c>
      <c r="U595" s="69" t="n">
        <v>820000</v>
      </c>
      <c r="V595" s="70"/>
      <c r="W595" s="69"/>
      <c r="X595" s="69"/>
      <c r="Y595" s="69"/>
      <c r="Z595" s="69"/>
      <c r="AA595" s="69"/>
      <c r="AB595" s="69"/>
      <c r="AC595" s="69"/>
      <c r="AD595" s="69"/>
      <c r="AE595" s="69"/>
      <c r="AF595" s="69"/>
    </row>
    <row r="596" customFormat="false" ht="15" hidden="false" customHeight="true" outlineLevel="0" collapsed="false">
      <c r="A596" s="60" t="s">
        <v>55</v>
      </c>
      <c r="B596" s="61" t="str">
        <f aca="false">VLOOKUP(A596,PROGRAMAS!A:I,5,0)</f>
        <v>TEMÁTICO</v>
      </c>
      <c r="C596" s="62" t="str">
        <f aca="false">VLOOKUP(A596,PROGRAMAS!A:I,2,0)</f>
        <v>SAÚDE PÚBLICA COM ACESSO E QUALIDADE PARA TODOS</v>
      </c>
      <c r="D596" s="62" t="str">
        <f aca="false">VLOOKUP(A596,PROGRAMAS!A:O,3,0)</f>
        <v>DIRETRIZ I</v>
      </c>
      <c r="E596" s="62" t="str">
        <f aca="false">VLOOKUP(A596,PROGRAMAS!A:O,6,0)</f>
        <v>SAÚDE E ASSISTÊNCIA SOCIAL</v>
      </c>
      <c r="F596" s="63" t="s">
        <v>1292</v>
      </c>
      <c r="G596" s="66" t="n">
        <v>2414</v>
      </c>
      <c r="H596" s="65" t="n">
        <f aca="false">VLOOKUP(CONCATENATE(G596,J596),'AÇÕES ORÇAMENTÁRIAS'!O:P,2,0)</f>
        <v>395000</v>
      </c>
      <c r="I596" s="65" t="n">
        <f aca="false">VLOOKUP(CONCATENATE(G596,J596),'AÇÕES ORÇAMENTÁRIAS'!O:Q,3,0)</f>
        <v>29215.84</v>
      </c>
      <c r="J596" s="66" t="str">
        <f aca="false">LEFT(K596,5)</f>
        <v>17101</v>
      </c>
      <c r="K596" s="67" t="s">
        <v>1245</v>
      </c>
      <c r="L596" s="71" t="s">
        <v>1293</v>
      </c>
      <c r="M596" s="66" t="str">
        <f aca="false">VLOOKUP(L596,'AÇÕES ESTRATÉGICAS'!D:E,2,0)</f>
        <v>2637</v>
      </c>
      <c r="N596" s="66" t="str">
        <f aca="false">CONCATENATE(J596,O596)</f>
        <v>17101APOIO A IMPLANTAÇÃO E IMPLEMENTAÇÃO DOS SISTEMAS DE TRANSPORTE DE URGÊNCIA E EMERGÊNCIA; SISTEMAS DE TRANSPORTE SANITÁRIO; SISTEMAS DE REGULAÇÃO, SISTEMAS DE IDENTIFICAÇÃO DE USUÁRIOS E SISTEMAS DE PRONTUÁRIOS ELETRÔNICOS CONTEMPLANDO AS MESOREGIÕES</v>
      </c>
      <c r="O596" s="69" t="s">
        <v>1294</v>
      </c>
      <c r="P596" s="69" t="s">
        <v>147</v>
      </c>
      <c r="Q596" s="69" t="n">
        <v>2</v>
      </c>
      <c r="R596" s="69" t="str">
        <f aca="false">VLOOKUP(O596,'PRODUTOS PPA'!G:G,1,0)</f>
        <v>APOIO A IMPLANTAÇÃO E IMPLEMENTAÇÃO DOS SISTEMAS DE TRANSPORTE DE URGÊNCIA E EMERGÊNCIA; SISTEMAS DE TRANSPORTE SANITÁRIO; SISTEMAS DE REGULAÇÃO, SISTEMAS DE IDENTIFICAÇÃO DE USUÁRIOS E SISTEMAS DE PRONTUÁRIOS ELETRÔNICOS CONTEMPLANDO AS MESOREGIÕES</v>
      </c>
      <c r="S596" s="69" t="s">
        <v>1292</v>
      </c>
      <c r="T596" s="69" t="n">
        <v>2414</v>
      </c>
      <c r="U596" s="69" t="n">
        <v>395000</v>
      </c>
      <c r="V596" s="70"/>
      <c r="W596" s="69"/>
      <c r="X596" s="69"/>
      <c r="Y596" s="69"/>
      <c r="Z596" s="69"/>
      <c r="AA596" s="69"/>
      <c r="AB596" s="69"/>
      <c r="AC596" s="69"/>
      <c r="AD596" s="69"/>
      <c r="AE596" s="69"/>
      <c r="AF596" s="69"/>
    </row>
    <row r="597" customFormat="false" ht="15" hidden="false" customHeight="true" outlineLevel="0" collapsed="false">
      <c r="A597" s="60" t="s">
        <v>55</v>
      </c>
      <c r="B597" s="61" t="str">
        <f aca="false">VLOOKUP(A597,PROGRAMAS!A:I,5,0)</f>
        <v>TEMÁTICO</v>
      </c>
      <c r="C597" s="62" t="str">
        <f aca="false">VLOOKUP(A597,PROGRAMAS!A:I,2,0)</f>
        <v>SAÚDE PÚBLICA COM ACESSO E QUALIDADE PARA TODOS</v>
      </c>
      <c r="D597" s="62" t="str">
        <f aca="false">VLOOKUP(A597,PROGRAMAS!A:O,3,0)</f>
        <v>DIRETRIZ I</v>
      </c>
      <c r="E597" s="62" t="str">
        <f aca="false">VLOOKUP(A597,PROGRAMAS!A:O,6,0)</f>
        <v>SAÚDE E ASSISTÊNCIA SOCIAL</v>
      </c>
      <c r="F597" s="63" t="s">
        <v>1292</v>
      </c>
      <c r="G597" s="66" t="n">
        <v>2414</v>
      </c>
      <c r="H597" s="65" t="n">
        <f aca="false">VLOOKUP(CONCATENATE(G597,J597),'AÇÕES ORÇAMENTÁRIAS'!O:P,2,0)</f>
        <v>395000</v>
      </c>
      <c r="I597" s="65" t="n">
        <f aca="false">VLOOKUP(CONCATENATE(G597,J597),'AÇÕES ORÇAMENTÁRIAS'!O:Q,3,0)</f>
        <v>29215.84</v>
      </c>
      <c r="J597" s="66" t="str">
        <f aca="false">LEFT(K597,5)</f>
        <v>17101</v>
      </c>
      <c r="K597" s="67" t="s">
        <v>1245</v>
      </c>
      <c r="L597" s="71" t="s">
        <v>1293</v>
      </c>
      <c r="M597" s="66" t="str">
        <f aca="false">VLOOKUP(L597,'AÇÕES ESTRATÉGICAS'!D:E,2,0)</f>
        <v>2637</v>
      </c>
      <c r="N597" s="66" t="str">
        <f aca="false">CONCATENATE(J597,O597)</f>
        <v>17101IMPLANTAÇÃO E FORTALECIMENTO DA REDE DE ATENÇÃO ÀS DOENÇAS CRÔNICAS -RADC</v>
      </c>
      <c r="O597" s="69" t="s">
        <v>1295</v>
      </c>
      <c r="P597" s="69" t="s">
        <v>147</v>
      </c>
      <c r="Q597" s="69" t="n">
        <v>2</v>
      </c>
      <c r="R597" s="69" t="str">
        <f aca="false">VLOOKUP(O597,'PRODUTOS PPA'!G:G,1,0)</f>
        <v>IMPLANTAÇÃO E FORTALECIMENTO DA REDE DE ATENÇÃO ÀS DOENÇAS CRÔNICAS -RADC</v>
      </c>
      <c r="S597" s="69" t="s">
        <v>1292</v>
      </c>
      <c r="T597" s="69" t="n">
        <v>2414</v>
      </c>
      <c r="U597" s="69" t="n">
        <v>395000</v>
      </c>
      <c r="V597" s="70"/>
      <c r="W597" s="69"/>
      <c r="X597" s="69"/>
      <c r="Y597" s="69"/>
      <c r="Z597" s="69"/>
      <c r="AA597" s="69"/>
      <c r="AB597" s="69"/>
      <c r="AC597" s="69"/>
      <c r="AD597" s="69"/>
      <c r="AE597" s="69"/>
      <c r="AF597" s="69"/>
    </row>
    <row r="598" customFormat="false" ht="15" hidden="false" customHeight="true" outlineLevel="0" collapsed="false">
      <c r="A598" s="60" t="s">
        <v>55</v>
      </c>
      <c r="B598" s="61" t="str">
        <f aca="false">VLOOKUP(A598,PROGRAMAS!A:I,5,0)</f>
        <v>TEMÁTICO</v>
      </c>
      <c r="C598" s="62" t="str">
        <f aca="false">VLOOKUP(A598,PROGRAMAS!A:I,2,0)</f>
        <v>SAÚDE PÚBLICA COM ACESSO E QUALIDADE PARA TODOS</v>
      </c>
      <c r="D598" s="62" t="str">
        <f aca="false">VLOOKUP(A598,PROGRAMAS!A:O,3,0)</f>
        <v>DIRETRIZ I</v>
      </c>
      <c r="E598" s="62" t="str">
        <f aca="false">VLOOKUP(A598,PROGRAMAS!A:O,6,0)</f>
        <v>SAÚDE E ASSISTÊNCIA SOCIAL</v>
      </c>
      <c r="F598" s="63" t="s">
        <v>1292</v>
      </c>
      <c r="G598" s="66" t="n">
        <v>2414</v>
      </c>
      <c r="H598" s="65" t="n">
        <f aca="false">VLOOKUP(CONCATENATE(G598,J598),'AÇÕES ORÇAMENTÁRIAS'!O:P,2,0)</f>
        <v>395000</v>
      </c>
      <c r="I598" s="65" t="n">
        <f aca="false">VLOOKUP(CONCATENATE(G598,J598),'AÇÕES ORÇAMENTÁRIAS'!O:Q,3,0)</f>
        <v>29215.84</v>
      </c>
      <c r="J598" s="66" t="str">
        <f aca="false">LEFT(K598,5)</f>
        <v>17101</v>
      </c>
      <c r="K598" s="67" t="s">
        <v>1245</v>
      </c>
      <c r="L598" s="71" t="s">
        <v>1293</v>
      </c>
      <c r="M598" s="66" t="str">
        <f aca="false">VLOOKUP(L598,'AÇÕES ESTRATÉGICAS'!D:E,2,0)</f>
        <v>2637</v>
      </c>
      <c r="N598" s="66" t="str">
        <f aca="false">CONCATENATE(J598,O598)</f>
        <v>17101IMPLANTAÇÃO E FORTALECIMENTO DA REDE DE ATENÇÃO PSICOSSOCIAL NOS TERRITÓRIOS - RAPS</v>
      </c>
      <c r="O598" s="69" t="s">
        <v>1296</v>
      </c>
      <c r="P598" s="69" t="s">
        <v>147</v>
      </c>
      <c r="Q598" s="69" t="n">
        <v>5</v>
      </c>
      <c r="R598" s="69" t="str">
        <f aca="false">VLOOKUP(O598,'PRODUTOS PPA'!G:G,1,0)</f>
        <v>IMPLANTAÇÃO E FORTALECIMENTO DA REDE DE ATENÇÃO PSICOSSOCIAL NOS TERRITÓRIOS - RAPS</v>
      </c>
      <c r="S598" s="69" t="s">
        <v>1292</v>
      </c>
      <c r="T598" s="69" t="n">
        <v>2414</v>
      </c>
      <c r="U598" s="69" t="n">
        <v>395000</v>
      </c>
      <c r="V598" s="70"/>
      <c r="W598" s="69"/>
      <c r="X598" s="69"/>
      <c r="Y598" s="69"/>
      <c r="Z598" s="69"/>
      <c r="AA598" s="69"/>
      <c r="AB598" s="69"/>
      <c r="AC598" s="69"/>
      <c r="AD598" s="69"/>
      <c r="AE598" s="69"/>
      <c r="AF598" s="69"/>
    </row>
    <row r="599" customFormat="false" ht="15" hidden="false" customHeight="true" outlineLevel="0" collapsed="false">
      <c r="A599" s="60" t="s">
        <v>55</v>
      </c>
      <c r="B599" s="61" t="str">
        <f aca="false">VLOOKUP(A599,PROGRAMAS!A:I,5,0)</f>
        <v>TEMÁTICO</v>
      </c>
      <c r="C599" s="62" t="str">
        <f aca="false">VLOOKUP(A599,PROGRAMAS!A:I,2,0)</f>
        <v>SAÚDE PÚBLICA COM ACESSO E QUALIDADE PARA TODOS</v>
      </c>
      <c r="D599" s="62" t="str">
        <f aca="false">VLOOKUP(A599,PROGRAMAS!A:O,3,0)</f>
        <v>DIRETRIZ I</v>
      </c>
      <c r="E599" s="62" t="str">
        <f aca="false">VLOOKUP(A599,PROGRAMAS!A:O,6,0)</f>
        <v>SAÚDE E ASSISTÊNCIA SOCIAL</v>
      </c>
      <c r="F599" s="63" t="s">
        <v>1292</v>
      </c>
      <c r="G599" s="66" t="n">
        <v>2414</v>
      </c>
      <c r="H599" s="65" t="n">
        <f aca="false">VLOOKUP(CONCATENATE(G599,J599),'AÇÕES ORÇAMENTÁRIAS'!O:P,2,0)</f>
        <v>395000</v>
      </c>
      <c r="I599" s="65" t="n">
        <f aca="false">VLOOKUP(CONCATENATE(G599,J599),'AÇÕES ORÇAMENTÁRIAS'!O:Q,3,0)</f>
        <v>29215.84</v>
      </c>
      <c r="J599" s="66" t="str">
        <f aca="false">LEFT(K599,5)</f>
        <v>17101</v>
      </c>
      <c r="K599" s="67" t="s">
        <v>1245</v>
      </c>
      <c r="L599" s="71" t="s">
        <v>1293</v>
      </c>
      <c r="M599" s="66" t="str">
        <f aca="false">VLOOKUP(L599,'AÇÕES ESTRATÉGICAS'!D:E,2,0)</f>
        <v>2637</v>
      </c>
      <c r="N599" s="66" t="str">
        <f aca="false">CONCATENATE(J599,O599)</f>
        <v>17101IMPLANTAÇÃO E FORTALECIMENTO DA REDE DE URGÊNCIA E EMERGÊNCIA NOS TERRITÓRIOS DE DESENVOLVIMENTO - RUE</v>
      </c>
      <c r="O599" s="69" t="s">
        <v>1297</v>
      </c>
      <c r="P599" s="69" t="s">
        <v>147</v>
      </c>
      <c r="Q599" s="69" t="n">
        <v>5</v>
      </c>
      <c r="R599" s="69" t="str">
        <f aca="false">VLOOKUP(O599,'PRODUTOS PPA'!G:G,1,0)</f>
        <v>IMPLANTAÇÃO E FORTALECIMENTO DA REDE DE URGÊNCIA E EMERGÊNCIA NOS TERRITÓRIOS DE DESENVOLVIMENTO - RUE</v>
      </c>
      <c r="S599" s="69" t="s">
        <v>1292</v>
      </c>
      <c r="T599" s="69" t="n">
        <v>2414</v>
      </c>
      <c r="U599" s="69" t="n">
        <v>395000</v>
      </c>
      <c r="V599" s="70"/>
      <c r="W599" s="69"/>
      <c r="X599" s="69"/>
      <c r="Y599" s="69"/>
      <c r="Z599" s="69"/>
      <c r="AA599" s="69"/>
      <c r="AB599" s="69"/>
      <c r="AC599" s="69"/>
      <c r="AD599" s="69"/>
      <c r="AE599" s="69"/>
      <c r="AF599" s="69"/>
    </row>
    <row r="600" customFormat="false" ht="15" hidden="false" customHeight="true" outlineLevel="0" collapsed="false">
      <c r="A600" s="60" t="s">
        <v>55</v>
      </c>
      <c r="B600" s="61" t="str">
        <f aca="false">VLOOKUP(A600,PROGRAMAS!A:I,5,0)</f>
        <v>TEMÁTICO</v>
      </c>
      <c r="C600" s="62" t="str">
        <f aca="false">VLOOKUP(A600,PROGRAMAS!A:I,2,0)</f>
        <v>SAÚDE PÚBLICA COM ACESSO E QUALIDADE PARA TODOS</v>
      </c>
      <c r="D600" s="62" t="str">
        <f aca="false">VLOOKUP(A600,PROGRAMAS!A:O,3,0)</f>
        <v>DIRETRIZ I</v>
      </c>
      <c r="E600" s="62" t="str">
        <f aca="false">VLOOKUP(A600,PROGRAMAS!A:O,6,0)</f>
        <v>SAÚDE E ASSISTÊNCIA SOCIAL</v>
      </c>
      <c r="F600" s="63" t="s">
        <v>1292</v>
      </c>
      <c r="G600" s="66" t="n">
        <v>2414</v>
      </c>
      <c r="H600" s="65" t="n">
        <f aca="false">VLOOKUP(CONCATENATE(G600,J600),'AÇÕES ORÇAMENTÁRIAS'!O:P,2,0)</f>
        <v>395000</v>
      </c>
      <c r="I600" s="65" t="n">
        <f aca="false">VLOOKUP(CONCATENATE(G600,J600),'AÇÕES ORÇAMENTÁRIAS'!O:Q,3,0)</f>
        <v>29215.84</v>
      </c>
      <c r="J600" s="66" t="str">
        <f aca="false">LEFT(K600,5)</f>
        <v>17101</v>
      </c>
      <c r="K600" s="67" t="s">
        <v>1245</v>
      </c>
      <c r="L600" s="71" t="s">
        <v>1293</v>
      </c>
      <c r="M600" s="66" t="str">
        <f aca="false">VLOOKUP(L600,'AÇÕES ESTRATÉGICAS'!D:E,2,0)</f>
        <v>2637</v>
      </c>
      <c r="N600" s="66" t="str">
        <f aca="false">CONCATENATE(J600,O600)</f>
        <v>17101IMPLANTAÇÃO E FORTALECIMENTO REDE DE ATENÇÃO AO PORTADOR DE DEFICIÊNCIA -RAPS</v>
      </c>
      <c r="O600" s="69" t="s">
        <v>1298</v>
      </c>
      <c r="P600" s="69" t="s">
        <v>147</v>
      </c>
      <c r="Q600" s="69" t="n">
        <v>5</v>
      </c>
      <c r="R600" s="69" t="str">
        <f aca="false">VLOOKUP(O600,'PRODUTOS PPA'!G:G,1,0)</f>
        <v>IMPLANTAÇÃO E FORTALECIMENTO REDE DE ATENÇÃO AO PORTADOR DE DEFICIÊNCIA -RAPS</v>
      </c>
      <c r="S600" s="69" t="s">
        <v>1292</v>
      </c>
      <c r="T600" s="69" t="n">
        <v>2414</v>
      </c>
      <c r="U600" s="69" t="n">
        <v>395000</v>
      </c>
      <c r="V600" s="70"/>
      <c r="W600" s="69"/>
      <c r="X600" s="69"/>
      <c r="Y600" s="69"/>
      <c r="Z600" s="69"/>
      <c r="AA600" s="69"/>
      <c r="AB600" s="69"/>
      <c r="AC600" s="69"/>
      <c r="AD600" s="69"/>
      <c r="AE600" s="69"/>
      <c r="AF600" s="69"/>
    </row>
    <row r="601" customFormat="false" ht="15" hidden="false" customHeight="true" outlineLevel="0" collapsed="false">
      <c r="A601" s="60" t="s">
        <v>55</v>
      </c>
      <c r="B601" s="61" t="str">
        <f aca="false">VLOOKUP(A601,PROGRAMAS!A:I,5,0)</f>
        <v>TEMÁTICO</v>
      </c>
      <c r="C601" s="62" t="str">
        <f aca="false">VLOOKUP(A601,PROGRAMAS!A:I,2,0)</f>
        <v>SAÚDE PÚBLICA COM ACESSO E QUALIDADE PARA TODOS</v>
      </c>
      <c r="D601" s="62" t="str">
        <f aca="false">VLOOKUP(A601,PROGRAMAS!A:O,3,0)</f>
        <v>DIRETRIZ I</v>
      </c>
      <c r="E601" s="62" t="str">
        <f aca="false">VLOOKUP(A601,PROGRAMAS!A:O,6,0)</f>
        <v>SAÚDE E ASSISTÊNCIA SOCIAL</v>
      </c>
      <c r="F601" s="63" t="s">
        <v>1292</v>
      </c>
      <c r="G601" s="66" t="n">
        <v>2414</v>
      </c>
      <c r="H601" s="65" t="n">
        <f aca="false">VLOOKUP(CONCATENATE(G601,J601),'AÇÕES ORÇAMENTÁRIAS'!O:P,2,0)</f>
        <v>395000</v>
      </c>
      <c r="I601" s="65" t="n">
        <f aca="false">VLOOKUP(CONCATENATE(G601,J601),'AÇÕES ORÇAMENTÁRIAS'!O:Q,3,0)</f>
        <v>29215.84</v>
      </c>
      <c r="J601" s="66" t="str">
        <f aca="false">LEFT(K601,5)</f>
        <v>17101</v>
      </c>
      <c r="K601" s="67" t="s">
        <v>1245</v>
      </c>
      <c r="L601" s="71" t="s">
        <v>1293</v>
      </c>
      <c r="M601" s="66" t="str">
        <f aca="false">VLOOKUP(L601,'AÇÕES ESTRATÉGICAS'!D:E,2,0)</f>
        <v>2637</v>
      </c>
      <c r="N601" s="66" t="str">
        <f aca="false">CONCATENATE(J601,O601)</f>
        <v>17101IMPLANTAÇÃO E/OU IMPLEMENTAÇÃO E FORTALECIMENTO DA REDE CEGONHA NOS MUNICIPIOS</v>
      </c>
      <c r="O601" s="69" t="s">
        <v>1299</v>
      </c>
      <c r="P601" s="69" t="s">
        <v>1300</v>
      </c>
      <c r="Q601" s="69" t="n">
        <v>60</v>
      </c>
      <c r="R601" s="69" t="str">
        <f aca="false">VLOOKUP(O601,'PRODUTOS PPA'!G:G,1,0)</f>
        <v>IMPLANTAÇÃO E/OU IMPLEMENTAÇÃO E FORTALECIMENTO DA REDE CEGONHA NOS MUNICIPIOS</v>
      </c>
      <c r="S601" s="69" t="s">
        <v>1292</v>
      </c>
      <c r="T601" s="69" t="n">
        <v>2414</v>
      </c>
      <c r="U601" s="69" t="n">
        <v>395000</v>
      </c>
      <c r="V601" s="70"/>
      <c r="W601" s="69"/>
      <c r="X601" s="69"/>
      <c r="Y601" s="69"/>
      <c r="Z601" s="69"/>
      <c r="AA601" s="69"/>
      <c r="AB601" s="69"/>
      <c r="AC601" s="69"/>
      <c r="AD601" s="69"/>
      <c r="AE601" s="69"/>
      <c r="AF601" s="69"/>
    </row>
    <row r="602" customFormat="false" ht="15" hidden="false" customHeight="true" outlineLevel="0" collapsed="false">
      <c r="A602" s="60" t="s">
        <v>55</v>
      </c>
      <c r="B602" s="61" t="str">
        <f aca="false">VLOOKUP(A602,PROGRAMAS!A:I,5,0)</f>
        <v>TEMÁTICO</v>
      </c>
      <c r="C602" s="62" t="str">
        <f aca="false">VLOOKUP(A602,PROGRAMAS!A:I,2,0)</f>
        <v>SAÚDE PÚBLICA COM ACESSO E QUALIDADE PARA TODOS</v>
      </c>
      <c r="D602" s="62" t="str">
        <f aca="false">VLOOKUP(A602,PROGRAMAS!A:O,3,0)</f>
        <v>DIRETRIZ I</v>
      </c>
      <c r="E602" s="62" t="str">
        <f aca="false">VLOOKUP(A602,PROGRAMAS!A:O,6,0)</f>
        <v>SAÚDE E ASSISTÊNCIA SOCIAL</v>
      </c>
      <c r="F602" s="73" t="e">
        <f aca="false">#N/A</f>
        <v>#N/A</v>
      </c>
      <c r="G602" s="66" t="e">
        <f aca="false">VLOOKUP(F602,'AÇÕES ORÇAMENTÁRIAS'!D:E,2,0)</f>
        <v>#N/A</v>
      </c>
      <c r="H602" s="65" t="e">
        <f aca="false">VLOOKUP(CONCATENATE(G602,J602),'AÇÕES ORÇAMENTÁRIAS'!O:P,2,0)</f>
        <v>#N/A</v>
      </c>
      <c r="I602" s="65" t="e">
        <f aca="false">VLOOKUP(CONCATENATE(G602,J602),'AÇÕES ORÇAMENTÁRIAS'!O:Q,3,0)</f>
        <v>#N/A</v>
      </c>
      <c r="J602" s="66" t="str">
        <f aca="false">LEFT(K602,5)</f>
        <v>17101</v>
      </c>
      <c r="K602" s="67" t="s">
        <v>1245</v>
      </c>
      <c r="L602" s="71" t="s">
        <v>1276</v>
      </c>
      <c r="M602" s="66" t="str">
        <f aca="false">VLOOKUP(L602,'AÇÕES ESTRATÉGICAS'!D:E,2,0)</f>
        <v>2698</v>
      </c>
      <c r="N602" s="66" t="str">
        <f aca="false">CONCATENATE(J602,O602)</f>
        <v>17101ATENÇÃO DE ALTA E MÉDIA COMPLEXIDADE AMBULATORIAL E HOSPITALAR PARA A POPULAÇÃO QUE BUSCA OS SERVIÇOS DO SUS</v>
      </c>
      <c r="O602" s="63" t="s">
        <v>1301</v>
      </c>
      <c r="P602" s="63" t="s">
        <v>213</v>
      </c>
      <c r="Q602" s="69" t="n">
        <v>100</v>
      </c>
      <c r="R602" s="69" t="str">
        <f aca="false">VLOOKUP(O602,'PRODUTOS PPA'!G:G,1,0)</f>
        <v>ATENÇÃO DE ALTA E MÉDIA COMPLEXIDADE AMBULATORIAL E HOSPITALAR PARA A POPULAÇÃO QUE BUSCA OS SERVIÇOS DO SUS</v>
      </c>
      <c r="S602" s="69" t="e">
        <f aca="false">#N/A</f>
        <v>#N/A</v>
      </c>
      <c r="T602" s="69" t="e">
        <f aca="false">#N/A</f>
        <v>#N/A</v>
      </c>
      <c r="U602" s="69" t="e">
        <f aca="false">#N/A</f>
        <v>#N/A</v>
      </c>
      <c r="V602" s="70"/>
      <c r="W602" s="69"/>
      <c r="X602" s="69"/>
      <c r="Y602" s="69"/>
      <c r="Z602" s="69"/>
      <c r="AA602" s="69"/>
      <c r="AB602" s="69"/>
      <c r="AC602" s="69"/>
      <c r="AD602" s="69"/>
      <c r="AE602" s="69"/>
      <c r="AF602" s="69"/>
    </row>
    <row r="603" customFormat="false" ht="15" hidden="false" customHeight="true" outlineLevel="0" collapsed="false">
      <c r="A603" s="60" t="s">
        <v>55</v>
      </c>
      <c r="B603" s="61" t="str">
        <f aca="false">VLOOKUP(A603,PROGRAMAS!A:I,5,0)</f>
        <v>TEMÁTICO</v>
      </c>
      <c r="C603" s="62" t="str">
        <f aca="false">VLOOKUP(A603,PROGRAMAS!A:I,2,0)</f>
        <v>SAÚDE PÚBLICA COM ACESSO E QUALIDADE PARA TODOS</v>
      </c>
      <c r="D603" s="62" t="str">
        <f aca="false">VLOOKUP(A603,PROGRAMAS!A:O,3,0)</f>
        <v>DIRETRIZ I</v>
      </c>
      <c r="E603" s="62" t="str">
        <f aca="false">VLOOKUP(A603,PROGRAMAS!A:O,6,0)</f>
        <v>SAÚDE E ASSISTÊNCIA SOCIAL</v>
      </c>
      <c r="F603" s="73" t="e">
        <f aca="false">#N/A</f>
        <v>#N/A</v>
      </c>
      <c r="G603" s="66" t="e">
        <f aca="false">VLOOKUP(F603,'AÇÕES ORÇAMENTÁRIAS'!D:E,2,0)</f>
        <v>#N/A</v>
      </c>
      <c r="H603" s="65" t="e">
        <f aca="false">VLOOKUP(CONCATENATE(G603,J603),'AÇÕES ORÇAMENTÁRIAS'!O:P,2,0)</f>
        <v>#N/A</v>
      </c>
      <c r="I603" s="65" t="e">
        <f aca="false">VLOOKUP(CONCATENATE(G603,J603),'AÇÕES ORÇAMENTÁRIAS'!O:Q,3,0)</f>
        <v>#N/A</v>
      </c>
      <c r="J603" s="66" t="str">
        <f aca="false">LEFT(K603,5)</f>
        <v>17101</v>
      </c>
      <c r="K603" s="67" t="s">
        <v>1245</v>
      </c>
      <c r="L603" s="71" t="s">
        <v>1276</v>
      </c>
      <c r="M603" s="66" t="str">
        <f aca="false">VLOOKUP(L603,'AÇÕES ESTRATÉGICAS'!D:E,2,0)</f>
        <v>2698</v>
      </c>
      <c r="N603" s="66" t="str">
        <f aca="false">CONCATENATE(J603,O603)</f>
        <v>17101IMPLEMENTAÇÃO E AMPLIAÇÃO DO PROGRAMA DE TRANSPLANTE, PARA ATENDER COM QUALIDADE OS PACIENTES EM LISTA DE ESPERA POR ÓRGÃOS OU TECIDO NO PIAUÍ</v>
      </c>
      <c r="O603" s="63" t="s">
        <v>1302</v>
      </c>
      <c r="P603" s="63" t="s">
        <v>213</v>
      </c>
      <c r="Q603" s="69" t="n">
        <v>30</v>
      </c>
      <c r="R603" s="69" t="str">
        <f aca="false">VLOOKUP(O603,'PRODUTOS PPA'!G:G,1,0)</f>
        <v>IMPLEMENTAÇÃO E AMPLIAÇÃO DO PROGRAMA DE TRANSPLANTE, PARA ATENDER COM QUALIDADE OS PACIENTES EM LISTA DE ESPERA POR ÓRGÃOS OU TECIDO NO PIAUÍ</v>
      </c>
      <c r="S603" s="69" t="e">
        <f aca="false">#N/A</f>
        <v>#N/A</v>
      </c>
      <c r="T603" s="69" t="e">
        <f aca="false">#N/A</f>
        <v>#N/A</v>
      </c>
      <c r="U603" s="69" t="e">
        <f aca="false">#N/A</f>
        <v>#N/A</v>
      </c>
      <c r="V603" s="70"/>
      <c r="W603" s="69"/>
      <c r="X603" s="69"/>
      <c r="Y603" s="69"/>
      <c r="Z603" s="69"/>
      <c r="AA603" s="69"/>
      <c r="AB603" s="69"/>
      <c r="AC603" s="69"/>
      <c r="AD603" s="69"/>
      <c r="AE603" s="69"/>
      <c r="AF603" s="69"/>
    </row>
    <row r="604" customFormat="false" ht="15" hidden="false" customHeight="true" outlineLevel="0" collapsed="false">
      <c r="A604" s="60" t="s">
        <v>55</v>
      </c>
      <c r="B604" s="61" t="str">
        <f aca="false">VLOOKUP(A604,PROGRAMAS!A:I,5,0)</f>
        <v>TEMÁTICO</v>
      </c>
      <c r="C604" s="62" t="str">
        <f aca="false">VLOOKUP(A604,PROGRAMAS!A:I,2,0)</f>
        <v>SAÚDE PÚBLICA COM ACESSO E QUALIDADE PARA TODOS</v>
      </c>
      <c r="D604" s="62" t="str">
        <f aca="false">VLOOKUP(A604,PROGRAMAS!A:O,3,0)</f>
        <v>DIRETRIZ I</v>
      </c>
      <c r="E604" s="62" t="str">
        <f aca="false">VLOOKUP(A604,PROGRAMAS!A:O,6,0)</f>
        <v>SAÚDE E ASSISTÊNCIA SOCIAL</v>
      </c>
      <c r="F604" s="73" t="e">
        <f aca="false">#N/A</f>
        <v>#N/A</v>
      </c>
      <c r="G604" s="66" t="e">
        <f aca="false">VLOOKUP(F604,'AÇÕES ORÇAMENTÁRIAS'!D:E,2,0)</f>
        <v>#N/A</v>
      </c>
      <c r="H604" s="65" t="e">
        <f aca="false">VLOOKUP(CONCATENATE(G604,J604),'AÇÕES ORÇAMENTÁRIAS'!O:P,2,0)</f>
        <v>#N/A</v>
      </c>
      <c r="I604" s="65" t="e">
        <f aca="false">VLOOKUP(CONCATENATE(G604,J604),'AÇÕES ORÇAMENTÁRIAS'!O:Q,3,0)</f>
        <v>#N/A</v>
      </c>
      <c r="J604" s="66" t="str">
        <f aca="false">LEFT(K604,5)</f>
        <v>17101</v>
      </c>
      <c r="K604" s="67" t="s">
        <v>1245</v>
      </c>
      <c r="L604" s="71" t="s">
        <v>1280</v>
      </c>
      <c r="M604" s="66" t="str">
        <f aca="false">VLOOKUP(L604,'AÇÕES ESTRATÉGICAS'!D:E,2,0)</f>
        <v>2596</v>
      </c>
      <c r="N604" s="66" t="str">
        <f aca="false">CONCATENATE(J604,O604)</f>
        <v>17101APOIO TÉCNICO E FINANCEIRO PARA A SELEÇÃO, EXECUÇÃO, ACOMPANHAMENTO E AVALIAÇÃO DE PROJETOS DE PESQUISA NO ÂMBITO DO PPSUS NO ESTADO DO PIAUÍ, POR MEIO DA DEFINIÇÃO DA AGENDA DE PRIORIDADES DE PESQUISA EM SAÚDE E PUBLICAÇÃO DE UM EDITAL/ ANO PARA CONCORRER PROJETOS DE PESQUISA- CNPQ/MS/SES/FAPEPI</v>
      </c>
      <c r="O604" s="63" t="s">
        <v>1303</v>
      </c>
      <c r="P604" s="63" t="s">
        <v>213</v>
      </c>
      <c r="Q604" s="69" t="n">
        <v>100</v>
      </c>
      <c r="R604" s="69" t="str">
        <f aca="false">VLOOKUP(O604,'PRODUTOS PPA'!G:G,1,0)</f>
        <v>APOIO TÉCNICO E FINANCEIRO PARA A SELEÇÃO, EXECUÇÃO, ACOMPANHAMENTO E AVALIAÇÃO DE PROJETOS DE PESQUISA NO ÂMBITO DO PPSUS NO ESTADO DO PIAUÍ, POR MEIO DA DEFINIÇÃO DA AGENDA DE PRIORIDADES DE PESQUISA EM SAÚDE E PUBLICAÇÃO DE UM EDITAL/ ANO PARA CONCORRER PROJETOS DE PESQUISA- CNPQ/MS/SES/FAPEPI</v>
      </c>
      <c r="S604" s="69" t="e">
        <f aca="false">#N/A</f>
        <v>#N/A</v>
      </c>
      <c r="T604" s="69" t="e">
        <f aca="false">#N/A</f>
        <v>#N/A</v>
      </c>
      <c r="U604" s="69" t="e">
        <f aca="false">#N/A</f>
        <v>#N/A</v>
      </c>
      <c r="V604" s="70"/>
      <c r="W604" s="69"/>
      <c r="X604" s="69"/>
      <c r="Y604" s="69"/>
      <c r="Z604" s="69"/>
      <c r="AA604" s="69"/>
      <c r="AB604" s="69"/>
      <c r="AC604" s="69"/>
      <c r="AD604" s="69"/>
      <c r="AE604" s="69"/>
      <c r="AF604" s="69"/>
    </row>
    <row r="605" customFormat="false" ht="15" hidden="false" customHeight="true" outlineLevel="0" collapsed="false">
      <c r="A605" s="60" t="s">
        <v>55</v>
      </c>
      <c r="B605" s="61" t="str">
        <f aca="false">VLOOKUP(A605,PROGRAMAS!A:I,5,0)</f>
        <v>TEMÁTICO</v>
      </c>
      <c r="C605" s="62" t="str">
        <f aca="false">VLOOKUP(A605,PROGRAMAS!A:I,2,0)</f>
        <v>SAÚDE PÚBLICA COM ACESSO E QUALIDADE PARA TODOS</v>
      </c>
      <c r="D605" s="62" t="str">
        <f aca="false">VLOOKUP(A605,PROGRAMAS!A:O,3,0)</f>
        <v>DIRETRIZ I</v>
      </c>
      <c r="E605" s="62" t="str">
        <f aca="false">VLOOKUP(A605,PROGRAMAS!A:O,6,0)</f>
        <v>SAÚDE E ASSISTÊNCIA SOCIAL</v>
      </c>
      <c r="F605" s="73" t="e">
        <f aca="false">#N/A</f>
        <v>#N/A</v>
      </c>
      <c r="G605" s="66" t="e">
        <f aca="false">VLOOKUP(F605,'AÇÕES ORÇAMENTÁRIAS'!D:E,2,0)</f>
        <v>#N/A</v>
      </c>
      <c r="H605" s="65" t="e">
        <f aca="false">VLOOKUP(CONCATENATE(G605,J605),'AÇÕES ORÇAMENTÁRIAS'!O:P,2,0)</f>
        <v>#N/A</v>
      </c>
      <c r="I605" s="65" t="e">
        <f aca="false">VLOOKUP(CONCATENATE(G605,J605),'AÇÕES ORÇAMENTÁRIAS'!O:Q,3,0)</f>
        <v>#N/A</v>
      </c>
      <c r="J605" s="66" t="str">
        <f aca="false">LEFT(K605,5)</f>
        <v>17101</v>
      </c>
      <c r="K605" s="67" t="s">
        <v>1245</v>
      </c>
      <c r="L605" s="71" t="s">
        <v>1280</v>
      </c>
      <c r="M605" s="66" t="str">
        <f aca="false">VLOOKUP(L605,'AÇÕES ESTRATÉGICAS'!D:E,2,0)</f>
        <v>2596</v>
      </c>
      <c r="N605" s="66" t="str">
        <f aca="false">CONCATENATE(J605,O605)</f>
        <v>17101CONTRATOS FIRMADOS COM ORGANIZAÇÕES SOCIAIS- OS PARA GESTÃO HOSPITALAR</v>
      </c>
      <c r="O605" s="63" t="s">
        <v>1304</v>
      </c>
      <c r="P605" s="63" t="s">
        <v>213</v>
      </c>
      <c r="Q605" s="69" t="n">
        <v>100</v>
      </c>
      <c r="R605" s="69" t="str">
        <f aca="false">VLOOKUP(O605,'PRODUTOS PPA'!G:G,1,0)</f>
        <v>CONTRATOS FIRMADOS COM ORGANIZAÇÕES SOCIAIS- OS PARA GESTÃO HOSPITALAR</v>
      </c>
      <c r="S605" s="69" t="e">
        <f aca="false">#N/A</f>
        <v>#N/A</v>
      </c>
      <c r="T605" s="69" t="e">
        <f aca="false">#N/A</f>
        <v>#N/A</v>
      </c>
      <c r="U605" s="69" t="e">
        <f aca="false">#N/A</f>
        <v>#N/A</v>
      </c>
      <c r="V605" s="70"/>
      <c r="W605" s="69"/>
      <c r="X605" s="69"/>
      <c r="Y605" s="69"/>
      <c r="Z605" s="69"/>
      <c r="AA605" s="69"/>
      <c r="AB605" s="69"/>
      <c r="AC605" s="69"/>
      <c r="AD605" s="69"/>
      <c r="AE605" s="69"/>
      <c r="AF605" s="69"/>
    </row>
    <row r="606" customFormat="false" ht="15" hidden="false" customHeight="true" outlineLevel="0" collapsed="false">
      <c r="A606" s="60" t="s">
        <v>55</v>
      </c>
      <c r="B606" s="61" t="str">
        <f aca="false">VLOOKUP(A606,PROGRAMAS!A:I,5,0)</f>
        <v>TEMÁTICO</v>
      </c>
      <c r="C606" s="62" t="str">
        <f aca="false">VLOOKUP(A606,PROGRAMAS!A:I,2,0)</f>
        <v>SAÚDE PÚBLICA COM ACESSO E QUALIDADE PARA TODOS</v>
      </c>
      <c r="D606" s="62" t="str">
        <f aca="false">VLOOKUP(A606,PROGRAMAS!A:O,3,0)</f>
        <v>DIRETRIZ I</v>
      </c>
      <c r="E606" s="62" t="str">
        <f aca="false">VLOOKUP(A606,PROGRAMAS!A:O,6,0)</f>
        <v>SAÚDE E ASSISTÊNCIA SOCIAL</v>
      </c>
      <c r="F606" s="73" t="e">
        <f aca="false">#N/A</f>
        <v>#N/A</v>
      </c>
      <c r="G606" s="66" t="e">
        <f aca="false">VLOOKUP(F606,'AÇÕES ORÇAMENTÁRIAS'!D:E,2,0)</f>
        <v>#N/A</v>
      </c>
      <c r="H606" s="65" t="e">
        <f aca="false">VLOOKUP(CONCATENATE(G606,J606),'AÇÕES ORÇAMENTÁRIAS'!O:P,2,0)</f>
        <v>#N/A</v>
      </c>
      <c r="I606" s="65" t="e">
        <f aca="false">VLOOKUP(CONCATENATE(G606,J606),'AÇÕES ORÇAMENTÁRIAS'!O:Q,3,0)</f>
        <v>#N/A</v>
      </c>
      <c r="J606" s="66" t="str">
        <f aca="false">LEFT(K606,5)</f>
        <v>17101</v>
      </c>
      <c r="K606" s="67" t="s">
        <v>1245</v>
      </c>
      <c r="L606" s="71" t="s">
        <v>1280</v>
      </c>
      <c r="M606" s="66" t="str">
        <f aca="false">VLOOKUP(L606,'AÇÕES ESTRATÉGICAS'!D:E,2,0)</f>
        <v>2596</v>
      </c>
      <c r="N606" s="66" t="str">
        <f aca="false">CONCATENATE(J606,O606)</f>
        <v>17101COORDENAÇÃO TECNICA DA FORMALIZAÇÃO DOS INSTRUMENTOS DE GESTÃO E PLANEJAMENTO DO SUS NO ÂMBITO DO ESTADO (COAP, MAPA DA SAÚDE, PGASS, PLANOS, PROGRAMAÇÕES E RELATÓRIOS)</v>
      </c>
      <c r="O606" s="63" t="s">
        <v>1305</v>
      </c>
      <c r="P606" s="63" t="s">
        <v>213</v>
      </c>
      <c r="Q606" s="69" t="n">
        <v>100</v>
      </c>
      <c r="R606" s="69" t="str">
        <f aca="false">VLOOKUP(O606,'PRODUTOS PPA'!G:G,1,0)</f>
        <v>COORDENAÇÃO TECNICA DA FORMALIZAÇÃO DOS INSTRUMENTOS DE GESTÃO E PLANEJAMENTO DO SUS NO ÂMBITO DO ESTADO (COAP, MAPA DA SAÚDE, PGASS, PLANOS, PROGRAMAÇÕES E RELATÓRIOS)</v>
      </c>
      <c r="S606" s="69" t="e">
        <f aca="false">#N/A</f>
        <v>#N/A</v>
      </c>
      <c r="T606" s="69" t="e">
        <f aca="false">#N/A</f>
        <v>#N/A</v>
      </c>
      <c r="U606" s="69" t="e">
        <f aca="false">#N/A</f>
        <v>#N/A</v>
      </c>
      <c r="V606" s="70"/>
      <c r="W606" s="69"/>
      <c r="X606" s="69"/>
      <c r="Y606" s="69"/>
      <c r="Z606" s="69"/>
      <c r="AA606" s="69"/>
      <c r="AB606" s="69"/>
      <c r="AC606" s="69"/>
      <c r="AD606" s="69"/>
      <c r="AE606" s="69"/>
      <c r="AF606" s="69"/>
    </row>
    <row r="607" customFormat="false" ht="15" hidden="false" customHeight="true" outlineLevel="0" collapsed="false">
      <c r="A607" s="60" t="s">
        <v>55</v>
      </c>
      <c r="B607" s="61" t="str">
        <f aca="false">VLOOKUP(A607,PROGRAMAS!A:I,5,0)</f>
        <v>TEMÁTICO</v>
      </c>
      <c r="C607" s="62" t="str">
        <f aca="false">VLOOKUP(A607,PROGRAMAS!A:I,2,0)</f>
        <v>SAÚDE PÚBLICA COM ACESSO E QUALIDADE PARA TODOS</v>
      </c>
      <c r="D607" s="62" t="str">
        <f aca="false">VLOOKUP(A607,PROGRAMAS!A:O,3,0)</f>
        <v>DIRETRIZ I</v>
      </c>
      <c r="E607" s="62" t="str">
        <f aca="false">VLOOKUP(A607,PROGRAMAS!A:O,6,0)</f>
        <v>SAÚDE E ASSISTÊNCIA SOCIAL</v>
      </c>
      <c r="F607" s="73" t="e">
        <f aca="false">#N/A</f>
        <v>#N/A</v>
      </c>
      <c r="G607" s="66" t="e">
        <f aca="false">VLOOKUP(F607,'AÇÕES ORÇAMENTÁRIAS'!D:E,2,0)</f>
        <v>#N/A</v>
      </c>
      <c r="H607" s="65" t="e">
        <f aca="false">VLOOKUP(CONCATENATE(G607,J607),'AÇÕES ORÇAMENTÁRIAS'!O:P,2,0)</f>
        <v>#N/A</v>
      </c>
      <c r="I607" s="65" t="e">
        <f aca="false">VLOOKUP(CONCATENATE(G607,J607),'AÇÕES ORÇAMENTÁRIAS'!O:Q,3,0)</f>
        <v>#N/A</v>
      </c>
      <c r="J607" s="66" t="str">
        <f aca="false">LEFT(K607,5)</f>
        <v>17101</v>
      </c>
      <c r="K607" s="67" t="s">
        <v>1245</v>
      </c>
      <c r="L607" s="71" t="s">
        <v>1280</v>
      </c>
      <c r="M607" s="66" t="str">
        <f aca="false">VLOOKUP(L607,'AÇÕES ESTRATÉGICAS'!D:E,2,0)</f>
        <v>2596</v>
      </c>
      <c r="N607" s="66" t="str">
        <f aca="false">CONCATENATE(J607,O607)</f>
        <v>17101DESENVOLVIMENTO DE PROCESSOS DE QUALIFICAÇÃO PROMOVENDO A VALORIZAÇÃO E FORMAÇÃO PERMANENTE E CONTINUADA DOS TRABALHADORES DE SAÚDE DO ESTADO E DOS MUNICÍPIOS, IMPLANTAR E FORTALECER OS NÚCLEOS DE EDUCAÇÃO PERMANENTE EM SAÚDE E CIES</v>
      </c>
      <c r="O607" s="63" t="s">
        <v>1306</v>
      </c>
      <c r="P607" s="63" t="s">
        <v>213</v>
      </c>
      <c r="Q607" s="69" t="n">
        <v>100</v>
      </c>
      <c r="R607" s="69" t="str">
        <f aca="false">VLOOKUP(O607,'PRODUTOS PPA'!G:G,1,0)</f>
        <v>DESENVOLVIMENTO DE PROCESSOS DE QUALIFICAÇÃO PROMOVENDO A VALORIZAÇÃO E FORMAÇÃO PERMANENTE E CONTINUADA DOS TRABALHADORES DE SAÚDE DO ESTADO E DOS MUNICÍPIOS, IMPLANTAR E FORTALECER OS NÚCLEOS DE EDUCAÇÃO PERMANENTE EM SAÚDE E CIES</v>
      </c>
      <c r="S607" s="69" t="e">
        <f aca="false">#N/A</f>
        <v>#N/A</v>
      </c>
      <c r="T607" s="69" t="e">
        <f aca="false">#N/A</f>
        <v>#N/A</v>
      </c>
      <c r="U607" s="69" t="e">
        <f aca="false">#N/A</f>
        <v>#N/A</v>
      </c>
      <c r="V607" s="70"/>
      <c r="W607" s="69"/>
      <c r="X607" s="69"/>
      <c r="Y607" s="69"/>
      <c r="Z607" s="69"/>
      <c r="AA607" s="69"/>
      <c r="AB607" s="69"/>
      <c r="AC607" s="69"/>
      <c r="AD607" s="69"/>
      <c r="AE607" s="69"/>
      <c r="AF607" s="69"/>
    </row>
    <row r="608" customFormat="false" ht="15" hidden="false" customHeight="true" outlineLevel="0" collapsed="false">
      <c r="A608" s="60" t="s">
        <v>55</v>
      </c>
      <c r="B608" s="61" t="str">
        <f aca="false">VLOOKUP(A608,PROGRAMAS!A:I,5,0)</f>
        <v>TEMÁTICO</v>
      </c>
      <c r="C608" s="62" t="str">
        <f aca="false">VLOOKUP(A608,PROGRAMAS!A:I,2,0)</f>
        <v>SAÚDE PÚBLICA COM ACESSO E QUALIDADE PARA TODOS</v>
      </c>
      <c r="D608" s="62" t="str">
        <f aca="false">VLOOKUP(A608,PROGRAMAS!A:O,3,0)</f>
        <v>DIRETRIZ I</v>
      </c>
      <c r="E608" s="62" t="str">
        <f aca="false">VLOOKUP(A608,PROGRAMAS!A:O,6,0)</f>
        <v>SAÚDE E ASSISTÊNCIA SOCIAL</v>
      </c>
      <c r="F608" s="73" t="e">
        <f aca="false">#N/A</f>
        <v>#N/A</v>
      </c>
      <c r="G608" s="66" t="e">
        <f aca="false">VLOOKUP(F608,'AÇÕES ORÇAMENTÁRIAS'!D:E,2,0)</f>
        <v>#N/A</v>
      </c>
      <c r="H608" s="65" t="e">
        <f aca="false">VLOOKUP(CONCATENATE(G608,J608),'AÇÕES ORÇAMENTÁRIAS'!O:P,2,0)</f>
        <v>#N/A</v>
      </c>
      <c r="I608" s="65" t="e">
        <f aca="false">VLOOKUP(CONCATENATE(G608,J608),'AÇÕES ORÇAMENTÁRIAS'!O:Q,3,0)</f>
        <v>#N/A</v>
      </c>
      <c r="J608" s="66" t="str">
        <f aca="false">LEFT(K608,5)</f>
        <v>17101</v>
      </c>
      <c r="K608" s="67" t="s">
        <v>1245</v>
      </c>
      <c r="L608" s="71" t="s">
        <v>1280</v>
      </c>
      <c r="M608" s="66" t="str">
        <f aca="false">VLOOKUP(L608,'AÇÕES ESTRATÉGICAS'!D:E,2,0)</f>
        <v>2596</v>
      </c>
      <c r="N608" s="66" t="str">
        <f aca="false">CONCATENATE(J608,O608)</f>
        <v>17101PARCERIA COM MS, FIOCRUZ, IEP/HOSPITAL SÍRIO LIBANÊS E OUTRAS INSTITUIÇÕES DE ENSINO E PESQUISAS PARA REALIZAÇÃO DE CURSOS DE RESIDÊNCIA, ESPECIALIZAÇÃO, MESTRADO E DOUTORADO</v>
      </c>
      <c r="O608" s="63" t="s">
        <v>1307</v>
      </c>
      <c r="P608" s="63" t="s">
        <v>703</v>
      </c>
      <c r="Q608" s="69" t="n">
        <v>3</v>
      </c>
      <c r="R608" s="69" t="str">
        <f aca="false">VLOOKUP(O608,'PRODUTOS PPA'!G:G,1,0)</f>
        <v>PARCERIA COM MS, FIOCRUZ, IEP/HOSPITAL SÍRIO LIBANÊS E OUTRAS INSTITUIÇÕES DE ENSINO E PESQUISAS PARA REALIZAÇÃO DE CURSOS DE RESIDÊNCIA, ESPECIALIZAÇÃO, MESTRADO E DOUTORADO</v>
      </c>
      <c r="S608" s="69" t="e">
        <f aca="false">#N/A</f>
        <v>#N/A</v>
      </c>
      <c r="T608" s="69" t="e">
        <f aca="false">#N/A</f>
        <v>#N/A</v>
      </c>
      <c r="U608" s="69" t="e">
        <f aca="false">#N/A</f>
        <v>#N/A</v>
      </c>
      <c r="V608" s="70"/>
      <c r="W608" s="69"/>
      <c r="X608" s="69"/>
      <c r="Y608" s="69"/>
      <c r="Z608" s="69"/>
      <c r="AA608" s="69"/>
      <c r="AB608" s="69"/>
      <c r="AC608" s="69"/>
      <c r="AD608" s="69"/>
      <c r="AE608" s="69"/>
      <c r="AF608" s="69"/>
    </row>
    <row r="609" customFormat="false" ht="15" hidden="false" customHeight="true" outlineLevel="0" collapsed="false">
      <c r="A609" s="60" t="s">
        <v>55</v>
      </c>
      <c r="B609" s="61" t="str">
        <f aca="false">VLOOKUP(A609,PROGRAMAS!A:I,5,0)</f>
        <v>TEMÁTICO</v>
      </c>
      <c r="C609" s="62" t="str">
        <f aca="false">VLOOKUP(A609,PROGRAMAS!A:I,2,0)</f>
        <v>SAÚDE PÚBLICA COM ACESSO E QUALIDADE PARA TODOS</v>
      </c>
      <c r="D609" s="62" t="str">
        <f aca="false">VLOOKUP(A609,PROGRAMAS!A:O,3,0)</f>
        <v>DIRETRIZ I</v>
      </c>
      <c r="E609" s="62" t="str">
        <f aca="false">VLOOKUP(A609,PROGRAMAS!A:O,6,0)</f>
        <v>SAÚDE E ASSISTÊNCIA SOCIAL</v>
      </c>
      <c r="F609" s="73" t="e">
        <f aca="false">#N/A</f>
        <v>#N/A</v>
      </c>
      <c r="G609" s="66" t="e">
        <f aca="false">VLOOKUP(F609,'AÇÕES ORÇAMENTÁRIAS'!D:E,2,0)</f>
        <v>#N/A</v>
      </c>
      <c r="H609" s="65" t="e">
        <f aca="false">VLOOKUP(CONCATENATE(G609,J609),'AÇÕES ORÇAMENTÁRIAS'!O:P,2,0)</f>
        <v>#N/A</v>
      </c>
      <c r="I609" s="65" t="e">
        <f aca="false">VLOOKUP(CONCATENATE(G609,J609),'AÇÕES ORÇAMENTÁRIAS'!O:Q,3,0)</f>
        <v>#N/A</v>
      </c>
      <c r="J609" s="66" t="str">
        <f aca="false">LEFT(K609,5)</f>
        <v>17101</v>
      </c>
      <c r="K609" s="67" t="s">
        <v>1245</v>
      </c>
      <c r="L609" s="71" t="s">
        <v>1280</v>
      </c>
      <c r="M609" s="66" t="str">
        <f aca="false">VLOOKUP(L609,'AÇÕES ESTRATÉGICAS'!D:E,2,0)</f>
        <v>2596</v>
      </c>
      <c r="N609" s="66" t="str">
        <f aca="false">CONCATENATE(J609,O609)</f>
        <v>17101PROVIMENTO DO CONSELHO ESTADUAL DE SAUDE DE MATERIAIS TÉCNICOS, FINANCEIROS E ADMINISTRATIVAS, BEM COMO REALIZAR CAPACITAÇÃO E EDUCAÇÃO PERMANENTE DOS CONSELHEIROS PARA O EXERCÍCIO REGULAR DE SUAS FUNÇÕES</v>
      </c>
      <c r="O609" s="63" t="s">
        <v>1308</v>
      </c>
      <c r="P609" s="63" t="s">
        <v>1033</v>
      </c>
      <c r="Q609" s="69" t="n">
        <v>3</v>
      </c>
      <c r="R609" s="69" t="str">
        <f aca="false">VLOOKUP(O609,'PRODUTOS PPA'!G:G,1,0)</f>
        <v>PROVIMENTO DO CONSELHO ESTADUAL DE SAUDE DE MATERIAIS TÉCNICOS, FINANCEIROS E ADMINISTRATIVAS, BEM COMO REALIZAR CAPACITAÇÃO E EDUCAÇÃO PERMANENTE DOS CONSELHEIROS PARA O EXERCÍCIO REGULAR DE SUAS FUNÇÕES</v>
      </c>
      <c r="S609" s="69" t="e">
        <f aca="false">#N/A</f>
        <v>#N/A</v>
      </c>
      <c r="T609" s="69" t="e">
        <f aca="false">#N/A</f>
        <v>#N/A</v>
      </c>
      <c r="U609" s="69" t="e">
        <f aca="false">#N/A</f>
        <v>#N/A</v>
      </c>
      <c r="V609" s="70"/>
      <c r="W609" s="69"/>
      <c r="X609" s="69"/>
      <c r="Y609" s="69"/>
      <c r="Z609" s="69"/>
      <c r="AA609" s="69"/>
      <c r="AB609" s="69"/>
      <c r="AC609" s="69"/>
      <c r="AD609" s="69"/>
      <c r="AE609" s="69"/>
      <c r="AF609" s="69"/>
    </row>
    <row r="610" customFormat="false" ht="15" hidden="false" customHeight="true" outlineLevel="0" collapsed="false">
      <c r="A610" s="60" t="s">
        <v>55</v>
      </c>
      <c r="B610" s="61" t="str">
        <f aca="false">VLOOKUP(A610,PROGRAMAS!A:I,5,0)</f>
        <v>TEMÁTICO</v>
      </c>
      <c r="C610" s="62" t="str">
        <f aca="false">VLOOKUP(A610,PROGRAMAS!A:I,2,0)</f>
        <v>SAÚDE PÚBLICA COM ACESSO E QUALIDADE PARA TODOS</v>
      </c>
      <c r="D610" s="62" t="str">
        <f aca="false">VLOOKUP(A610,PROGRAMAS!A:O,3,0)</f>
        <v>DIRETRIZ I</v>
      </c>
      <c r="E610" s="62" t="str">
        <f aca="false">VLOOKUP(A610,PROGRAMAS!A:O,6,0)</f>
        <v>SAÚDE E ASSISTÊNCIA SOCIAL</v>
      </c>
      <c r="F610" s="73" t="e">
        <f aca="false">#N/A</f>
        <v>#N/A</v>
      </c>
      <c r="G610" s="66" t="e">
        <f aca="false">VLOOKUP(F610,'AÇÕES ORÇAMENTÁRIAS'!D:E,2,0)</f>
        <v>#N/A</v>
      </c>
      <c r="H610" s="65" t="e">
        <f aca="false">VLOOKUP(CONCATENATE(G610,J610),'AÇÕES ORÇAMENTÁRIAS'!O:P,2,0)</f>
        <v>#N/A</v>
      </c>
      <c r="I610" s="65" t="e">
        <f aca="false">VLOOKUP(CONCATENATE(G610,J610),'AÇÕES ORÇAMENTÁRIAS'!O:Q,3,0)</f>
        <v>#N/A</v>
      </c>
      <c r="J610" s="66" t="str">
        <f aca="false">LEFT(K610,5)</f>
        <v>17101</v>
      </c>
      <c r="K610" s="67" t="s">
        <v>1245</v>
      </c>
      <c r="L610" s="71" t="s">
        <v>1280</v>
      </c>
      <c r="M610" s="66" t="str">
        <f aca="false">VLOOKUP(L610,'AÇÕES ESTRATÉGICAS'!D:E,2,0)</f>
        <v>2596</v>
      </c>
      <c r="N610" s="66" t="str">
        <f aca="false">CONCATENATE(J610,O610)</f>
        <v>17101REALIZAÇÃO DE CURSOS TÉCNICOS PARA FORMAÇÃO DE TRABALHADORES DA ATENÇÃO BÁSICA: AGENTE COMUNITÁRIO EM SAÚDE, TÉCNICO EM ENFERMAGEM; AUXILIARES E/OU TÉCNICOS EM SAÚDE BUCAL E INFORMAÇÃO EM SAUDE - ETSUS</v>
      </c>
      <c r="O610" s="63" t="s">
        <v>1309</v>
      </c>
      <c r="P610" s="63" t="s">
        <v>213</v>
      </c>
      <c r="Q610" s="69" t="n">
        <v>100</v>
      </c>
      <c r="R610" s="69" t="str">
        <f aca="false">VLOOKUP(O610,'PRODUTOS PPA'!G:G,1,0)</f>
        <v>REALIZAÇÃO DE CURSOS TÉCNICOS PARA FORMAÇÃO DE TRABALHADORES DA ATENÇÃO BÁSICA: AGENTE COMUNITÁRIO EM SAÚDE, TÉCNICO EM ENFERMAGEM; AUXILIARES E/OU TÉCNICOS EM SAÚDE BUCAL E INFORMAÇÃO EM SAUDE - ETSUS</v>
      </c>
      <c r="S610" s="69" t="e">
        <f aca="false">#N/A</f>
        <v>#N/A</v>
      </c>
      <c r="T610" s="69" t="e">
        <f aca="false">#N/A</f>
        <v>#N/A</v>
      </c>
      <c r="U610" s="69" t="e">
        <f aca="false">#N/A</f>
        <v>#N/A</v>
      </c>
      <c r="V610" s="70"/>
      <c r="W610" s="69"/>
      <c r="X610" s="69"/>
      <c r="Y610" s="69"/>
      <c r="Z610" s="69"/>
      <c r="AA610" s="69"/>
      <c r="AB610" s="69"/>
      <c r="AC610" s="69"/>
      <c r="AD610" s="69"/>
      <c r="AE610" s="69"/>
      <c r="AF610" s="69"/>
    </row>
    <row r="611" customFormat="false" ht="15" hidden="false" customHeight="true" outlineLevel="0" collapsed="false">
      <c r="A611" s="60" t="s">
        <v>55</v>
      </c>
      <c r="B611" s="61" t="str">
        <f aca="false">VLOOKUP(A611,PROGRAMAS!A:I,5,0)</f>
        <v>TEMÁTICO</v>
      </c>
      <c r="C611" s="62" t="str">
        <f aca="false">VLOOKUP(A611,PROGRAMAS!A:I,2,0)</f>
        <v>SAÚDE PÚBLICA COM ACESSO E QUALIDADE PARA TODOS</v>
      </c>
      <c r="D611" s="62" t="str">
        <f aca="false">VLOOKUP(A611,PROGRAMAS!A:O,3,0)</f>
        <v>DIRETRIZ I</v>
      </c>
      <c r="E611" s="62" t="str">
        <f aca="false">VLOOKUP(A611,PROGRAMAS!A:O,6,0)</f>
        <v>SAÚDE E ASSISTÊNCIA SOCIAL</v>
      </c>
      <c r="F611" s="73" t="e">
        <f aca="false">#N/A</f>
        <v>#N/A</v>
      </c>
      <c r="G611" s="66" t="e">
        <f aca="false">VLOOKUP(F611,'AÇÕES ORÇAMENTÁRIAS'!D:E,2,0)</f>
        <v>#N/A</v>
      </c>
      <c r="H611" s="65" t="e">
        <f aca="false">VLOOKUP(CONCATENATE(G611,J611),'AÇÕES ORÇAMENTÁRIAS'!O:P,2,0)</f>
        <v>#N/A</v>
      </c>
      <c r="I611" s="65" t="e">
        <f aca="false">VLOOKUP(CONCATENATE(G611,J611),'AÇÕES ORÇAMENTÁRIAS'!O:Q,3,0)</f>
        <v>#N/A</v>
      </c>
      <c r="J611" s="66" t="str">
        <f aca="false">LEFT(K611,5)</f>
        <v>17101</v>
      </c>
      <c r="K611" s="67" t="s">
        <v>1245</v>
      </c>
      <c r="L611" s="71" t="s">
        <v>1310</v>
      </c>
      <c r="M611" s="66" t="str">
        <f aca="false">VLOOKUP(L611,'AÇÕES ESTRATÉGICAS'!D:E,2,0)</f>
        <v>2589</v>
      </c>
      <c r="N611" s="66" t="str">
        <f aca="false">CONCATENATE(J611,O611)</f>
        <v>17101APOIAR, SUPERVISIONAR E ASSESSORAR TECNICAMENTE 100% DOS MUNICÍPIOS, NA IMPLANTAÇÃO E EXECUÇÃO DAS AÇÕES DOS PROGRAMAS DE ATENÇÃO PRIMÁRIA À SAÚDE, BEM COMO GARANTIA DO ATENDIMENTO A POPULAÇÃO, CONTEMPLANDO MELHORIA DE INFRAESTRUTURA E DE SERVIÇOS DE ATENÇÃO SECUNDÁRIA EM ODONTOLOGIA (CEO E LPRD )</v>
      </c>
      <c r="O611" s="69" t="s">
        <v>1311</v>
      </c>
      <c r="P611" s="69" t="s">
        <v>376</v>
      </c>
      <c r="Q611" s="69" t="n">
        <v>100</v>
      </c>
      <c r="R611" s="69" t="str">
        <f aca="false">VLOOKUP(O611,'PRODUTOS PPA'!G:G,1,0)</f>
        <v>APOIAR, SUPERVISIONAR E ASSESSORAR TECNICAMENTE 100% DOS MUNICÍPIOS, NA IMPLANTAÇÃO E EXECUÇÃO DAS AÇÕES DOS PROGRAMAS DE ATENÇÃO PRIMÁRIA À SAÚDE, BEM COMO GARANTIA DO ATENDIMENTO A POPULAÇÃO, CONTEMPLANDO MELHORIA DE INFRAESTRUTURA E DE SERVIÇOS DE ATENÇÃO SECUNDÁRIA EM ODONTOLOGIA (CEO E LPRD )</v>
      </c>
      <c r="S611" s="69" t="e">
        <f aca="false">#N/A</f>
        <v>#N/A</v>
      </c>
      <c r="T611" s="69" t="e">
        <f aca="false">#N/A</f>
        <v>#N/A</v>
      </c>
      <c r="U611" s="69" t="e">
        <f aca="false">#N/A</f>
        <v>#N/A</v>
      </c>
      <c r="V611" s="70"/>
      <c r="W611" s="69"/>
      <c r="X611" s="69"/>
      <c r="Y611" s="69"/>
      <c r="Z611" s="69"/>
      <c r="AA611" s="69"/>
      <c r="AB611" s="69"/>
      <c r="AC611" s="69"/>
      <c r="AD611" s="69"/>
      <c r="AE611" s="69"/>
      <c r="AF611" s="69"/>
    </row>
    <row r="612" customFormat="false" ht="15" hidden="false" customHeight="true" outlineLevel="0" collapsed="false">
      <c r="A612" s="60" t="s">
        <v>55</v>
      </c>
      <c r="B612" s="61" t="str">
        <f aca="false">VLOOKUP(A612,PROGRAMAS!A:I,5,0)</f>
        <v>TEMÁTICO</v>
      </c>
      <c r="C612" s="62" t="str">
        <f aca="false">VLOOKUP(A612,PROGRAMAS!A:I,2,0)</f>
        <v>SAÚDE PÚBLICA COM ACESSO E QUALIDADE PARA TODOS</v>
      </c>
      <c r="D612" s="62" t="str">
        <f aca="false">VLOOKUP(A612,PROGRAMAS!A:O,3,0)</f>
        <v>DIRETRIZ I</v>
      </c>
      <c r="E612" s="62" t="str">
        <f aca="false">VLOOKUP(A612,PROGRAMAS!A:O,6,0)</f>
        <v>SAÚDE E ASSISTÊNCIA SOCIAL</v>
      </c>
      <c r="F612" s="73" t="e">
        <f aca="false">#N/A</f>
        <v>#N/A</v>
      </c>
      <c r="G612" s="66" t="e">
        <f aca="false">VLOOKUP(F612,'AÇÕES ORÇAMENTÁRIAS'!D:E,2,0)</f>
        <v>#N/A</v>
      </c>
      <c r="H612" s="65" t="e">
        <f aca="false">VLOOKUP(CONCATENATE(G612,J612),'AÇÕES ORÇAMENTÁRIAS'!O:P,2,0)</f>
        <v>#N/A</v>
      </c>
      <c r="I612" s="65" t="e">
        <f aca="false">VLOOKUP(CONCATENATE(G612,J612),'AÇÕES ORÇAMENTÁRIAS'!O:Q,3,0)</f>
        <v>#N/A</v>
      </c>
      <c r="J612" s="66" t="str">
        <f aca="false">LEFT(K612,5)</f>
        <v>17101</v>
      </c>
      <c r="K612" s="67" t="s">
        <v>1245</v>
      </c>
      <c r="L612" s="71" t="s">
        <v>1310</v>
      </c>
      <c r="M612" s="66" t="str">
        <f aca="false">VLOOKUP(L612,'AÇÕES ESTRATÉGICAS'!D:E,2,0)</f>
        <v>2589</v>
      </c>
      <c r="N612" s="66" t="str">
        <f aca="false">CONCATENATE(J612,O612)</f>
        <v>17101APOIAR TÉCNICA E FINANCEIRAMENTE OS HOSPITAIS DESCENTRALIZADOS PARA A GESTÃO MUNICIPAL, REDIMENSIONANDO SEU PERFIL E INSERÇÃO NO SISTEMA LOCAL DE SAÚDE</v>
      </c>
      <c r="O612" s="63" t="s">
        <v>1312</v>
      </c>
      <c r="P612" s="63" t="s">
        <v>213</v>
      </c>
      <c r="Q612" s="69" t="n">
        <v>100</v>
      </c>
      <c r="R612" s="69" t="str">
        <f aca="false">VLOOKUP(O612,'PRODUTOS PPA'!G:G,1,0)</f>
        <v>APOIAR TÉCNICA E FINANCEIRAMENTE OS HOSPITAIS DESCENTRALIZADOS PARA A GESTÃO MUNICIPAL, REDIMENSIONANDO SEU PERFIL E INSERÇÃO NO SISTEMA LOCAL DE SAÚDE</v>
      </c>
      <c r="S612" s="69" t="e">
        <f aca="false">#N/A</f>
        <v>#N/A</v>
      </c>
      <c r="T612" s="69" t="e">
        <f aca="false">#N/A</f>
        <v>#N/A</v>
      </c>
      <c r="U612" s="69" t="e">
        <f aca="false">#N/A</f>
        <v>#N/A</v>
      </c>
      <c r="V612" s="70"/>
      <c r="W612" s="69"/>
      <c r="X612" s="69"/>
      <c r="Y612" s="69"/>
      <c r="Z612" s="69"/>
      <c r="AA612" s="69"/>
      <c r="AB612" s="69"/>
      <c r="AC612" s="69"/>
      <c r="AD612" s="69"/>
      <c r="AE612" s="69"/>
      <c r="AF612" s="69"/>
    </row>
    <row r="613" customFormat="false" ht="15" hidden="false" customHeight="true" outlineLevel="0" collapsed="false">
      <c r="A613" s="60" t="s">
        <v>55</v>
      </c>
      <c r="B613" s="61" t="str">
        <f aca="false">VLOOKUP(A613,PROGRAMAS!A:I,5,0)</f>
        <v>TEMÁTICO</v>
      </c>
      <c r="C613" s="62" t="str">
        <f aca="false">VLOOKUP(A613,PROGRAMAS!A:I,2,0)</f>
        <v>SAÚDE PÚBLICA COM ACESSO E QUALIDADE PARA TODOS</v>
      </c>
      <c r="D613" s="62" t="str">
        <f aca="false">VLOOKUP(A613,PROGRAMAS!A:O,3,0)</f>
        <v>DIRETRIZ I</v>
      </c>
      <c r="E613" s="62" t="str">
        <f aca="false">VLOOKUP(A613,PROGRAMAS!A:O,6,0)</f>
        <v>SAÚDE E ASSISTÊNCIA SOCIAL</v>
      </c>
      <c r="F613" s="73" t="e">
        <f aca="false">#N/A</f>
        <v>#N/A</v>
      </c>
      <c r="G613" s="66" t="e">
        <f aca="false">VLOOKUP(F613,'AÇÕES ORÇAMENTÁRIAS'!D:E,2,0)</f>
        <v>#N/A</v>
      </c>
      <c r="H613" s="65" t="e">
        <f aca="false">VLOOKUP(CONCATENATE(G613,J613),'AÇÕES ORÇAMENTÁRIAS'!O:P,2,0)</f>
        <v>#N/A</v>
      </c>
      <c r="I613" s="65" t="e">
        <f aca="false">VLOOKUP(CONCATENATE(G613,J613),'AÇÕES ORÇAMENTÁRIAS'!O:Q,3,0)</f>
        <v>#N/A</v>
      </c>
      <c r="J613" s="66" t="str">
        <f aca="false">LEFT(K613,5)</f>
        <v>17101</v>
      </c>
      <c r="K613" s="67" t="s">
        <v>1245</v>
      </c>
      <c r="L613" s="71" t="s">
        <v>1310</v>
      </c>
      <c r="M613" s="66" t="str">
        <f aca="false">VLOOKUP(L613,'AÇÕES ESTRATÉGICAS'!D:E,2,0)</f>
        <v>2589</v>
      </c>
      <c r="N613" s="66" t="str">
        <f aca="false">CONCATENATE(J613,O613)</f>
        <v>17101APOIAR TÉCNICA E FINANCEIRAMENTE, OS MUNICÍPIOS, ONGS, INSTITUIÇÕES E DEMAIS PARCEIROS DO CAMPO DA SAÚDE, NA REALIZAÇÃO DE EVENTOS NA ÁREA DE PROMOÇÃO, PREVENÇÃO, REABILITAÇÃO E RECUPERAÇÃO DA SAÚDE;</v>
      </c>
      <c r="O613" s="63" t="s">
        <v>1313</v>
      </c>
      <c r="P613" s="63" t="s">
        <v>213</v>
      </c>
      <c r="Q613" s="69" t="n">
        <v>100</v>
      </c>
      <c r="R613" s="69" t="str">
        <f aca="false">VLOOKUP(O613,'PRODUTOS PPA'!G:G,1,0)</f>
        <v>APOIAR TÉCNICA E FINANCEIRAMENTE, OS MUNICÍPIOS, ONGS, INSTITUIÇÕES E DEMAIS PARCEIROS DO CAMPO DA SAÚDE, NA REALIZAÇÃO DE EVENTOS NA ÁREA DE PROMOÇÃO, PREVENÇÃO, REABILITAÇÃO E RECUPERAÇÃO DA SAÚDE;</v>
      </c>
      <c r="S613" s="69" t="e">
        <f aca="false">#N/A</f>
        <v>#N/A</v>
      </c>
      <c r="T613" s="69" t="e">
        <f aca="false">#N/A</f>
        <v>#N/A</v>
      </c>
      <c r="U613" s="69" t="e">
        <f aca="false">#N/A</f>
        <v>#N/A</v>
      </c>
      <c r="V613" s="70"/>
      <c r="W613" s="69"/>
      <c r="X613" s="69"/>
      <c r="Y613" s="69"/>
      <c r="Z613" s="69"/>
      <c r="AA613" s="69"/>
      <c r="AB613" s="69"/>
      <c r="AC613" s="69"/>
      <c r="AD613" s="69"/>
      <c r="AE613" s="69"/>
      <c r="AF613" s="69"/>
    </row>
    <row r="614" customFormat="false" ht="15" hidden="false" customHeight="true" outlineLevel="0" collapsed="false">
      <c r="A614" s="60" t="s">
        <v>55</v>
      </c>
      <c r="B614" s="61" t="str">
        <f aca="false">VLOOKUP(A614,PROGRAMAS!A:I,5,0)</f>
        <v>TEMÁTICO</v>
      </c>
      <c r="C614" s="62" t="str">
        <f aca="false">VLOOKUP(A614,PROGRAMAS!A:I,2,0)</f>
        <v>SAÚDE PÚBLICA COM ACESSO E QUALIDADE PARA TODOS</v>
      </c>
      <c r="D614" s="62" t="str">
        <f aca="false">VLOOKUP(A614,PROGRAMAS!A:O,3,0)</f>
        <v>DIRETRIZ I</v>
      </c>
      <c r="E614" s="62" t="str">
        <f aca="false">VLOOKUP(A614,PROGRAMAS!A:O,6,0)</f>
        <v>SAÚDE E ASSISTÊNCIA SOCIAL</v>
      </c>
      <c r="F614" s="73" t="e">
        <f aca="false">#N/A</f>
        <v>#N/A</v>
      </c>
      <c r="G614" s="66" t="e">
        <f aca="false">VLOOKUP(F614,'AÇÕES ORÇAMENTÁRIAS'!D:E,2,0)</f>
        <v>#N/A</v>
      </c>
      <c r="H614" s="65" t="e">
        <f aca="false">VLOOKUP(CONCATENATE(G614,J614),'AÇÕES ORÇAMENTÁRIAS'!O:P,2,0)</f>
        <v>#N/A</v>
      </c>
      <c r="I614" s="65" t="e">
        <f aca="false">VLOOKUP(CONCATENATE(G614,J614),'AÇÕES ORÇAMENTÁRIAS'!O:Q,3,0)</f>
        <v>#N/A</v>
      </c>
      <c r="J614" s="66" t="str">
        <f aca="false">LEFT(K614,5)</f>
        <v>17101</v>
      </c>
      <c r="K614" s="67" t="s">
        <v>1245</v>
      </c>
      <c r="L614" s="71" t="s">
        <v>1310</v>
      </c>
      <c r="M614" s="66" t="str">
        <f aca="false">VLOOKUP(L614,'AÇÕES ESTRATÉGICAS'!D:E,2,0)</f>
        <v>2589</v>
      </c>
      <c r="N614" s="66" t="str">
        <f aca="false">CONCATENATE(J614,O614)</f>
        <v>17101INCENTIVO FINANCEIRO AOS 224 MUNICIPIOS PARA COFINANCIAMENTO ESTADUAL DA ATENÇÃO BÁSICA E ATENÇÃO SECUNDÁRIA/ESPECIALIZADA, C</v>
      </c>
      <c r="O614" s="63" t="s">
        <v>1314</v>
      </c>
      <c r="P614" s="63" t="s">
        <v>213</v>
      </c>
      <c r="Q614" s="69" t="n">
        <v>100</v>
      </c>
      <c r="R614" s="69" t="str">
        <f aca="false">VLOOKUP(O614,'PRODUTOS PPA'!G:G,1,0)</f>
        <v>INCENTIVO FINANCEIRO AOS 224 MUNICIPIOS PARA COFINANCIAMENTO ESTADUAL DA ATENÇÃO BÁSICA E ATENÇÃO SECUNDÁRIA/ESPECIALIZADA, C</v>
      </c>
      <c r="S614" s="69" t="e">
        <f aca="false">#N/A</f>
        <v>#N/A</v>
      </c>
      <c r="T614" s="69" t="e">
        <f aca="false">#N/A</f>
        <v>#N/A</v>
      </c>
      <c r="U614" s="69" t="e">
        <f aca="false">#N/A</f>
        <v>#N/A</v>
      </c>
      <c r="V614" s="70"/>
      <c r="W614" s="69"/>
      <c r="X614" s="69"/>
      <c r="Y614" s="69"/>
      <c r="Z614" s="69"/>
      <c r="AA614" s="69"/>
      <c r="AB614" s="69"/>
      <c r="AC614" s="69"/>
      <c r="AD614" s="69"/>
      <c r="AE614" s="69"/>
      <c r="AF614" s="69"/>
    </row>
    <row r="615" customFormat="false" ht="15" hidden="false" customHeight="true" outlineLevel="0" collapsed="false">
      <c r="A615" s="60" t="s">
        <v>94</v>
      </c>
      <c r="B615" s="61" t="str">
        <f aca="false">VLOOKUP(A615,PROGRAMAS!A:I,5,0)</f>
        <v>GESTÃO</v>
      </c>
      <c r="C615" s="62" t="str">
        <f aca="false">VLOOKUP(A615,PROGRAMAS!A:I,2,0)</f>
        <v>GESTÃO E MANUTENÇÃO DO PODER EXECUTIVO</v>
      </c>
      <c r="D615" s="62" t="str">
        <f aca="false">VLOOKUP(A615,PROGRAMAS!A:O,3,0)</f>
        <v>DIRETRIZ IV</v>
      </c>
      <c r="E615" s="62"/>
      <c r="F615" s="63" t="s">
        <v>255</v>
      </c>
      <c r="G615" s="66" t="str">
        <f aca="false">VLOOKUP(F615,'AÇÕES ORÇAMENTÁRIAS'!D:E,2,0)</f>
        <v>2000</v>
      </c>
      <c r="H615" s="65" t="n">
        <f aca="false">VLOOKUP(CONCATENATE(G615,J615),'AÇÕES ORÇAMENTÁRIAS'!O:P,2,0)</f>
        <v>45640000</v>
      </c>
      <c r="I615" s="65" t="n">
        <f aca="false">VLOOKUP(CONCATENATE(G615,J615),'AÇÕES ORÇAMENTÁRIAS'!O:Q,3,0)</f>
        <v>57689683.47</v>
      </c>
      <c r="J615" s="66" t="str">
        <f aca="false">LEFT(K615,5)</f>
        <v>17101</v>
      </c>
      <c r="K615" s="67" t="s">
        <v>1245</v>
      </c>
      <c r="L615" s="71" t="s">
        <v>1315</v>
      </c>
      <c r="M615" s="66" t="str">
        <f aca="false">VLOOKUP(L615,'AÇÕES ESTRATÉGICAS'!D:E,2,0)</f>
        <v>2533</v>
      </c>
      <c r="N615" s="66" t="str">
        <f aca="false">CONCATENATE(J615,O615)</f>
        <v>17101ADMINISTRAÇÃO GERAL PARA MANUTENÇÃO E APOIO NECESSÁRIAS AO FUNCIONAMENTO DA SAÚDE -SESAPI, COORDENAÇÕES REGIONAIS, HOSPITAIS REDE ESTADUAL QUE NÃO SE CARACTERIZAM COMO UNIDADE GESTORA, E UNIDADES ASSISTENCIAIS DO SUS</v>
      </c>
      <c r="O615" s="63" t="s">
        <v>1316</v>
      </c>
      <c r="P615" s="63" t="s">
        <v>213</v>
      </c>
      <c r="Q615" s="69" t="n">
        <v>100</v>
      </c>
      <c r="R615" s="69" t="str">
        <f aca="false">VLOOKUP(O615,'PRODUTOS PPA'!G:G,1,0)</f>
        <v>ADMINISTRAÇÃO GERAL PARA MANUTENÇÃO E APOIO NECESSÁRIAS AO FUNCIONAMENTO DA SAÚDE -SESAPI, COORDENAÇÕES REGIONAIS, HOSPITAIS REDE ESTADUAL QUE NÃO SE CARACTERIZAM COMO UNIDADE GESTORA, E UNIDADES ASSISTENCIAIS DO SUS</v>
      </c>
      <c r="S615" s="69" t="s">
        <v>255</v>
      </c>
      <c r="T615" s="69" t="s">
        <v>260</v>
      </c>
      <c r="U615" s="69" t="n">
        <v>45640000</v>
      </c>
      <c r="V615" s="70"/>
      <c r="W615" s="69"/>
      <c r="X615" s="69"/>
      <c r="Y615" s="69"/>
      <c r="Z615" s="69"/>
      <c r="AA615" s="69"/>
      <c r="AB615" s="69"/>
      <c r="AC615" s="69"/>
      <c r="AD615" s="69"/>
      <c r="AE615" s="69"/>
      <c r="AF615" s="69"/>
    </row>
    <row r="616" customFormat="false" ht="15" hidden="false" customHeight="true" outlineLevel="0" collapsed="false">
      <c r="A616" s="60" t="s">
        <v>55</v>
      </c>
      <c r="B616" s="61" t="str">
        <f aca="false">VLOOKUP(A616,PROGRAMAS!A:I,5,0)</f>
        <v>TEMÁTICO</v>
      </c>
      <c r="C616" s="62" t="str">
        <f aca="false">VLOOKUP(A616,PROGRAMAS!A:I,2,0)</f>
        <v>SAÚDE PÚBLICA COM ACESSO E QUALIDADE PARA TODOS</v>
      </c>
      <c r="D616" s="62" t="str">
        <f aca="false">VLOOKUP(A616,PROGRAMAS!A:O,3,0)</f>
        <v>DIRETRIZ I</v>
      </c>
      <c r="E616" s="62" t="str">
        <f aca="false">VLOOKUP(A616,PROGRAMAS!A:O,6,0)</f>
        <v>SAÚDE E ASSISTÊNCIA SOCIAL</v>
      </c>
      <c r="F616" s="63" t="s">
        <v>1317</v>
      </c>
      <c r="G616" s="66" t="str">
        <f aca="false">VLOOKUP(F616,'AÇÕES ORÇAMENTÁRIAS'!D:E,2,0)</f>
        <v>2074</v>
      </c>
      <c r="H616" s="65" t="n">
        <f aca="false">VLOOKUP(CONCATENATE(G616,J616),'AÇÕES ORÇAMENTÁRIAS'!O:P,2,0)</f>
        <v>2662883</v>
      </c>
      <c r="I616" s="65" t="n">
        <f aca="false">VLOOKUP(CONCATENATE(G616,J616),'AÇÕES ORÇAMENTÁRIAS'!O:Q,3,0)</f>
        <v>2994348.56</v>
      </c>
      <c r="J616" s="66" t="str">
        <f aca="false">LEFT(K616,5)</f>
        <v>17102</v>
      </c>
      <c r="K616" s="67" t="s">
        <v>1318</v>
      </c>
      <c r="L616" s="71" t="s">
        <v>1319</v>
      </c>
      <c r="M616" s="66" t="str">
        <f aca="false">VLOOKUP(L616,'AÇÕES ESTRATÉGICAS'!D:E,2,0)</f>
        <v>1527</v>
      </c>
      <c r="N616" s="66" t="str">
        <f aca="false">CONCATENATE(J616,O616)</f>
        <v>17102ASSISTÊNCIAS HOSPITALAR E AMBULATORIAL DE MÉDIA E COMPLEXIDADE PRESTADAS À POPULAÇÃO REFERENCIADA DO SUS</v>
      </c>
      <c r="O616" s="63" t="s">
        <v>1320</v>
      </c>
      <c r="P616" s="63" t="s">
        <v>213</v>
      </c>
      <c r="Q616" s="69" t="n">
        <v>100</v>
      </c>
      <c r="R616" s="69" t="str">
        <f aca="false">VLOOKUP(O616,'PRODUTOS PPA'!G:G,1,0)</f>
        <v>ASSISTÊNCIAS HOSPITALAR E AMBULATORIAL DE MÉDIA E COMPLEXIDADE PRESTADAS À POPULAÇÃO REFERENCIADA DO SUS</v>
      </c>
      <c r="S616" s="69" t="s">
        <v>1317</v>
      </c>
      <c r="T616" s="69" t="s">
        <v>1321</v>
      </c>
      <c r="U616" s="69" t="n">
        <v>2662883</v>
      </c>
      <c r="V616" s="70"/>
      <c r="W616" s="69"/>
      <c r="X616" s="69"/>
      <c r="Y616" s="69"/>
      <c r="Z616" s="69"/>
      <c r="AA616" s="69"/>
      <c r="AB616" s="69"/>
      <c r="AC616" s="69"/>
      <c r="AD616" s="69"/>
      <c r="AE616" s="69"/>
      <c r="AF616" s="69"/>
    </row>
    <row r="617" customFormat="false" ht="15" hidden="false" customHeight="true" outlineLevel="0" collapsed="false">
      <c r="A617" s="60" t="s">
        <v>55</v>
      </c>
      <c r="B617" s="61" t="str">
        <f aca="false">VLOOKUP(A617,PROGRAMAS!A:I,5,0)</f>
        <v>TEMÁTICO</v>
      </c>
      <c r="C617" s="62" t="str">
        <f aca="false">VLOOKUP(A617,PROGRAMAS!A:I,2,0)</f>
        <v>SAÚDE PÚBLICA COM ACESSO E QUALIDADE PARA TODOS</v>
      </c>
      <c r="D617" s="62" t="str">
        <f aca="false">VLOOKUP(A617,PROGRAMAS!A:O,3,0)</f>
        <v>DIRETRIZ I</v>
      </c>
      <c r="E617" s="62" t="str">
        <f aca="false">VLOOKUP(A617,PROGRAMAS!A:O,6,0)</f>
        <v>SAÚDE E ASSISTÊNCIA SOCIAL</v>
      </c>
      <c r="F617" s="63" t="s">
        <v>1322</v>
      </c>
      <c r="G617" s="66" t="str">
        <f aca="false">VLOOKUP(F617,'AÇÕES ORÇAMENTÁRIAS'!D:E,2,0)</f>
        <v>2077</v>
      </c>
      <c r="H617" s="65" t="n">
        <f aca="false">VLOOKUP(CONCATENATE(G617,J617),'AÇÕES ORÇAMENTÁRIAS'!O:P,2,0)</f>
        <v>9235659</v>
      </c>
      <c r="I617" s="65" t="n">
        <f aca="false">VLOOKUP(CONCATENATE(G617,J617),'AÇÕES ORÇAMENTÁRIAS'!O:Q,3,0)</f>
        <v>14777685.79</v>
      </c>
      <c r="J617" s="66" t="str">
        <f aca="false">LEFT(K617,5)</f>
        <v>17103</v>
      </c>
      <c r="K617" s="67" t="s">
        <v>1323</v>
      </c>
      <c r="L617" s="71" t="s">
        <v>1324</v>
      </c>
      <c r="M617" s="66" t="str">
        <f aca="false">VLOOKUP(L617,'AÇÕES ESTRATÉGICAS'!D:E,2,0)</f>
        <v>1637</v>
      </c>
      <c r="N617" s="66" t="str">
        <f aca="false">CONCATENATE(J617,O617)</f>
        <v>17103ASSISTÊNCIAS HOSPITALAR E AMBULATORIAL DE MÉDIA E COMPLEXIDADE PRESTADAS À POPULAÇÃO REFERENCIADA DO SUS NO TERRITÓRIO.</v>
      </c>
      <c r="O617" s="63" t="s">
        <v>1325</v>
      </c>
      <c r="P617" s="63" t="s">
        <v>213</v>
      </c>
      <c r="Q617" s="69" t="n">
        <v>100</v>
      </c>
      <c r="R617" s="69" t="str">
        <f aca="false">VLOOKUP(O617,'PRODUTOS PPA'!G:G,1,0)</f>
        <v>ASSISTÊNCIAS HOSPITALAR E AMBULATORIAL DE MÉDIA E COMPLEXIDADE PRESTADAS À POPULAÇÃO REFERENCIADA DO SUS NO TERRITÓRIO.</v>
      </c>
      <c r="S617" s="69" t="s">
        <v>1322</v>
      </c>
      <c r="T617" s="69" t="s">
        <v>1326</v>
      </c>
      <c r="U617" s="69" t="n">
        <v>9235659</v>
      </c>
      <c r="V617" s="70"/>
      <c r="W617" s="69"/>
      <c r="X617" s="69"/>
      <c r="Y617" s="69"/>
      <c r="Z617" s="69"/>
      <c r="AA617" s="69"/>
      <c r="AB617" s="69"/>
      <c r="AC617" s="69"/>
      <c r="AD617" s="69"/>
      <c r="AE617" s="69"/>
      <c r="AF617" s="69"/>
    </row>
    <row r="618" customFormat="false" ht="15" hidden="false" customHeight="true" outlineLevel="0" collapsed="false">
      <c r="A618" s="60" t="s">
        <v>55</v>
      </c>
      <c r="B618" s="61" t="str">
        <f aca="false">VLOOKUP(A618,PROGRAMAS!A:I,5,0)</f>
        <v>TEMÁTICO</v>
      </c>
      <c r="C618" s="62" t="str">
        <f aca="false">VLOOKUP(A618,PROGRAMAS!A:I,2,0)</f>
        <v>SAÚDE PÚBLICA COM ACESSO E QUALIDADE PARA TODOS</v>
      </c>
      <c r="D618" s="62" t="str">
        <f aca="false">VLOOKUP(A618,PROGRAMAS!A:O,3,0)</f>
        <v>DIRETRIZ I</v>
      </c>
      <c r="E618" s="62" t="str">
        <f aca="false">VLOOKUP(A618,PROGRAMAS!A:O,6,0)</f>
        <v>SAÚDE E ASSISTÊNCIA SOCIAL</v>
      </c>
      <c r="F618" s="63" t="s">
        <v>1327</v>
      </c>
      <c r="G618" s="66" t="str">
        <f aca="false">VLOOKUP(F618,'AÇÕES ORÇAMENTÁRIAS'!D:E,2,0)</f>
        <v>2079</v>
      </c>
      <c r="H618" s="65" t="n">
        <f aca="false">VLOOKUP(CONCATENATE(G618,J618),'AÇÕES ORÇAMENTÁRIAS'!O:P,2,0)</f>
        <v>371811</v>
      </c>
      <c r="I618" s="65" t="n">
        <f aca="false">VLOOKUP(CONCATENATE(G618,J618),'AÇÕES ORÇAMENTÁRIAS'!O:Q,3,0)</f>
        <v>349245.99</v>
      </c>
      <c r="J618" s="66" t="str">
        <f aca="false">LEFT(K618,5)</f>
        <v>17104</v>
      </c>
      <c r="K618" s="67" t="s">
        <v>1328</v>
      </c>
      <c r="L618" s="71" t="s">
        <v>1329</v>
      </c>
      <c r="M618" s="66" t="str">
        <f aca="false">VLOOKUP(L618,'AÇÕES ESTRATÉGICAS'!D:E,2,0)</f>
        <v>1528</v>
      </c>
      <c r="N618" s="66" t="str">
        <f aca="false">CONCATENATE(J618,O618)</f>
        <v>17104ASSISTÊNCIAS HOSPITALAR E AMBULATORIAL DE MÉDIA E COMPLEXIDADE PRESTADAS À POPULAÇÃO REFERENCIADA DO SUS.</v>
      </c>
      <c r="O618" s="63" t="s">
        <v>1330</v>
      </c>
      <c r="P618" s="63" t="s">
        <v>213</v>
      </c>
      <c r="Q618" s="69" t="n">
        <v>100</v>
      </c>
      <c r="R618" s="69" t="str">
        <f aca="false">VLOOKUP(O618,'PRODUTOS PPA'!G:G,1,0)</f>
        <v>ASSISTÊNCIAS HOSPITALAR E AMBULATORIAL DE MÉDIA E COMPLEXIDADE PRESTADAS À POPULAÇÃO REFERENCIADA DO SUS.</v>
      </c>
      <c r="S618" s="69" t="s">
        <v>1327</v>
      </c>
      <c r="T618" s="69" t="s">
        <v>1331</v>
      </c>
      <c r="U618" s="69" t="n">
        <v>371811</v>
      </c>
      <c r="V618" s="70"/>
      <c r="W618" s="69"/>
      <c r="X618" s="69"/>
      <c r="Y618" s="69"/>
      <c r="Z618" s="69"/>
      <c r="AA618" s="69"/>
      <c r="AB618" s="69"/>
      <c r="AC618" s="69"/>
      <c r="AD618" s="69"/>
      <c r="AE618" s="69"/>
      <c r="AF618" s="69"/>
    </row>
    <row r="619" customFormat="false" ht="15" hidden="false" customHeight="true" outlineLevel="0" collapsed="false">
      <c r="A619" s="60" t="s">
        <v>55</v>
      </c>
      <c r="B619" s="61" t="str">
        <f aca="false">VLOOKUP(A619,PROGRAMAS!A:I,5,0)</f>
        <v>TEMÁTICO</v>
      </c>
      <c r="C619" s="62" t="str">
        <f aca="false">VLOOKUP(A619,PROGRAMAS!A:I,2,0)</f>
        <v>SAÚDE PÚBLICA COM ACESSO E QUALIDADE PARA TODOS</v>
      </c>
      <c r="D619" s="62" t="str">
        <f aca="false">VLOOKUP(A619,PROGRAMAS!A:O,3,0)</f>
        <v>DIRETRIZ I</v>
      </c>
      <c r="E619" s="62" t="str">
        <f aca="false">VLOOKUP(A619,PROGRAMAS!A:O,6,0)</f>
        <v>SAÚDE E ASSISTÊNCIA SOCIAL</v>
      </c>
      <c r="F619" s="63" t="s">
        <v>1332</v>
      </c>
      <c r="G619" s="66" t="str">
        <f aca="false">VLOOKUP(F619,'AÇÕES ORÇAMENTÁRIAS'!D:E,2,0)</f>
        <v>2080</v>
      </c>
      <c r="H619" s="65" t="n">
        <f aca="false">VLOOKUP(CONCATENATE(G619,J619),'AÇÕES ORÇAMENTÁRIAS'!O:P,2,0)</f>
        <v>4214520</v>
      </c>
      <c r="I619" s="65" t="n">
        <f aca="false">VLOOKUP(CONCATENATE(G619,J619),'AÇÕES ORÇAMENTÁRIAS'!O:Q,3,0)</f>
        <v>10091086.41</v>
      </c>
      <c r="J619" s="66" t="str">
        <f aca="false">LEFT(K619,5)</f>
        <v>17105</v>
      </c>
      <c r="K619" s="67" t="s">
        <v>1333</v>
      </c>
      <c r="L619" s="71" t="s">
        <v>1334</v>
      </c>
      <c r="M619" s="66" t="str">
        <f aca="false">VLOOKUP(L619,'AÇÕES ESTRATÉGICAS'!D:E,2,0)</f>
        <v>1636</v>
      </c>
      <c r="N619" s="66" t="str">
        <f aca="false">CONCATENATE(J619,O619)</f>
        <v>17105ASSISTÊNCIAS HOSPITALAR E AMBULATORIAL DE MÉDIA E COMPLEXIDADE PRESTADAS À POPULAÇÃO REFERENCIADA DO SUS</v>
      </c>
      <c r="O619" s="63" t="s">
        <v>1320</v>
      </c>
      <c r="P619" s="63" t="s">
        <v>213</v>
      </c>
      <c r="Q619" s="69" t="n">
        <v>100</v>
      </c>
      <c r="R619" s="69" t="str">
        <f aca="false">VLOOKUP(O619,'PRODUTOS PPA'!G:G,1,0)</f>
        <v>ASSISTÊNCIAS HOSPITALAR E AMBULATORIAL DE MÉDIA E COMPLEXIDADE PRESTADAS À POPULAÇÃO REFERENCIADA DO SUS</v>
      </c>
      <c r="S619" s="69" t="s">
        <v>1332</v>
      </c>
      <c r="T619" s="69" t="s">
        <v>1335</v>
      </c>
      <c r="U619" s="69" t="n">
        <v>4214520</v>
      </c>
      <c r="V619" s="70"/>
      <c r="W619" s="69"/>
      <c r="X619" s="69"/>
      <c r="Y619" s="69"/>
      <c r="Z619" s="69"/>
      <c r="AA619" s="69"/>
      <c r="AB619" s="69"/>
      <c r="AC619" s="69"/>
      <c r="AD619" s="69"/>
      <c r="AE619" s="69"/>
      <c r="AF619" s="69"/>
    </row>
    <row r="620" customFormat="false" ht="15" hidden="false" customHeight="true" outlineLevel="0" collapsed="false">
      <c r="A620" s="60" t="s">
        <v>55</v>
      </c>
      <c r="B620" s="61" t="str">
        <f aca="false">VLOOKUP(A620,PROGRAMAS!A:I,5,0)</f>
        <v>TEMÁTICO</v>
      </c>
      <c r="C620" s="62" t="str">
        <f aca="false">VLOOKUP(A620,PROGRAMAS!A:I,2,0)</f>
        <v>SAÚDE PÚBLICA COM ACESSO E QUALIDADE PARA TODOS</v>
      </c>
      <c r="D620" s="62" t="str">
        <f aca="false">VLOOKUP(A620,PROGRAMAS!A:O,3,0)</f>
        <v>DIRETRIZ I</v>
      </c>
      <c r="E620" s="62" t="str">
        <f aca="false">VLOOKUP(A620,PROGRAMAS!A:O,6,0)</f>
        <v>SAÚDE E ASSISTÊNCIA SOCIAL</v>
      </c>
      <c r="F620" s="63" t="s">
        <v>1336</v>
      </c>
      <c r="G620" s="66" t="str">
        <f aca="false">VLOOKUP(F620,'AÇÕES ORÇAMENTÁRIAS'!D:E,2,0)</f>
        <v>2082</v>
      </c>
      <c r="H620" s="65" t="e">
        <f aca="false">VLOOKUP(CONCATENATE(G620,J620),'AÇÕES ORÇAMENTÁRIAS'!O:P,2,0)</f>
        <v>#N/A</v>
      </c>
      <c r="I620" s="65" t="e">
        <f aca="false">VLOOKUP(CONCATENATE(G620,J620),'AÇÕES ORÇAMENTÁRIAS'!O:Q,3,0)</f>
        <v>#N/A</v>
      </c>
      <c r="J620" s="66" t="str">
        <f aca="false">LEFT(K620,5)</f>
        <v>17106</v>
      </c>
      <c r="K620" s="67" t="s">
        <v>1337</v>
      </c>
      <c r="L620" s="71" t="s">
        <v>1338</v>
      </c>
      <c r="M620" s="66" t="str">
        <f aca="false">VLOOKUP(L620,'AÇÕES ESTRATÉGICAS'!D:E,2,0)</f>
        <v>1530</v>
      </c>
      <c r="N620" s="66" t="str">
        <f aca="false">CONCATENATE(J620,O620)</f>
        <v>17106ASSISTÊNCIAS HOSPITALAR E AMBULATORIAL DE MÉDIA E COMPLEXIDADE PRESTADAS À POPULAÇÃO REFERENCIADA DO SUS</v>
      </c>
      <c r="O620" s="63" t="s">
        <v>1320</v>
      </c>
      <c r="P620" s="63" t="s">
        <v>213</v>
      </c>
      <c r="Q620" s="69" t="n">
        <v>100</v>
      </c>
      <c r="R620" s="69" t="str">
        <f aca="false">VLOOKUP(O620,'PRODUTOS PPA'!G:G,1,0)</f>
        <v>ASSISTÊNCIAS HOSPITALAR E AMBULATORIAL DE MÉDIA E COMPLEXIDADE PRESTADAS À POPULAÇÃO REFERENCIADA DO SUS</v>
      </c>
      <c r="S620" s="69" t="s">
        <v>1336</v>
      </c>
      <c r="T620" s="69" t="s">
        <v>1339</v>
      </c>
      <c r="U620" s="69" t="e">
        <f aca="false">#N/A</f>
        <v>#N/A</v>
      </c>
      <c r="V620" s="70"/>
      <c r="W620" s="69"/>
      <c r="X620" s="69"/>
      <c r="Y620" s="69"/>
      <c r="Z620" s="69"/>
      <c r="AA620" s="69"/>
      <c r="AB620" s="69"/>
      <c r="AC620" s="69"/>
      <c r="AD620" s="69"/>
      <c r="AE620" s="69"/>
      <c r="AF620" s="69"/>
    </row>
    <row r="621" customFormat="false" ht="15" hidden="false" customHeight="true" outlineLevel="0" collapsed="false">
      <c r="A621" s="60" t="s">
        <v>55</v>
      </c>
      <c r="B621" s="61" t="str">
        <f aca="false">VLOOKUP(A621,PROGRAMAS!A:I,5,0)</f>
        <v>TEMÁTICO</v>
      </c>
      <c r="C621" s="62" t="str">
        <f aca="false">VLOOKUP(A621,PROGRAMAS!A:I,2,0)</f>
        <v>SAÚDE PÚBLICA COM ACESSO E QUALIDADE PARA TODOS</v>
      </c>
      <c r="D621" s="62" t="str">
        <f aca="false">VLOOKUP(A621,PROGRAMAS!A:O,3,0)</f>
        <v>DIRETRIZ I</v>
      </c>
      <c r="E621" s="62" t="str">
        <f aca="false">VLOOKUP(A621,PROGRAMAS!A:O,6,0)</f>
        <v>SAÚDE E ASSISTÊNCIA SOCIAL</v>
      </c>
      <c r="F621" s="63" t="s">
        <v>1340</v>
      </c>
      <c r="G621" s="66" t="str">
        <f aca="false">VLOOKUP(F621,'AÇÕES ORÇAMENTÁRIAS'!D:E,2,0)</f>
        <v>2280</v>
      </c>
      <c r="H621" s="65" t="e">
        <f aca="false">VLOOKUP(CONCATENATE(G621,J621),'AÇÕES ORÇAMENTÁRIAS'!O:P,2,0)</f>
        <v>#N/A</v>
      </c>
      <c r="I621" s="65" t="e">
        <f aca="false">VLOOKUP(CONCATENATE(G621,J621),'AÇÕES ORÇAMENTÁRIAS'!O:Q,3,0)</f>
        <v>#N/A</v>
      </c>
      <c r="J621" s="66" t="str">
        <f aca="false">LEFT(K621,5)</f>
        <v>17108</v>
      </c>
      <c r="K621" s="67" t="s">
        <v>1341</v>
      </c>
      <c r="L621" s="71" t="s">
        <v>1342</v>
      </c>
      <c r="M621" s="66" t="str">
        <f aca="false">VLOOKUP(L621,'AÇÕES ESTRATÉGICAS'!D:E,2,0)</f>
        <v>1529</v>
      </c>
      <c r="N621" s="66" t="str">
        <f aca="false">CONCATENATE(J621,O621)</f>
        <v>17108ASSISTÊNCIAS HOSPITALAR E AMBULATORIAL DE MÉDIA E COMPLEXIDADE PRESTADAS À POPULAÇÃO REFERENCIADA DO SUS.</v>
      </c>
      <c r="O621" s="63" t="s">
        <v>1330</v>
      </c>
      <c r="P621" s="63" t="s">
        <v>213</v>
      </c>
      <c r="Q621" s="69" t="n">
        <v>100</v>
      </c>
      <c r="R621" s="69" t="str">
        <f aca="false">VLOOKUP(O621,'PRODUTOS PPA'!G:G,1,0)</f>
        <v>ASSISTÊNCIAS HOSPITALAR E AMBULATORIAL DE MÉDIA E COMPLEXIDADE PRESTADAS À POPULAÇÃO REFERENCIADA DO SUS.</v>
      </c>
      <c r="S621" s="69" t="s">
        <v>1340</v>
      </c>
      <c r="T621" s="69" t="s">
        <v>1343</v>
      </c>
      <c r="U621" s="69" t="e">
        <f aca="false">#N/A</f>
        <v>#N/A</v>
      </c>
      <c r="V621" s="70"/>
      <c r="W621" s="69"/>
      <c r="X621" s="69"/>
      <c r="Y621" s="69"/>
      <c r="Z621" s="69"/>
      <c r="AA621" s="69"/>
      <c r="AB621" s="69"/>
      <c r="AC621" s="69"/>
      <c r="AD621" s="69"/>
      <c r="AE621" s="69"/>
      <c r="AF621" s="69"/>
    </row>
    <row r="622" customFormat="false" ht="15" hidden="false" customHeight="true" outlineLevel="0" collapsed="false">
      <c r="A622" s="60" t="s">
        <v>55</v>
      </c>
      <c r="B622" s="61" t="str">
        <f aca="false">VLOOKUP(A622,PROGRAMAS!A:I,5,0)</f>
        <v>TEMÁTICO</v>
      </c>
      <c r="C622" s="62" t="str">
        <f aca="false">VLOOKUP(A622,PROGRAMAS!A:I,2,0)</f>
        <v>SAÚDE PÚBLICA COM ACESSO E QUALIDADE PARA TODOS</v>
      </c>
      <c r="D622" s="62" t="str">
        <f aca="false">VLOOKUP(A622,PROGRAMAS!A:O,3,0)</f>
        <v>DIRETRIZ I</v>
      </c>
      <c r="E622" s="62" t="str">
        <f aca="false">VLOOKUP(A622,PROGRAMAS!A:O,6,0)</f>
        <v>SAÚDE E ASSISTÊNCIA SOCIAL</v>
      </c>
      <c r="F622" s="63" t="s">
        <v>1344</v>
      </c>
      <c r="G622" s="66" t="n">
        <v>2084</v>
      </c>
      <c r="H622" s="65" t="n">
        <f aca="false">VLOOKUP(CONCATENATE(G622,J622),'AÇÕES ORÇAMENTÁRIAS'!O:P,2,0)</f>
        <v>3309376</v>
      </c>
      <c r="I622" s="65" t="n">
        <f aca="false">VLOOKUP(CONCATENATE(G622,J622),'AÇÕES ORÇAMENTÁRIAS'!O:Q,3,0)</f>
        <v>3065767.37</v>
      </c>
      <c r="J622" s="66" t="str">
        <f aca="false">LEFT(K622,5)</f>
        <v>17109</v>
      </c>
      <c r="K622" s="67" t="s">
        <v>1345</v>
      </c>
      <c r="L622" s="71" t="s">
        <v>1346</v>
      </c>
      <c r="M622" s="66" t="str">
        <f aca="false">VLOOKUP(L622,'AÇÕES ESTRATÉGICAS'!D:E,2,0)</f>
        <v>1524</v>
      </c>
      <c r="N622" s="66" t="str">
        <f aca="false">CONCATENATE(J622,O622)</f>
        <v>17109ASSISTÊNCIAS HOSPITALAR E AMBULATORIAL DE MÉDIA E COMPLEXIDADE PRESTADAS À POPULAÇÃO REFERENCIADA DO SUS</v>
      </c>
      <c r="O622" s="63" t="s">
        <v>1320</v>
      </c>
      <c r="P622" s="63" t="s">
        <v>213</v>
      </c>
      <c r="Q622" s="69" t="n">
        <v>100</v>
      </c>
      <c r="R622" s="69" t="str">
        <f aca="false">VLOOKUP(O622,'PRODUTOS PPA'!G:G,1,0)</f>
        <v>ASSISTÊNCIAS HOSPITALAR E AMBULATORIAL DE MÉDIA E COMPLEXIDADE PRESTADAS À POPULAÇÃO REFERENCIADA DO SUS</v>
      </c>
      <c r="S622" s="69" t="s">
        <v>1344</v>
      </c>
      <c r="T622" s="69" t="n">
        <v>2084</v>
      </c>
      <c r="U622" s="69" t="n">
        <v>3309376</v>
      </c>
      <c r="V622" s="70"/>
      <c r="W622" s="69"/>
      <c r="X622" s="69"/>
      <c r="Y622" s="69"/>
      <c r="Z622" s="69"/>
      <c r="AA622" s="69"/>
      <c r="AB622" s="69"/>
      <c r="AC622" s="69"/>
      <c r="AD622" s="69"/>
      <c r="AE622" s="69"/>
      <c r="AF622" s="69"/>
    </row>
    <row r="623" customFormat="false" ht="15" hidden="false" customHeight="true" outlineLevel="0" collapsed="false">
      <c r="A623" s="60" t="s">
        <v>55</v>
      </c>
      <c r="B623" s="61" t="str">
        <f aca="false">VLOOKUP(A623,PROGRAMAS!A:I,5,0)</f>
        <v>TEMÁTICO</v>
      </c>
      <c r="C623" s="62" t="str">
        <f aca="false">VLOOKUP(A623,PROGRAMAS!A:I,2,0)</f>
        <v>SAÚDE PÚBLICA COM ACESSO E QUALIDADE PARA TODOS</v>
      </c>
      <c r="D623" s="62" t="str">
        <f aca="false">VLOOKUP(A623,PROGRAMAS!A:O,3,0)</f>
        <v>DIRETRIZ I</v>
      </c>
      <c r="E623" s="62" t="str">
        <f aca="false">VLOOKUP(A623,PROGRAMAS!A:O,6,0)</f>
        <v>SAÚDE E ASSISTÊNCIA SOCIAL</v>
      </c>
      <c r="F623" s="63" t="s">
        <v>1347</v>
      </c>
      <c r="G623" s="66" t="str">
        <f aca="false">VLOOKUP(F623,'AÇÕES ORÇAMENTÁRIAS'!D:E,2,0)</f>
        <v>2085</v>
      </c>
      <c r="H623" s="65" t="n">
        <f aca="false">VLOOKUP(CONCATENATE(G623,J623),'AÇÕES ORÇAMENTÁRIAS'!O:P,2,0)</f>
        <v>3786225</v>
      </c>
      <c r="I623" s="65" t="n">
        <f aca="false">VLOOKUP(CONCATENATE(G623,J623),'AÇÕES ORÇAMENTÁRIAS'!O:Q,3,0)</f>
        <v>8468586.28</v>
      </c>
      <c r="J623" s="66" t="str">
        <f aca="false">LEFT(K623,5)</f>
        <v>17110</v>
      </c>
      <c r="K623" s="67" t="s">
        <v>1348</v>
      </c>
      <c r="L623" s="71" t="s">
        <v>1349</v>
      </c>
      <c r="M623" s="66" t="str">
        <f aca="false">VLOOKUP(L623,'AÇÕES ESTRATÉGICAS'!D:E,2,0)</f>
        <v>1638</v>
      </c>
      <c r="N623" s="66" t="str">
        <f aca="false">CONCATENATE(J623,O623)</f>
        <v>17110ASSISTÊNCIAS HOSPITALAR E AMBULATORIAL DE MÉDIA E ALTA COMPLEXIDADE PRESTADAS À POPULAÇÃO REFERENCIADA DO SUS</v>
      </c>
      <c r="O623" s="63" t="s">
        <v>1350</v>
      </c>
      <c r="P623" s="63" t="s">
        <v>213</v>
      </c>
      <c r="Q623" s="69" t="n">
        <v>100</v>
      </c>
      <c r="R623" s="69" t="str">
        <f aca="false">VLOOKUP(O623,'PRODUTOS PPA'!G:G,1,0)</f>
        <v>ASSISTÊNCIAS HOSPITALAR E AMBULATORIAL DE MÉDIA E ALTA COMPLEXIDADE PRESTADAS À POPULAÇÃO REFERENCIADA DO SUS</v>
      </c>
      <c r="S623" s="69" t="s">
        <v>1347</v>
      </c>
      <c r="T623" s="69" t="s">
        <v>1351</v>
      </c>
      <c r="U623" s="69" t="n">
        <v>3786225</v>
      </c>
      <c r="V623" s="70"/>
      <c r="W623" s="69"/>
      <c r="X623" s="69"/>
      <c r="Y623" s="69"/>
      <c r="Z623" s="69"/>
      <c r="AA623" s="69"/>
      <c r="AB623" s="69"/>
      <c r="AC623" s="69"/>
      <c r="AD623" s="69"/>
      <c r="AE623" s="69"/>
      <c r="AF623" s="69"/>
    </row>
    <row r="624" customFormat="false" ht="15" hidden="false" customHeight="true" outlineLevel="0" collapsed="false">
      <c r="A624" s="60" t="s">
        <v>55</v>
      </c>
      <c r="B624" s="61" t="str">
        <f aca="false">VLOOKUP(A624,PROGRAMAS!A:I,5,0)</f>
        <v>TEMÁTICO</v>
      </c>
      <c r="C624" s="62" t="str">
        <f aca="false">VLOOKUP(A624,PROGRAMAS!A:I,2,0)</f>
        <v>SAÚDE PÚBLICA COM ACESSO E QUALIDADE PARA TODOS</v>
      </c>
      <c r="D624" s="62" t="str">
        <f aca="false">VLOOKUP(A624,PROGRAMAS!A:O,3,0)</f>
        <v>DIRETRIZ I</v>
      </c>
      <c r="E624" s="62" t="str">
        <f aca="false">VLOOKUP(A624,PROGRAMAS!A:O,6,0)</f>
        <v>SAÚDE E ASSISTÊNCIA SOCIAL</v>
      </c>
      <c r="F624" s="63" t="s">
        <v>1352</v>
      </c>
      <c r="G624" s="66" t="str">
        <f aca="false">VLOOKUP(F624,'AÇÕES ORÇAMENTÁRIAS'!D:E,2,0)</f>
        <v>2086</v>
      </c>
      <c r="H624" s="65" t="n">
        <f aca="false">VLOOKUP(CONCATENATE(G624,J624),'AÇÕES ORÇAMENTÁRIAS'!O:P,2,0)</f>
        <v>5724495</v>
      </c>
      <c r="I624" s="65" t="n">
        <f aca="false">VLOOKUP(CONCATENATE(G624,J624),'AÇÕES ORÇAMENTÁRIAS'!O:Q,3,0)</f>
        <v>7712592.57</v>
      </c>
      <c r="J624" s="66" t="str">
        <f aca="false">LEFT(K624,5)</f>
        <v>17111</v>
      </c>
      <c r="K624" s="67" t="s">
        <v>1353</v>
      </c>
      <c r="L624" s="71" t="s">
        <v>1354</v>
      </c>
      <c r="M624" s="66" t="str">
        <f aca="false">VLOOKUP(L624,'AÇÕES ESTRATÉGICAS'!D:E,2,0)</f>
        <v>1526</v>
      </c>
      <c r="N624" s="66" t="str">
        <f aca="false">CONCATENATE(J624,O624)</f>
        <v>17111ASSISTÊNCIAS HOSPITALAR E AMBULATORIAL DE MÉDIA COMPLEXIDADE PRESTADAS À POPULAÇÃO REFERENCIADA DO SUS.</v>
      </c>
      <c r="O624" s="63" t="s">
        <v>1355</v>
      </c>
      <c r="P624" s="63" t="s">
        <v>213</v>
      </c>
      <c r="Q624" s="69" t="n">
        <v>100</v>
      </c>
      <c r="R624" s="69" t="str">
        <f aca="false">VLOOKUP(O624,'PRODUTOS PPA'!G:G,1,0)</f>
        <v>ASSISTÊNCIAS HOSPITALAR E AMBULATORIAL DE MÉDIA COMPLEXIDADE PRESTADAS À POPULAÇÃO REFERENCIADA DO SUS.</v>
      </c>
      <c r="S624" s="69" t="s">
        <v>1352</v>
      </c>
      <c r="T624" s="69" t="s">
        <v>1356</v>
      </c>
      <c r="U624" s="69" t="n">
        <v>5724495</v>
      </c>
      <c r="V624" s="70"/>
      <c r="W624" s="69"/>
      <c r="X624" s="69"/>
      <c r="Y624" s="69"/>
      <c r="Z624" s="69"/>
      <c r="AA624" s="69"/>
      <c r="AB624" s="69"/>
      <c r="AC624" s="69"/>
      <c r="AD624" s="69"/>
      <c r="AE624" s="69"/>
      <c r="AF624" s="69"/>
    </row>
    <row r="625" customFormat="false" ht="15" hidden="false" customHeight="true" outlineLevel="0" collapsed="false">
      <c r="A625" s="60" t="s">
        <v>55</v>
      </c>
      <c r="B625" s="61" t="str">
        <f aca="false">VLOOKUP(A625,PROGRAMAS!A:I,5,0)</f>
        <v>TEMÁTICO</v>
      </c>
      <c r="C625" s="62" t="str">
        <f aca="false">VLOOKUP(A625,PROGRAMAS!A:I,2,0)</f>
        <v>SAÚDE PÚBLICA COM ACESSO E QUALIDADE PARA TODOS</v>
      </c>
      <c r="D625" s="62" t="str">
        <f aca="false">VLOOKUP(A625,PROGRAMAS!A:O,3,0)</f>
        <v>DIRETRIZ I</v>
      </c>
      <c r="E625" s="62" t="str">
        <f aca="false">VLOOKUP(A625,PROGRAMAS!A:O,6,0)</f>
        <v>SAÚDE E ASSISTÊNCIA SOCIAL</v>
      </c>
      <c r="F625" s="63" t="s">
        <v>1357</v>
      </c>
      <c r="G625" s="66" t="str">
        <f aca="false">VLOOKUP(F625,'AÇÕES ORÇAMENTÁRIAS'!D:E,2,0)</f>
        <v>2213</v>
      </c>
      <c r="H625" s="65" t="n">
        <f aca="false">VLOOKUP(CONCATENATE(G625,J625),'AÇÕES ORÇAMENTÁRIAS'!O:P,2,0)</f>
        <v>4151778</v>
      </c>
      <c r="I625" s="65" t="n">
        <f aca="false">VLOOKUP(CONCATENATE(G625,J625),'AÇÕES ORÇAMENTÁRIAS'!O:Q,3,0)</f>
        <v>1131080.45</v>
      </c>
      <c r="J625" s="66" t="str">
        <f aca="false">LEFT(K625,5)</f>
        <v>17112</v>
      </c>
      <c r="K625" s="67" t="s">
        <v>1358</v>
      </c>
      <c r="L625" s="71" t="s">
        <v>1359</v>
      </c>
      <c r="M625" s="66" t="str">
        <f aca="false">VLOOKUP(L625,'AÇÕES ESTRATÉGICAS'!D:E,2,0)</f>
        <v>1518</v>
      </c>
      <c r="N625" s="66" t="str">
        <f aca="false">CONCATENATE(J625,O625)</f>
        <v>17112OFERTA DE EXAMES LABORATORIAIS DE MEDIA E ALTA COMPLEXIDADE AMPLIADA E DIVERSIFICADA, GARANTINDO AO ESTADO A REFERÊNCIA PARA DIAGNÓSTICO DE DOENÇAS DE NOTIFICAÇÃO COMPULSÓRIA E DE EVENTOS INUSITADOS</v>
      </c>
      <c r="O625" s="63" t="s">
        <v>1360</v>
      </c>
      <c r="P625" s="63" t="s">
        <v>213</v>
      </c>
      <c r="Q625" s="69" t="n">
        <v>100</v>
      </c>
      <c r="R625" s="69" t="str">
        <f aca="false">VLOOKUP(O625,'PRODUTOS PPA'!G:G,1,0)</f>
        <v>OFERTA DE EXAMES LABORATORIAIS DE MEDIA E ALTA COMPLEXIDADE AMPLIADA E DIVERSIFICADA, GARANTINDO AO ESTADO A REFERÊNCIA PARA DIAGNÓSTICO DE DOENÇAS DE NOTIFICAÇÃO COMPULSÓRIA E DE EVENTOS INUSITADOS</v>
      </c>
      <c r="S625" s="69" t="s">
        <v>1357</v>
      </c>
      <c r="T625" s="69" t="s">
        <v>1361</v>
      </c>
      <c r="U625" s="69" t="n">
        <v>4151778</v>
      </c>
      <c r="V625" s="70"/>
      <c r="W625" s="69"/>
      <c r="X625" s="69"/>
      <c r="Y625" s="69"/>
      <c r="Z625" s="69"/>
      <c r="AA625" s="69"/>
      <c r="AB625" s="69"/>
      <c r="AC625" s="69"/>
      <c r="AD625" s="69"/>
      <c r="AE625" s="69"/>
      <c r="AF625" s="69"/>
    </row>
    <row r="626" customFormat="false" ht="15" hidden="false" customHeight="true" outlineLevel="0" collapsed="false">
      <c r="A626" s="60" t="s">
        <v>55</v>
      </c>
      <c r="B626" s="61" t="str">
        <f aca="false">VLOOKUP(A626,PROGRAMAS!A:I,5,0)</f>
        <v>TEMÁTICO</v>
      </c>
      <c r="C626" s="62" t="str">
        <f aca="false">VLOOKUP(A626,PROGRAMAS!A:I,2,0)</f>
        <v>SAÚDE PÚBLICA COM ACESSO E QUALIDADE PARA TODOS</v>
      </c>
      <c r="D626" s="62" t="str">
        <f aca="false">VLOOKUP(A626,PROGRAMAS!A:O,3,0)</f>
        <v>DIRETRIZ I</v>
      </c>
      <c r="E626" s="62" t="str">
        <f aca="false">VLOOKUP(A626,PROGRAMAS!A:O,6,0)</f>
        <v>SAÚDE E ASSISTÊNCIA SOCIAL</v>
      </c>
      <c r="F626" s="63" t="s">
        <v>1362</v>
      </c>
      <c r="G626" s="66" t="str">
        <f aca="false">VLOOKUP(F626,'AÇÕES ORÇAMENTÁRIAS'!D:E,2,0)</f>
        <v>2221</v>
      </c>
      <c r="H626" s="65" t="n">
        <f aca="false">VLOOKUP(CONCATENATE(G626,J626),'AÇÕES ORÇAMENTÁRIAS'!O:P,2,0)</f>
        <v>4042257</v>
      </c>
      <c r="I626" s="65" t="n">
        <f aca="false">VLOOKUP(CONCATENATE(G626,J626),'AÇÕES ORÇAMENTÁRIAS'!O:Q,3,0)</f>
        <v>4047162.05</v>
      </c>
      <c r="J626" s="66" t="str">
        <f aca="false">LEFT(K626,5)</f>
        <v>17113</v>
      </c>
      <c r="K626" s="67" t="s">
        <v>1363</v>
      </c>
      <c r="L626" s="71" t="s">
        <v>1364</v>
      </c>
      <c r="M626" s="66" t="str">
        <f aca="false">VLOOKUP(L626,'AÇÕES ESTRATÉGICAS'!D:E,2,0)</f>
        <v>2448</v>
      </c>
      <c r="N626" s="66" t="str">
        <f aca="false">CONCATENATE(J626,O626)</f>
        <v>17113ASSISTÊNCIAS HOSPITALAR E AMBULATORIAL DE MÉDIA E ALTA COMPLEXIDADE PRESTADAS A SEGUIMENTOS PRIORITARIOS COM FOCO NA EFICIÊNCIA E EXCELÊNCIA.</v>
      </c>
      <c r="O626" s="63" t="s">
        <v>1365</v>
      </c>
      <c r="P626" s="63" t="s">
        <v>213</v>
      </c>
      <c r="Q626" s="69" t="n">
        <v>100</v>
      </c>
      <c r="R626" s="69" t="str">
        <f aca="false">VLOOKUP(O626,'PRODUTOS PPA'!G:G,1,0)</f>
        <v>ASSISTÊNCIAS HOSPITALAR E AMBULATORIAL DE MÉDIA E ALTA COMPLEXIDADE PRESTADAS A SEGUIMENTOS PRIORITARIOS COM FOCO NA EFICIÊNCIA E EXCELÊNCIA.</v>
      </c>
      <c r="S626" s="69" t="s">
        <v>1362</v>
      </c>
      <c r="T626" s="69" t="s">
        <v>1366</v>
      </c>
      <c r="U626" s="69" t="n">
        <v>4042257</v>
      </c>
      <c r="V626" s="70"/>
      <c r="W626" s="69"/>
      <c r="X626" s="69"/>
      <c r="Y626" s="69"/>
      <c r="Z626" s="69"/>
      <c r="AA626" s="69"/>
      <c r="AB626" s="69"/>
      <c r="AC626" s="69"/>
      <c r="AD626" s="69"/>
      <c r="AE626" s="69"/>
      <c r="AF626" s="69"/>
    </row>
    <row r="627" customFormat="false" ht="15" hidden="false" customHeight="true" outlineLevel="0" collapsed="false">
      <c r="A627" s="60" t="s">
        <v>55</v>
      </c>
      <c r="B627" s="61" t="str">
        <f aca="false">VLOOKUP(A627,PROGRAMAS!A:I,5,0)</f>
        <v>TEMÁTICO</v>
      </c>
      <c r="C627" s="62" t="str">
        <f aca="false">VLOOKUP(A627,PROGRAMAS!A:I,2,0)</f>
        <v>SAÚDE PÚBLICA COM ACESSO E QUALIDADE PARA TODOS</v>
      </c>
      <c r="D627" s="62" t="str">
        <f aca="false">VLOOKUP(A627,PROGRAMAS!A:O,3,0)</f>
        <v>DIRETRIZ I</v>
      </c>
      <c r="E627" s="62" t="str">
        <f aca="false">VLOOKUP(A627,PROGRAMAS!A:O,6,0)</f>
        <v>SAÚDE E ASSISTÊNCIA SOCIAL</v>
      </c>
      <c r="F627" s="63" t="s">
        <v>1362</v>
      </c>
      <c r="G627" s="66" t="str">
        <f aca="false">VLOOKUP(F627,'AÇÕES ORÇAMENTÁRIAS'!D:E,2,0)</f>
        <v>2221</v>
      </c>
      <c r="H627" s="65" t="n">
        <f aca="false">VLOOKUP(CONCATENATE(G627,J627),'AÇÕES ORÇAMENTÁRIAS'!O:P,2,0)</f>
        <v>4042257</v>
      </c>
      <c r="I627" s="65" t="n">
        <f aca="false">VLOOKUP(CONCATENATE(G627,J627),'AÇÕES ORÇAMENTÁRIAS'!O:Q,3,0)</f>
        <v>4047162.05</v>
      </c>
      <c r="J627" s="66" t="str">
        <f aca="false">LEFT(K627,5)</f>
        <v>17113</v>
      </c>
      <c r="K627" s="67" t="s">
        <v>1363</v>
      </c>
      <c r="L627" s="71" t="s">
        <v>1364</v>
      </c>
      <c r="M627" s="66" t="str">
        <f aca="false">VLOOKUP(L627,'AÇÕES ESTRATÉGICAS'!D:E,2,0)</f>
        <v>2448</v>
      </c>
      <c r="N627" s="66" t="str">
        <f aca="false">CONCATENATE(J627,O627)</f>
        <v>17113CAPACITAÇÃO E QUALIFICAÇÃO TÉCNICA PARA TRABALHADORES DO HILP REALIZADAS</v>
      </c>
      <c r="O627" s="63" t="s">
        <v>1367</v>
      </c>
      <c r="P627" s="63" t="s">
        <v>213</v>
      </c>
      <c r="Q627" s="69" t="n">
        <v>50</v>
      </c>
      <c r="R627" s="69" t="str">
        <f aca="false">VLOOKUP(O627,'PRODUTOS PPA'!G:G,1,0)</f>
        <v>CAPACITAÇÃO E QUALIFICAÇÃO TÉCNICA PARA TRABALHADORES DO HILP REALIZADAS</v>
      </c>
      <c r="S627" s="69" t="s">
        <v>1362</v>
      </c>
      <c r="T627" s="69" t="s">
        <v>1366</v>
      </c>
      <c r="U627" s="69" t="n">
        <v>4042257</v>
      </c>
      <c r="V627" s="70"/>
      <c r="W627" s="69"/>
      <c r="X627" s="69"/>
      <c r="Y627" s="69"/>
      <c r="Z627" s="69"/>
      <c r="AA627" s="69"/>
      <c r="AB627" s="69"/>
      <c r="AC627" s="69"/>
      <c r="AD627" s="69"/>
      <c r="AE627" s="69"/>
      <c r="AF627" s="69"/>
    </row>
    <row r="628" customFormat="false" ht="15" hidden="false" customHeight="true" outlineLevel="0" collapsed="false">
      <c r="A628" s="60" t="s">
        <v>55</v>
      </c>
      <c r="B628" s="61" t="str">
        <f aca="false">VLOOKUP(A628,PROGRAMAS!A:I,5,0)</f>
        <v>TEMÁTICO</v>
      </c>
      <c r="C628" s="62" t="str">
        <f aca="false">VLOOKUP(A628,PROGRAMAS!A:I,2,0)</f>
        <v>SAÚDE PÚBLICA COM ACESSO E QUALIDADE PARA TODOS</v>
      </c>
      <c r="D628" s="62" t="str">
        <f aca="false">VLOOKUP(A628,PROGRAMAS!A:O,3,0)</f>
        <v>DIRETRIZ I</v>
      </c>
      <c r="E628" s="62" t="str">
        <f aca="false">VLOOKUP(A628,PROGRAMAS!A:O,6,0)</f>
        <v>SAÚDE E ASSISTÊNCIA SOCIAL</v>
      </c>
      <c r="F628" s="63" t="s">
        <v>1362</v>
      </c>
      <c r="G628" s="66" t="str">
        <f aca="false">VLOOKUP(F628,'AÇÕES ORÇAMENTÁRIAS'!D:E,2,0)</f>
        <v>2221</v>
      </c>
      <c r="H628" s="65" t="n">
        <f aca="false">VLOOKUP(CONCATENATE(G628,J628),'AÇÕES ORÇAMENTÁRIAS'!O:P,2,0)</f>
        <v>4042257</v>
      </c>
      <c r="I628" s="65" t="n">
        <f aca="false">VLOOKUP(CONCATENATE(G628,J628),'AÇÕES ORÇAMENTÁRIAS'!O:Q,3,0)</f>
        <v>4047162.05</v>
      </c>
      <c r="J628" s="66" t="str">
        <f aca="false">LEFT(K628,5)</f>
        <v>17113</v>
      </c>
      <c r="K628" s="67" t="s">
        <v>1363</v>
      </c>
      <c r="L628" s="71" t="s">
        <v>1364</v>
      </c>
      <c r="M628" s="66" t="str">
        <f aca="false">VLOOKUP(L628,'AÇÕES ESTRATÉGICAS'!D:E,2,0)</f>
        <v>2448</v>
      </c>
      <c r="N628" s="66" t="str">
        <f aca="false">CONCATENATE(J628,O628)</f>
        <v>17113REFORMA, RECUPERAÇÃO, AMPLIAÇÃO DO HOSPITAL INFANTIL LUCÍDIO PORTELA E AQUISIÇÃO DE EQUIPAMENTOS REALIZADAS</v>
      </c>
      <c r="O628" s="63" t="s">
        <v>1368</v>
      </c>
      <c r="P628" s="63" t="s">
        <v>213</v>
      </c>
      <c r="Q628" s="69" t="n">
        <v>35</v>
      </c>
      <c r="R628" s="69" t="str">
        <f aca="false">VLOOKUP(O628,'PRODUTOS PPA'!G:G,1,0)</f>
        <v>REFORMA, RECUPERAÇÃO, AMPLIAÇÃO DO HOSPITAL INFANTIL LUCÍDIO PORTELA E AQUISIÇÃO DE EQUIPAMENTOS REALIZADAS</v>
      </c>
      <c r="S628" s="69" t="s">
        <v>1362</v>
      </c>
      <c r="T628" s="69" t="s">
        <v>1366</v>
      </c>
      <c r="U628" s="69" t="n">
        <v>4042257</v>
      </c>
      <c r="V628" s="70"/>
      <c r="W628" s="69"/>
      <c r="X628" s="69"/>
      <c r="Y628" s="69"/>
      <c r="Z628" s="69"/>
      <c r="AA628" s="69"/>
      <c r="AB628" s="69"/>
      <c r="AC628" s="69"/>
      <c r="AD628" s="69"/>
      <c r="AE628" s="69"/>
      <c r="AF628" s="69"/>
    </row>
    <row r="629" customFormat="false" ht="15" hidden="false" customHeight="true" outlineLevel="0" collapsed="false">
      <c r="A629" s="60" t="s">
        <v>55</v>
      </c>
      <c r="B629" s="61" t="str">
        <f aca="false">VLOOKUP(A629,PROGRAMAS!A:I,5,0)</f>
        <v>TEMÁTICO</v>
      </c>
      <c r="C629" s="62" t="str">
        <f aca="false">VLOOKUP(A629,PROGRAMAS!A:I,2,0)</f>
        <v>SAÚDE PÚBLICA COM ACESSO E QUALIDADE PARA TODOS</v>
      </c>
      <c r="D629" s="62" t="str">
        <f aca="false">VLOOKUP(A629,PROGRAMAS!A:O,3,0)</f>
        <v>DIRETRIZ I</v>
      </c>
      <c r="E629" s="62" t="str">
        <f aca="false">VLOOKUP(A629,PROGRAMAS!A:O,6,0)</f>
        <v>SAÚDE E ASSISTÊNCIA SOCIAL</v>
      </c>
      <c r="F629" s="63" t="s">
        <v>1362</v>
      </c>
      <c r="G629" s="66" t="str">
        <f aca="false">VLOOKUP(F629,'AÇÕES ORÇAMENTÁRIAS'!D:E,2,0)</f>
        <v>2221</v>
      </c>
      <c r="H629" s="65" t="n">
        <f aca="false">VLOOKUP(CONCATENATE(G629,J629),'AÇÕES ORÇAMENTÁRIAS'!O:P,2,0)</f>
        <v>4042257</v>
      </c>
      <c r="I629" s="65" t="n">
        <f aca="false">VLOOKUP(CONCATENATE(G629,J629),'AÇÕES ORÇAMENTÁRIAS'!O:Q,3,0)</f>
        <v>4047162.05</v>
      </c>
      <c r="J629" s="66" t="str">
        <f aca="false">LEFT(K629,5)</f>
        <v>17113</v>
      </c>
      <c r="K629" s="67" t="s">
        <v>1363</v>
      </c>
      <c r="L629" s="71" t="s">
        <v>1364</v>
      </c>
      <c r="M629" s="66" t="str">
        <f aca="false">VLOOKUP(L629,'AÇÕES ESTRATÉGICAS'!D:E,2,0)</f>
        <v>2448</v>
      </c>
      <c r="N629" s="66" t="str">
        <f aca="false">CONCATENATE(J629,O629)</f>
        <v>17113VIGILÂNCIA SANITÁRIA E CONTROLE INTERNO DE INFECÇÃO HOSPITALAR DO HILP REALIZADOS</v>
      </c>
      <c r="O629" s="63" t="s">
        <v>1369</v>
      </c>
      <c r="P629" s="63" t="s">
        <v>213</v>
      </c>
      <c r="Q629" s="69" t="n">
        <v>100</v>
      </c>
      <c r="R629" s="69" t="str">
        <f aca="false">VLOOKUP(O629,'PRODUTOS PPA'!G:G,1,0)</f>
        <v>VIGILÂNCIA SANITÁRIA E CONTROLE INTERNO DE INFECÇÃO HOSPITALAR DO HILP REALIZADOS</v>
      </c>
      <c r="S629" s="69" t="s">
        <v>1362</v>
      </c>
      <c r="T629" s="69" t="s">
        <v>1366</v>
      </c>
      <c r="U629" s="69" t="n">
        <v>4042257</v>
      </c>
      <c r="V629" s="70"/>
      <c r="W629" s="69"/>
      <c r="X629" s="69"/>
      <c r="Y629" s="69"/>
      <c r="Z629" s="69"/>
      <c r="AA629" s="69"/>
      <c r="AB629" s="69"/>
      <c r="AC629" s="69"/>
      <c r="AD629" s="69"/>
      <c r="AE629" s="69"/>
      <c r="AF629" s="69"/>
    </row>
    <row r="630" customFormat="false" ht="15" hidden="false" customHeight="true" outlineLevel="0" collapsed="false">
      <c r="A630" s="60" t="s">
        <v>55</v>
      </c>
      <c r="B630" s="61" t="str">
        <f aca="false">VLOOKUP(A630,PROGRAMAS!A:I,5,0)</f>
        <v>TEMÁTICO</v>
      </c>
      <c r="C630" s="62" t="str">
        <f aca="false">VLOOKUP(A630,PROGRAMAS!A:I,2,0)</f>
        <v>SAÚDE PÚBLICA COM ACESSO E QUALIDADE PARA TODOS</v>
      </c>
      <c r="D630" s="62" t="str">
        <f aca="false">VLOOKUP(A630,PROGRAMAS!A:O,3,0)</f>
        <v>DIRETRIZ I</v>
      </c>
      <c r="E630" s="62" t="str">
        <f aca="false">VLOOKUP(A630,PROGRAMAS!A:O,6,0)</f>
        <v>SAÚDE E ASSISTÊNCIA SOCIAL</v>
      </c>
      <c r="F630" s="63" t="s">
        <v>1370</v>
      </c>
      <c r="G630" s="66" t="str">
        <f aca="false">VLOOKUP(F630,'AÇÕES ORÇAMENTÁRIAS'!D:E,2,0)</f>
        <v>2215</v>
      </c>
      <c r="H630" s="65" t="n">
        <f aca="false">VLOOKUP(CONCATENATE(G630,J630),'AÇÕES ORÇAMENTÁRIAS'!O:P,2,0)</f>
        <v>3826930</v>
      </c>
      <c r="I630" s="65" t="n">
        <f aca="false">VLOOKUP(CONCATENATE(G630,J630),'AÇÕES ORÇAMENTÁRIAS'!O:Q,3,0)</f>
        <v>1595964.85</v>
      </c>
      <c r="J630" s="66" t="str">
        <f aca="false">LEFT(K630,5)</f>
        <v>17114</v>
      </c>
      <c r="K630" s="67" t="s">
        <v>1371</v>
      </c>
      <c r="L630" s="71" t="s">
        <v>1372</v>
      </c>
      <c r="M630" s="66" t="str">
        <f aca="false">VLOOKUP(L630,'AÇÕES ESTRATÉGICAS'!D:E,2,0)</f>
        <v>2443</v>
      </c>
      <c r="N630" s="66" t="str">
        <f aca="false">CONCATENATE(J630,O630)</f>
        <v>17114CAPACITAÇÃO E QUALIFICAÇÃO TÉCNICA PARA TRABALHADORES DO SUS DO HPAA REALIZADAS</v>
      </c>
      <c r="O630" s="69" t="s">
        <v>1373</v>
      </c>
      <c r="P630" s="69" t="s">
        <v>136</v>
      </c>
      <c r="Q630" s="69" t="n">
        <v>50</v>
      </c>
      <c r="R630" s="69" t="str">
        <f aca="false">VLOOKUP(O630,'PRODUTOS PPA'!G:G,1,0)</f>
        <v>CAPACITAÇÃO E QUALIFICAÇÃO TÉCNICA PARA TRABALHADORES DO SUS DO HPAA REALIZADAS</v>
      </c>
      <c r="S630" s="69" t="s">
        <v>1370</v>
      </c>
      <c r="T630" s="69" t="s">
        <v>1374</v>
      </c>
      <c r="U630" s="69" t="n">
        <v>3826930</v>
      </c>
      <c r="V630" s="70"/>
      <c r="W630" s="69"/>
      <c r="X630" s="69"/>
      <c r="Y630" s="69"/>
      <c r="Z630" s="69"/>
      <c r="AA630" s="69"/>
      <c r="AB630" s="69"/>
      <c r="AC630" s="69"/>
      <c r="AD630" s="69"/>
      <c r="AE630" s="69"/>
      <c r="AF630" s="69"/>
    </row>
    <row r="631" customFormat="false" ht="15" hidden="false" customHeight="true" outlineLevel="0" collapsed="false">
      <c r="A631" s="60" t="s">
        <v>55</v>
      </c>
      <c r="B631" s="61" t="str">
        <f aca="false">VLOOKUP(A631,PROGRAMAS!A:I,5,0)</f>
        <v>TEMÁTICO</v>
      </c>
      <c r="C631" s="62" t="str">
        <f aca="false">VLOOKUP(A631,PROGRAMAS!A:I,2,0)</f>
        <v>SAÚDE PÚBLICA COM ACESSO E QUALIDADE PARA TODOS</v>
      </c>
      <c r="D631" s="62" t="str">
        <f aca="false">VLOOKUP(A631,PROGRAMAS!A:O,3,0)</f>
        <v>DIRETRIZ I</v>
      </c>
      <c r="E631" s="62" t="str">
        <f aca="false">VLOOKUP(A631,PROGRAMAS!A:O,6,0)</f>
        <v>SAÚDE E ASSISTÊNCIA SOCIAL</v>
      </c>
      <c r="F631" s="63" t="s">
        <v>1370</v>
      </c>
      <c r="G631" s="66" t="str">
        <f aca="false">VLOOKUP(F631,'AÇÕES ORÇAMENTÁRIAS'!D:E,2,0)</f>
        <v>2215</v>
      </c>
      <c r="H631" s="65" t="n">
        <f aca="false">VLOOKUP(CONCATENATE(G631,J631),'AÇÕES ORÇAMENTÁRIAS'!O:P,2,0)</f>
        <v>3826930</v>
      </c>
      <c r="I631" s="65" t="n">
        <f aca="false">VLOOKUP(CONCATENATE(G631,J631),'AÇÕES ORÇAMENTÁRIAS'!O:Q,3,0)</f>
        <v>1595964.85</v>
      </c>
      <c r="J631" s="66" t="str">
        <f aca="false">LEFT(K631,5)</f>
        <v>17114</v>
      </c>
      <c r="K631" s="67" t="s">
        <v>1371</v>
      </c>
      <c r="L631" s="71" t="s">
        <v>1372</v>
      </c>
      <c r="M631" s="66" t="str">
        <f aca="false">VLOOKUP(L631,'AÇÕES ESTRATÉGICAS'!D:E,2,0)</f>
        <v>2443</v>
      </c>
      <c r="N631" s="66" t="str">
        <f aca="false">CONCATENATE(J631,O631)</f>
        <v>17114SERVIÇO HOSPITALAR DE REFERÊNCIA PARA ATENÇÃO A PESSOAS COM SOFRIMENTO OU TRANSTORNO MENTAL E COM NECESSIDADES DECORRENTES DO USO DE CRACK, ÁLCOOL E OUTRAS DROGAS PRESTADOS</v>
      </c>
      <c r="O631" s="63" t="s">
        <v>1375</v>
      </c>
      <c r="P631" s="63" t="s">
        <v>213</v>
      </c>
      <c r="Q631" s="69" t="n">
        <v>100</v>
      </c>
      <c r="R631" s="69" t="str">
        <f aca="false">VLOOKUP(O631,'PRODUTOS PPA'!G:G,1,0)</f>
        <v>SERVIÇO HOSPITALAR DE REFERÊNCIA PARA ATENÇÃO A PESSOAS COM SOFRIMENTO OU TRANSTORNO MENTAL E COM NECESSIDADES DECORRENTES DO USO DE CRACK, ÁLCOOL E OUTRAS DROGAS PRESTADOS</v>
      </c>
      <c r="S631" s="69" t="s">
        <v>1370</v>
      </c>
      <c r="T631" s="69" t="s">
        <v>1374</v>
      </c>
      <c r="U631" s="69" t="n">
        <v>3826930</v>
      </c>
      <c r="V631" s="70"/>
      <c r="W631" s="69"/>
      <c r="X631" s="69"/>
      <c r="Y631" s="69"/>
      <c r="Z631" s="69"/>
      <c r="AA631" s="69"/>
      <c r="AB631" s="69"/>
      <c r="AC631" s="69"/>
      <c r="AD631" s="69"/>
      <c r="AE631" s="69"/>
      <c r="AF631" s="69"/>
    </row>
    <row r="632" customFormat="false" ht="15" hidden="false" customHeight="true" outlineLevel="0" collapsed="false">
      <c r="A632" s="60" t="s">
        <v>55</v>
      </c>
      <c r="B632" s="61" t="str">
        <f aca="false">VLOOKUP(A632,PROGRAMAS!A:I,5,0)</f>
        <v>TEMÁTICO</v>
      </c>
      <c r="C632" s="62" t="str">
        <f aca="false">VLOOKUP(A632,PROGRAMAS!A:I,2,0)</f>
        <v>SAÚDE PÚBLICA COM ACESSO E QUALIDADE PARA TODOS</v>
      </c>
      <c r="D632" s="62" t="str">
        <f aca="false">VLOOKUP(A632,PROGRAMAS!A:O,3,0)</f>
        <v>DIRETRIZ I</v>
      </c>
      <c r="E632" s="62" t="str">
        <f aca="false">VLOOKUP(A632,PROGRAMAS!A:O,6,0)</f>
        <v>SAÚDE E ASSISTÊNCIA SOCIAL</v>
      </c>
      <c r="F632" s="63" t="s">
        <v>1376</v>
      </c>
      <c r="G632" s="66" t="str">
        <f aca="false">VLOOKUP(F632,'AÇÕES ORÇAMENTÁRIAS'!D:E,2,0)</f>
        <v>2219</v>
      </c>
      <c r="H632" s="65" t="n">
        <f aca="false">VLOOKUP(CONCATENATE(G632,J632),'AÇÕES ORÇAMENTÁRIAS'!O:P,2,0)</f>
        <v>20382798</v>
      </c>
      <c r="I632" s="65" t="n">
        <f aca="false">VLOOKUP(CONCATENATE(G632,J632),'AÇÕES ORÇAMENTÁRIAS'!O:Q,3,0)</f>
        <v>18621866.43</v>
      </c>
      <c r="J632" s="66" t="str">
        <f aca="false">LEFT(K632,5)</f>
        <v>17115</v>
      </c>
      <c r="K632" s="67" t="s">
        <v>1377</v>
      </c>
      <c r="L632" s="71" t="s">
        <v>1378</v>
      </c>
      <c r="M632" s="66" t="str">
        <f aca="false">VLOOKUP(L632,'AÇÕES ESTRATÉGICAS'!D:E,2,0)</f>
        <v>2447</v>
      </c>
      <c r="N632" s="66" t="str">
        <f aca="false">CONCATENATE(J632,O632)</f>
        <v>17115ASSISTÊNCIA INTEGRAL E DE QUALIDADE AMBULATORIAL PRESTADA; DE URGÊNCIA E EMERGÊNCIA E INTERNAÇÃO À MULHERES NA IDADE FÉRTIL DESDE A PRÉ-CONCEPÇÃO INDEPENDENTE DO SEU GRAU DE RISCO BEM COMO À CRIANÇA ATÉ A IDADE DE CINCO ANOS E ASSISTÊNCIA NEONATAL.</v>
      </c>
      <c r="O632" s="63" t="s">
        <v>1379</v>
      </c>
      <c r="P632" s="63" t="s">
        <v>213</v>
      </c>
      <c r="Q632" s="69" t="n">
        <v>100</v>
      </c>
      <c r="R632" s="69" t="str">
        <f aca="false">VLOOKUP(O632,'PRODUTOS PPA'!G:G,1,0)</f>
        <v>ASSISTÊNCIA INTEGRAL E DE QUALIDADE AMBULATORIAL PRESTADA; DE URGÊNCIA E EMERGÊNCIA E INTERNAÇÃO À MULHERES NA IDADE FÉRTIL DESDE A PRÉ-CONCEPÇÃO INDEPENDENTE DO SEU GRAU DE RISCO BEM COMO À CRIANÇA ATÉ A IDADE DE CINCO ANOS E ASSISTÊNCIA NEONATAL.</v>
      </c>
      <c r="S632" s="69" t="s">
        <v>1376</v>
      </c>
      <c r="T632" s="69" t="s">
        <v>1380</v>
      </c>
      <c r="U632" s="69" t="n">
        <v>20382798</v>
      </c>
      <c r="V632" s="70"/>
      <c r="W632" s="69"/>
      <c r="X632" s="69"/>
      <c r="Y632" s="69"/>
      <c r="Z632" s="69"/>
      <c r="AA632" s="69"/>
      <c r="AB632" s="69"/>
      <c r="AC632" s="69"/>
      <c r="AD632" s="69"/>
      <c r="AE632" s="69"/>
      <c r="AF632" s="69"/>
    </row>
    <row r="633" customFormat="false" ht="15" hidden="false" customHeight="true" outlineLevel="0" collapsed="false">
      <c r="A633" s="60" t="s">
        <v>55</v>
      </c>
      <c r="B633" s="61" t="str">
        <f aca="false">VLOOKUP(A633,PROGRAMAS!A:I,5,0)</f>
        <v>TEMÁTICO</v>
      </c>
      <c r="C633" s="62" t="str">
        <f aca="false">VLOOKUP(A633,PROGRAMAS!A:I,2,0)</f>
        <v>SAÚDE PÚBLICA COM ACESSO E QUALIDADE PARA TODOS</v>
      </c>
      <c r="D633" s="62" t="str">
        <f aca="false">VLOOKUP(A633,PROGRAMAS!A:O,3,0)</f>
        <v>DIRETRIZ I</v>
      </c>
      <c r="E633" s="62" t="str">
        <f aca="false">VLOOKUP(A633,PROGRAMAS!A:O,6,0)</f>
        <v>SAÚDE E ASSISTÊNCIA SOCIAL</v>
      </c>
      <c r="F633" s="63" t="s">
        <v>1376</v>
      </c>
      <c r="G633" s="66" t="str">
        <f aca="false">VLOOKUP(F633,'AÇÕES ORÇAMENTÁRIAS'!D:E,2,0)</f>
        <v>2219</v>
      </c>
      <c r="H633" s="65" t="n">
        <f aca="false">VLOOKUP(CONCATENATE(G633,J633),'AÇÕES ORÇAMENTÁRIAS'!O:P,2,0)</f>
        <v>20382798</v>
      </c>
      <c r="I633" s="65" t="n">
        <f aca="false">VLOOKUP(CONCATENATE(G633,J633),'AÇÕES ORÇAMENTÁRIAS'!O:Q,3,0)</f>
        <v>18621866.43</v>
      </c>
      <c r="J633" s="66" t="str">
        <f aca="false">LEFT(K633,5)</f>
        <v>17115</v>
      </c>
      <c r="K633" s="67" t="s">
        <v>1377</v>
      </c>
      <c r="L633" s="71" t="s">
        <v>1378</v>
      </c>
      <c r="M633" s="66" t="str">
        <f aca="false">VLOOKUP(L633,'AÇÕES ESTRATÉGICAS'!D:E,2,0)</f>
        <v>2447</v>
      </c>
      <c r="N633" s="66" t="str">
        <f aca="false">CONCATENATE(J633,O633)</f>
        <v>17115CAPACITAÇÃO E QUALIFICAÇÃO TÉCNICA PARA TRABALHADORES DO SUS DA MATERNIDADE DONA EVANGELINA ROSA REALIZADAS</v>
      </c>
      <c r="O633" s="69" t="s">
        <v>1381</v>
      </c>
      <c r="P633" s="69" t="s">
        <v>136</v>
      </c>
      <c r="Q633" s="69" t="n">
        <v>30</v>
      </c>
      <c r="R633" s="69" t="str">
        <f aca="false">VLOOKUP(O633,'PRODUTOS PPA'!G:G,1,0)</f>
        <v>CAPACITAÇÃO E QUALIFICAÇÃO TÉCNICA PARA TRABALHADORES DO SUS DA MATERNIDADE DONA EVANGELINA ROSA REALIZADAS</v>
      </c>
      <c r="S633" s="69" t="s">
        <v>1376</v>
      </c>
      <c r="T633" s="69" t="s">
        <v>1380</v>
      </c>
      <c r="U633" s="69" t="n">
        <v>20382798</v>
      </c>
      <c r="V633" s="70"/>
      <c r="W633" s="69"/>
      <c r="X633" s="69"/>
      <c r="Y633" s="69"/>
      <c r="Z633" s="69"/>
      <c r="AA633" s="69"/>
      <c r="AB633" s="69"/>
      <c r="AC633" s="69"/>
      <c r="AD633" s="69"/>
      <c r="AE633" s="69"/>
      <c r="AF633" s="69"/>
    </row>
    <row r="634" customFormat="false" ht="15" hidden="false" customHeight="true" outlineLevel="0" collapsed="false">
      <c r="A634" s="60" t="s">
        <v>55</v>
      </c>
      <c r="B634" s="61" t="str">
        <f aca="false">VLOOKUP(A634,PROGRAMAS!A:I,5,0)</f>
        <v>TEMÁTICO</v>
      </c>
      <c r="C634" s="62" t="str">
        <f aca="false">VLOOKUP(A634,PROGRAMAS!A:I,2,0)</f>
        <v>SAÚDE PÚBLICA COM ACESSO E QUALIDADE PARA TODOS</v>
      </c>
      <c r="D634" s="62" t="str">
        <f aca="false">VLOOKUP(A634,PROGRAMAS!A:O,3,0)</f>
        <v>DIRETRIZ I</v>
      </c>
      <c r="E634" s="62" t="str">
        <f aca="false">VLOOKUP(A634,PROGRAMAS!A:O,6,0)</f>
        <v>SAÚDE E ASSISTÊNCIA SOCIAL</v>
      </c>
      <c r="F634" s="63" t="s">
        <v>1376</v>
      </c>
      <c r="G634" s="66" t="str">
        <f aca="false">VLOOKUP(F634,'AÇÕES ORÇAMENTÁRIAS'!D:E,2,0)</f>
        <v>2219</v>
      </c>
      <c r="H634" s="65" t="n">
        <f aca="false">VLOOKUP(CONCATENATE(G634,J634),'AÇÕES ORÇAMENTÁRIAS'!O:P,2,0)</f>
        <v>20382798</v>
      </c>
      <c r="I634" s="65" t="n">
        <f aca="false">VLOOKUP(CONCATENATE(G634,J634),'AÇÕES ORÇAMENTÁRIAS'!O:Q,3,0)</f>
        <v>18621866.43</v>
      </c>
      <c r="J634" s="66" t="str">
        <f aca="false">LEFT(K634,5)</f>
        <v>17115</v>
      </c>
      <c r="K634" s="67" t="s">
        <v>1377</v>
      </c>
      <c r="L634" s="71" t="s">
        <v>1378</v>
      </c>
      <c r="M634" s="66" t="str">
        <f aca="false">VLOOKUP(L634,'AÇÕES ESTRATÉGICAS'!D:E,2,0)</f>
        <v>2447</v>
      </c>
      <c r="N634" s="66" t="str">
        <f aca="false">CONCATENATE(J634,O634)</f>
        <v>17115REFORMA, RECUPERAÇÃO, AMPLIAÇÃO E REEQUIPAGEM DA MDER REALIZADAS</v>
      </c>
      <c r="O634" s="63" t="s">
        <v>1382</v>
      </c>
      <c r="P634" s="63" t="s">
        <v>213</v>
      </c>
      <c r="Q634" s="69" t="n">
        <v>50</v>
      </c>
      <c r="R634" s="69" t="str">
        <f aca="false">VLOOKUP(O634,'PRODUTOS PPA'!G:G,1,0)</f>
        <v>REFORMA, RECUPERAÇÃO, AMPLIAÇÃO E REEQUIPAGEM DA MDER REALIZADAS</v>
      </c>
      <c r="S634" s="69" t="s">
        <v>1376</v>
      </c>
      <c r="T634" s="69" t="s">
        <v>1380</v>
      </c>
      <c r="U634" s="69" t="n">
        <v>20382798</v>
      </c>
      <c r="V634" s="70"/>
      <c r="W634" s="69"/>
      <c r="X634" s="69"/>
      <c r="Y634" s="69"/>
      <c r="Z634" s="69"/>
      <c r="AA634" s="69"/>
      <c r="AB634" s="69"/>
      <c r="AC634" s="69"/>
      <c r="AD634" s="69"/>
      <c r="AE634" s="69"/>
      <c r="AF634" s="69"/>
    </row>
    <row r="635" customFormat="false" ht="15" hidden="false" customHeight="true" outlineLevel="0" collapsed="false">
      <c r="A635" s="60" t="s">
        <v>55</v>
      </c>
      <c r="B635" s="61" t="str">
        <f aca="false">VLOOKUP(A635,PROGRAMAS!A:I,5,0)</f>
        <v>TEMÁTICO</v>
      </c>
      <c r="C635" s="62" t="str">
        <f aca="false">VLOOKUP(A635,PROGRAMAS!A:I,2,0)</f>
        <v>SAÚDE PÚBLICA COM ACESSO E QUALIDADE PARA TODOS</v>
      </c>
      <c r="D635" s="62" t="str">
        <f aca="false">VLOOKUP(A635,PROGRAMAS!A:O,3,0)</f>
        <v>DIRETRIZ I</v>
      </c>
      <c r="E635" s="62" t="str">
        <f aca="false">VLOOKUP(A635,PROGRAMAS!A:O,6,0)</f>
        <v>SAÚDE E ASSISTÊNCIA SOCIAL</v>
      </c>
      <c r="F635" s="63" t="s">
        <v>1376</v>
      </c>
      <c r="G635" s="66" t="str">
        <f aca="false">VLOOKUP(F635,'AÇÕES ORÇAMENTÁRIAS'!D:E,2,0)</f>
        <v>2219</v>
      </c>
      <c r="H635" s="65" t="n">
        <f aca="false">VLOOKUP(CONCATENATE(G635,J635),'AÇÕES ORÇAMENTÁRIAS'!O:P,2,0)</f>
        <v>20382798</v>
      </c>
      <c r="I635" s="65" t="n">
        <f aca="false">VLOOKUP(CONCATENATE(G635,J635),'AÇÕES ORÇAMENTÁRIAS'!O:Q,3,0)</f>
        <v>18621866.43</v>
      </c>
      <c r="J635" s="66" t="str">
        <f aca="false">LEFT(K635,5)</f>
        <v>17115</v>
      </c>
      <c r="K635" s="67" t="s">
        <v>1377</v>
      </c>
      <c r="L635" s="71" t="s">
        <v>1378</v>
      </c>
      <c r="M635" s="66" t="str">
        <f aca="false">VLOOKUP(L635,'AÇÕES ESTRATÉGICAS'!D:E,2,0)</f>
        <v>2447</v>
      </c>
      <c r="N635" s="66" t="str">
        <f aca="false">CONCATENATE(J635,O635)</f>
        <v>17115VIGILÂNCIA SANITÁRIA E CONTROLE INTERNO DE INFECÇÃO HOSPITALAR DA MDER REALIZADOS</v>
      </c>
      <c r="O635" s="63" t="s">
        <v>1383</v>
      </c>
      <c r="P635" s="63" t="s">
        <v>213</v>
      </c>
      <c r="Q635" s="69" t="n">
        <v>100</v>
      </c>
      <c r="R635" s="69" t="str">
        <f aca="false">VLOOKUP(O635,'PRODUTOS PPA'!G:G,1,0)</f>
        <v>VIGILÂNCIA SANITÁRIA E CONTROLE INTERNO DE INFECÇÃO HOSPITALAR DA MDER REALIZADOS</v>
      </c>
      <c r="S635" s="69" t="s">
        <v>1376</v>
      </c>
      <c r="T635" s="69" t="s">
        <v>1380</v>
      </c>
      <c r="U635" s="69" t="n">
        <v>20382798</v>
      </c>
      <c r="V635" s="70"/>
      <c r="W635" s="69"/>
      <c r="X635" s="69"/>
      <c r="Y635" s="69"/>
      <c r="Z635" s="69"/>
      <c r="AA635" s="69"/>
      <c r="AB635" s="69"/>
      <c r="AC635" s="69"/>
      <c r="AD635" s="69"/>
      <c r="AE635" s="69"/>
      <c r="AF635" s="69"/>
    </row>
    <row r="636" customFormat="false" ht="15" hidden="false" customHeight="true" outlineLevel="0" collapsed="false">
      <c r="A636" s="60" t="s">
        <v>55</v>
      </c>
      <c r="B636" s="61" t="str">
        <f aca="false">VLOOKUP(A636,PROGRAMAS!A:I,5,0)</f>
        <v>TEMÁTICO</v>
      </c>
      <c r="C636" s="62" t="str">
        <f aca="false">VLOOKUP(A636,PROGRAMAS!A:I,2,0)</f>
        <v>SAÚDE PÚBLICA COM ACESSO E QUALIDADE PARA TODOS</v>
      </c>
      <c r="D636" s="62" t="str">
        <f aca="false">VLOOKUP(A636,PROGRAMAS!A:O,3,0)</f>
        <v>DIRETRIZ I</v>
      </c>
      <c r="E636" s="62" t="str">
        <f aca="false">VLOOKUP(A636,PROGRAMAS!A:O,6,0)</f>
        <v>SAÚDE E ASSISTÊNCIA SOCIAL</v>
      </c>
      <c r="F636" s="63" t="s">
        <v>1384</v>
      </c>
      <c r="G636" s="66" t="n">
        <v>2229</v>
      </c>
      <c r="H636" s="65" t="n">
        <f aca="false">VLOOKUP(CONCATENATE(G636,J636),'AÇÕES ORÇAMENTÁRIAS'!O:P,2,0)</f>
        <v>4509820</v>
      </c>
      <c r="I636" s="65" t="n">
        <f aca="false">VLOOKUP(CONCATENATE(G636,J636),'AÇÕES ORÇAMENTÁRIAS'!O:Q,3,0)</f>
        <v>3936354.78</v>
      </c>
      <c r="J636" s="66" t="str">
        <f aca="false">LEFT(K636,5)</f>
        <v>17116</v>
      </c>
      <c r="K636" s="67" t="s">
        <v>1385</v>
      </c>
      <c r="L636" s="71" t="s">
        <v>1386</v>
      </c>
      <c r="M636" s="66" t="str">
        <f aca="false">VLOOKUP(L636,'AÇÕES ESTRATÉGICAS'!D:E,2,0)</f>
        <v>2449</v>
      </c>
      <c r="N636" s="66" t="str">
        <f aca="false">CONCATENATE(J636,O636)</f>
        <v>17116ASSISTÊNCIA HOSPITALAR E AMBULATORIAL ESPECIALIZADA IMPLEMENTADAS NA ÁREA DE DOENÇAS INFECCIOSAS, DENTRO DO CONTEXTO DA SAÚDE PÚBLICA.</v>
      </c>
      <c r="O636" s="63" t="s">
        <v>1387</v>
      </c>
      <c r="P636" s="63" t="s">
        <v>213</v>
      </c>
      <c r="Q636" s="69" t="n">
        <v>100</v>
      </c>
      <c r="R636" s="69" t="str">
        <f aca="false">VLOOKUP(O636,'PRODUTOS PPA'!G:G,1,0)</f>
        <v>ASSISTÊNCIA HOSPITALAR E AMBULATORIAL ESPECIALIZADA IMPLEMENTADAS NA ÁREA DE DOENÇAS INFECCIOSAS, DENTRO DO CONTEXTO DA SAÚDE PÚBLICA.</v>
      </c>
      <c r="S636" s="69" t="s">
        <v>1384</v>
      </c>
      <c r="T636" s="69" t="n">
        <v>2229</v>
      </c>
      <c r="U636" s="69" t="n">
        <v>4509820</v>
      </c>
      <c r="V636" s="70"/>
      <c r="W636" s="69"/>
      <c r="X636" s="69"/>
      <c r="Y636" s="69"/>
      <c r="Z636" s="69"/>
      <c r="AA636" s="69"/>
      <c r="AB636" s="69"/>
      <c r="AC636" s="69"/>
      <c r="AD636" s="69"/>
      <c r="AE636" s="69"/>
      <c r="AF636" s="69"/>
    </row>
    <row r="637" customFormat="false" ht="15" hidden="false" customHeight="true" outlineLevel="0" collapsed="false">
      <c r="A637" s="60" t="s">
        <v>55</v>
      </c>
      <c r="B637" s="61" t="str">
        <f aca="false">VLOOKUP(A637,PROGRAMAS!A:I,5,0)</f>
        <v>TEMÁTICO</v>
      </c>
      <c r="C637" s="62" t="str">
        <f aca="false">VLOOKUP(A637,PROGRAMAS!A:I,2,0)</f>
        <v>SAÚDE PÚBLICA COM ACESSO E QUALIDADE PARA TODOS</v>
      </c>
      <c r="D637" s="62" t="str">
        <f aca="false">VLOOKUP(A637,PROGRAMAS!A:O,3,0)</f>
        <v>DIRETRIZ I</v>
      </c>
      <c r="E637" s="62" t="str">
        <f aca="false">VLOOKUP(A637,PROGRAMAS!A:O,6,0)</f>
        <v>SAÚDE E ASSISTÊNCIA SOCIAL</v>
      </c>
      <c r="F637" s="63" t="s">
        <v>1384</v>
      </c>
      <c r="G637" s="66" t="n">
        <v>2229</v>
      </c>
      <c r="H637" s="65" t="n">
        <f aca="false">VLOOKUP(CONCATENATE(G637,J637),'AÇÕES ORÇAMENTÁRIAS'!O:P,2,0)</f>
        <v>4509820</v>
      </c>
      <c r="I637" s="65" t="n">
        <f aca="false">VLOOKUP(CONCATENATE(G637,J637),'AÇÕES ORÇAMENTÁRIAS'!O:Q,3,0)</f>
        <v>3936354.78</v>
      </c>
      <c r="J637" s="66" t="str">
        <f aca="false">LEFT(K637,5)</f>
        <v>17116</v>
      </c>
      <c r="K637" s="67" t="s">
        <v>1385</v>
      </c>
      <c r="L637" s="71" t="s">
        <v>1386</v>
      </c>
      <c r="M637" s="66" t="str">
        <f aca="false">VLOOKUP(L637,'AÇÕES ESTRATÉGICAS'!D:E,2,0)</f>
        <v>2449</v>
      </c>
      <c r="N637" s="66" t="str">
        <f aca="false">CONCATENATE(J637,O637)</f>
        <v>17116CAPACITAÇÃO E QUALIFICAÇÃO TÉCNICA PARA TRABALHADORES DO SUS DO IDTNP REALIZADAS</v>
      </c>
      <c r="O637" s="69" t="s">
        <v>1388</v>
      </c>
      <c r="P637" s="69" t="s">
        <v>136</v>
      </c>
      <c r="Q637" s="69" t="n">
        <v>25</v>
      </c>
      <c r="R637" s="69" t="str">
        <f aca="false">VLOOKUP(O637,'PRODUTOS PPA'!G:G,1,0)</f>
        <v>CAPACITAÇÃO E QUALIFICAÇÃO TÉCNICA PARA TRABALHADORES DO SUS DO IDTNP REALIZADAS</v>
      </c>
      <c r="S637" s="69" t="s">
        <v>1384</v>
      </c>
      <c r="T637" s="69" t="n">
        <v>2229</v>
      </c>
      <c r="U637" s="69" t="n">
        <v>4509820</v>
      </c>
      <c r="V637" s="70"/>
      <c r="W637" s="69"/>
      <c r="X637" s="69"/>
      <c r="Y637" s="69"/>
      <c r="Z637" s="69"/>
      <c r="AA637" s="69"/>
      <c r="AB637" s="69"/>
      <c r="AC637" s="69"/>
      <c r="AD637" s="69"/>
      <c r="AE637" s="69"/>
      <c r="AF637" s="69"/>
    </row>
    <row r="638" customFormat="false" ht="15" hidden="false" customHeight="true" outlineLevel="0" collapsed="false">
      <c r="A638" s="60" t="s">
        <v>55</v>
      </c>
      <c r="B638" s="61" t="str">
        <f aca="false">VLOOKUP(A638,PROGRAMAS!A:I,5,0)</f>
        <v>TEMÁTICO</v>
      </c>
      <c r="C638" s="62" t="str">
        <f aca="false">VLOOKUP(A638,PROGRAMAS!A:I,2,0)</f>
        <v>SAÚDE PÚBLICA COM ACESSO E QUALIDADE PARA TODOS</v>
      </c>
      <c r="D638" s="62" t="str">
        <f aca="false">VLOOKUP(A638,PROGRAMAS!A:O,3,0)</f>
        <v>DIRETRIZ I</v>
      </c>
      <c r="E638" s="62" t="str">
        <f aca="false">VLOOKUP(A638,PROGRAMAS!A:O,6,0)</f>
        <v>SAÚDE E ASSISTÊNCIA SOCIAL</v>
      </c>
      <c r="F638" s="63" t="s">
        <v>1384</v>
      </c>
      <c r="G638" s="66" t="n">
        <v>2229</v>
      </c>
      <c r="H638" s="65" t="n">
        <f aca="false">VLOOKUP(CONCATENATE(G638,J638),'AÇÕES ORÇAMENTÁRIAS'!O:P,2,0)</f>
        <v>4509820</v>
      </c>
      <c r="I638" s="65" t="n">
        <f aca="false">VLOOKUP(CONCATENATE(G638,J638),'AÇÕES ORÇAMENTÁRIAS'!O:Q,3,0)</f>
        <v>3936354.78</v>
      </c>
      <c r="J638" s="66" t="str">
        <f aca="false">LEFT(K638,5)</f>
        <v>17116</v>
      </c>
      <c r="K638" s="67" t="s">
        <v>1385</v>
      </c>
      <c r="L638" s="71" t="s">
        <v>1386</v>
      </c>
      <c r="M638" s="66" t="str">
        <f aca="false">VLOOKUP(L638,'AÇÕES ESTRATÉGICAS'!D:E,2,0)</f>
        <v>2449</v>
      </c>
      <c r="N638" s="66" t="str">
        <f aca="false">CONCATENATE(J638,O638)</f>
        <v>17116REFORMA, RECUPERAÇÃO, AMPLIAÇÃO E AQUISIÇÃO DE EQUIPAMENTOS PARA O IDTNP REALIZADA</v>
      </c>
      <c r="O638" s="63" t="s">
        <v>1389</v>
      </c>
      <c r="P638" s="63" t="s">
        <v>213</v>
      </c>
      <c r="Q638" s="69" t="n">
        <v>50</v>
      </c>
      <c r="R638" s="69" t="str">
        <f aca="false">VLOOKUP(O638,'PRODUTOS PPA'!G:G,1,0)</f>
        <v>REFORMA, RECUPERAÇÃO, AMPLIAÇÃO E AQUISIÇÃO DE EQUIPAMENTOS PARA O IDTNP REALIZADA</v>
      </c>
      <c r="S638" s="69" t="s">
        <v>1384</v>
      </c>
      <c r="T638" s="69" t="n">
        <v>2229</v>
      </c>
      <c r="U638" s="69" t="n">
        <v>4509820</v>
      </c>
      <c r="V638" s="70"/>
      <c r="W638" s="69"/>
      <c r="X638" s="69"/>
      <c r="Y638" s="69"/>
      <c r="Z638" s="69"/>
      <c r="AA638" s="69"/>
      <c r="AB638" s="69"/>
      <c r="AC638" s="69"/>
      <c r="AD638" s="69"/>
      <c r="AE638" s="69"/>
      <c r="AF638" s="69"/>
    </row>
    <row r="639" customFormat="false" ht="15" hidden="false" customHeight="true" outlineLevel="0" collapsed="false">
      <c r="A639" s="60" t="s">
        <v>55</v>
      </c>
      <c r="B639" s="61" t="str">
        <f aca="false">VLOOKUP(A639,PROGRAMAS!A:I,5,0)</f>
        <v>TEMÁTICO</v>
      </c>
      <c r="C639" s="62" t="str">
        <f aca="false">VLOOKUP(A639,PROGRAMAS!A:I,2,0)</f>
        <v>SAÚDE PÚBLICA COM ACESSO E QUALIDADE PARA TODOS</v>
      </c>
      <c r="D639" s="62" t="str">
        <f aca="false">VLOOKUP(A639,PROGRAMAS!A:O,3,0)</f>
        <v>DIRETRIZ I</v>
      </c>
      <c r="E639" s="62" t="str">
        <f aca="false">VLOOKUP(A639,PROGRAMAS!A:O,6,0)</f>
        <v>SAÚDE E ASSISTÊNCIA SOCIAL</v>
      </c>
      <c r="F639" s="63" t="s">
        <v>1384</v>
      </c>
      <c r="G639" s="66" t="n">
        <v>2229</v>
      </c>
      <c r="H639" s="65" t="n">
        <f aca="false">VLOOKUP(CONCATENATE(G639,J639),'AÇÕES ORÇAMENTÁRIAS'!O:P,2,0)</f>
        <v>4509820</v>
      </c>
      <c r="I639" s="65" t="n">
        <f aca="false">VLOOKUP(CONCATENATE(G639,J639),'AÇÕES ORÇAMENTÁRIAS'!O:Q,3,0)</f>
        <v>3936354.78</v>
      </c>
      <c r="J639" s="66" t="str">
        <f aca="false">LEFT(K639,5)</f>
        <v>17116</v>
      </c>
      <c r="K639" s="67" t="s">
        <v>1385</v>
      </c>
      <c r="L639" s="71" t="s">
        <v>1386</v>
      </c>
      <c r="M639" s="66" t="str">
        <f aca="false">VLOOKUP(L639,'AÇÕES ESTRATÉGICAS'!D:E,2,0)</f>
        <v>2449</v>
      </c>
      <c r="N639" s="66" t="str">
        <f aca="false">CONCATENATE(J639,O639)</f>
        <v>17116VIGILÂNCIA SANITÁRIA E CONTROLE INTERNO DE INFECÇÃO HOSPITALAR DO IDTNP REALIZADOS</v>
      </c>
      <c r="O639" s="63" t="s">
        <v>1390</v>
      </c>
      <c r="P639" s="63" t="s">
        <v>213</v>
      </c>
      <c r="Q639" s="69" t="n">
        <v>100</v>
      </c>
      <c r="R639" s="69" t="str">
        <f aca="false">VLOOKUP(O639,'PRODUTOS PPA'!G:G,1,0)</f>
        <v>VIGILÂNCIA SANITÁRIA E CONTROLE INTERNO DE INFECÇÃO HOSPITALAR DO IDTNP REALIZADOS</v>
      </c>
      <c r="S639" s="69" t="s">
        <v>1384</v>
      </c>
      <c r="T639" s="69" t="n">
        <v>2229</v>
      </c>
      <c r="U639" s="69" t="n">
        <v>4509820</v>
      </c>
      <c r="V639" s="70"/>
      <c r="W639" s="69"/>
      <c r="X639" s="69"/>
      <c r="Y639" s="69"/>
      <c r="Z639" s="69"/>
      <c r="AA639" s="69"/>
      <c r="AB639" s="69"/>
      <c r="AC639" s="69"/>
      <c r="AD639" s="69"/>
      <c r="AE639" s="69"/>
      <c r="AF639" s="69"/>
    </row>
    <row r="640" customFormat="false" ht="15" hidden="false" customHeight="true" outlineLevel="0" collapsed="false">
      <c r="A640" s="60" t="s">
        <v>55</v>
      </c>
      <c r="B640" s="61" t="str">
        <f aca="false">VLOOKUP(A640,PROGRAMAS!A:I,5,0)</f>
        <v>TEMÁTICO</v>
      </c>
      <c r="C640" s="62" t="str">
        <f aca="false">VLOOKUP(A640,PROGRAMAS!A:I,2,0)</f>
        <v>SAÚDE PÚBLICA COM ACESSO E QUALIDADE PARA TODOS</v>
      </c>
      <c r="D640" s="62" t="str">
        <f aca="false">VLOOKUP(A640,PROGRAMAS!A:O,3,0)</f>
        <v>DIRETRIZ I</v>
      </c>
      <c r="E640" s="62" t="str">
        <f aca="false">VLOOKUP(A640,PROGRAMAS!A:O,6,0)</f>
        <v>SAÚDE E ASSISTÊNCIA SOCIAL</v>
      </c>
      <c r="F640" s="63" t="s">
        <v>1391</v>
      </c>
      <c r="G640" s="66" t="str">
        <f aca="false">VLOOKUP(F640,'AÇÕES ORÇAMENTÁRIAS'!D:E,2,0)</f>
        <v>2230</v>
      </c>
      <c r="H640" s="65" t="n">
        <f aca="false">VLOOKUP(CONCATENATE(G640,J640),'AÇÕES ORÇAMENTÁRIAS'!O:P,2,0)</f>
        <v>35075411</v>
      </c>
      <c r="I640" s="65" t="n">
        <f aca="false">VLOOKUP(CONCATENATE(G640,J640),'AÇÕES ORÇAMENTÁRIAS'!O:Q,3,0)</f>
        <v>21143785.47</v>
      </c>
      <c r="J640" s="66" t="str">
        <f aca="false">LEFT(K640,5)</f>
        <v>17117</v>
      </c>
      <c r="K640" s="67" t="s">
        <v>1392</v>
      </c>
      <c r="L640" s="71" t="s">
        <v>1393</v>
      </c>
      <c r="M640" s="66" t="str">
        <f aca="false">VLOOKUP(L640,'AÇÕES ESTRATÉGICAS'!D:E,2,0)</f>
        <v>2697</v>
      </c>
      <c r="N640" s="66" t="str">
        <f aca="false">CONCATENATE(J640,O640)</f>
        <v>17117REFORMA, RECUPERAÇÃO, AMPLIAÇÃO DO HGV REALIZADAS E EQUIPAMENTOS ADQUIRIDOS</v>
      </c>
      <c r="O640" s="63" t="s">
        <v>1394</v>
      </c>
      <c r="P640" s="63" t="s">
        <v>213</v>
      </c>
      <c r="Q640" s="69" t="n">
        <v>40</v>
      </c>
      <c r="R640" s="69" t="str">
        <f aca="false">VLOOKUP(O640,'PRODUTOS PPA'!G:G,1,0)</f>
        <v>REFORMA, RECUPERAÇÃO, AMPLIAÇÃO DO HGV REALIZADAS E EQUIPAMENTOS ADQUIRIDOS</v>
      </c>
      <c r="S640" s="69" t="s">
        <v>1391</v>
      </c>
      <c r="T640" s="69" t="s">
        <v>1395</v>
      </c>
      <c r="U640" s="69" t="n">
        <v>35075411</v>
      </c>
      <c r="V640" s="70"/>
      <c r="W640" s="69"/>
      <c r="X640" s="69"/>
      <c r="Y640" s="69"/>
      <c r="Z640" s="69"/>
      <c r="AA640" s="69"/>
      <c r="AB640" s="69"/>
      <c r="AC640" s="69"/>
      <c r="AD640" s="69"/>
      <c r="AE640" s="69"/>
      <c r="AF640" s="69"/>
    </row>
    <row r="641" customFormat="false" ht="15" hidden="false" customHeight="true" outlineLevel="0" collapsed="false">
      <c r="A641" s="60" t="s">
        <v>55</v>
      </c>
      <c r="B641" s="61" t="str">
        <f aca="false">VLOOKUP(A641,PROGRAMAS!A:I,5,0)</f>
        <v>TEMÁTICO</v>
      </c>
      <c r="C641" s="62" t="str">
        <f aca="false">VLOOKUP(A641,PROGRAMAS!A:I,2,0)</f>
        <v>SAÚDE PÚBLICA COM ACESSO E QUALIDADE PARA TODOS</v>
      </c>
      <c r="D641" s="62" t="str">
        <f aca="false">VLOOKUP(A641,PROGRAMAS!A:O,3,0)</f>
        <v>DIRETRIZ I</v>
      </c>
      <c r="E641" s="62" t="str">
        <f aca="false">VLOOKUP(A641,PROGRAMAS!A:O,6,0)</f>
        <v>SAÚDE E ASSISTÊNCIA SOCIAL</v>
      </c>
      <c r="F641" s="63" t="s">
        <v>1396</v>
      </c>
      <c r="G641" s="66" t="str">
        <f aca="false">VLOOKUP(F641,'AÇÕES ORÇAMENTÁRIAS'!D:E,2,0)</f>
        <v>2159</v>
      </c>
      <c r="H641" s="65" t="n">
        <f aca="false">VLOOKUP(CONCATENATE(G641,J641),'AÇÕES ORÇAMENTÁRIAS'!O:P,2,0)</f>
        <v>4000</v>
      </c>
      <c r="I641" s="65" t="n">
        <f aca="false">VLOOKUP(CONCATENATE(G641,J641),'AÇÕES ORÇAMENTÁRIAS'!O:Q,3,0)</f>
        <v>0</v>
      </c>
      <c r="J641" s="66" t="str">
        <f aca="false">LEFT(K641,5)</f>
        <v>17117</v>
      </c>
      <c r="K641" s="67" t="s">
        <v>1392</v>
      </c>
      <c r="L641" s="71" t="s">
        <v>1393</v>
      </c>
      <c r="M641" s="66" t="str">
        <f aca="false">VLOOKUP(L641,'AÇÕES ESTRATÉGICAS'!D:E,2,0)</f>
        <v>2697</v>
      </c>
      <c r="N641" s="66" t="str">
        <f aca="false">CONCATENATE(J641,O641)</f>
        <v>17117CAPACITAÇÃO E QUALIFICAÇÃO TÉCNICA PARA TRABALHADORES DO SUS DO HGV REALIZADAS</v>
      </c>
      <c r="O641" s="69" t="s">
        <v>1397</v>
      </c>
      <c r="P641" s="69" t="s">
        <v>136</v>
      </c>
      <c r="Q641" s="69" t="n">
        <v>30</v>
      </c>
      <c r="R641" s="69" t="str">
        <f aca="false">VLOOKUP(O641,'PRODUTOS PPA'!G:G,1,0)</f>
        <v>CAPACITAÇÃO E QUALIFICAÇÃO TÉCNICA PARA TRABALHADORES DO SUS DO HGV REALIZADAS</v>
      </c>
      <c r="S641" s="69" t="s">
        <v>1396</v>
      </c>
      <c r="T641" s="69" t="s">
        <v>1398</v>
      </c>
      <c r="U641" s="69" t="n">
        <v>4000</v>
      </c>
      <c r="V641" s="70"/>
      <c r="W641" s="69"/>
      <c r="X641" s="69"/>
      <c r="Y641" s="69"/>
      <c r="Z641" s="69"/>
      <c r="AA641" s="69"/>
      <c r="AB641" s="69"/>
      <c r="AC641" s="69"/>
      <c r="AD641" s="69"/>
      <c r="AE641" s="69"/>
      <c r="AF641" s="69"/>
    </row>
    <row r="642" customFormat="false" ht="15" hidden="false" customHeight="true" outlineLevel="0" collapsed="false">
      <c r="A642" s="60" t="s">
        <v>55</v>
      </c>
      <c r="B642" s="61" t="str">
        <f aca="false">VLOOKUP(A642,PROGRAMAS!A:I,5,0)</f>
        <v>TEMÁTICO</v>
      </c>
      <c r="C642" s="62" t="str">
        <f aca="false">VLOOKUP(A642,PROGRAMAS!A:I,2,0)</f>
        <v>SAÚDE PÚBLICA COM ACESSO E QUALIDADE PARA TODOS</v>
      </c>
      <c r="D642" s="62" t="str">
        <f aca="false">VLOOKUP(A642,PROGRAMAS!A:O,3,0)</f>
        <v>DIRETRIZ I</v>
      </c>
      <c r="E642" s="62" t="str">
        <f aca="false">VLOOKUP(A642,PROGRAMAS!A:O,6,0)</f>
        <v>SAÚDE E ASSISTÊNCIA SOCIAL</v>
      </c>
      <c r="F642" s="63" t="s">
        <v>1399</v>
      </c>
      <c r="G642" s="66" t="str">
        <f aca="false">VLOOKUP(F642,'AÇÕES ORÇAMENTÁRIAS'!D:E,2,0)</f>
        <v>2197</v>
      </c>
      <c r="H642" s="65" t="n">
        <f aca="false">VLOOKUP(CONCATENATE(G642,J642),'AÇÕES ORÇAMENTÁRIAS'!O:P,2,0)</f>
        <v>3000</v>
      </c>
      <c r="I642" s="65" t="n">
        <f aca="false">VLOOKUP(CONCATENATE(G642,J642),'AÇÕES ORÇAMENTÁRIAS'!O:Q,3,0)</f>
        <v>0</v>
      </c>
      <c r="J642" s="66" t="str">
        <f aca="false">LEFT(K642,5)</f>
        <v>17117</v>
      </c>
      <c r="K642" s="67" t="s">
        <v>1392</v>
      </c>
      <c r="L642" s="71" t="s">
        <v>1393</v>
      </c>
      <c r="M642" s="66" t="str">
        <f aca="false">VLOOKUP(L642,'AÇÕES ESTRATÉGICAS'!D:E,2,0)</f>
        <v>2697</v>
      </c>
      <c r="N642" s="66" t="str">
        <f aca="false">CONCATENATE(J642,O642)</f>
        <v>17117VIGILÂNCIA SANITÁRIA E CONTROLE INTERNO DE INFECÇÃO HOSPITALAR DO HGV REALIZADOS</v>
      </c>
      <c r="O642" s="63" t="s">
        <v>1400</v>
      </c>
      <c r="P642" s="63" t="s">
        <v>213</v>
      </c>
      <c r="Q642" s="69" t="n">
        <v>25</v>
      </c>
      <c r="R642" s="69" t="str">
        <f aca="false">VLOOKUP(O642,'PRODUTOS PPA'!G:G,1,0)</f>
        <v>VIGILÂNCIA SANITÁRIA E CONTROLE INTERNO DE INFECÇÃO HOSPITALAR DO HGV REALIZADOS</v>
      </c>
      <c r="S642" s="69" t="s">
        <v>1399</v>
      </c>
      <c r="T642" s="69" t="s">
        <v>1401</v>
      </c>
      <c r="U642" s="69" t="n">
        <v>3000</v>
      </c>
      <c r="V642" s="70"/>
      <c r="W642" s="69"/>
      <c r="X642" s="69"/>
      <c r="Y642" s="69"/>
      <c r="Z642" s="69"/>
      <c r="AA642" s="69"/>
      <c r="AB642" s="69"/>
      <c r="AC642" s="69"/>
      <c r="AD642" s="69"/>
      <c r="AE642" s="69"/>
      <c r="AF642" s="69"/>
    </row>
    <row r="643" customFormat="false" ht="15" hidden="false" customHeight="true" outlineLevel="0" collapsed="false">
      <c r="A643" s="60" t="s">
        <v>55</v>
      </c>
      <c r="B643" s="61" t="str">
        <f aca="false">VLOOKUP(A643,PROGRAMAS!A:I,5,0)</f>
        <v>TEMÁTICO</v>
      </c>
      <c r="C643" s="62" t="str">
        <f aca="false">VLOOKUP(A643,PROGRAMAS!A:I,2,0)</f>
        <v>SAÚDE PÚBLICA COM ACESSO E QUALIDADE PARA TODOS</v>
      </c>
      <c r="D643" s="62" t="str">
        <f aca="false">VLOOKUP(A643,PROGRAMAS!A:O,3,0)</f>
        <v>DIRETRIZ I</v>
      </c>
      <c r="E643" s="62" t="str">
        <f aca="false">VLOOKUP(A643,PROGRAMAS!A:O,6,0)</f>
        <v>SAÚDE E ASSISTÊNCIA SOCIAL</v>
      </c>
      <c r="F643" s="73" t="e">
        <f aca="false">#N/A</f>
        <v>#N/A</v>
      </c>
      <c r="G643" s="66" t="e">
        <f aca="false">VLOOKUP(F643,'AÇÕES ORÇAMENTÁRIAS'!D:E,2,0)</f>
        <v>#N/A</v>
      </c>
      <c r="H643" s="65" t="e">
        <f aca="false">VLOOKUP(CONCATENATE(G643,J643),'AÇÕES ORÇAMENTÁRIAS'!O:P,2,0)</f>
        <v>#N/A</v>
      </c>
      <c r="I643" s="65" t="e">
        <f aca="false">VLOOKUP(CONCATENATE(G643,J643),'AÇÕES ORÇAMENTÁRIAS'!O:Q,3,0)</f>
        <v>#N/A</v>
      </c>
      <c r="J643" s="66" t="str">
        <f aca="false">LEFT(K643,5)</f>
        <v>17117</v>
      </c>
      <c r="K643" s="67" t="s">
        <v>1392</v>
      </c>
      <c r="L643" s="71" t="s">
        <v>1393</v>
      </c>
      <c r="M643" s="66" t="str">
        <f aca="false">VLOOKUP(L643,'AÇÕES ESTRATÉGICAS'!D:E,2,0)</f>
        <v>2697</v>
      </c>
      <c r="N643" s="66" t="str">
        <f aca="false">CONCATENATE(J643,O643)</f>
        <v>17117ASSISTÊNCIA HOSPITALAR, AMBULATORIAL E SERVIÇOS DE DIAGNÓSTICO E TRATAMENTO POR IMAGEM COM QUALIDADE DE MEDIA E ALTA COMPLEXIDADE AOS USUÁRIOS DO SUS REALIZADOS</v>
      </c>
      <c r="O643" s="63" t="s">
        <v>1402</v>
      </c>
      <c r="P643" s="63" t="s">
        <v>213</v>
      </c>
      <c r="Q643" s="69" t="n">
        <v>25</v>
      </c>
      <c r="R643" s="69" t="str">
        <f aca="false">VLOOKUP(O643,'PRODUTOS PPA'!G:G,1,0)</f>
        <v>ASSISTÊNCIA HOSPITALAR, AMBULATORIAL E SERVIÇOS DE DIAGNÓSTICO E TRATAMENTO POR IMAGEM COM QUALIDADE DE MEDIA E ALTA COMPLEXIDADE AOS USUÁRIOS DO SUS REALIZADOS</v>
      </c>
      <c r="S643" s="69" t="e">
        <f aca="false">#N/A</f>
        <v>#N/A</v>
      </c>
      <c r="T643" s="69" t="e">
        <f aca="false">#N/A</f>
        <v>#N/A</v>
      </c>
      <c r="U643" s="69" t="e">
        <f aca="false">#N/A</f>
        <v>#N/A</v>
      </c>
      <c r="V643" s="70"/>
      <c r="W643" s="69"/>
      <c r="X643" s="69"/>
      <c r="Y643" s="69"/>
      <c r="Z643" s="69"/>
      <c r="AA643" s="69"/>
      <c r="AB643" s="69"/>
      <c r="AC643" s="69"/>
      <c r="AD643" s="69"/>
      <c r="AE643" s="69"/>
      <c r="AF643" s="69"/>
    </row>
    <row r="644" customFormat="false" ht="15" hidden="false" customHeight="false" outlineLevel="0" collapsed="false">
      <c r="A644" s="60" t="s">
        <v>55</v>
      </c>
      <c r="B644" s="61" t="str">
        <f aca="false">VLOOKUP(A644,PROGRAMAS!A:I,5,0)</f>
        <v>TEMÁTICO</v>
      </c>
      <c r="C644" s="62" t="str">
        <f aca="false">VLOOKUP(A644,PROGRAMAS!A:I,2,0)</f>
        <v>SAÚDE PÚBLICA COM ACESSO E QUALIDADE PARA TODOS</v>
      </c>
      <c r="D644" s="62" t="str">
        <f aca="false">VLOOKUP(A644,PROGRAMAS!A:O,3,0)</f>
        <v>DIRETRIZ I</v>
      </c>
      <c r="E644" s="62" t="str">
        <f aca="false">VLOOKUP(A644,PROGRAMAS!A:O,6,0)</f>
        <v>SAÚDE E ASSISTÊNCIA SOCIAL</v>
      </c>
      <c r="F644" s="63" t="s">
        <v>1403</v>
      </c>
      <c r="G644" s="66" t="n">
        <v>2222</v>
      </c>
      <c r="H644" s="65" t="n">
        <f aca="false">VLOOKUP(CONCATENATE(G644,J644),'AÇÕES ORÇAMENTÁRIAS'!O:P,2,0)</f>
        <v>11561015</v>
      </c>
      <c r="I644" s="65" t="n">
        <f aca="false">VLOOKUP(CONCATENATE(G644,J644),'AÇÕES ORÇAMENTÁRIAS'!O:Q,3,0)</f>
        <v>8450631.9</v>
      </c>
      <c r="J644" s="66" t="str">
        <f aca="false">LEFT(K644,5)</f>
        <v>17118</v>
      </c>
      <c r="K644" s="67" t="s">
        <v>1404</v>
      </c>
      <c r="L644" s="71" t="s">
        <v>1405</v>
      </c>
      <c r="M644" s="66" t="str">
        <f aca="false">VLOOKUP(L644,'AÇÕES ESTRATÉGICAS'!D:E,2,0)</f>
        <v>2437</v>
      </c>
      <c r="N644" s="66" t="str">
        <f aca="false">CONCATENATE(J644,O644)</f>
        <v>17118AGÊNCIAS TRANSFUSIONAIS IMPLANTADAS</v>
      </c>
      <c r="O644" s="69" t="s">
        <v>1406</v>
      </c>
      <c r="P644" s="69" t="s">
        <v>147</v>
      </c>
      <c r="Q644" s="69" t="n">
        <v>4</v>
      </c>
      <c r="R644" s="69" t="str">
        <f aca="false">VLOOKUP(O644,'PRODUTOS PPA'!G:G,1,0)</f>
        <v>AGÊNCIAS TRANSFUSIONAIS IMPLANTADAS</v>
      </c>
      <c r="S644" s="69" t="s">
        <v>1403</v>
      </c>
      <c r="T644" s="69" t="n">
        <v>2222</v>
      </c>
      <c r="U644" s="69" t="n">
        <v>11561015</v>
      </c>
      <c r="V644" s="70"/>
      <c r="W644" s="69"/>
      <c r="X644" s="69"/>
      <c r="Y644" s="69"/>
      <c r="Z644" s="69"/>
      <c r="AA644" s="69"/>
      <c r="AB644" s="69"/>
      <c r="AC644" s="69"/>
      <c r="AD644" s="69"/>
      <c r="AE644" s="69"/>
      <c r="AF644" s="69"/>
    </row>
    <row r="645" customFormat="false" ht="15" hidden="false" customHeight="true" outlineLevel="0" collapsed="false">
      <c r="A645" s="60" t="s">
        <v>55</v>
      </c>
      <c r="B645" s="61" t="str">
        <f aca="false">VLOOKUP(A645,PROGRAMAS!A:I,5,0)</f>
        <v>TEMÁTICO</v>
      </c>
      <c r="C645" s="62" t="str">
        <f aca="false">VLOOKUP(A645,PROGRAMAS!A:I,2,0)</f>
        <v>SAÚDE PÚBLICA COM ACESSO E QUALIDADE PARA TODOS</v>
      </c>
      <c r="D645" s="62" t="str">
        <f aca="false">VLOOKUP(A645,PROGRAMAS!A:O,3,0)</f>
        <v>DIRETRIZ I</v>
      </c>
      <c r="E645" s="62" t="str">
        <f aca="false">VLOOKUP(A645,PROGRAMAS!A:O,6,0)</f>
        <v>SAÚDE E ASSISTÊNCIA SOCIAL</v>
      </c>
      <c r="F645" s="63" t="s">
        <v>1403</v>
      </c>
      <c r="G645" s="66" t="n">
        <v>2222</v>
      </c>
      <c r="H645" s="65" t="n">
        <f aca="false">VLOOKUP(CONCATENATE(G645,J645),'AÇÕES ORÇAMENTÁRIAS'!O:P,2,0)</f>
        <v>11561015</v>
      </c>
      <c r="I645" s="65" t="n">
        <f aca="false">VLOOKUP(CONCATENATE(G645,J645),'AÇÕES ORÇAMENTÁRIAS'!O:Q,3,0)</f>
        <v>8450631.9</v>
      </c>
      <c r="J645" s="66" t="str">
        <f aca="false">LEFT(K645,5)</f>
        <v>17118</v>
      </c>
      <c r="K645" s="67" t="s">
        <v>1404</v>
      </c>
      <c r="L645" s="71" t="s">
        <v>1405</v>
      </c>
      <c r="M645" s="66" t="str">
        <f aca="false">VLOOKUP(L645,'AÇÕES ESTRATÉGICAS'!D:E,2,0)</f>
        <v>2437</v>
      </c>
      <c r="N645" s="66" t="str">
        <f aca="false">CONCATENATE(J645,O645)</f>
        <v>17118ASSISTÊNCIA HEMATOLOGICA E HEMOTERAPICA (COLETA, TESTES, TRANSFUSÃO, SANGRIA) REALIZADA</v>
      </c>
      <c r="O645" s="69" t="s">
        <v>1407</v>
      </c>
      <c r="P645" s="69" t="s">
        <v>251</v>
      </c>
      <c r="Q645" s="69" t="n">
        <v>1200000</v>
      </c>
      <c r="R645" s="69" t="str">
        <f aca="false">VLOOKUP(O645,'PRODUTOS PPA'!G:G,1,0)</f>
        <v>ASSISTÊNCIA HEMATOLOGICA E HEMOTERAPICA (COLETA, TESTES, TRANSFUSÃO, SANGRIA) REALIZADA</v>
      </c>
      <c r="S645" s="69" t="s">
        <v>1403</v>
      </c>
      <c r="T645" s="69" t="n">
        <v>2222</v>
      </c>
      <c r="U645" s="69" t="n">
        <v>11561015</v>
      </c>
      <c r="V645" s="70"/>
      <c r="W645" s="69"/>
      <c r="X645" s="69"/>
      <c r="Y645" s="69"/>
      <c r="Z645" s="69"/>
      <c r="AA645" s="69"/>
      <c r="AB645" s="69"/>
      <c r="AC645" s="69"/>
      <c r="AD645" s="69"/>
      <c r="AE645" s="69"/>
      <c r="AF645" s="69"/>
    </row>
    <row r="646" customFormat="false" ht="15" hidden="false" customHeight="true" outlineLevel="0" collapsed="false">
      <c r="A646" s="60" t="s">
        <v>55</v>
      </c>
      <c r="B646" s="61" t="str">
        <f aca="false">VLOOKUP(A646,PROGRAMAS!A:I,5,0)</f>
        <v>TEMÁTICO</v>
      </c>
      <c r="C646" s="62" t="str">
        <f aca="false">VLOOKUP(A646,PROGRAMAS!A:I,2,0)</f>
        <v>SAÚDE PÚBLICA COM ACESSO E QUALIDADE PARA TODOS</v>
      </c>
      <c r="D646" s="62" t="str">
        <f aca="false">VLOOKUP(A646,PROGRAMAS!A:O,3,0)</f>
        <v>DIRETRIZ I</v>
      </c>
      <c r="E646" s="62" t="str">
        <f aca="false">VLOOKUP(A646,PROGRAMAS!A:O,6,0)</f>
        <v>SAÚDE E ASSISTÊNCIA SOCIAL</v>
      </c>
      <c r="F646" s="63" t="s">
        <v>1403</v>
      </c>
      <c r="G646" s="66" t="n">
        <v>2222</v>
      </c>
      <c r="H646" s="65" t="n">
        <f aca="false">VLOOKUP(CONCATENATE(G646,J646),'AÇÕES ORÇAMENTÁRIAS'!O:P,2,0)</f>
        <v>11561015</v>
      </c>
      <c r="I646" s="65" t="n">
        <f aca="false">VLOOKUP(CONCATENATE(G646,J646),'AÇÕES ORÇAMENTÁRIAS'!O:Q,3,0)</f>
        <v>8450631.9</v>
      </c>
      <c r="J646" s="66" t="str">
        <f aca="false">LEFT(K646,5)</f>
        <v>17118</v>
      </c>
      <c r="K646" s="67" t="s">
        <v>1404</v>
      </c>
      <c r="L646" s="71" t="s">
        <v>1405</v>
      </c>
      <c r="M646" s="66" t="str">
        <f aca="false">VLOOKUP(L646,'AÇÕES ESTRATÉGICAS'!D:E,2,0)</f>
        <v>2437</v>
      </c>
      <c r="N646" s="66" t="str">
        <f aca="false">CONCATENATE(J646,O646)</f>
        <v>17118LABORATÓRIO DE BIOLOGIA MOLECULAR MONTADO E EQUIPADO</v>
      </c>
      <c r="O646" s="69" t="s">
        <v>1408</v>
      </c>
      <c r="P646" s="69" t="s">
        <v>147</v>
      </c>
      <c r="Q646" s="69" t="n">
        <v>1</v>
      </c>
      <c r="R646" s="69" t="str">
        <f aca="false">VLOOKUP(O646,'PRODUTOS PPA'!G:G,1,0)</f>
        <v>LABORATÓRIO DE BIOLOGIA MOLECULAR MONTADO E EQUIPADO</v>
      </c>
      <c r="S646" s="69" t="s">
        <v>1403</v>
      </c>
      <c r="T646" s="69" t="n">
        <v>2222</v>
      </c>
      <c r="U646" s="69" t="n">
        <v>11561015</v>
      </c>
      <c r="V646" s="70"/>
      <c r="W646" s="69"/>
      <c r="X646" s="69"/>
      <c r="Y646" s="69"/>
      <c r="Z646" s="69"/>
      <c r="AA646" s="69"/>
      <c r="AB646" s="69"/>
      <c r="AC646" s="69"/>
      <c r="AD646" s="69"/>
      <c r="AE646" s="69"/>
      <c r="AF646" s="69"/>
    </row>
    <row r="647" customFormat="false" ht="15" hidden="false" customHeight="true" outlineLevel="0" collapsed="false">
      <c r="A647" s="60" t="s">
        <v>55</v>
      </c>
      <c r="B647" s="61" t="str">
        <f aca="false">VLOOKUP(A647,PROGRAMAS!A:I,5,0)</f>
        <v>TEMÁTICO</v>
      </c>
      <c r="C647" s="62" t="str">
        <f aca="false">VLOOKUP(A647,PROGRAMAS!A:I,2,0)</f>
        <v>SAÚDE PÚBLICA COM ACESSO E QUALIDADE PARA TODOS</v>
      </c>
      <c r="D647" s="62" t="str">
        <f aca="false">VLOOKUP(A647,PROGRAMAS!A:O,3,0)</f>
        <v>DIRETRIZ I</v>
      </c>
      <c r="E647" s="62" t="str">
        <f aca="false">VLOOKUP(A647,PROGRAMAS!A:O,6,0)</f>
        <v>SAÚDE E ASSISTÊNCIA SOCIAL</v>
      </c>
      <c r="F647" s="63" t="s">
        <v>1409</v>
      </c>
      <c r="G647" s="66" t="str">
        <f aca="false">VLOOKUP(F647,'AÇÕES ORÇAMENTÁRIAS'!D:E,2,0)</f>
        <v>2087</v>
      </c>
      <c r="H647" s="65" t="n">
        <f aca="false">VLOOKUP(CONCATENATE(G647,J647),'AÇÕES ORÇAMENTÁRIAS'!O:P,2,0)</f>
        <v>19468815</v>
      </c>
      <c r="I647" s="65" t="n">
        <f aca="false">VLOOKUP(CONCATENATE(G647,J647),'AÇÕES ORÇAMENTÁRIAS'!O:Q,3,0)</f>
        <v>16522992.29</v>
      </c>
      <c r="J647" s="66" t="str">
        <f aca="false">LEFT(K647,5)</f>
        <v>17119</v>
      </c>
      <c r="K647" s="67" t="s">
        <v>1410</v>
      </c>
      <c r="L647" s="71" t="s">
        <v>1329</v>
      </c>
      <c r="M647" s="66" t="str">
        <f aca="false">VLOOKUP(L647,'AÇÕES ESTRATÉGICAS'!D:E,2,0)</f>
        <v>1528</v>
      </c>
      <c r="N647" s="66" t="str">
        <f aca="false">CONCATENATE(J647,O647)</f>
        <v>17119ASSISTÊNCIAS HOSPITALAR E AMBULATORIAL DE MÉDIA COMPLEXIDADE PRESTADAS À POPULAÇÃO REFERENCIADA DO SUS.</v>
      </c>
      <c r="O647" s="63" t="s">
        <v>1355</v>
      </c>
      <c r="P647" s="63" t="s">
        <v>213</v>
      </c>
      <c r="Q647" s="69" t="n">
        <v>100</v>
      </c>
      <c r="R647" s="69" t="str">
        <f aca="false">VLOOKUP(O647,'PRODUTOS PPA'!G:G,1,0)</f>
        <v>ASSISTÊNCIAS HOSPITALAR E AMBULATORIAL DE MÉDIA COMPLEXIDADE PRESTADAS À POPULAÇÃO REFERENCIADA DO SUS.</v>
      </c>
      <c r="S647" s="69" t="s">
        <v>1409</v>
      </c>
      <c r="T647" s="69" t="s">
        <v>1411</v>
      </c>
      <c r="U647" s="69" t="n">
        <v>19468815</v>
      </c>
      <c r="V647" s="70"/>
      <c r="W647" s="69"/>
      <c r="X647" s="69"/>
      <c r="Y647" s="69"/>
      <c r="Z647" s="69"/>
      <c r="AA647" s="69"/>
      <c r="AB647" s="69"/>
      <c r="AC647" s="69"/>
      <c r="AD647" s="69"/>
      <c r="AE647" s="69"/>
      <c r="AF647" s="69"/>
    </row>
    <row r="648" customFormat="false" ht="15" hidden="false" customHeight="false" outlineLevel="0" collapsed="false">
      <c r="A648" s="60" t="s">
        <v>55</v>
      </c>
      <c r="B648" s="61" t="str">
        <f aca="false">VLOOKUP(A648,PROGRAMAS!A:I,5,0)</f>
        <v>TEMÁTICO</v>
      </c>
      <c r="C648" s="62" t="str">
        <f aca="false">VLOOKUP(A648,PROGRAMAS!A:I,2,0)</f>
        <v>SAÚDE PÚBLICA COM ACESSO E QUALIDADE PARA TODOS</v>
      </c>
      <c r="D648" s="62" t="str">
        <f aca="false">VLOOKUP(A648,PROGRAMAS!A:O,3,0)</f>
        <v>DIRETRIZ I</v>
      </c>
      <c r="E648" s="62" t="str">
        <f aca="false">VLOOKUP(A648,PROGRAMAS!A:O,6,0)</f>
        <v>SAÚDE E ASSISTÊNCIA SOCIAL</v>
      </c>
      <c r="F648" s="63" t="s">
        <v>1412</v>
      </c>
      <c r="G648" s="66" t="str">
        <f aca="false">VLOOKUP(F648,'AÇÕES ORÇAMENTÁRIAS'!D:E,2,0)</f>
        <v>2088</v>
      </c>
      <c r="H648" s="65" t="n">
        <f aca="false">VLOOKUP(CONCATENATE(G648,J648),'AÇÕES ORÇAMENTÁRIAS'!O:P,2,0)</f>
        <v>0</v>
      </c>
      <c r="I648" s="65" t="n">
        <f aca="false">VLOOKUP(CONCATENATE(G648,J648),'AÇÕES ORÇAMENTÁRIAS'!O:Q,3,0)</f>
        <v>0</v>
      </c>
      <c r="J648" s="66" t="str">
        <f aca="false">LEFT(K648,5)</f>
        <v>17121</v>
      </c>
      <c r="K648" s="67" t="s">
        <v>1413</v>
      </c>
      <c r="L648" s="71" t="s">
        <v>1414</v>
      </c>
      <c r="M648" s="66" t="str">
        <f aca="false">VLOOKUP(L648,'AÇÕES ESTRATÉGICAS'!D:E,2,0)</f>
        <v>2439</v>
      </c>
      <c r="N648" s="66" t="str">
        <f aca="false">CONCATENATE(J648,O648)</f>
        <v>17121ASSISTÊNCIAS HOSPITALAR E AMBULATORIAL DE MÉDIA COMPLEXIDADE PRESTADAS À POPULAÇÃO DE REFERENCIADA DO SUS.</v>
      </c>
      <c r="O648" s="63" t="s">
        <v>1415</v>
      </c>
      <c r="P648" s="63" t="s">
        <v>213</v>
      </c>
      <c r="Q648" s="69" t="n">
        <v>100</v>
      </c>
      <c r="R648" s="69" t="str">
        <f aca="false">VLOOKUP(O648,'PRODUTOS PPA'!G:G,1,0)</f>
        <v>ASSISTÊNCIAS HOSPITALAR E AMBULATORIAL DE MÉDIA COMPLEXIDADE PRESTADAS À POPULAÇÃO DE REFERENCIADA DO SUS.</v>
      </c>
      <c r="S648" s="69" t="s">
        <v>1412</v>
      </c>
      <c r="T648" s="69" t="s">
        <v>1416</v>
      </c>
      <c r="U648" s="69" t="n">
        <v>0</v>
      </c>
      <c r="V648" s="70"/>
      <c r="W648" s="69"/>
      <c r="X648" s="69"/>
      <c r="Y648" s="69"/>
      <c r="Z648" s="69"/>
      <c r="AA648" s="69"/>
      <c r="AB648" s="69"/>
      <c r="AC648" s="69"/>
      <c r="AD648" s="69"/>
      <c r="AE648" s="69"/>
      <c r="AF648" s="69"/>
    </row>
    <row r="649" customFormat="false" ht="15" hidden="false" customHeight="false" outlineLevel="0" collapsed="false">
      <c r="A649" s="60" t="s">
        <v>55</v>
      </c>
      <c r="B649" s="61" t="str">
        <f aca="false">VLOOKUP(A649,PROGRAMAS!A:I,5,0)</f>
        <v>TEMÁTICO</v>
      </c>
      <c r="C649" s="62" t="str">
        <f aca="false">VLOOKUP(A649,PROGRAMAS!A:I,2,0)</f>
        <v>SAÚDE PÚBLICA COM ACESSO E QUALIDADE PARA TODOS</v>
      </c>
      <c r="D649" s="62" t="str">
        <f aca="false">VLOOKUP(A649,PROGRAMAS!A:O,3,0)</f>
        <v>DIRETRIZ I</v>
      </c>
      <c r="E649" s="62" t="str">
        <f aca="false">VLOOKUP(A649,PROGRAMAS!A:O,6,0)</f>
        <v>SAÚDE E ASSISTÊNCIA SOCIAL</v>
      </c>
      <c r="F649" s="63" t="s">
        <v>1417</v>
      </c>
      <c r="G649" s="66" t="str">
        <f aca="false">VLOOKUP(F649,'AÇÕES ORÇAMENTÁRIAS'!D:E,2,0)</f>
        <v>2089</v>
      </c>
      <c r="H649" s="65" t="n">
        <f aca="false">VLOOKUP(CONCATENATE(G649,J649),'AÇÕES ORÇAMENTÁRIAS'!O:P,2,0)</f>
        <v>1096162</v>
      </c>
      <c r="I649" s="65" t="n">
        <f aca="false">VLOOKUP(CONCATENATE(G649,J649),'AÇÕES ORÇAMENTÁRIAS'!O:Q,3,0)</f>
        <v>864713.27</v>
      </c>
      <c r="J649" s="66" t="str">
        <f aca="false">LEFT(K649,5)</f>
        <v>17123</v>
      </c>
      <c r="K649" s="67" t="s">
        <v>1418</v>
      </c>
      <c r="L649" s="71" t="s">
        <v>1419</v>
      </c>
      <c r="M649" s="66" t="str">
        <f aca="false">VLOOKUP(L649,'AÇÕES ESTRATÉGICAS'!D:E,2,0)</f>
        <v>2441</v>
      </c>
      <c r="N649" s="66" t="str">
        <f aca="false">CONCATENATE(J649,O649)</f>
        <v>17123ASSISTÊNCIAS HOSPITALAR E AMBULATORIAL DE MÉDIA COMPLEXIDADE PRESTADAS À POPULAÇÃO REFERENCIADA DO SUS</v>
      </c>
      <c r="O649" s="63" t="s">
        <v>1420</v>
      </c>
      <c r="P649" s="63" t="s">
        <v>213</v>
      </c>
      <c r="Q649" s="69" t="n">
        <v>100</v>
      </c>
      <c r="R649" s="69" t="str">
        <f aca="false">VLOOKUP(O649,'PRODUTOS PPA'!G:G,1,0)</f>
        <v>ASSISTÊNCIAS HOSPITALAR E AMBULATORIAL DE MÉDIA COMPLEXIDADE PRESTADAS À POPULAÇÃO REFERENCIADA DO SUS</v>
      </c>
      <c r="S649" s="69" t="s">
        <v>1417</v>
      </c>
      <c r="T649" s="69" t="s">
        <v>1421</v>
      </c>
      <c r="U649" s="69" t="n">
        <v>1096162</v>
      </c>
      <c r="V649" s="70"/>
      <c r="W649" s="69"/>
      <c r="X649" s="69"/>
      <c r="Y649" s="69"/>
      <c r="Z649" s="69"/>
      <c r="AA649" s="69"/>
      <c r="AB649" s="69"/>
      <c r="AC649" s="69"/>
      <c r="AD649" s="69"/>
      <c r="AE649" s="69"/>
      <c r="AF649" s="69"/>
    </row>
    <row r="650" customFormat="false" ht="15" hidden="false" customHeight="false" outlineLevel="0" collapsed="false">
      <c r="A650" s="60" t="s">
        <v>55</v>
      </c>
      <c r="B650" s="61" t="str">
        <f aca="false">VLOOKUP(A650,PROGRAMAS!A:I,5,0)</f>
        <v>TEMÁTICO</v>
      </c>
      <c r="C650" s="62" t="str">
        <f aca="false">VLOOKUP(A650,PROGRAMAS!A:I,2,0)</f>
        <v>SAÚDE PÚBLICA COM ACESSO E QUALIDADE PARA TODOS</v>
      </c>
      <c r="D650" s="62" t="str">
        <f aca="false">VLOOKUP(A650,PROGRAMAS!A:O,3,0)</f>
        <v>DIRETRIZ I</v>
      </c>
      <c r="E650" s="62" t="str">
        <f aca="false">VLOOKUP(A650,PROGRAMAS!A:O,6,0)</f>
        <v>SAÚDE E ASSISTÊNCIA SOCIAL</v>
      </c>
      <c r="F650" s="63" t="s">
        <v>1422</v>
      </c>
      <c r="G650" s="66" t="n">
        <v>2090</v>
      </c>
      <c r="H650" s="65" t="n">
        <f aca="false">VLOOKUP(CONCATENATE(G650,J650),'AÇÕES ORÇAMENTÁRIAS'!O:P,2,0)</f>
        <v>1871928</v>
      </c>
      <c r="I650" s="65" t="n">
        <f aca="false">VLOOKUP(CONCATENATE(G650,J650),'AÇÕES ORÇAMENTÁRIAS'!O:Q,3,0)</f>
        <v>2027327.66</v>
      </c>
      <c r="J650" s="66" t="str">
        <f aca="false">LEFT(K650,5)</f>
        <v>17124</v>
      </c>
      <c r="K650" s="67" t="s">
        <v>1423</v>
      </c>
      <c r="L650" s="71" t="s">
        <v>1424</v>
      </c>
      <c r="M650" s="66" t="str">
        <f aca="false">VLOOKUP(L650,'AÇÕES ESTRATÉGICAS'!D:E,2,0)</f>
        <v>2442</v>
      </c>
      <c r="N650" s="66" t="str">
        <f aca="false">CONCATENATE(J650,O650)</f>
        <v>17124ASSISTÊNCIAS HOSPITALAR E AMBULATORIAL DE MÉDIA COMPLEXIDADE PRESTADAS À POPULAÇÃO REFERENCIADA DO SUS.</v>
      </c>
      <c r="O650" s="63" t="s">
        <v>1355</v>
      </c>
      <c r="P650" s="63" t="s">
        <v>213</v>
      </c>
      <c r="Q650" s="69" t="n">
        <v>100</v>
      </c>
      <c r="R650" s="69" t="str">
        <f aca="false">VLOOKUP(O650,'PRODUTOS PPA'!G:G,1,0)</f>
        <v>ASSISTÊNCIAS HOSPITALAR E AMBULATORIAL DE MÉDIA COMPLEXIDADE PRESTADAS À POPULAÇÃO REFERENCIADA DO SUS.</v>
      </c>
      <c r="S650" s="69" t="s">
        <v>1422</v>
      </c>
      <c r="T650" s="69" t="n">
        <v>2090</v>
      </c>
      <c r="U650" s="69" t="n">
        <v>1871928</v>
      </c>
      <c r="V650" s="70"/>
      <c r="W650" s="69"/>
      <c r="X650" s="69"/>
      <c r="Y650" s="69"/>
      <c r="Z650" s="69"/>
      <c r="AA650" s="69"/>
      <c r="AB650" s="69"/>
      <c r="AC650" s="69"/>
      <c r="AD650" s="69"/>
      <c r="AE650" s="69"/>
      <c r="AF650" s="69"/>
    </row>
    <row r="651" customFormat="false" ht="15" hidden="false" customHeight="false" outlineLevel="0" collapsed="false">
      <c r="A651" s="60" t="s">
        <v>55</v>
      </c>
      <c r="B651" s="61" t="str">
        <f aca="false">VLOOKUP(A651,PROGRAMAS!A:I,5,0)</f>
        <v>TEMÁTICO</v>
      </c>
      <c r="C651" s="62" t="str">
        <f aca="false">VLOOKUP(A651,PROGRAMAS!A:I,2,0)</f>
        <v>SAÚDE PÚBLICA COM ACESSO E QUALIDADE PARA TODOS</v>
      </c>
      <c r="D651" s="62" t="str">
        <f aca="false">VLOOKUP(A651,PROGRAMAS!A:O,3,0)</f>
        <v>DIRETRIZ I</v>
      </c>
      <c r="E651" s="62" t="str">
        <f aca="false">VLOOKUP(A651,PROGRAMAS!A:O,6,0)</f>
        <v>SAÚDE E ASSISTÊNCIA SOCIAL</v>
      </c>
      <c r="F651" s="63" t="s">
        <v>1425</v>
      </c>
      <c r="G651" s="66" t="n">
        <v>2091</v>
      </c>
      <c r="H651" s="65" t="n">
        <f aca="false">VLOOKUP(CONCATENATE(G651,J651),'AÇÕES ORÇAMENTÁRIAS'!O:P,2,0)</f>
        <v>2073529</v>
      </c>
      <c r="I651" s="65" t="n">
        <f aca="false">VLOOKUP(CONCATENATE(G651,J651),'AÇÕES ORÇAMENTÁRIAS'!O:Q,3,0)</f>
        <v>2768442.11</v>
      </c>
      <c r="J651" s="66" t="str">
        <f aca="false">LEFT(K651,5)</f>
        <v>17125</v>
      </c>
      <c r="K651" s="67" t="s">
        <v>1426</v>
      </c>
      <c r="L651" s="71" t="s">
        <v>1427</v>
      </c>
      <c r="M651" s="66" t="str">
        <f aca="false">VLOOKUP(L651,'AÇÕES ESTRATÉGICAS'!D:E,2,0)</f>
        <v>2440</v>
      </c>
      <c r="N651" s="66" t="str">
        <f aca="false">CONCATENATE(J651,O651)</f>
        <v>17125ASSISTÊNCIAS HOSPITALAR E AMBULATORIAL DE MÉDIA COMPLEXIDADE PRESTADAS À POPULAÇÃO DO TERRITÓRIO DO VALE DO SAMBITO E REFERENCIADA DO SUS</v>
      </c>
      <c r="O651" s="63" t="s">
        <v>1428</v>
      </c>
      <c r="P651" s="63" t="s">
        <v>213</v>
      </c>
      <c r="Q651" s="69" t="n">
        <v>100</v>
      </c>
      <c r="R651" s="69" t="str">
        <f aca="false">VLOOKUP(O651,'PRODUTOS PPA'!G:G,1,0)</f>
        <v>ASSISTÊNCIAS HOSPITALAR E AMBULATORIAL DE MÉDIA COMPLEXIDADE PRESTADAS À POPULAÇÃO DO TERRITÓRIO DO VALE DO SAMBITO E REFERENCIADA DO SUS</v>
      </c>
      <c r="S651" s="69" t="s">
        <v>1425</v>
      </c>
      <c r="T651" s="69" t="n">
        <v>2091</v>
      </c>
      <c r="U651" s="69" t="n">
        <v>2073529</v>
      </c>
      <c r="V651" s="70"/>
      <c r="W651" s="69"/>
      <c r="X651" s="69"/>
      <c r="Y651" s="69"/>
      <c r="Z651" s="69"/>
      <c r="AA651" s="69"/>
      <c r="AB651" s="69"/>
      <c r="AC651" s="69"/>
      <c r="AD651" s="69"/>
      <c r="AE651" s="69"/>
      <c r="AF651" s="69"/>
    </row>
    <row r="652" customFormat="false" ht="15" hidden="false" customHeight="true" outlineLevel="0" collapsed="false">
      <c r="A652" s="60" t="s">
        <v>55</v>
      </c>
      <c r="B652" s="61" t="str">
        <f aca="false">VLOOKUP(A652,PROGRAMAS!A:I,5,0)</f>
        <v>TEMÁTICO</v>
      </c>
      <c r="C652" s="62" t="str">
        <f aca="false">VLOOKUP(A652,PROGRAMAS!A:I,2,0)</f>
        <v>SAÚDE PÚBLICA COM ACESSO E QUALIDADE PARA TODOS</v>
      </c>
      <c r="D652" s="62" t="str">
        <f aca="false">VLOOKUP(A652,PROGRAMAS!A:O,3,0)</f>
        <v>DIRETRIZ I</v>
      </c>
      <c r="E652" s="62" t="str">
        <f aca="false">VLOOKUP(A652,PROGRAMAS!A:O,6,0)</f>
        <v>SAÚDE E ASSISTÊNCIA SOCIAL</v>
      </c>
      <c r="F652" s="63" t="s">
        <v>1429</v>
      </c>
      <c r="G652" s="66" t="str">
        <f aca="false">VLOOKUP(F652,'AÇÕES ORÇAMENTÁRIAS'!D:E,2,0)</f>
        <v>2092</v>
      </c>
      <c r="H652" s="65" t="n">
        <f aca="false">VLOOKUP(CONCATENATE(G652,J652),'AÇÕES ORÇAMENTÁRIAS'!O:P,2,0)</f>
        <v>2810362</v>
      </c>
      <c r="I652" s="65" t="n">
        <f aca="false">VLOOKUP(CONCATENATE(G652,J652),'AÇÕES ORÇAMENTÁRIAS'!O:Q,3,0)</f>
        <v>3820134.78</v>
      </c>
      <c r="J652" s="66" t="str">
        <f aca="false">LEFT(K652,5)</f>
        <v>17126</v>
      </c>
      <c r="K652" s="67" t="s">
        <v>1430</v>
      </c>
      <c r="L652" s="71" t="s">
        <v>1431</v>
      </c>
      <c r="M652" s="66" t="str">
        <f aca="false">VLOOKUP(L652,'AÇÕES ESTRATÉGICAS'!D:E,2,0)</f>
        <v>2696</v>
      </c>
      <c r="N652" s="66" t="str">
        <f aca="false">CONCATENATE(J652,O652)</f>
        <v>17126ASSISTÊNCIAS HOSPITALAR E AMBULATORIAL DE MÉDIA COMPLEXIDADE PRESTADAS A POPULAÇÃO DO TERRITÓRIO DO TABULEIRO DO ALTO PARNAÍBA</v>
      </c>
      <c r="O652" s="63" t="s">
        <v>1432</v>
      </c>
      <c r="P652" s="63" t="s">
        <v>213</v>
      </c>
      <c r="Q652" s="69" t="n">
        <v>100</v>
      </c>
      <c r="R652" s="69" t="str">
        <f aca="false">VLOOKUP(O652,'PRODUTOS PPA'!G:G,1,0)</f>
        <v>ASSISTÊNCIAS HOSPITALAR E AMBULATORIAL DE MÉDIA COMPLEXIDADE PRESTADAS A POPULAÇÃO DO TERRITÓRIO DO TABULEIRO DO ALTO PARNAÍBA</v>
      </c>
      <c r="S652" s="69" t="s">
        <v>1429</v>
      </c>
      <c r="T652" s="69" t="s">
        <v>1433</v>
      </c>
      <c r="U652" s="69" t="n">
        <v>2810362</v>
      </c>
      <c r="V652" s="70"/>
      <c r="W652" s="69"/>
      <c r="X652" s="69"/>
      <c r="Y652" s="69"/>
      <c r="Z652" s="69"/>
      <c r="AA652" s="69"/>
      <c r="AB652" s="69"/>
      <c r="AC652" s="69"/>
      <c r="AD652" s="69"/>
      <c r="AE652" s="69"/>
      <c r="AF652" s="69"/>
    </row>
    <row r="653" customFormat="false" ht="15" hidden="false" customHeight="false" outlineLevel="0" collapsed="false">
      <c r="A653" s="60" t="s">
        <v>55</v>
      </c>
      <c r="B653" s="61" t="str">
        <f aca="false">VLOOKUP(A653,PROGRAMAS!A:I,5,0)</f>
        <v>TEMÁTICO</v>
      </c>
      <c r="C653" s="62" t="str">
        <f aca="false">VLOOKUP(A653,PROGRAMAS!A:I,2,0)</f>
        <v>SAÚDE PÚBLICA COM ACESSO E QUALIDADE PARA TODOS</v>
      </c>
      <c r="D653" s="62" t="str">
        <f aca="false">VLOOKUP(A653,PROGRAMAS!A:O,3,0)</f>
        <v>DIRETRIZ I</v>
      </c>
      <c r="E653" s="62" t="str">
        <f aca="false">VLOOKUP(A653,PROGRAMAS!A:O,6,0)</f>
        <v>SAÚDE E ASSISTÊNCIA SOCIAL</v>
      </c>
      <c r="F653" s="63" t="s">
        <v>1434</v>
      </c>
      <c r="G653" s="66" t="str">
        <f aca="false">VLOOKUP(F653,'AÇÕES ORÇAMENTÁRIAS'!D:E,2,0)</f>
        <v>2093</v>
      </c>
      <c r="H653" s="65" t="n">
        <f aca="false">VLOOKUP(CONCATENATE(G653,J653),'AÇÕES ORÇAMENTÁRIAS'!O:P,2,0)</f>
        <v>1206706</v>
      </c>
      <c r="I653" s="65" t="n">
        <f aca="false">VLOOKUP(CONCATENATE(G653,J653),'AÇÕES ORÇAMENTÁRIAS'!O:Q,3,0)</f>
        <v>1077746.48</v>
      </c>
      <c r="J653" s="66" t="str">
        <f aca="false">LEFT(K653,5)</f>
        <v>17128</v>
      </c>
      <c r="K653" s="67" t="s">
        <v>1435</v>
      </c>
      <c r="L653" s="71" t="s">
        <v>1436</v>
      </c>
      <c r="M653" s="66" t="str">
        <f aca="false">VLOOKUP(L653,'AÇÕES ESTRATÉGICAS'!D:E,2,0)</f>
        <v>2438</v>
      </c>
      <c r="N653" s="66" t="str">
        <f aca="false">CONCATENATE(J653,O653)</f>
        <v>17128ASSISTÊNCIAS HOSPITALAR E AMBULATORIAL DE MÉDIA COMPLEXIDADE PRESTADAS À POPULAÇÃO LOCAL E REFERENCIADA DO SUS</v>
      </c>
      <c r="O653" s="63" t="s">
        <v>1437</v>
      </c>
      <c r="P653" s="63" t="s">
        <v>213</v>
      </c>
      <c r="Q653" s="69" t="n">
        <v>100</v>
      </c>
      <c r="R653" s="69" t="str">
        <f aca="false">VLOOKUP(O653,'PRODUTOS PPA'!G:G,1,0)</f>
        <v>ASSISTÊNCIAS HOSPITALAR E AMBULATORIAL DE MÉDIA COMPLEXIDADE PRESTADAS À POPULAÇÃO LOCAL E REFERENCIADA DO SUS</v>
      </c>
      <c r="S653" s="69" t="s">
        <v>1434</v>
      </c>
      <c r="T653" s="69" t="s">
        <v>1438</v>
      </c>
      <c r="U653" s="69" t="n">
        <v>1206706</v>
      </c>
      <c r="V653" s="70"/>
      <c r="W653" s="69"/>
      <c r="X653" s="69"/>
      <c r="Y653" s="69"/>
      <c r="Z653" s="69"/>
      <c r="AA653" s="69"/>
      <c r="AB653" s="69"/>
      <c r="AC653" s="69"/>
      <c r="AD653" s="69"/>
      <c r="AE653" s="69"/>
      <c r="AF653" s="69"/>
    </row>
    <row r="654" customFormat="false" ht="15" hidden="false" customHeight="true" outlineLevel="0" collapsed="false">
      <c r="A654" s="60" t="s">
        <v>55</v>
      </c>
      <c r="B654" s="61" t="str">
        <f aca="false">VLOOKUP(A654,PROGRAMAS!A:I,5,0)</f>
        <v>TEMÁTICO</v>
      </c>
      <c r="C654" s="62" t="str">
        <f aca="false">VLOOKUP(A654,PROGRAMAS!A:I,2,0)</f>
        <v>SAÚDE PÚBLICA COM ACESSO E QUALIDADE PARA TODOS</v>
      </c>
      <c r="D654" s="62" t="str">
        <f aca="false">VLOOKUP(A654,PROGRAMAS!A:O,3,0)</f>
        <v>DIRETRIZ I</v>
      </c>
      <c r="E654" s="62" t="str">
        <f aca="false">VLOOKUP(A654,PROGRAMAS!A:O,6,0)</f>
        <v>SAÚDE E ASSISTÊNCIA SOCIAL</v>
      </c>
      <c r="F654" s="63" t="s">
        <v>1439</v>
      </c>
      <c r="G654" s="66" t="str">
        <f aca="false">VLOOKUP(F654,'AÇÕES ORÇAMENTÁRIAS'!D:E,2,0)</f>
        <v>2175</v>
      </c>
      <c r="H654" s="65" t="n">
        <f aca="false">VLOOKUP(CONCATENATE(G654,J654),'AÇÕES ORÇAMENTÁRIAS'!O:P,2,0)</f>
        <v>523235</v>
      </c>
      <c r="I654" s="65" t="n">
        <f aca="false">VLOOKUP(CONCATENATE(G654,J654),'AÇÕES ORÇAMENTÁRIAS'!O:Q,3,0)</f>
        <v>222409.98</v>
      </c>
      <c r="J654" s="66" t="str">
        <f aca="false">LEFT(K654,5)</f>
        <v>17129</v>
      </c>
      <c r="K654" s="67" t="s">
        <v>1440</v>
      </c>
      <c r="L654" s="71" t="s">
        <v>1441</v>
      </c>
      <c r="M654" s="66" t="str">
        <f aca="false">VLOOKUP(L654,'AÇÕES ESTRATÉGICAS'!D:E,2,0)</f>
        <v>2591</v>
      </c>
      <c r="N654" s="66" t="str">
        <f aca="false">CONCATENATE(J654,O654)</f>
        <v>17129MUNICÍPIOS APOIADOS TECNICAMENTE COM VISTAS À GARANTIA DA INTEGRALIDADE DA ATENÇÃO À SAÚDE NA SUA ÁREA DE ABRANGÊNCIA</v>
      </c>
      <c r="O654" s="63" t="s">
        <v>1442</v>
      </c>
      <c r="P654" s="63" t="s">
        <v>213</v>
      </c>
      <c r="Q654" s="69" t="n">
        <v>100</v>
      </c>
      <c r="R654" s="69" t="str">
        <f aca="false">VLOOKUP(O654,'PRODUTOS PPA'!G:G,1,0)</f>
        <v>MUNICÍPIOS APOIADOS TECNICAMENTE COM VISTAS À GARANTIA DA INTEGRALIDADE DA ATENÇÃO À SAÚDE NA SUA ÁREA DE ABRANGÊNCIA</v>
      </c>
      <c r="S654" s="69" t="s">
        <v>1439</v>
      </c>
      <c r="T654" s="69" t="s">
        <v>1443</v>
      </c>
      <c r="U654" s="69" t="n">
        <v>523235</v>
      </c>
      <c r="V654" s="70"/>
      <c r="W654" s="69"/>
      <c r="X654" s="69"/>
      <c r="Y654" s="69"/>
      <c r="Z654" s="69"/>
      <c r="AA654" s="69"/>
      <c r="AB654" s="69"/>
      <c r="AC654" s="69"/>
      <c r="AD654" s="69"/>
      <c r="AE654" s="69"/>
      <c r="AF654" s="69"/>
    </row>
    <row r="655" customFormat="false" ht="15" hidden="false" customHeight="true" outlineLevel="0" collapsed="false">
      <c r="A655" s="60" t="s">
        <v>55</v>
      </c>
      <c r="B655" s="61" t="str">
        <f aca="false">VLOOKUP(A655,PROGRAMAS!A:I,5,0)</f>
        <v>TEMÁTICO</v>
      </c>
      <c r="C655" s="62" t="str">
        <f aca="false">VLOOKUP(A655,PROGRAMAS!A:I,2,0)</f>
        <v>SAÚDE PÚBLICA COM ACESSO E QUALIDADE PARA TODOS</v>
      </c>
      <c r="D655" s="62" t="str">
        <f aca="false">VLOOKUP(A655,PROGRAMAS!A:O,3,0)</f>
        <v>DIRETRIZ I</v>
      </c>
      <c r="E655" s="62" t="str">
        <f aca="false">VLOOKUP(A655,PROGRAMAS!A:O,6,0)</f>
        <v>SAÚDE E ASSISTÊNCIA SOCIAL</v>
      </c>
      <c r="F655" s="63" t="s">
        <v>1444</v>
      </c>
      <c r="G655" s="66" t="str">
        <f aca="false">VLOOKUP(F655,'AÇÕES ORÇAMENTÁRIAS'!D:E,2,0)</f>
        <v>2193</v>
      </c>
      <c r="H655" s="65" t="n">
        <f aca="false">VLOOKUP(CONCATENATE(G655,J655),'AÇÕES ORÇAMENTÁRIAS'!O:P,2,0)</f>
        <v>402030</v>
      </c>
      <c r="I655" s="65" t="n">
        <f aca="false">VLOOKUP(CONCATENATE(G655,J655),'AÇÕES ORÇAMENTÁRIAS'!O:Q,3,0)</f>
        <v>117870.71</v>
      </c>
      <c r="J655" s="66" t="str">
        <f aca="false">LEFT(K655,5)</f>
        <v>17130</v>
      </c>
      <c r="K655" s="67" t="s">
        <v>1445</v>
      </c>
      <c r="L655" s="71" t="s">
        <v>1446</v>
      </c>
      <c r="M655" s="66" t="str">
        <f aca="false">VLOOKUP(L655,'AÇÕES ESTRATÉGICAS'!D:E,2,0)</f>
        <v>2592</v>
      </c>
      <c r="N655" s="66" t="str">
        <f aca="false">CONCATENATE(J655,O655)</f>
        <v>17130MUNICÍPIOS APOIADOS TECNICAMENTE COM VISTAS À GARANTIA DA INTEGRALIDADE DA ATENÇÃO À SAÚDE NA SUA ÁREA DE ABRANGÊNCIA</v>
      </c>
      <c r="O655" s="63" t="s">
        <v>1442</v>
      </c>
      <c r="P655" s="63" t="s">
        <v>213</v>
      </c>
      <c r="Q655" s="69" t="n">
        <v>100</v>
      </c>
      <c r="R655" s="69" t="str">
        <f aca="false">VLOOKUP(O655,'PRODUTOS PPA'!G:G,1,0)</f>
        <v>MUNICÍPIOS APOIADOS TECNICAMENTE COM VISTAS À GARANTIA DA INTEGRALIDADE DA ATENÇÃO À SAÚDE NA SUA ÁREA DE ABRANGÊNCIA</v>
      </c>
      <c r="S655" s="69" t="s">
        <v>1444</v>
      </c>
      <c r="T655" s="69" t="s">
        <v>1447</v>
      </c>
      <c r="U655" s="69" t="n">
        <v>402030</v>
      </c>
      <c r="V655" s="70"/>
      <c r="W655" s="69"/>
      <c r="X655" s="69"/>
      <c r="Y655" s="69"/>
      <c r="Z655" s="69"/>
      <c r="AA655" s="69"/>
      <c r="AB655" s="69"/>
      <c r="AC655" s="69"/>
      <c r="AD655" s="69"/>
      <c r="AE655" s="69"/>
      <c r="AF655" s="69"/>
    </row>
    <row r="656" customFormat="false" ht="15" hidden="false" customHeight="true" outlineLevel="0" collapsed="false">
      <c r="A656" s="60" t="s">
        <v>55</v>
      </c>
      <c r="B656" s="61" t="str">
        <f aca="false">VLOOKUP(A656,PROGRAMAS!A:I,5,0)</f>
        <v>TEMÁTICO</v>
      </c>
      <c r="C656" s="62" t="str">
        <f aca="false">VLOOKUP(A656,PROGRAMAS!A:I,2,0)</f>
        <v>SAÚDE PÚBLICA COM ACESSO E QUALIDADE PARA TODOS</v>
      </c>
      <c r="D656" s="62" t="str">
        <f aca="false">VLOOKUP(A656,PROGRAMAS!A:O,3,0)</f>
        <v>DIRETRIZ I</v>
      </c>
      <c r="E656" s="62" t="str">
        <f aca="false">VLOOKUP(A656,PROGRAMAS!A:O,6,0)</f>
        <v>SAÚDE E ASSISTÊNCIA SOCIAL</v>
      </c>
      <c r="F656" s="63" t="s">
        <v>1448</v>
      </c>
      <c r="G656" s="66" t="str">
        <f aca="false">VLOOKUP(F656,'AÇÕES ORÇAMENTÁRIAS'!D:E,2,0)</f>
        <v>2176</v>
      </c>
      <c r="H656" s="65" t="n">
        <f aca="false">VLOOKUP(CONCATENATE(G656,J656),'AÇÕES ORÇAMENTÁRIAS'!O:P,2,0)</f>
        <v>2559698</v>
      </c>
      <c r="I656" s="65" t="n">
        <f aca="false">VLOOKUP(CONCATENATE(G656,J656),'AÇÕES ORÇAMENTÁRIAS'!O:Q,3,0)</f>
        <v>1263563.73</v>
      </c>
      <c r="J656" s="66" t="str">
        <f aca="false">LEFT(K656,5)</f>
        <v>17131</v>
      </c>
      <c r="K656" s="67" t="s">
        <v>1449</v>
      </c>
      <c r="L656" s="71" t="s">
        <v>1450</v>
      </c>
      <c r="M656" s="66" t="str">
        <f aca="false">VLOOKUP(L656,'AÇÕES ESTRATÉGICAS'!D:E,2,0)</f>
        <v>1521</v>
      </c>
      <c r="N656" s="66" t="str">
        <f aca="false">CONCATENATE(J656,O656)</f>
        <v>17131APOIO TÉCNICO REALIZADO AOS MUNICÍPIOS COM VISTAS À GARANTIA DA INTEGRALIDADE DA ATENÇÃO À SAÚDE NA SUA ÁREA DE ABRANGÊNCIA</v>
      </c>
      <c r="O656" s="63" t="s">
        <v>1451</v>
      </c>
      <c r="P656" s="63" t="s">
        <v>213</v>
      </c>
      <c r="Q656" s="69" t="n">
        <v>100</v>
      </c>
      <c r="R656" s="69" t="str">
        <f aca="false">VLOOKUP(O656,'PRODUTOS PPA'!G:G,1,0)</f>
        <v>APOIO TÉCNICO REALIZADO AOS MUNICÍPIOS COM VISTAS À GARANTIA DA INTEGRALIDADE DA ATENÇÃO À SAÚDE NA SUA ÁREA DE ABRANGÊNCIA</v>
      </c>
      <c r="S656" s="69" t="s">
        <v>1448</v>
      </c>
      <c r="T656" s="69" t="s">
        <v>1452</v>
      </c>
      <c r="U656" s="69" t="n">
        <v>2559698</v>
      </c>
      <c r="V656" s="70"/>
      <c r="W656" s="69"/>
      <c r="X656" s="69"/>
      <c r="Y656" s="69"/>
      <c r="Z656" s="69"/>
      <c r="AA656" s="69"/>
      <c r="AB656" s="69"/>
      <c r="AC656" s="69"/>
      <c r="AD656" s="69"/>
      <c r="AE656" s="69"/>
      <c r="AF656" s="69"/>
    </row>
    <row r="657" customFormat="false" ht="15" hidden="false" customHeight="false" outlineLevel="0" collapsed="false">
      <c r="A657" s="60" t="s">
        <v>55</v>
      </c>
      <c r="B657" s="61" t="str">
        <f aca="false">VLOOKUP(A657,PROGRAMAS!A:I,5,0)</f>
        <v>TEMÁTICO</v>
      </c>
      <c r="C657" s="62" t="str">
        <f aca="false">VLOOKUP(A657,PROGRAMAS!A:I,2,0)</f>
        <v>SAÚDE PÚBLICA COM ACESSO E QUALIDADE PARA TODOS</v>
      </c>
      <c r="D657" s="62" t="str">
        <f aca="false">VLOOKUP(A657,PROGRAMAS!A:O,3,0)</f>
        <v>DIRETRIZ I</v>
      </c>
      <c r="E657" s="62" t="str">
        <f aca="false">VLOOKUP(A657,PROGRAMAS!A:O,6,0)</f>
        <v>SAÚDE E ASSISTÊNCIA SOCIAL</v>
      </c>
      <c r="F657" s="63" t="s">
        <v>1453</v>
      </c>
      <c r="G657" s="66" t="n">
        <v>2178</v>
      </c>
      <c r="H657" s="65" t="n">
        <f aca="false">VLOOKUP(CONCATENATE(G657,J657),'AÇÕES ORÇAMENTÁRIAS'!O:P,2,0)</f>
        <v>1100336</v>
      </c>
      <c r="I657" s="65" t="n">
        <f aca="false">VLOOKUP(CONCATENATE(G657,J657),'AÇÕES ORÇAMENTÁRIAS'!O:Q,3,0)</f>
        <v>87884.59</v>
      </c>
      <c r="J657" s="66" t="str">
        <f aca="false">LEFT(K657,5)</f>
        <v>17132</v>
      </c>
      <c r="K657" s="67" t="s">
        <v>1454</v>
      </c>
      <c r="L657" s="71" t="s">
        <v>1455</v>
      </c>
      <c r="M657" s="66" t="str">
        <f aca="false">VLOOKUP(L657,'AÇÕES ESTRATÉGICAS'!D:E,2,0)</f>
        <v>1577</v>
      </c>
      <c r="N657" s="66" t="str">
        <f aca="false">CONCATENATE(J657,O657)</f>
        <v>17132MUNICÍPIOS APOIADOS TECNICAMENTE COM VISTAS À GARANTIA DA INTEGRALIDADE DA ATENÇÃO À SAÚDE NA SUA ÁREA DE ABRANGÊNCIA</v>
      </c>
      <c r="O657" s="63" t="s">
        <v>1442</v>
      </c>
      <c r="P657" s="63" t="s">
        <v>213</v>
      </c>
      <c r="Q657" s="69" t="n">
        <v>100</v>
      </c>
      <c r="R657" s="69" t="str">
        <f aca="false">VLOOKUP(O657,'PRODUTOS PPA'!G:G,1,0)</f>
        <v>MUNICÍPIOS APOIADOS TECNICAMENTE COM VISTAS À GARANTIA DA INTEGRALIDADE DA ATENÇÃO À SAÚDE NA SUA ÁREA DE ABRANGÊNCIA</v>
      </c>
      <c r="S657" s="69" t="s">
        <v>1453</v>
      </c>
      <c r="T657" s="69" t="n">
        <v>2178</v>
      </c>
      <c r="U657" s="69" t="n">
        <v>1100336</v>
      </c>
      <c r="V657" s="70"/>
      <c r="W657" s="69"/>
      <c r="X657" s="69"/>
      <c r="Y657" s="69"/>
      <c r="Z657" s="69"/>
      <c r="AA657" s="69"/>
      <c r="AB657" s="69"/>
      <c r="AC657" s="69"/>
      <c r="AD657" s="69"/>
      <c r="AE657" s="69"/>
      <c r="AF657" s="69"/>
    </row>
    <row r="658" customFormat="false" ht="15" hidden="false" customHeight="true" outlineLevel="0" collapsed="false">
      <c r="A658" s="60" t="s">
        <v>55</v>
      </c>
      <c r="B658" s="61" t="str">
        <f aca="false">VLOOKUP(A658,PROGRAMAS!A:I,5,0)</f>
        <v>TEMÁTICO</v>
      </c>
      <c r="C658" s="62" t="str">
        <f aca="false">VLOOKUP(A658,PROGRAMAS!A:I,2,0)</f>
        <v>SAÚDE PÚBLICA COM ACESSO E QUALIDADE PARA TODOS</v>
      </c>
      <c r="D658" s="62" t="str">
        <f aca="false">VLOOKUP(A658,PROGRAMAS!A:O,3,0)</f>
        <v>DIRETRIZ I</v>
      </c>
      <c r="E658" s="62" t="str">
        <f aca="false">VLOOKUP(A658,PROGRAMAS!A:O,6,0)</f>
        <v>SAÚDE E ASSISTÊNCIA SOCIAL</v>
      </c>
      <c r="F658" s="63" t="s">
        <v>1456</v>
      </c>
      <c r="G658" s="66" t="str">
        <f aca="false">VLOOKUP(F658,'AÇÕES ORÇAMENTÁRIAS'!D:E,2,0)</f>
        <v>2179</v>
      </c>
      <c r="H658" s="65" t="n">
        <f aca="false">VLOOKUP(CONCATENATE(G658,J658),'AÇÕES ORÇAMENTÁRIAS'!O:P,2,0)</f>
        <v>3788322</v>
      </c>
      <c r="I658" s="65" t="n">
        <f aca="false">VLOOKUP(CONCATENATE(G658,J658),'AÇÕES ORÇAMENTÁRIAS'!O:Q,3,0)</f>
        <v>2926126.03</v>
      </c>
      <c r="J658" s="66" t="str">
        <f aca="false">LEFT(K658,5)</f>
        <v>17133</v>
      </c>
      <c r="K658" s="67" t="s">
        <v>1457</v>
      </c>
      <c r="L658" s="71" t="s">
        <v>1458</v>
      </c>
      <c r="M658" s="66" t="str">
        <f aca="false">VLOOKUP(L658,'AÇÕES ESTRATÉGICAS'!D:E,2,0)</f>
        <v>1575</v>
      </c>
      <c r="N658" s="66" t="str">
        <f aca="false">CONCATENATE(J658,O658)</f>
        <v>17133MUNICÍPIOS APOIADOS TECNICAMENTE COM VISTAS À GARANTIA DA INTEGRALIDADE DA ATENÇÃO À SAÚDE NOS MUNICÍPIOS DA SUA ÁREA DE ABRANGÊNCIA - COORDENAÇÃO REGIONAL DE SAÚDE DE PICOS</v>
      </c>
      <c r="O658" s="63" t="s">
        <v>1459</v>
      </c>
      <c r="P658" s="63" t="s">
        <v>213</v>
      </c>
      <c r="Q658" s="69" t="n">
        <v>100</v>
      </c>
      <c r="R658" s="69" t="str">
        <f aca="false">VLOOKUP(O658,'PRODUTOS PPA'!G:G,1,0)</f>
        <v>MUNICÍPIOS APOIADOS TECNICAMENTE COM VISTAS À GARANTIA DA INTEGRALIDADE DA ATENÇÃO À SAÚDE NOS MUNICÍPIOS DA SUA ÁREA DE ABRANGÊNCIA - COORDENAÇÃO REGIONAL DE SAÚDE DE PICOS</v>
      </c>
      <c r="S658" s="69" t="s">
        <v>1456</v>
      </c>
      <c r="T658" s="69" t="s">
        <v>1460</v>
      </c>
      <c r="U658" s="69" t="n">
        <v>3788322</v>
      </c>
      <c r="V658" s="70"/>
      <c r="W658" s="69"/>
      <c r="X658" s="69"/>
      <c r="Y658" s="69"/>
      <c r="Z658" s="69"/>
      <c r="AA658" s="69"/>
      <c r="AB658" s="69"/>
      <c r="AC658" s="69"/>
      <c r="AD658" s="69"/>
      <c r="AE658" s="69"/>
      <c r="AF658" s="69"/>
    </row>
    <row r="659" customFormat="false" ht="15" hidden="false" customHeight="true" outlineLevel="0" collapsed="false">
      <c r="A659" s="60" t="s">
        <v>55</v>
      </c>
      <c r="B659" s="61" t="str">
        <f aca="false">VLOOKUP(A659,PROGRAMAS!A:I,5,0)</f>
        <v>TEMÁTICO</v>
      </c>
      <c r="C659" s="62" t="str">
        <f aca="false">VLOOKUP(A659,PROGRAMAS!A:I,2,0)</f>
        <v>SAÚDE PÚBLICA COM ACESSO E QUALIDADE PARA TODOS</v>
      </c>
      <c r="D659" s="62" t="str">
        <f aca="false">VLOOKUP(A659,PROGRAMAS!A:O,3,0)</f>
        <v>DIRETRIZ I</v>
      </c>
      <c r="E659" s="62" t="str">
        <f aca="false">VLOOKUP(A659,PROGRAMAS!A:O,6,0)</f>
        <v>SAÚDE E ASSISTÊNCIA SOCIAL</v>
      </c>
      <c r="F659" s="63" t="s">
        <v>1461</v>
      </c>
      <c r="G659" s="66" t="str">
        <f aca="false">VLOOKUP(F659,'AÇÕES ORÇAMENTÁRIAS'!D:E,2,0)</f>
        <v>2185</v>
      </c>
      <c r="H659" s="65" t="n">
        <f aca="false">VLOOKUP(CONCATENATE(G659,J659),'AÇÕES ORÇAMENTÁRIAS'!O:P,2,0)</f>
        <v>2279056</v>
      </c>
      <c r="I659" s="65" t="n">
        <f aca="false">VLOOKUP(CONCATENATE(G659,J659),'AÇÕES ORÇAMENTÁRIAS'!O:Q,3,0)</f>
        <v>1209263.12</v>
      </c>
      <c r="J659" s="66" t="str">
        <f aca="false">LEFT(K659,5)</f>
        <v>17134</v>
      </c>
      <c r="K659" s="67" t="s">
        <v>1462</v>
      </c>
      <c r="L659" s="71" t="s">
        <v>1463</v>
      </c>
      <c r="M659" s="66" t="str">
        <f aca="false">VLOOKUP(L659,'AÇÕES ESTRATÉGICAS'!D:E,2,0)</f>
        <v>1574</v>
      </c>
      <c r="N659" s="66" t="str">
        <f aca="false">CONCATENATE(J659,O659)</f>
        <v>17134COORDENAÇÃO REGIONAL DE SAÚDE DE FLORIANO - EFICIENTE</v>
      </c>
      <c r="O659" s="63" t="s">
        <v>1464</v>
      </c>
      <c r="P659" s="63" t="s">
        <v>213</v>
      </c>
      <c r="Q659" s="69" t="n">
        <v>100</v>
      </c>
      <c r="R659" s="69" t="str">
        <f aca="false">VLOOKUP(O659,'PRODUTOS PPA'!G:G,1,0)</f>
        <v>COORDENAÇÃO REGIONAL DE SAÚDE DE FLORIANO - EFICIENTE</v>
      </c>
      <c r="S659" s="69" t="s">
        <v>1461</v>
      </c>
      <c r="T659" s="69" t="s">
        <v>1465</v>
      </c>
      <c r="U659" s="69" t="n">
        <v>2279056</v>
      </c>
      <c r="V659" s="70"/>
      <c r="W659" s="69"/>
      <c r="X659" s="69"/>
      <c r="Y659" s="69"/>
      <c r="Z659" s="69"/>
      <c r="AA659" s="69"/>
      <c r="AB659" s="69"/>
      <c r="AC659" s="69"/>
      <c r="AD659" s="69"/>
      <c r="AE659" s="69"/>
      <c r="AF659" s="69"/>
    </row>
    <row r="660" customFormat="false" ht="15" hidden="false" customHeight="true" outlineLevel="0" collapsed="false">
      <c r="A660" s="60" t="s">
        <v>55</v>
      </c>
      <c r="B660" s="61" t="str">
        <f aca="false">VLOOKUP(A660,PROGRAMAS!A:I,5,0)</f>
        <v>TEMÁTICO</v>
      </c>
      <c r="C660" s="62" t="str">
        <f aca="false">VLOOKUP(A660,PROGRAMAS!A:I,2,0)</f>
        <v>SAÚDE PÚBLICA COM ACESSO E QUALIDADE PARA TODOS</v>
      </c>
      <c r="D660" s="62" t="str">
        <f aca="false">VLOOKUP(A660,PROGRAMAS!A:O,3,0)</f>
        <v>DIRETRIZ I</v>
      </c>
      <c r="E660" s="62" t="str">
        <f aca="false">VLOOKUP(A660,PROGRAMAS!A:O,6,0)</f>
        <v>SAÚDE E ASSISTÊNCIA SOCIAL</v>
      </c>
      <c r="F660" s="63" t="s">
        <v>1466</v>
      </c>
      <c r="G660" s="66" t="n">
        <v>2186</v>
      </c>
      <c r="H660" s="65" t="n">
        <f aca="false">VLOOKUP(CONCATENATE(G660,J660),'AÇÕES ORÇAMENTÁRIAS'!O:P,2,0)</f>
        <v>463780</v>
      </c>
      <c r="I660" s="65" t="n">
        <f aca="false">VLOOKUP(CONCATENATE(G660,J660),'AÇÕES ORÇAMENTÁRIAS'!O:Q,3,0)</f>
        <v>113651.33</v>
      </c>
      <c r="J660" s="66" t="str">
        <f aca="false">LEFT(K660,5)</f>
        <v>17135</v>
      </c>
      <c r="K660" s="67" t="s">
        <v>1467</v>
      </c>
      <c r="L660" s="71" t="s">
        <v>1468</v>
      </c>
      <c r="M660" s="66" t="str">
        <f aca="false">VLOOKUP(L660,'AÇÕES ESTRATÉGICAS'!D:E,2,0)</f>
        <v>1551</v>
      </c>
      <c r="N660" s="66" t="str">
        <f aca="false">CONCATENATE(J660,O660)</f>
        <v>17135COORDENAÇÃO REGIONAL DE SAÚDE DE SÃO RAIMUNDO NONATO - EFICIENTE</v>
      </c>
      <c r="O660" s="63" t="s">
        <v>1469</v>
      </c>
      <c r="P660" s="63" t="s">
        <v>213</v>
      </c>
      <c r="Q660" s="69" t="n">
        <v>100</v>
      </c>
      <c r="R660" s="69" t="str">
        <f aca="false">VLOOKUP(O660,'PRODUTOS PPA'!G:G,1,0)</f>
        <v>COORDENAÇÃO REGIONAL DE SAÚDE DE SÃO RAIMUNDO NONATO - EFICIENTE</v>
      </c>
      <c r="S660" s="69" t="s">
        <v>1466</v>
      </c>
      <c r="T660" s="69" t="n">
        <v>2186</v>
      </c>
      <c r="U660" s="69" t="n">
        <v>463780</v>
      </c>
      <c r="V660" s="70"/>
      <c r="W660" s="69"/>
      <c r="X660" s="69"/>
      <c r="Y660" s="69"/>
      <c r="Z660" s="69"/>
      <c r="AA660" s="69"/>
      <c r="AB660" s="69"/>
      <c r="AC660" s="69"/>
      <c r="AD660" s="69"/>
      <c r="AE660" s="69"/>
      <c r="AF660" s="69"/>
    </row>
    <row r="661" customFormat="false" ht="15" hidden="false" customHeight="true" outlineLevel="0" collapsed="false">
      <c r="A661" s="60" t="s">
        <v>55</v>
      </c>
      <c r="B661" s="61" t="str">
        <f aca="false">VLOOKUP(A661,PROGRAMAS!A:I,5,0)</f>
        <v>TEMÁTICO</v>
      </c>
      <c r="C661" s="62" t="str">
        <f aca="false">VLOOKUP(A661,PROGRAMAS!A:I,2,0)</f>
        <v>SAÚDE PÚBLICA COM ACESSO E QUALIDADE PARA TODOS</v>
      </c>
      <c r="D661" s="62" t="str">
        <f aca="false">VLOOKUP(A661,PROGRAMAS!A:O,3,0)</f>
        <v>DIRETRIZ I</v>
      </c>
      <c r="E661" s="62" t="str">
        <f aca="false">VLOOKUP(A661,PROGRAMAS!A:O,6,0)</f>
        <v>SAÚDE E ASSISTÊNCIA SOCIAL</v>
      </c>
      <c r="F661" s="63" t="s">
        <v>1470</v>
      </c>
      <c r="G661" s="66" t="str">
        <f aca="false">VLOOKUP(F661,'AÇÕES ORÇAMENTÁRIAS'!D:E,2,0)</f>
        <v>2187</v>
      </c>
      <c r="H661" s="65" t="n">
        <f aca="false">VLOOKUP(CONCATENATE(G661,J661),'AÇÕES ORÇAMENTÁRIAS'!O:P,2,0)</f>
        <v>190844</v>
      </c>
      <c r="I661" s="65" t="n">
        <f aca="false">VLOOKUP(CONCATENATE(G661,J661),'AÇÕES ORÇAMENTÁRIAS'!O:Q,3,0)</f>
        <v>488374.55</v>
      </c>
      <c r="J661" s="66" t="str">
        <f aca="false">LEFT(K661,5)</f>
        <v>17136</v>
      </c>
      <c r="K661" s="67" t="s">
        <v>1471</v>
      </c>
      <c r="L661" s="71" t="s">
        <v>1472</v>
      </c>
      <c r="M661" s="66" t="str">
        <f aca="false">VLOOKUP(L661,'AÇÕES ESTRATÉGICAS'!D:E,2,0)</f>
        <v>1573</v>
      </c>
      <c r="N661" s="66" t="str">
        <f aca="false">CONCATENATE(J661,O661)</f>
        <v>17136COORDENAÇÃO REGIONAL DE SAÚDE DE BOM JESUS - EFICIENTE</v>
      </c>
      <c r="O661" s="63" t="s">
        <v>1473</v>
      </c>
      <c r="P661" s="63" t="s">
        <v>213</v>
      </c>
      <c r="Q661" s="69" t="n">
        <v>100</v>
      </c>
      <c r="R661" s="69" t="str">
        <f aca="false">VLOOKUP(O661,'PRODUTOS PPA'!G:G,1,0)</f>
        <v>COORDENAÇÃO REGIONAL DE SAÚDE DE BOM JESUS - EFICIENTE</v>
      </c>
      <c r="S661" s="69" t="s">
        <v>1470</v>
      </c>
      <c r="T661" s="69" t="s">
        <v>1474</v>
      </c>
      <c r="U661" s="69" t="n">
        <v>190844</v>
      </c>
      <c r="V661" s="70"/>
      <c r="W661" s="69"/>
      <c r="X661" s="69"/>
      <c r="Y661" s="69"/>
      <c r="Z661" s="69"/>
      <c r="AA661" s="69"/>
      <c r="AB661" s="69"/>
      <c r="AC661" s="69"/>
      <c r="AD661" s="69"/>
      <c r="AE661" s="69"/>
      <c r="AF661" s="69"/>
    </row>
    <row r="662" customFormat="false" ht="15" hidden="false" customHeight="true" outlineLevel="0" collapsed="false">
      <c r="A662" s="60" t="s">
        <v>55</v>
      </c>
      <c r="B662" s="61" t="str">
        <f aca="false">VLOOKUP(A662,PROGRAMAS!A:I,5,0)</f>
        <v>TEMÁTICO</v>
      </c>
      <c r="C662" s="62" t="str">
        <f aca="false">VLOOKUP(A662,PROGRAMAS!A:I,2,0)</f>
        <v>SAÚDE PÚBLICA COM ACESSO E QUALIDADE PARA TODOS</v>
      </c>
      <c r="D662" s="62" t="str">
        <f aca="false">VLOOKUP(A662,PROGRAMAS!A:O,3,0)</f>
        <v>DIRETRIZ I</v>
      </c>
      <c r="E662" s="62" t="str">
        <f aca="false">VLOOKUP(A662,PROGRAMAS!A:O,6,0)</f>
        <v>SAÚDE E ASSISTÊNCIA SOCIAL</v>
      </c>
      <c r="F662" s="63" t="s">
        <v>1475</v>
      </c>
      <c r="G662" s="66" t="str">
        <f aca="false">VLOOKUP(F662,'AÇÕES ORÇAMENTÁRIAS'!D:E,2,0)</f>
        <v>2189</v>
      </c>
      <c r="H662" s="65" t="n">
        <f aca="false">VLOOKUP(CONCATENATE(G662,J662),'AÇÕES ORÇAMENTÁRIAS'!O:P,2,0)</f>
        <v>556049</v>
      </c>
      <c r="I662" s="65" t="n">
        <f aca="false">VLOOKUP(CONCATENATE(G662,J662),'AÇÕES ORÇAMENTÁRIAS'!O:Q,3,0)</f>
        <v>133246.78</v>
      </c>
      <c r="J662" s="66" t="str">
        <f aca="false">LEFT(K662,5)</f>
        <v>17137</v>
      </c>
      <c r="K662" s="67" t="s">
        <v>1476</v>
      </c>
      <c r="L662" s="71" t="s">
        <v>1477</v>
      </c>
      <c r="M662" s="66" t="str">
        <f aca="false">VLOOKUP(L662,'AÇÕES ESTRATÉGICAS'!D:E,2,0)</f>
        <v>1576</v>
      </c>
      <c r="N662" s="66" t="str">
        <f aca="false">CONCATENATE(J662,O662)</f>
        <v>17137COORDENAÇÃO REGIONAL DE SAÚDE DE TERESINA - EFICIENTE</v>
      </c>
      <c r="O662" s="63" t="s">
        <v>1478</v>
      </c>
      <c r="P662" s="63" t="s">
        <v>213</v>
      </c>
      <c r="Q662" s="69" t="n">
        <v>100</v>
      </c>
      <c r="R662" s="69" t="str">
        <f aca="false">VLOOKUP(O662,'PRODUTOS PPA'!G:G,1,0)</f>
        <v>COORDENAÇÃO REGIONAL DE SAÚDE DE TERESINA - EFICIENTE</v>
      </c>
      <c r="S662" s="69" t="s">
        <v>1475</v>
      </c>
      <c r="T662" s="69" t="s">
        <v>1479</v>
      </c>
      <c r="U662" s="69" t="n">
        <v>556049</v>
      </c>
      <c r="V662" s="70"/>
      <c r="W662" s="69"/>
      <c r="X662" s="69"/>
      <c r="Y662" s="69"/>
      <c r="Z662" s="69"/>
      <c r="AA662" s="69"/>
      <c r="AB662" s="69"/>
      <c r="AC662" s="69"/>
      <c r="AD662" s="69"/>
      <c r="AE662" s="69"/>
      <c r="AF662" s="69"/>
    </row>
    <row r="663" customFormat="false" ht="15" hidden="false" customHeight="true" outlineLevel="0" collapsed="false">
      <c r="A663" s="60" t="s">
        <v>55</v>
      </c>
      <c r="B663" s="61" t="str">
        <f aca="false">VLOOKUP(A663,PROGRAMAS!A:I,5,0)</f>
        <v>TEMÁTICO</v>
      </c>
      <c r="C663" s="62" t="str">
        <f aca="false">VLOOKUP(A663,PROGRAMAS!A:I,2,0)</f>
        <v>SAÚDE PÚBLICA COM ACESSO E QUALIDADE PARA TODOS</v>
      </c>
      <c r="D663" s="62" t="str">
        <f aca="false">VLOOKUP(A663,PROGRAMAS!A:O,3,0)</f>
        <v>DIRETRIZ I</v>
      </c>
      <c r="E663" s="62" t="str">
        <f aca="false">VLOOKUP(A663,PROGRAMAS!A:O,6,0)</f>
        <v>SAÚDE E ASSISTÊNCIA SOCIAL</v>
      </c>
      <c r="F663" s="63" t="s">
        <v>1480</v>
      </c>
      <c r="G663" s="66" t="str">
        <f aca="false">VLOOKUP(F663,'AÇÕES ORÇAMENTÁRIAS'!D:E,2,0)</f>
        <v>2190</v>
      </c>
      <c r="H663" s="65" t="n">
        <f aca="false">VLOOKUP(CONCATENATE(G663,J663),'AÇÕES ORÇAMENTÁRIAS'!O:P,2,0)</f>
        <v>2696363</v>
      </c>
      <c r="I663" s="65" t="n">
        <f aca="false">VLOOKUP(CONCATENATE(G663,J663),'AÇÕES ORÇAMENTÁRIAS'!O:Q,3,0)</f>
        <v>1277790.79</v>
      </c>
      <c r="J663" s="66" t="str">
        <f aca="false">LEFT(K663,5)</f>
        <v>17138</v>
      </c>
      <c r="K663" s="67" t="s">
        <v>1481</v>
      </c>
      <c r="L663" s="71" t="s">
        <v>1482</v>
      </c>
      <c r="M663" s="66" t="str">
        <f aca="false">VLOOKUP(L663,'AÇÕES ESTRATÉGICAS'!D:E,2,0)</f>
        <v>1525</v>
      </c>
      <c r="N663" s="66" t="str">
        <f aca="false">CONCATENATE(J663,O663)</f>
        <v>17138ASSISTÊNCIA HOSPITALAR E AMBULATORIAL DE MÉDIA COMPLEXIDADE PRESTADA A POPULAÇÃO REFERENCIADA PELO SUS</v>
      </c>
      <c r="O663" s="63" t="s">
        <v>1483</v>
      </c>
      <c r="P663" s="63" t="s">
        <v>213</v>
      </c>
      <c r="Q663" s="69" t="n">
        <v>100</v>
      </c>
      <c r="R663" s="69" t="str">
        <f aca="false">VLOOKUP(O663,'PRODUTOS PPA'!G:G,1,0)</f>
        <v>ASSISTÊNCIA HOSPITALAR E AMBULATORIAL DE MÉDIA COMPLEXIDADE PRESTADA A POPULAÇÃO REFERENCIADA PELO SUS</v>
      </c>
      <c r="S663" s="69" t="s">
        <v>1480</v>
      </c>
      <c r="T663" s="69" t="s">
        <v>1484</v>
      </c>
      <c r="U663" s="69" t="n">
        <v>2696363</v>
      </c>
      <c r="V663" s="70"/>
      <c r="W663" s="69"/>
      <c r="X663" s="69"/>
      <c r="Y663" s="69"/>
      <c r="Z663" s="69"/>
      <c r="AA663" s="69"/>
      <c r="AB663" s="69"/>
      <c r="AC663" s="69"/>
      <c r="AD663" s="69"/>
      <c r="AE663" s="69"/>
      <c r="AF663" s="69"/>
    </row>
    <row r="664" customFormat="false" ht="15" hidden="false" customHeight="false" outlineLevel="0" collapsed="false">
      <c r="A664" s="60" t="s">
        <v>55</v>
      </c>
      <c r="B664" s="61" t="str">
        <f aca="false">VLOOKUP(A664,PROGRAMAS!A:I,5,0)</f>
        <v>TEMÁTICO</v>
      </c>
      <c r="C664" s="62" t="str">
        <f aca="false">VLOOKUP(A664,PROGRAMAS!A:I,2,0)</f>
        <v>SAÚDE PÚBLICA COM ACESSO E QUALIDADE PARA TODOS</v>
      </c>
      <c r="D664" s="62" t="str">
        <f aca="false">VLOOKUP(A664,PROGRAMAS!A:O,3,0)</f>
        <v>DIRETRIZ I</v>
      </c>
      <c r="E664" s="62" t="str">
        <f aca="false">VLOOKUP(A664,PROGRAMAS!A:O,6,0)</f>
        <v>SAÚDE E ASSISTÊNCIA SOCIAL</v>
      </c>
      <c r="F664" s="63" t="s">
        <v>1485</v>
      </c>
      <c r="G664" s="66" t="n">
        <v>1740</v>
      </c>
      <c r="H664" s="65" t="n">
        <f aca="false">VLOOKUP(CONCATENATE(G664,J664),'AÇÕES ORÇAMENTÁRIAS'!O:P,2,0)</f>
        <v>13745149</v>
      </c>
      <c r="I664" s="65" t="n">
        <f aca="false">VLOOKUP(CONCATENATE(G664,J664),'AÇÕES ORÇAMENTÁRIAS'!O:Q,3,0)</f>
        <v>3877399.98</v>
      </c>
      <c r="J664" s="66" t="str">
        <f aca="false">LEFT(K664,5)</f>
        <v>17139</v>
      </c>
      <c r="K664" s="67" t="s">
        <v>1486</v>
      </c>
      <c r="L664" s="71" t="s">
        <v>1487</v>
      </c>
      <c r="M664" s="66" t="str">
        <f aca="false">VLOOKUP(L664,'AÇÕES ESTRATÉGICAS'!D:E,2,0)</f>
        <v>2484</v>
      </c>
      <c r="N664" s="66" t="str">
        <f aca="false">CONCATENATE(J664,O664)</f>
        <v>17139CONSTRUÇÃO, REFORMA , AMPLIAÇÃO REALIZADAS E EQUIPAMENTO PARA UNIDADES DE SAÚDE MUNICIPAIS ADIQUIRIDOS</v>
      </c>
      <c r="O664" s="63" t="s">
        <v>1488</v>
      </c>
      <c r="P664" s="63" t="s">
        <v>213</v>
      </c>
      <c r="Q664" s="69" t="n">
        <v>30</v>
      </c>
      <c r="R664" s="69" t="str">
        <f aca="false">VLOOKUP(O664,'PRODUTOS PPA'!G:G,1,0)</f>
        <v>CONSTRUÇÃO, REFORMA , AMPLIAÇÃO REALIZADAS E EQUIPAMENTO PARA UNIDADES DE SAÚDE MUNICIPAIS ADIQUIRIDOS</v>
      </c>
      <c r="S664" s="69" t="s">
        <v>1485</v>
      </c>
      <c r="T664" s="69" t="n">
        <v>1740</v>
      </c>
      <c r="U664" s="69" t="n">
        <v>13745149</v>
      </c>
      <c r="V664" s="70"/>
      <c r="W664" s="69"/>
      <c r="X664" s="69"/>
      <c r="Y664" s="69"/>
      <c r="Z664" s="69"/>
      <c r="AA664" s="69"/>
      <c r="AB664" s="69"/>
      <c r="AC664" s="69"/>
      <c r="AD664" s="69"/>
      <c r="AE664" s="69"/>
      <c r="AF664" s="69"/>
    </row>
    <row r="665" customFormat="false" ht="15" hidden="false" customHeight="false" outlineLevel="0" collapsed="false">
      <c r="A665" s="60" t="s">
        <v>55</v>
      </c>
      <c r="B665" s="61" t="str">
        <f aca="false">VLOOKUP(A665,PROGRAMAS!A:I,5,0)</f>
        <v>TEMÁTICO</v>
      </c>
      <c r="C665" s="62" t="str">
        <f aca="false">VLOOKUP(A665,PROGRAMAS!A:I,2,0)</f>
        <v>SAÚDE PÚBLICA COM ACESSO E QUALIDADE PARA TODOS</v>
      </c>
      <c r="D665" s="62" t="str">
        <f aca="false">VLOOKUP(A665,PROGRAMAS!A:O,3,0)</f>
        <v>DIRETRIZ I</v>
      </c>
      <c r="E665" s="62" t="str">
        <f aca="false">VLOOKUP(A665,PROGRAMAS!A:O,6,0)</f>
        <v>SAÚDE E ASSISTÊNCIA SOCIAL</v>
      </c>
      <c r="F665" s="63" t="s">
        <v>1489</v>
      </c>
      <c r="G665" s="66" t="str">
        <f aca="false">VLOOKUP(F665,'AÇÕES ORÇAMENTÁRIAS'!D:E,2,0)</f>
        <v>2392</v>
      </c>
      <c r="H665" s="65" t="n">
        <f aca="false">VLOOKUP(CONCATENATE(G665,J665),'AÇÕES ORÇAMENTÁRIAS'!O:P,2,0)</f>
        <v>24345155</v>
      </c>
      <c r="I665" s="65" t="n">
        <f aca="false">VLOOKUP(CONCATENATE(G665,J665),'AÇÕES ORÇAMENTÁRIAS'!O:Q,3,0)</f>
        <v>1180000</v>
      </c>
      <c r="J665" s="66" t="str">
        <f aca="false">LEFT(K665,5)</f>
        <v>17139</v>
      </c>
      <c r="K665" s="67" t="s">
        <v>1486</v>
      </c>
      <c r="L665" s="71" t="s">
        <v>1246</v>
      </c>
      <c r="M665" s="66" t="n">
        <v>1571</v>
      </c>
      <c r="N665" s="66" t="str">
        <f aca="false">CONCATENATE(J665,O665)</f>
        <v>17139CONVÊNIOS E CONTRATOS COM MUNICÍPIOS E/OU OUTROS ÓRGÃOS PARA AMPLIAÇÃO, REFORMA CONCLUSÃO, CONSTRUÇÃO E EQUIPAMENTOS DOS ESTABELECIMENTOS DE SAÚDE REALIZADOS</v>
      </c>
      <c r="O665" s="63" t="s">
        <v>1490</v>
      </c>
      <c r="P665" s="63" t="s">
        <v>213</v>
      </c>
      <c r="Q665" s="69" t="n">
        <v>30</v>
      </c>
      <c r="R665" s="69" t="str">
        <f aca="false">VLOOKUP(O665,'PRODUTOS PPA'!G:G,1,0)</f>
        <v>CONVÊNIOS E CONTRATOS COM MUNICÍPIOS E/OU OUTROS ÓRGÃOS PARA AMPLIAÇÃO, REFORMA CONCLUSÃO, CONSTRUÇÃO E EQUIPAMENTOS DOS ESTABELECIMENTOS DE SAÚDE REALIZADOS</v>
      </c>
      <c r="S665" s="69" t="s">
        <v>1489</v>
      </c>
      <c r="T665" s="69" t="s">
        <v>1491</v>
      </c>
      <c r="U665" s="69" t="n">
        <v>24345155</v>
      </c>
      <c r="V665" s="70"/>
      <c r="W665" s="69"/>
      <c r="X665" s="69"/>
      <c r="Y665" s="69"/>
      <c r="Z665" s="69"/>
      <c r="AA665" s="69"/>
      <c r="AB665" s="69"/>
      <c r="AC665" s="69"/>
      <c r="AD665" s="69"/>
      <c r="AE665" s="69"/>
      <c r="AF665" s="69"/>
    </row>
    <row r="666" customFormat="false" ht="15" hidden="false" customHeight="false" outlineLevel="0" collapsed="false">
      <c r="A666" s="60" t="s">
        <v>51</v>
      </c>
      <c r="B666" s="61" t="str">
        <f aca="false">VLOOKUP(A666,PROGRAMAS!A:I,5,0)</f>
        <v>TEMÁTICO</v>
      </c>
      <c r="C666" s="62" t="str">
        <f aca="false">VLOOKUP(A666,PROGRAMAS!A:I,2,0)</f>
        <v>GESTÃO MODERNA ORIENTADA PARA RESULTADOS</v>
      </c>
      <c r="D666" s="62" t="str">
        <f aca="false">VLOOKUP(A666,PROGRAMAS!A:O,3,0)</f>
        <v>DIRETRIZ IV</v>
      </c>
      <c r="E666" s="62" t="str">
        <f aca="false">VLOOKUP(A666,PROGRAMAS!A:O,6,0)</f>
        <v>INSTITUCIONAL</v>
      </c>
      <c r="F666" s="63" t="s">
        <v>1492</v>
      </c>
      <c r="G666" s="66" t="n">
        <v>2389</v>
      </c>
      <c r="H666" s="65" t="n">
        <f aca="false">VLOOKUP(CONCATENATE(G666,J666),'AÇÕES ORÇAMENTÁRIAS'!O:P,2,0)</f>
        <v>460000</v>
      </c>
      <c r="I666" s="65" t="n">
        <f aca="false">VLOOKUP(CONCATENATE(G666,J666),'AÇÕES ORÇAMENTÁRIAS'!O:Q,3,0)</f>
        <v>13312.4</v>
      </c>
      <c r="J666" s="66" t="str">
        <f aca="false">LEFT(K666,5)</f>
        <v>19101</v>
      </c>
      <c r="K666" s="67" t="s">
        <v>1493</v>
      </c>
      <c r="L666" s="71" t="s">
        <v>1494</v>
      </c>
      <c r="M666" s="66" t="str">
        <f aca="false">VLOOKUP(L666,'AÇÕES ESTRATÉGICAS'!D:E,2,0)</f>
        <v>1618</v>
      </c>
      <c r="N666" s="66" t="str">
        <f aca="false">CONCATENATE(J666,O666)</f>
        <v>19101CAPACITAÇÃO E/OU QUALIFICAÇÃO DE SERVIDORES</v>
      </c>
      <c r="O666" s="69" t="s">
        <v>1495</v>
      </c>
      <c r="P666" s="69" t="s">
        <v>321</v>
      </c>
      <c r="Q666" s="69" t="n">
        <v>15</v>
      </c>
      <c r="R666" s="69" t="str">
        <f aca="false">VLOOKUP(O666,'PRODUTOS PPA'!G:G,1,0)</f>
        <v>CAPACITAÇÃO E/OU QUALIFICAÇÃO DE SERVIDORES</v>
      </c>
      <c r="S666" s="69" t="s">
        <v>1492</v>
      </c>
      <c r="T666" s="69" t="n">
        <v>2389</v>
      </c>
      <c r="U666" s="69" t="n">
        <v>460000</v>
      </c>
      <c r="V666" s="70"/>
      <c r="W666" s="69"/>
      <c r="X666" s="69"/>
      <c r="Y666" s="69"/>
      <c r="Z666" s="69"/>
      <c r="AA666" s="69"/>
      <c r="AB666" s="69"/>
      <c r="AC666" s="69"/>
      <c r="AD666" s="69"/>
      <c r="AE666" s="69"/>
      <c r="AF666" s="69"/>
    </row>
    <row r="667" customFormat="false" ht="15" hidden="false" customHeight="false" outlineLevel="0" collapsed="false">
      <c r="A667" s="60" t="s">
        <v>51</v>
      </c>
      <c r="B667" s="61" t="str">
        <f aca="false">VLOOKUP(A667,PROGRAMAS!A:I,5,0)</f>
        <v>TEMÁTICO</v>
      </c>
      <c r="C667" s="62" t="str">
        <f aca="false">VLOOKUP(A667,PROGRAMAS!A:I,2,0)</f>
        <v>GESTÃO MODERNA ORIENTADA PARA RESULTADOS</v>
      </c>
      <c r="D667" s="62" t="str">
        <f aca="false">VLOOKUP(A667,PROGRAMAS!A:O,3,0)</f>
        <v>DIRETRIZ IV</v>
      </c>
      <c r="E667" s="62" t="str">
        <f aca="false">VLOOKUP(A667,PROGRAMAS!A:O,6,0)</f>
        <v>INSTITUCIONAL</v>
      </c>
      <c r="F667" s="63" t="s">
        <v>1496</v>
      </c>
      <c r="G667" s="66" t="str">
        <f aca="false">VLOOKUP(F667,'AÇÕES ORÇAMENTÁRIAS'!D:E,2,0)</f>
        <v>2388</v>
      </c>
      <c r="H667" s="65" t="n">
        <f aca="false">VLOOKUP(CONCATENATE(G667,J667),'AÇÕES ORÇAMENTÁRIAS'!O:P,2,0)</f>
        <v>1900000</v>
      </c>
      <c r="I667" s="65" t="n">
        <f aca="false">VLOOKUP(CONCATENATE(G667,J667),'AÇÕES ORÇAMENTÁRIAS'!O:Q,3,0)</f>
        <v>132000</v>
      </c>
      <c r="J667" s="66" t="str">
        <f aca="false">LEFT(K667,5)</f>
        <v>19101</v>
      </c>
      <c r="K667" s="67" t="s">
        <v>1493</v>
      </c>
      <c r="L667" s="71" t="s">
        <v>1494</v>
      </c>
      <c r="M667" s="66" t="str">
        <f aca="false">VLOOKUP(L667,'AÇÕES ESTRATÉGICAS'!D:E,2,0)</f>
        <v>1618</v>
      </c>
      <c r="N667" s="66" t="str">
        <f aca="false">CONCATENATE(J667,O667)</f>
        <v>19101EQUIPAMENTOS E MOBILIÁRIOS ADQUIRIDOS</v>
      </c>
      <c r="O667" s="69" t="s">
        <v>1497</v>
      </c>
      <c r="P667" s="69" t="s">
        <v>136</v>
      </c>
      <c r="Q667" s="69" t="n">
        <v>10</v>
      </c>
      <c r="R667" s="69" t="str">
        <f aca="false">VLOOKUP(O667,'PRODUTOS PPA'!G:G,1,0)</f>
        <v>EQUIPAMENTOS E MOBILIÁRIOS ADQUIRIDOS</v>
      </c>
      <c r="S667" s="69" t="s">
        <v>1496</v>
      </c>
      <c r="T667" s="69" t="s">
        <v>1498</v>
      </c>
      <c r="U667" s="69" t="n">
        <v>1900000</v>
      </c>
      <c r="V667" s="70"/>
      <c r="W667" s="69"/>
      <c r="X667" s="69"/>
      <c r="Y667" s="69"/>
      <c r="Z667" s="69"/>
      <c r="AA667" s="69"/>
      <c r="AB667" s="69"/>
      <c r="AC667" s="69"/>
      <c r="AD667" s="69"/>
      <c r="AE667" s="69"/>
      <c r="AF667" s="69"/>
    </row>
    <row r="668" customFormat="false" ht="15" hidden="false" customHeight="false" outlineLevel="0" collapsed="false">
      <c r="A668" s="60" t="s">
        <v>51</v>
      </c>
      <c r="B668" s="61" t="str">
        <f aca="false">VLOOKUP(A668,PROGRAMAS!A:I,5,0)</f>
        <v>TEMÁTICO</v>
      </c>
      <c r="C668" s="62" t="str">
        <f aca="false">VLOOKUP(A668,PROGRAMAS!A:I,2,0)</f>
        <v>GESTÃO MODERNA ORIENTADA PARA RESULTADOS</v>
      </c>
      <c r="D668" s="62" t="str">
        <f aca="false">VLOOKUP(A668,PROGRAMAS!A:O,3,0)</f>
        <v>DIRETRIZ IV</v>
      </c>
      <c r="E668" s="62" t="str">
        <f aca="false">VLOOKUP(A668,PROGRAMAS!A:O,6,0)</f>
        <v>INSTITUCIONAL</v>
      </c>
      <c r="F668" s="63" t="s">
        <v>1496</v>
      </c>
      <c r="G668" s="66" t="str">
        <f aca="false">VLOOKUP(F668,'AÇÕES ORÇAMENTÁRIAS'!D:E,2,0)</f>
        <v>2388</v>
      </c>
      <c r="H668" s="65" t="n">
        <f aca="false">VLOOKUP(CONCATENATE(G668,J668),'AÇÕES ORÇAMENTÁRIAS'!O:P,2,0)</f>
        <v>1900000</v>
      </c>
      <c r="I668" s="65" t="n">
        <f aca="false">VLOOKUP(CONCATENATE(G668,J668),'AÇÕES ORÇAMENTÁRIAS'!O:Q,3,0)</f>
        <v>132000</v>
      </c>
      <c r="J668" s="66" t="str">
        <f aca="false">LEFT(K668,5)</f>
        <v>19101</v>
      </c>
      <c r="K668" s="67" t="s">
        <v>1493</v>
      </c>
      <c r="L668" s="71" t="s">
        <v>1494</v>
      </c>
      <c r="M668" s="66" t="str">
        <f aca="false">VLOOKUP(L668,'AÇÕES ESTRATÉGICAS'!D:E,2,0)</f>
        <v>1618</v>
      </c>
      <c r="N668" s="66" t="str">
        <f aca="false">CONCATENATE(J668,O668)</f>
        <v>19101SISTEMAS IMPLANTADOS</v>
      </c>
      <c r="O668" s="69" t="s">
        <v>748</v>
      </c>
      <c r="P668" s="69" t="s">
        <v>637</v>
      </c>
      <c r="Q668" s="69" t="n">
        <v>1</v>
      </c>
      <c r="R668" s="69" t="str">
        <f aca="false">VLOOKUP(O668,'PRODUTOS PPA'!G:G,1,0)</f>
        <v>SISTEMAS IMPLANTADOS</v>
      </c>
      <c r="S668" s="69" t="s">
        <v>1496</v>
      </c>
      <c r="T668" s="69" t="s">
        <v>1498</v>
      </c>
      <c r="U668" s="69" t="n">
        <v>1900000</v>
      </c>
      <c r="V668" s="70"/>
      <c r="W668" s="69"/>
      <c r="X668" s="69"/>
      <c r="Y668" s="69"/>
      <c r="Z668" s="69"/>
      <c r="AA668" s="69"/>
      <c r="AB668" s="69"/>
      <c r="AC668" s="69"/>
      <c r="AD668" s="69"/>
      <c r="AE668" s="69"/>
      <c r="AF668" s="69"/>
    </row>
    <row r="669" customFormat="false" ht="15" hidden="false" customHeight="false" outlineLevel="0" collapsed="false">
      <c r="A669" s="60" t="s">
        <v>51</v>
      </c>
      <c r="B669" s="61" t="str">
        <f aca="false">VLOOKUP(A669,PROGRAMAS!A:I,5,0)</f>
        <v>TEMÁTICO</v>
      </c>
      <c r="C669" s="62" t="str">
        <f aca="false">VLOOKUP(A669,PROGRAMAS!A:I,2,0)</f>
        <v>GESTÃO MODERNA ORIENTADA PARA RESULTADOS</v>
      </c>
      <c r="D669" s="62" t="str">
        <f aca="false">VLOOKUP(A669,PROGRAMAS!A:O,3,0)</f>
        <v>DIRETRIZ IV</v>
      </c>
      <c r="E669" s="62" t="str">
        <f aca="false">VLOOKUP(A669,PROGRAMAS!A:O,6,0)</f>
        <v>INSTITUCIONAL</v>
      </c>
      <c r="F669" s="63" t="s">
        <v>1496</v>
      </c>
      <c r="G669" s="66" t="str">
        <f aca="false">VLOOKUP(F669,'AÇÕES ORÇAMENTÁRIAS'!D:E,2,0)</f>
        <v>2388</v>
      </c>
      <c r="H669" s="65" t="n">
        <f aca="false">VLOOKUP(CONCATENATE(G669,J669),'AÇÕES ORÇAMENTÁRIAS'!O:P,2,0)</f>
        <v>1900000</v>
      </c>
      <c r="I669" s="65" t="n">
        <f aca="false">VLOOKUP(CONCATENATE(G669,J669),'AÇÕES ORÇAMENTÁRIAS'!O:Q,3,0)</f>
        <v>132000</v>
      </c>
      <c r="J669" s="66" t="str">
        <f aca="false">LEFT(K669,5)</f>
        <v>19101</v>
      </c>
      <c r="K669" s="67" t="s">
        <v>1493</v>
      </c>
      <c r="L669" s="71" t="s">
        <v>1494</v>
      </c>
      <c r="M669" s="66" t="str">
        <f aca="false">VLOOKUP(L669,'AÇÕES ESTRATÉGICAS'!D:E,2,0)</f>
        <v>1618</v>
      </c>
      <c r="N669" s="66" t="str">
        <f aca="false">CONCATENATE(J669,O669)</f>
        <v>19101VEÍCULO ADQUIRIDO</v>
      </c>
      <c r="O669" s="69" t="s">
        <v>1499</v>
      </c>
      <c r="P669" s="69" t="s">
        <v>147</v>
      </c>
      <c r="Q669" s="69" t="n">
        <v>1</v>
      </c>
      <c r="R669" s="69" t="str">
        <f aca="false">VLOOKUP(O669,'PRODUTOS PPA'!G:G,1,0)</f>
        <v>VEÍCULO ADQUIRIDO</v>
      </c>
      <c r="S669" s="69" t="s">
        <v>1496</v>
      </c>
      <c r="T669" s="69" t="s">
        <v>1498</v>
      </c>
      <c r="U669" s="69" t="n">
        <v>1900000</v>
      </c>
      <c r="V669" s="70"/>
      <c r="W669" s="69"/>
      <c r="X669" s="69"/>
      <c r="Y669" s="69"/>
      <c r="Z669" s="69"/>
      <c r="AA669" s="69"/>
      <c r="AB669" s="69"/>
      <c r="AC669" s="69"/>
      <c r="AD669" s="69"/>
      <c r="AE669" s="69"/>
      <c r="AF669" s="69"/>
    </row>
    <row r="670" customFormat="false" ht="15" hidden="false" customHeight="false" outlineLevel="0" collapsed="false">
      <c r="A670" s="60" t="s">
        <v>51</v>
      </c>
      <c r="B670" s="61" t="str">
        <f aca="false">VLOOKUP(A670,PROGRAMAS!A:I,5,0)</f>
        <v>TEMÁTICO</v>
      </c>
      <c r="C670" s="62" t="str">
        <f aca="false">VLOOKUP(A670,PROGRAMAS!A:I,2,0)</f>
        <v>GESTÃO MODERNA ORIENTADA PARA RESULTADOS</v>
      </c>
      <c r="D670" s="62" t="str">
        <f aca="false">VLOOKUP(A670,PROGRAMAS!A:O,3,0)</f>
        <v>DIRETRIZ IV</v>
      </c>
      <c r="E670" s="62" t="str">
        <f aca="false">VLOOKUP(A670,PROGRAMAS!A:O,6,0)</f>
        <v>INSTITUCIONAL</v>
      </c>
      <c r="F670" s="63" t="s">
        <v>1500</v>
      </c>
      <c r="G670" s="66" t="str">
        <f aca="false">VLOOKUP(F670,'AÇÕES ORÇAMENTÁRIAS'!D:E,2,0)</f>
        <v>2342</v>
      </c>
      <c r="H670" s="65" t="n">
        <f aca="false">VLOOKUP(CONCATENATE(G670,J670),'AÇÕES ORÇAMENTÁRIAS'!O:P,2,0)</f>
        <v>1135600</v>
      </c>
      <c r="I670" s="65" t="n">
        <f aca="false">VLOOKUP(CONCATENATE(G670,J670),'AÇÕES ORÇAMENTÁRIAS'!O:Q,3,0)</f>
        <v>14536.9</v>
      </c>
      <c r="J670" s="66" t="str">
        <f aca="false">LEFT(K670,5)</f>
        <v>19101</v>
      </c>
      <c r="K670" s="67" t="s">
        <v>1493</v>
      </c>
      <c r="L670" s="71" t="s">
        <v>1501</v>
      </c>
      <c r="M670" s="66" t="str">
        <f aca="false">VLOOKUP(L670,'AÇÕES ESTRATÉGICAS'!D:E,2,0)</f>
        <v>1629</v>
      </c>
      <c r="N670" s="66" t="str">
        <f aca="false">CONCATENATE(J670,O670)</f>
        <v>19101OFICINAS DE PLANEJAMENTO REALIZADAS</v>
      </c>
      <c r="O670" s="69" t="s">
        <v>1502</v>
      </c>
      <c r="P670" s="69" t="s">
        <v>147</v>
      </c>
      <c r="Q670" s="69" t="n">
        <v>1</v>
      </c>
      <c r="R670" s="69" t="str">
        <f aca="false">VLOOKUP(O670,'PRODUTOS PPA'!G:G,1,0)</f>
        <v>OFICINAS DE PLANEJAMENTO REALIZADAS</v>
      </c>
      <c r="S670" s="69" t="s">
        <v>1500</v>
      </c>
      <c r="T670" s="69" t="s">
        <v>1503</v>
      </c>
      <c r="U670" s="69" t="n">
        <v>1135600</v>
      </c>
      <c r="V670" s="70"/>
      <c r="W670" s="69"/>
      <c r="X670" s="69"/>
      <c r="Y670" s="69"/>
      <c r="Z670" s="69"/>
      <c r="AA670" s="69"/>
      <c r="AB670" s="69"/>
      <c r="AC670" s="69"/>
      <c r="AD670" s="69"/>
      <c r="AE670" s="69"/>
      <c r="AF670" s="69"/>
    </row>
    <row r="671" customFormat="false" ht="15" hidden="false" customHeight="false" outlineLevel="0" collapsed="false">
      <c r="A671" s="60" t="s">
        <v>51</v>
      </c>
      <c r="B671" s="61" t="str">
        <f aca="false">VLOOKUP(A671,PROGRAMAS!A:I,5,0)</f>
        <v>TEMÁTICO</v>
      </c>
      <c r="C671" s="62" t="str">
        <f aca="false">VLOOKUP(A671,PROGRAMAS!A:I,2,0)</f>
        <v>GESTÃO MODERNA ORIENTADA PARA RESULTADOS</v>
      </c>
      <c r="D671" s="62" t="str">
        <f aca="false">VLOOKUP(A671,PROGRAMAS!A:O,3,0)</f>
        <v>DIRETRIZ IV</v>
      </c>
      <c r="E671" s="62" t="str">
        <f aca="false">VLOOKUP(A671,PROGRAMAS!A:O,6,0)</f>
        <v>INSTITUCIONAL</v>
      </c>
      <c r="F671" s="63" t="s">
        <v>1500</v>
      </c>
      <c r="G671" s="66" t="str">
        <f aca="false">VLOOKUP(F671,'AÇÕES ORÇAMENTÁRIAS'!D:E,2,0)</f>
        <v>2342</v>
      </c>
      <c r="H671" s="65" t="n">
        <f aca="false">VLOOKUP(CONCATENATE(G671,J671),'AÇÕES ORÇAMENTÁRIAS'!O:P,2,0)</f>
        <v>1135600</v>
      </c>
      <c r="I671" s="65" t="n">
        <f aca="false">VLOOKUP(CONCATENATE(G671,J671),'AÇÕES ORÇAMENTÁRIAS'!O:Q,3,0)</f>
        <v>14536.9</v>
      </c>
      <c r="J671" s="66" t="str">
        <f aca="false">LEFT(K671,5)</f>
        <v>19101</v>
      </c>
      <c r="K671" s="67" t="s">
        <v>1493</v>
      </c>
      <c r="L671" s="71" t="s">
        <v>1501</v>
      </c>
      <c r="M671" s="66" t="str">
        <f aca="false">VLOOKUP(L671,'AÇÕES ESTRATÉGICAS'!D:E,2,0)</f>
        <v>1629</v>
      </c>
      <c r="N671" s="66" t="str">
        <f aca="false">CONCATENATE(J671,O671)</f>
        <v>19101REUNIÕES DE MONITORAMENTO</v>
      </c>
      <c r="O671" s="69" t="s">
        <v>1504</v>
      </c>
      <c r="P671" s="69" t="s">
        <v>147</v>
      </c>
      <c r="Q671" s="69" t="n">
        <v>12</v>
      </c>
      <c r="R671" s="69" t="str">
        <f aca="false">VLOOKUP(O671,'PRODUTOS PPA'!G:G,1,0)</f>
        <v>REUNIÕES DE MONITORAMENTO</v>
      </c>
      <c r="S671" s="69" t="s">
        <v>1500</v>
      </c>
      <c r="T671" s="69" t="s">
        <v>1503</v>
      </c>
      <c r="U671" s="69" t="n">
        <v>1135600</v>
      </c>
      <c r="V671" s="70"/>
      <c r="W671" s="69"/>
      <c r="X671" s="69"/>
      <c r="Y671" s="69"/>
      <c r="Z671" s="69"/>
      <c r="AA671" s="69"/>
      <c r="AB671" s="69"/>
      <c r="AC671" s="69"/>
      <c r="AD671" s="69"/>
      <c r="AE671" s="69"/>
      <c r="AF671" s="69"/>
    </row>
    <row r="672" customFormat="false" ht="15" hidden="false" customHeight="false" outlineLevel="0" collapsed="false">
      <c r="A672" s="60" t="s">
        <v>51</v>
      </c>
      <c r="B672" s="61" t="str">
        <f aca="false">VLOOKUP(A672,PROGRAMAS!A:I,5,0)</f>
        <v>TEMÁTICO</v>
      </c>
      <c r="C672" s="62" t="str">
        <f aca="false">VLOOKUP(A672,PROGRAMAS!A:I,2,0)</f>
        <v>GESTÃO MODERNA ORIENTADA PARA RESULTADOS</v>
      </c>
      <c r="D672" s="62" t="str">
        <f aca="false">VLOOKUP(A672,PROGRAMAS!A:O,3,0)</f>
        <v>DIRETRIZ IV</v>
      </c>
      <c r="E672" s="62" t="str">
        <f aca="false">VLOOKUP(A672,PROGRAMAS!A:O,6,0)</f>
        <v>INSTITUCIONAL</v>
      </c>
      <c r="F672" s="63" t="s">
        <v>1500</v>
      </c>
      <c r="G672" s="66" t="str">
        <f aca="false">VLOOKUP(F672,'AÇÕES ORÇAMENTÁRIAS'!D:E,2,0)</f>
        <v>2342</v>
      </c>
      <c r="H672" s="65" t="n">
        <f aca="false">VLOOKUP(CONCATENATE(G672,J672),'AÇÕES ORÇAMENTÁRIAS'!O:P,2,0)</f>
        <v>1135600</v>
      </c>
      <c r="I672" s="65" t="n">
        <f aca="false">VLOOKUP(CONCATENATE(G672,J672),'AÇÕES ORÇAMENTÁRIAS'!O:Q,3,0)</f>
        <v>14536.9</v>
      </c>
      <c r="J672" s="66" t="str">
        <f aca="false">LEFT(K672,5)</f>
        <v>19101</v>
      </c>
      <c r="K672" s="67" t="s">
        <v>1493</v>
      </c>
      <c r="L672" s="71" t="s">
        <v>1501</v>
      </c>
      <c r="M672" s="66" t="str">
        <f aca="false">VLOOKUP(L672,'AÇÕES ESTRATÉGICAS'!D:E,2,0)</f>
        <v>1629</v>
      </c>
      <c r="N672" s="66" t="str">
        <f aca="false">CONCATENATE(J672,O672)</f>
        <v>19101SERVIDORES QUALIFICADOS</v>
      </c>
      <c r="O672" s="69" t="s">
        <v>215</v>
      </c>
      <c r="P672" s="69" t="s">
        <v>321</v>
      </c>
      <c r="Q672" s="69" t="n">
        <v>20</v>
      </c>
      <c r="R672" s="69" t="str">
        <f aca="false">VLOOKUP(O672,'PRODUTOS PPA'!G:G,1,0)</f>
        <v>SERVIDORES QUALIFICADOS</v>
      </c>
      <c r="S672" s="69" t="s">
        <v>1500</v>
      </c>
      <c r="T672" s="69" t="s">
        <v>1503</v>
      </c>
      <c r="U672" s="69" t="n">
        <v>1135600</v>
      </c>
      <c r="V672" s="70"/>
      <c r="W672" s="69"/>
      <c r="X672" s="69"/>
      <c r="Y672" s="69"/>
      <c r="Z672" s="69"/>
      <c r="AA672" s="69"/>
      <c r="AB672" s="69"/>
      <c r="AC672" s="69"/>
      <c r="AD672" s="69"/>
      <c r="AE672" s="69"/>
      <c r="AF672" s="69"/>
    </row>
    <row r="673" customFormat="false" ht="15" hidden="false" customHeight="false" outlineLevel="0" collapsed="false">
      <c r="A673" s="60" t="s">
        <v>51</v>
      </c>
      <c r="B673" s="61" t="str">
        <f aca="false">VLOOKUP(A673,PROGRAMAS!A:I,5,0)</f>
        <v>TEMÁTICO</v>
      </c>
      <c r="C673" s="62" t="str">
        <f aca="false">VLOOKUP(A673,PROGRAMAS!A:I,2,0)</f>
        <v>GESTÃO MODERNA ORIENTADA PARA RESULTADOS</v>
      </c>
      <c r="D673" s="62" t="str">
        <f aca="false">VLOOKUP(A673,PROGRAMAS!A:O,3,0)</f>
        <v>DIRETRIZ IV</v>
      </c>
      <c r="E673" s="62" t="str">
        <f aca="false">VLOOKUP(A673,PROGRAMAS!A:O,6,0)</f>
        <v>INSTITUCIONAL</v>
      </c>
      <c r="F673" s="63" t="s">
        <v>1505</v>
      </c>
      <c r="G673" s="66" t="str">
        <f aca="false">VLOOKUP(F673,'AÇÕES ORÇAMENTÁRIAS'!D:E,2,0)</f>
        <v>2001</v>
      </c>
      <c r="H673" s="65" t="n">
        <f aca="false">VLOOKUP(CONCATENATE(G673,J673),'AÇÕES ORÇAMENTÁRIAS'!O:P,2,0)</f>
        <v>3650000</v>
      </c>
      <c r="I673" s="65" t="n">
        <f aca="false">VLOOKUP(CONCATENATE(G673,J673),'AÇÕES ORÇAMENTÁRIAS'!O:Q,3,0)</f>
        <v>114574.89</v>
      </c>
      <c r="J673" s="66" t="str">
        <f aca="false">LEFT(K673,5)</f>
        <v>19101</v>
      </c>
      <c r="K673" s="67" t="s">
        <v>1493</v>
      </c>
      <c r="L673" s="71" t="s">
        <v>1506</v>
      </c>
      <c r="M673" s="66" t="str">
        <f aca="false">VLOOKUP(L673,'AÇÕES ESTRATÉGICAS'!D:E,2,0)</f>
        <v>1634</v>
      </c>
      <c r="N673" s="66" t="str">
        <f aca="false">CONCATENATE(J673,O673)</f>
        <v>19101APOIO A MUNICÍPIOS NAS ATIVIDADES DE PLANEJAMENTO, ORÇAMENTO E PROJETOS</v>
      </c>
      <c r="O673" s="69" t="s">
        <v>1507</v>
      </c>
      <c r="P673" s="69" t="s">
        <v>332</v>
      </c>
      <c r="Q673" s="69" t="n">
        <v>25</v>
      </c>
      <c r="R673" s="69" t="str">
        <f aca="false">VLOOKUP(O673,'PRODUTOS PPA'!G:G,1,0)</f>
        <v>APOIO A MUNICÍPIOS NAS ATIVIDADES DE PLANEJAMENTO, ORÇAMENTO E PROJETOS</v>
      </c>
      <c r="S673" s="69" t="s">
        <v>1505</v>
      </c>
      <c r="T673" s="69" t="s">
        <v>1508</v>
      </c>
      <c r="U673" s="69" t="n">
        <v>3650000</v>
      </c>
      <c r="V673" s="70"/>
      <c r="W673" s="69"/>
      <c r="X673" s="69"/>
      <c r="Y673" s="69"/>
      <c r="Z673" s="69"/>
      <c r="AA673" s="69"/>
      <c r="AB673" s="69"/>
      <c r="AC673" s="69"/>
      <c r="AD673" s="69"/>
      <c r="AE673" s="69"/>
      <c r="AF673" s="69"/>
    </row>
    <row r="674" customFormat="false" ht="15" hidden="false" customHeight="false" outlineLevel="0" collapsed="false">
      <c r="A674" s="60" t="s">
        <v>51</v>
      </c>
      <c r="B674" s="61" t="str">
        <f aca="false">VLOOKUP(A674,PROGRAMAS!A:I,5,0)</f>
        <v>TEMÁTICO</v>
      </c>
      <c r="C674" s="62" t="str">
        <f aca="false">VLOOKUP(A674,PROGRAMAS!A:I,2,0)</f>
        <v>GESTÃO MODERNA ORIENTADA PARA RESULTADOS</v>
      </c>
      <c r="D674" s="62" t="str">
        <f aca="false">VLOOKUP(A674,PROGRAMAS!A:O,3,0)</f>
        <v>DIRETRIZ IV</v>
      </c>
      <c r="E674" s="62" t="str">
        <f aca="false">VLOOKUP(A674,PROGRAMAS!A:O,6,0)</f>
        <v>INSTITUCIONAL</v>
      </c>
      <c r="F674" s="63" t="s">
        <v>1505</v>
      </c>
      <c r="G674" s="66" t="str">
        <f aca="false">VLOOKUP(F674,'AÇÕES ORÇAMENTÁRIAS'!D:E,2,0)</f>
        <v>2001</v>
      </c>
      <c r="H674" s="65" t="n">
        <f aca="false">VLOOKUP(CONCATENATE(G674,J674),'AÇÕES ORÇAMENTÁRIAS'!O:P,2,0)</f>
        <v>3650000</v>
      </c>
      <c r="I674" s="65" t="n">
        <f aca="false">VLOOKUP(CONCATENATE(G674,J674),'AÇÕES ORÇAMENTÁRIAS'!O:Q,3,0)</f>
        <v>114574.89</v>
      </c>
      <c r="J674" s="66" t="str">
        <f aca="false">LEFT(K674,5)</f>
        <v>19101</v>
      </c>
      <c r="K674" s="67" t="s">
        <v>1493</v>
      </c>
      <c r="L674" s="71" t="s">
        <v>1506</v>
      </c>
      <c r="M674" s="66" t="str">
        <f aca="false">VLOOKUP(L674,'AÇÕES ESTRATÉGICAS'!D:E,2,0)</f>
        <v>1634</v>
      </c>
      <c r="N674" s="66" t="str">
        <f aca="false">CONCATENATE(J674,O674)</f>
        <v>19101OFICINAS DE PLANEJAMENTO TERRITORIAL REALIZADAS</v>
      </c>
      <c r="O674" s="69" t="s">
        <v>1509</v>
      </c>
      <c r="P674" s="69" t="s">
        <v>147</v>
      </c>
      <c r="Q674" s="69" t="n">
        <v>11</v>
      </c>
      <c r="R674" s="69" t="str">
        <f aca="false">VLOOKUP(O674,'PRODUTOS PPA'!G:G,1,0)</f>
        <v>OFICINAS DE PLANEJAMENTO TERRITORIAL REALIZADAS</v>
      </c>
      <c r="S674" s="69" t="s">
        <v>1505</v>
      </c>
      <c r="T674" s="69" t="s">
        <v>1508</v>
      </c>
      <c r="U674" s="69" t="n">
        <v>3650000</v>
      </c>
      <c r="V674" s="70"/>
      <c r="W674" s="69"/>
      <c r="X674" s="69"/>
      <c r="Y674" s="69"/>
      <c r="Z674" s="69"/>
      <c r="AA674" s="69"/>
      <c r="AB674" s="69"/>
      <c r="AC674" s="69"/>
      <c r="AD674" s="69"/>
      <c r="AE674" s="69"/>
      <c r="AF674" s="69"/>
    </row>
    <row r="675" customFormat="false" ht="15" hidden="false" customHeight="false" outlineLevel="0" collapsed="false">
      <c r="A675" s="60" t="s">
        <v>51</v>
      </c>
      <c r="B675" s="61" t="str">
        <f aca="false">VLOOKUP(A675,PROGRAMAS!A:I,5,0)</f>
        <v>TEMÁTICO</v>
      </c>
      <c r="C675" s="62" t="str">
        <f aca="false">VLOOKUP(A675,PROGRAMAS!A:I,2,0)</f>
        <v>GESTÃO MODERNA ORIENTADA PARA RESULTADOS</v>
      </c>
      <c r="D675" s="62" t="str">
        <f aca="false">VLOOKUP(A675,PROGRAMAS!A:O,3,0)</f>
        <v>DIRETRIZ IV</v>
      </c>
      <c r="E675" s="62" t="str">
        <f aca="false">VLOOKUP(A675,PROGRAMAS!A:O,6,0)</f>
        <v>INSTITUCIONAL</v>
      </c>
      <c r="F675" s="63" t="s">
        <v>1505</v>
      </c>
      <c r="G675" s="66" t="str">
        <f aca="false">VLOOKUP(F675,'AÇÕES ORÇAMENTÁRIAS'!D:E,2,0)</f>
        <v>2001</v>
      </c>
      <c r="H675" s="65" t="n">
        <f aca="false">VLOOKUP(CONCATENATE(G675,J675),'AÇÕES ORÇAMENTÁRIAS'!O:P,2,0)</f>
        <v>3650000</v>
      </c>
      <c r="I675" s="65" t="n">
        <f aca="false">VLOOKUP(CONCATENATE(G675,J675),'AÇÕES ORÇAMENTÁRIAS'!O:Q,3,0)</f>
        <v>114574.89</v>
      </c>
      <c r="J675" s="66" t="str">
        <f aca="false">LEFT(K675,5)</f>
        <v>19101</v>
      </c>
      <c r="K675" s="67" t="s">
        <v>1493</v>
      </c>
      <c r="L675" s="71" t="s">
        <v>1506</v>
      </c>
      <c r="M675" s="66" t="str">
        <f aca="false">VLOOKUP(L675,'AÇÕES ESTRATÉGICAS'!D:E,2,0)</f>
        <v>1634</v>
      </c>
      <c r="N675" s="66" t="str">
        <f aca="false">CONCATENATE(J675,O675)</f>
        <v>19101REVISÃO DO PPA REALIZADA</v>
      </c>
      <c r="O675" s="69" t="s">
        <v>1510</v>
      </c>
      <c r="P675" s="69" t="s">
        <v>147</v>
      </c>
      <c r="Q675" s="69" t="n">
        <v>1</v>
      </c>
      <c r="R675" s="69" t="str">
        <f aca="false">VLOOKUP(O675,'PRODUTOS PPA'!G:G,1,0)</f>
        <v>REVISÃO DO PPA REALIZADA</v>
      </c>
      <c r="S675" s="69" t="s">
        <v>1505</v>
      </c>
      <c r="T675" s="69" t="s">
        <v>1508</v>
      </c>
      <c r="U675" s="69" t="n">
        <v>3650000</v>
      </c>
      <c r="V675" s="70"/>
      <c r="W675" s="69"/>
      <c r="X675" s="69"/>
      <c r="Y675" s="69"/>
      <c r="Z675" s="69"/>
      <c r="AA675" s="69"/>
      <c r="AB675" s="69"/>
      <c r="AC675" s="69"/>
      <c r="AD675" s="69"/>
      <c r="AE675" s="69"/>
      <c r="AF675" s="69"/>
    </row>
    <row r="676" customFormat="false" ht="15" hidden="false" customHeight="false" outlineLevel="0" collapsed="false">
      <c r="A676" s="60" t="s">
        <v>51</v>
      </c>
      <c r="B676" s="61" t="str">
        <f aca="false">VLOOKUP(A676,PROGRAMAS!A:I,5,0)</f>
        <v>TEMÁTICO</v>
      </c>
      <c r="C676" s="62" t="str">
        <f aca="false">VLOOKUP(A676,PROGRAMAS!A:I,2,0)</f>
        <v>GESTÃO MODERNA ORIENTADA PARA RESULTADOS</v>
      </c>
      <c r="D676" s="62" t="str">
        <f aca="false">VLOOKUP(A676,PROGRAMAS!A:O,3,0)</f>
        <v>DIRETRIZ IV</v>
      </c>
      <c r="E676" s="62" t="str">
        <f aca="false">VLOOKUP(A676,PROGRAMAS!A:O,6,0)</f>
        <v>INSTITUCIONAL</v>
      </c>
      <c r="F676" s="63" t="s">
        <v>1511</v>
      </c>
      <c r="G676" s="66" t="str">
        <f aca="false">VLOOKUP(F676,'AÇÕES ORÇAMENTÁRIAS'!D:E,2,0)</f>
        <v>2333</v>
      </c>
      <c r="H676" s="65" t="n">
        <f aca="false">VLOOKUP(CONCATENATE(G676,J676),'AÇÕES ORÇAMENTÁRIAS'!O:P,2,0)</f>
        <v>11336801</v>
      </c>
      <c r="I676" s="65" t="n">
        <f aca="false">VLOOKUP(CONCATENATE(G676,J676),'AÇÕES ORÇAMENTÁRIAS'!O:Q,3,0)</f>
        <v>15367.75</v>
      </c>
      <c r="J676" s="66" t="str">
        <f aca="false">LEFT(K676,5)</f>
        <v>19101</v>
      </c>
      <c r="K676" s="67" t="s">
        <v>1493</v>
      </c>
      <c r="L676" s="71" t="s">
        <v>1512</v>
      </c>
      <c r="M676" s="66" t="str">
        <f aca="false">VLOOKUP(L676,'AÇÕES ESTRATÉGICAS'!D:E,2,0)</f>
        <v>2107</v>
      </c>
      <c r="N676" s="66" t="str">
        <f aca="false">CONCATENATE(J676,O676)</f>
        <v>19101ACOMPANHAMENTO REALIZADO</v>
      </c>
      <c r="O676" s="69" t="s">
        <v>1513</v>
      </c>
      <c r="P676" s="69" t="s">
        <v>147</v>
      </c>
      <c r="Q676" s="69" t="n">
        <v>2</v>
      </c>
      <c r="R676" s="69" t="str">
        <f aca="false">VLOOKUP(O676,'PRODUTOS PPA'!G:G,1,0)</f>
        <v>ACOMPANHAMENTO REALIZADO</v>
      </c>
      <c r="S676" s="69" t="s">
        <v>1511</v>
      </c>
      <c r="T676" s="69" t="s">
        <v>1514</v>
      </c>
      <c r="U676" s="69" t="n">
        <v>11336801</v>
      </c>
      <c r="V676" s="70"/>
      <c r="W676" s="69"/>
      <c r="X676" s="69"/>
      <c r="Y676" s="69"/>
      <c r="Z676" s="69"/>
      <c r="AA676" s="69"/>
      <c r="AB676" s="69"/>
      <c r="AC676" s="69"/>
      <c r="AD676" s="69"/>
      <c r="AE676" s="69"/>
      <c r="AF676" s="69"/>
    </row>
    <row r="677" customFormat="false" ht="15" hidden="false" customHeight="false" outlineLevel="0" collapsed="false">
      <c r="A677" s="60" t="s">
        <v>51</v>
      </c>
      <c r="B677" s="61" t="str">
        <f aca="false">VLOOKUP(A677,PROGRAMAS!A:I,5,0)</f>
        <v>TEMÁTICO</v>
      </c>
      <c r="C677" s="62" t="str">
        <f aca="false">VLOOKUP(A677,PROGRAMAS!A:I,2,0)</f>
        <v>GESTÃO MODERNA ORIENTADA PARA RESULTADOS</v>
      </c>
      <c r="D677" s="62" t="str">
        <f aca="false">VLOOKUP(A677,PROGRAMAS!A:O,3,0)</f>
        <v>DIRETRIZ IV</v>
      </c>
      <c r="E677" s="62" t="str">
        <f aca="false">VLOOKUP(A677,PROGRAMAS!A:O,6,0)</f>
        <v>INSTITUCIONAL</v>
      </c>
      <c r="F677" s="63" t="s">
        <v>1511</v>
      </c>
      <c r="G677" s="66" t="str">
        <f aca="false">VLOOKUP(F677,'AÇÕES ORÇAMENTÁRIAS'!D:E,2,0)</f>
        <v>2333</v>
      </c>
      <c r="H677" s="65" t="n">
        <f aca="false">VLOOKUP(CONCATENATE(G677,J677),'AÇÕES ORÇAMENTÁRIAS'!O:P,2,0)</f>
        <v>11336801</v>
      </c>
      <c r="I677" s="65" t="n">
        <f aca="false">VLOOKUP(CONCATENATE(G677,J677),'AÇÕES ORÇAMENTÁRIAS'!O:Q,3,0)</f>
        <v>15367.75</v>
      </c>
      <c r="J677" s="66" t="str">
        <f aca="false">LEFT(K677,5)</f>
        <v>19101</v>
      </c>
      <c r="K677" s="67" t="s">
        <v>1493</v>
      </c>
      <c r="L677" s="71" t="s">
        <v>1512</v>
      </c>
      <c r="M677" s="66" t="str">
        <f aca="false">VLOOKUP(L677,'AÇÕES ESTRATÉGICAS'!D:E,2,0)</f>
        <v>2107</v>
      </c>
      <c r="N677" s="66" t="str">
        <f aca="false">CONCATENATE(J677,O677)</f>
        <v>19101REDE ESTADUAL DE PLANEJAMENTO E ORÇAMENTO IMPLANATADA</v>
      </c>
      <c r="O677" s="69" t="s">
        <v>1515</v>
      </c>
      <c r="P677" s="69" t="s">
        <v>147</v>
      </c>
      <c r="Q677" s="69" t="n">
        <v>1</v>
      </c>
      <c r="R677" s="69" t="str">
        <f aca="false">VLOOKUP(O677,'PRODUTOS PPA'!G:G,1,0)</f>
        <v>REDE ESTADUAL DE PLANEJAMENTO E ORÇAMENTO IMPLANATADA</v>
      </c>
      <c r="S677" s="69" t="s">
        <v>1511</v>
      </c>
      <c r="T677" s="69" t="s">
        <v>1514</v>
      </c>
      <c r="U677" s="69" t="n">
        <v>11336801</v>
      </c>
      <c r="V677" s="70"/>
      <c r="W677" s="69"/>
      <c r="X677" s="69"/>
      <c r="Y677" s="69"/>
      <c r="Z677" s="69"/>
      <c r="AA677" s="69"/>
      <c r="AB677" s="69"/>
      <c r="AC677" s="69"/>
      <c r="AD677" s="69"/>
      <c r="AE677" s="69"/>
      <c r="AF677" s="69"/>
    </row>
    <row r="678" customFormat="false" ht="15" hidden="false" customHeight="false" outlineLevel="0" collapsed="false">
      <c r="A678" s="60" t="s">
        <v>94</v>
      </c>
      <c r="B678" s="61" t="str">
        <f aca="false">VLOOKUP(A678,PROGRAMAS!A:I,5,0)</f>
        <v>GESTÃO</v>
      </c>
      <c r="C678" s="62" t="str">
        <f aca="false">VLOOKUP(A678,PROGRAMAS!A:I,2,0)</f>
        <v>GESTÃO E MANUTENÇÃO DO PODER EXECUTIVO</v>
      </c>
      <c r="D678" s="62" t="str">
        <f aca="false">VLOOKUP(A678,PROGRAMAS!A:O,3,0)</f>
        <v>DIRETRIZ IV</v>
      </c>
      <c r="E678" s="62"/>
      <c r="F678" s="63" t="s">
        <v>255</v>
      </c>
      <c r="G678" s="66" t="str">
        <f aca="false">VLOOKUP(F678,'AÇÕES ORÇAMENTÁRIAS'!D:E,2,0)</f>
        <v>2000</v>
      </c>
      <c r="H678" s="65" t="n">
        <f aca="false">VLOOKUP(CONCATENATE(G678,J678),'AÇÕES ORÇAMENTÁRIAS'!O:P,2,0)</f>
        <v>2042656</v>
      </c>
      <c r="I678" s="65" t="n">
        <f aca="false">VLOOKUP(CONCATENATE(G678,J678),'AÇÕES ORÇAMENTÁRIAS'!O:Q,3,0)</f>
        <v>768605.48</v>
      </c>
      <c r="J678" s="66" t="str">
        <f aca="false">LEFT(K678,5)</f>
        <v>19101</v>
      </c>
      <c r="K678" s="67" t="s">
        <v>1493</v>
      </c>
      <c r="L678" s="71" t="s">
        <v>1516</v>
      </c>
      <c r="M678" s="66" t="str">
        <f aca="false">VLOOKUP(L678,'AÇÕES ESTRATÉGICAS'!D:E,2,0)</f>
        <v>2537</v>
      </c>
      <c r="N678" s="66" t="str">
        <f aca="false">CONCATENATE(J678,O678)</f>
        <v>19101GESTÃO MELHORADA</v>
      </c>
      <c r="O678" s="69" t="s">
        <v>141</v>
      </c>
      <c r="P678" s="69" t="s">
        <v>136</v>
      </c>
      <c r="Q678" s="69" t="n">
        <v>40</v>
      </c>
      <c r="R678" s="69" t="str">
        <f aca="false">VLOOKUP(O678,'PRODUTOS PPA'!G:G,1,0)</f>
        <v>GESTÃO MELHORADA</v>
      </c>
      <c r="S678" s="69" t="s">
        <v>255</v>
      </c>
      <c r="T678" s="69" t="s">
        <v>260</v>
      </c>
      <c r="U678" s="69" t="n">
        <v>2042656</v>
      </c>
      <c r="V678" s="70"/>
      <c r="W678" s="69"/>
      <c r="X678" s="69"/>
      <c r="Y678" s="69"/>
      <c r="Z678" s="69"/>
      <c r="AA678" s="69"/>
      <c r="AB678" s="69"/>
      <c r="AC678" s="69"/>
      <c r="AD678" s="69"/>
      <c r="AE678" s="69"/>
      <c r="AF678" s="69"/>
    </row>
    <row r="679" customFormat="false" ht="15" hidden="false" customHeight="false" outlineLevel="0" collapsed="false">
      <c r="A679" s="60" t="s">
        <v>51</v>
      </c>
      <c r="B679" s="61" t="str">
        <f aca="false">VLOOKUP(A679,PROGRAMAS!A:I,5,0)</f>
        <v>TEMÁTICO</v>
      </c>
      <c r="C679" s="62" t="str">
        <f aca="false">VLOOKUP(A679,PROGRAMAS!A:I,2,0)</f>
        <v>GESTÃO MODERNA ORIENTADA PARA RESULTADOS</v>
      </c>
      <c r="D679" s="62" t="str">
        <f aca="false">VLOOKUP(A679,PROGRAMAS!A:O,3,0)</f>
        <v>DIRETRIZ IV</v>
      </c>
      <c r="E679" s="62" t="str">
        <f aca="false">VLOOKUP(A679,PROGRAMAS!A:O,6,0)</f>
        <v>INSTITUCIONAL</v>
      </c>
      <c r="F679" s="63" t="s">
        <v>1517</v>
      </c>
      <c r="G679" s="66" t="str">
        <f aca="false">VLOOKUP(F679,'AÇÕES ORÇAMENTÁRIAS'!D:E,2,0)</f>
        <v>1020</v>
      </c>
      <c r="H679" s="65" t="n">
        <f aca="false">VLOOKUP(CONCATENATE(G679,J679),'AÇÕES ORÇAMENTÁRIAS'!O:P,2,0)</f>
        <v>450000</v>
      </c>
      <c r="I679" s="65" t="n">
        <f aca="false">VLOOKUP(CONCATENATE(G679,J679),'AÇÕES ORÇAMENTÁRIAS'!O:Q,3,0)</f>
        <v>123469.5</v>
      </c>
      <c r="J679" s="66" t="str">
        <f aca="false">LEFT(K679,5)</f>
        <v>19201</v>
      </c>
      <c r="K679" s="67" t="s">
        <v>1518</v>
      </c>
      <c r="L679" s="71" t="s">
        <v>1519</v>
      </c>
      <c r="M679" s="66" t="str">
        <f aca="false">VLOOKUP(L679,'AÇÕES ESTRATÉGICAS'!D:E,2,0)</f>
        <v>2574</v>
      </c>
      <c r="N679" s="66" t="str">
        <f aca="false">CONCATENATE(J679,O679)</f>
        <v>19201ESTUDOS REALIZADOS</v>
      </c>
      <c r="O679" s="69" t="s">
        <v>1520</v>
      </c>
      <c r="P679" s="69" t="s">
        <v>147</v>
      </c>
      <c r="Q679" s="69" t="n">
        <v>22</v>
      </c>
      <c r="R679" s="69" t="str">
        <f aca="false">VLOOKUP(O679,'PRODUTOS PPA'!G:G,1,0)</f>
        <v>ESTUDOS REALIZADOS</v>
      </c>
      <c r="S679" s="69" t="s">
        <v>1517</v>
      </c>
      <c r="T679" s="69" t="s">
        <v>1521</v>
      </c>
      <c r="U679" s="69" t="n">
        <v>450000</v>
      </c>
      <c r="V679" s="70"/>
      <c r="W679" s="69"/>
      <c r="X679" s="69"/>
      <c r="Y679" s="69"/>
      <c r="Z679" s="69"/>
      <c r="AA679" s="69"/>
      <c r="AB679" s="69"/>
      <c r="AC679" s="69"/>
      <c r="AD679" s="69"/>
      <c r="AE679" s="69"/>
      <c r="AF679" s="69"/>
    </row>
    <row r="680" customFormat="false" ht="15" hidden="false" customHeight="false" outlineLevel="0" collapsed="false">
      <c r="A680" s="60" t="s">
        <v>51</v>
      </c>
      <c r="B680" s="61" t="str">
        <f aca="false">VLOOKUP(A680,PROGRAMAS!A:I,5,0)</f>
        <v>TEMÁTICO</v>
      </c>
      <c r="C680" s="62" t="str">
        <f aca="false">VLOOKUP(A680,PROGRAMAS!A:I,2,0)</f>
        <v>GESTÃO MODERNA ORIENTADA PARA RESULTADOS</v>
      </c>
      <c r="D680" s="62" t="str">
        <f aca="false">VLOOKUP(A680,PROGRAMAS!A:O,3,0)</f>
        <v>DIRETRIZ IV</v>
      </c>
      <c r="E680" s="62" t="str">
        <f aca="false">VLOOKUP(A680,PROGRAMAS!A:O,6,0)</f>
        <v>INSTITUCIONAL</v>
      </c>
      <c r="F680" s="63" t="s">
        <v>1517</v>
      </c>
      <c r="G680" s="66" t="str">
        <f aca="false">VLOOKUP(F680,'AÇÕES ORÇAMENTÁRIAS'!D:E,2,0)</f>
        <v>1020</v>
      </c>
      <c r="H680" s="65" t="n">
        <f aca="false">VLOOKUP(CONCATENATE(G680,J680),'AÇÕES ORÇAMENTÁRIAS'!O:P,2,0)</f>
        <v>450000</v>
      </c>
      <c r="I680" s="65" t="n">
        <f aca="false">VLOOKUP(CONCATENATE(G680,J680),'AÇÕES ORÇAMENTÁRIAS'!O:Q,3,0)</f>
        <v>123469.5</v>
      </c>
      <c r="J680" s="66" t="str">
        <f aca="false">LEFT(K680,5)</f>
        <v>19201</v>
      </c>
      <c r="K680" s="67" t="s">
        <v>1518</v>
      </c>
      <c r="L680" s="71" t="s">
        <v>1519</v>
      </c>
      <c r="M680" s="66" t="str">
        <f aca="false">VLOOKUP(L680,'AÇÕES ESTRATÉGICAS'!D:E,2,0)</f>
        <v>2574</v>
      </c>
      <c r="N680" s="66" t="str">
        <f aca="false">CONCATENATE(J680,O680)</f>
        <v>19201PESQUISAS DESENVOLVIDAS</v>
      </c>
      <c r="O680" s="69" t="s">
        <v>1522</v>
      </c>
      <c r="P680" s="69" t="s">
        <v>147</v>
      </c>
      <c r="Q680" s="69" t="n">
        <v>25</v>
      </c>
      <c r="R680" s="69" t="str">
        <f aca="false">VLOOKUP(O680,'PRODUTOS PPA'!G:G,1,0)</f>
        <v>PESQUISAS DESENVOLVIDAS</v>
      </c>
      <c r="S680" s="69" t="s">
        <v>1517</v>
      </c>
      <c r="T680" s="69" t="s">
        <v>1521</v>
      </c>
      <c r="U680" s="69" t="n">
        <v>450000</v>
      </c>
      <c r="V680" s="70"/>
      <c r="W680" s="69"/>
      <c r="X680" s="69"/>
      <c r="Y680" s="69"/>
      <c r="Z680" s="69"/>
      <c r="AA680" s="69"/>
      <c r="AB680" s="69"/>
      <c r="AC680" s="69"/>
      <c r="AD680" s="69"/>
      <c r="AE680" s="69"/>
      <c r="AF680" s="69"/>
    </row>
    <row r="681" customFormat="false" ht="15" hidden="false" customHeight="false" outlineLevel="0" collapsed="false">
      <c r="A681" s="60" t="s">
        <v>51</v>
      </c>
      <c r="B681" s="61" t="str">
        <f aca="false">VLOOKUP(A681,PROGRAMAS!A:I,5,0)</f>
        <v>TEMÁTICO</v>
      </c>
      <c r="C681" s="62" t="str">
        <f aca="false">VLOOKUP(A681,PROGRAMAS!A:I,2,0)</f>
        <v>GESTÃO MODERNA ORIENTADA PARA RESULTADOS</v>
      </c>
      <c r="D681" s="62" t="str">
        <f aca="false">VLOOKUP(A681,PROGRAMAS!A:O,3,0)</f>
        <v>DIRETRIZ IV</v>
      </c>
      <c r="E681" s="62" t="str">
        <f aca="false">VLOOKUP(A681,PROGRAMAS!A:O,6,0)</f>
        <v>INSTITUCIONAL</v>
      </c>
      <c r="F681" s="63" t="s">
        <v>1523</v>
      </c>
      <c r="G681" s="66" t="str">
        <f aca="false">VLOOKUP(F681,'AÇÕES ORÇAMENTÁRIAS'!D:E,2,0)</f>
        <v>2026</v>
      </c>
      <c r="H681" s="65" t="n">
        <f aca="false">VLOOKUP(CONCATENATE(G681,J681),'AÇÕES ORÇAMENTÁRIAS'!O:P,2,0)</f>
        <v>439113</v>
      </c>
      <c r="I681" s="65" t="n">
        <f aca="false">VLOOKUP(CONCATENATE(G681,J681),'AÇÕES ORÇAMENTÁRIAS'!O:Q,3,0)</f>
        <v>6537.16</v>
      </c>
      <c r="J681" s="66" t="str">
        <f aca="false">LEFT(K681,5)</f>
        <v>19201</v>
      </c>
      <c r="K681" s="67" t="s">
        <v>1518</v>
      </c>
      <c r="L681" s="71" t="s">
        <v>1523</v>
      </c>
      <c r="M681" s="66" t="str">
        <f aca="false">VLOOKUP(L681,'AÇÕES ESTRATÉGICAS'!D:E,2,0)</f>
        <v>2606</v>
      </c>
      <c r="N681" s="66" t="str">
        <f aca="false">CONCATENATE(J681,O681)</f>
        <v>19201CONSTRUÇÃO DA SEDE</v>
      </c>
      <c r="O681" s="69" t="s">
        <v>1524</v>
      </c>
      <c r="P681" s="69" t="s">
        <v>136</v>
      </c>
      <c r="Q681" s="69" t="n">
        <v>1</v>
      </c>
      <c r="R681" s="69" t="str">
        <f aca="false">VLOOKUP(O681,'PRODUTOS PPA'!G:G,1,0)</f>
        <v>CONSTRUÇÃO DA SEDE</v>
      </c>
      <c r="S681" s="69" t="s">
        <v>1523</v>
      </c>
      <c r="T681" s="69" t="s">
        <v>1525</v>
      </c>
      <c r="U681" s="69" t="n">
        <v>439113</v>
      </c>
      <c r="V681" s="70"/>
      <c r="W681" s="69"/>
      <c r="X681" s="69"/>
      <c r="Y681" s="69"/>
      <c r="Z681" s="69"/>
      <c r="AA681" s="69"/>
      <c r="AB681" s="69"/>
      <c r="AC681" s="69"/>
      <c r="AD681" s="69"/>
      <c r="AE681" s="69"/>
      <c r="AF681" s="69"/>
    </row>
    <row r="682" customFormat="false" ht="15" hidden="false" customHeight="true" outlineLevel="0" collapsed="false">
      <c r="A682" s="60" t="s">
        <v>51</v>
      </c>
      <c r="B682" s="61" t="str">
        <f aca="false">VLOOKUP(A682,PROGRAMAS!A:I,5,0)</f>
        <v>TEMÁTICO</v>
      </c>
      <c r="C682" s="62" t="str">
        <f aca="false">VLOOKUP(A682,PROGRAMAS!A:I,2,0)</f>
        <v>GESTÃO MODERNA ORIENTADA PARA RESULTADOS</v>
      </c>
      <c r="D682" s="62" t="str">
        <f aca="false">VLOOKUP(A682,PROGRAMAS!A:O,3,0)</f>
        <v>DIRETRIZ IV</v>
      </c>
      <c r="E682" s="62" t="str">
        <f aca="false">VLOOKUP(A682,PROGRAMAS!A:O,6,0)</f>
        <v>INSTITUCIONAL</v>
      </c>
      <c r="F682" s="63" t="s">
        <v>1523</v>
      </c>
      <c r="G682" s="66" t="str">
        <f aca="false">VLOOKUP(F682,'AÇÕES ORÇAMENTÁRIAS'!D:E,2,0)</f>
        <v>2026</v>
      </c>
      <c r="H682" s="65" t="n">
        <f aca="false">VLOOKUP(CONCATENATE(G682,J682),'AÇÕES ORÇAMENTÁRIAS'!O:P,2,0)</f>
        <v>439113</v>
      </c>
      <c r="I682" s="65" t="n">
        <f aca="false">VLOOKUP(CONCATENATE(G682,J682),'AÇÕES ORÇAMENTÁRIAS'!O:Q,3,0)</f>
        <v>6537.16</v>
      </c>
      <c r="J682" s="66" t="str">
        <f aca="false">LEFT(K682,5)</f>
        <v>19201</v>
      </c>
      <c r="K682" s="67" t="s">
        <v>1518</v>
      </c>
      <c r="L682" s="71" t="s">
        <v>1523</v>
      </c>
      <c r="M682" s="66" t="str">
        <f aca="false">VLOOKUP(L682,'AÇÕES ESTRATÉGICAS'!D:E,2,0)</f>
        <v>2606</v>
      </c>
      <c r="N682" s="66" t="str">
        <f aca="false">CONCATENATE(J682,O682)</f>
        <v>19201EQUIPAMENTO E MOBILIÁRIO ADQUIRIDOS</v>
      </c>
      <c r="O682" s="69" t="s">
        <v>1526</v>
      </c>
      <c r="P682" s="69" t="s">
        <v>147</v>
      </c>
      <c r="Q682" s="69" t="n">
        <v>15</v>
      </c>
      <c r="R682" s="69" t="str">
        <f aca="false">VLOOKUP(O682,'PRODUTOS PPA'!G:G,1,0)</f>
        <v>EQUIPAMENTO E MOBILIÁRIO ADQUIRIDOS</v>
      </c>
      <c r="S682" s="69" t="s">
        <v>1523</v>
      </c>
      <c r="T682" s="69" t="s">
        <v>1525</v>
      </c>
      <c r="U682" s="69" t="n">
        <v>439113</v>
      </c>
      <c r="V682" s="70"/>
      <c r="W682" s="69"/>
      <c r="X682" s="69"/>
      <c r="Y682" s="69"/>
      <c r="Z682" s="69"/>
      <c r="AA682" s="69"/>
      <c r="AB682" s="69"/>
      <c r="AC682" s="69"/>
      <c r="AD682" s="69"/>
      <c r="AE682" s="69"/>
      <c r="AF682" s="69"/>
    </row>
    <row r="683" customFormat="false" ht="15" hidden="false" customHeight="false" outlineLevel="0" collapsed="false">
      <c r="A683" s="60" t="s">
        <v>51</v>
      </c>
      <c r="B683" s="61" t="str">
        <f aca="false">VLOOKUP(A683,PROGRAMAS!A:I,5,0)</f>
        <v>TEMÁTICO</v>
      </c>
      <c r="C683" s="62" t="str">
        <f aca="false">VLOOKUP(A683,PROGRAMAS!A:I,2,0)</f>
        <v>GESTÃO MODERNA ORIENTADA PARA RESULTADOS</v>
      </c>
      <c r="D683" s="62" t="str">
        <f aca="false">VLOOKUP(A683,PROGRAMAS!A:O,3,0)</f>
        <v>DIRETRIZ IV</v>
      </c>
      <c r="E683" s="62" t="str">
        <f aca="false">VLOOKUP(A683,PROGRAMAS!A:O,6,0)</f>
        <v>INSTITUCIONAL</v>
      </c>
      <c r="F683" s="63" t="s">
        <v>1523</v>
      </c>
      <c r="G683" s="66" t="str">
        <f aca="false">VLOOKUP(F683,'AÇÕES ORÇAMENTÁRIAS'!D:E,2,0)</f>
        <v>2026</v>
      </c>
      <c r="H683" s="65" t="n">
        <f aca="false">VLOOKUP(CONCATENATE(G683,J683),'AÇÕES ORÇAMENTÁRIAS'!O:P,2,0)</f>
        <v>439113</v>
      </c>
      <c r="I683" s="65" t="n">
        <f aca="false">VLOOKUP(CONCATENATE(G683,J683),'AÇÕES ORÇAMENTÁRIAS'!O:Q,3,0)</f>
        <v>6537.16</v>
      </c>
      <c r="J683" s="66" t="str">
        <f aca="false">LEFT(K683,5)</f>
        <v>19201</v>
      </c>
      <c r="K683" s="67" t="s">
        <v>1518</v>
      </c>
      <c r="L683" s="71" t="s">
        <v>1523</v>
      </c>
      <c r="M683" s="66" t="str">
        <f aca="false">VLOOKUP(L683,'AÇÕES ESTRATÉGICAS'!D:E,2,0)</f>
        <v>2606</v>
      </c>
      <c r="N683" s="66" t="str">
        <f aca="false">CONCATENATE(J683,O683)</f>
        <v>19201SERVIDORES CAPACITADOS</v>
      </c>
      <c r="O683" s="69" t="s">
        <v>254</v>
      </c>
      <c r="P683" s="69" t="s">
        <v>147</v>
      </c>
      <c r="Q683" s="69" t="n">
        <v>20</v>
      </c>
      <c r="R683" s="69" t="str">
        <f aca="false">VLOOKUP(O683,'PRODUTOS PPA'!G:G,1,0)</f>
        <v>SERVIDORES CAPACITADOS</v>
      </c>
      <c r="S683" s="69" t="s">
        <v>1523</v>
      </c>
      <c r="T683" s="69" t="s">
        <v>1525</v>
      </c>
      <c r="U683" s="69" t="n">
        <v>439113</v>
      </c>
      <c r="V683" s="70"/>
      <c r="W683" s="69"/>
      <c r="X683" s="69"/>
      <c r="Y683" s="69"/>
      <c r="Z683" s="69"/>
      <c r="AA683" s="69"/>
      <c r="AB683" s="69"/>
      <c r="AC683" s="69"/>
      <c r="AD683" s="69"/>
      <c r="AE683" s="69"/>
      <c r="AF683" s="69"/>
    </row>
    <row r="684" customFormat="false" ht="15" hidden="false" customHeight="false" outlineLevel="0" collapsed="false">
      <c r="A684" s="60" t="s">
        <v>51</v>
      </c>
      <c r="B684" s="61" t="str">
        <f aca="false">VLOOKUP(A684,PROGRAMAS!A:I,5,0)</f>
        <v>TEMÁTICO</v>
      </c>
      <c r="C684" s="62" t="str">
        <f aca="false">VLOOKUP(A684,PROGRAMAS!A:I,2,0)</f>
        <v>GESTÃO MODERNA ORIENTADA PARA RESULTADOS</v>
      </c>
      <c r="D684" s="62" t="str">
        <f aca="false">VLOOKUP(A684,PROGRAMAS!A:O,3,0)</f>
        <v>DIRETRIZ IV</v>
      </c>
      <c r="E684" s="62" t="str">
        <f aca="false">VLOOKUP(A684,PROGRAMAS!A:O,6,0)</f>
        <v>INSTITUCIONAL</v>
      </c>
      <c r="F684" s="63" t="s">
        <v>1527</v>
      </c>
      <c r="G684" s="66" t="str">
        <f aca="false">VLOOKUP(F684,'AÇÕES ORÇAMENTÁRIAS'!D:E,2,0)</f>
        <v>2160</v>
      </c>
      <c r="H684" s="65" t="n">
        <f aca="false">VLOOKUP(CONCATENATE(G684,J684),'AÇÕES ORÇAMENTÁRIAS'!O:P,2,0)</f>
        <v>454961</v>
      </c>
      <c r="I684" s="65" t="n">
        <f aca="false">VLOOKUP(CONCATENATE(G684,J684),'AÇÕES ORÇAMENTÁRIAS'!O:Q,3,0)</f>
        <v>3795</v>
      </c>
      <c r="J684" s="66" t="str">
        <f aca="false">LEFT(K684,5)</f>
        <v>19201</v>
      </c>
      <c r="K684" s="67" t="s">
        <v>1518</v>
      </c>
      <c r="L684" s="71" t="s">
        <v>1528</v>
      </c>
      <c r="M684" s="66" t="str">
        <f aca="false">VLOOKUP(L684,'AÇÕES ESTRATÉGICAS'!D:E,2,0)</f>
        <v>2693</v>
      </c>
      <c r="N684" s="66" t="str">
        <f aca="false">CONCATENATE(J684,O684)</f>
        <v>19201PESQUISA DE OPINIÃO PÚBLICA REALIZADAS</v>
      </c>
      <c r="O684" s="69" t="s">
        <v>1529</v>
      </c>
      <c r="P684" s="69" t="s">
        <v>147</v>
      </c>
      <c r="Q684" s="69" t="n">
        <v>4</v>
      </c>
      <c r="R684" s="69" t="str">
        <f aca="false">VLOOKUP(O684,'PRODUTOS PPA'!G:G,1,0)</f>
        <v>PESQUISA DE OPINIÃO PÚBLICA REALIZADAS</v>
      </c>
      <c r="S684" s="69" t="s">
        <v>1527</v>
      </c>
      <c r="T684" s="69" t="s">
        <v>1530</v>
      </c>
      <c r="U684" s="69" t="n">
        <v>454961</v>
      </c>
      <c r="V684" s="70"/>
      <c r="W684" s="69"/>
      <c r="X684" s="69"/>
      <c r="Y684" s="69"/>
      <c r="Z684" s="69"/>
      <c r="AA684" s="69"/>
      <c r="AB684" s="69"/>
      <c r="AC684" s="69"/>
      <c r="AD684" s="69"/>
      <c r="AE684" s="69"/>
      <c r="AF684" s="69"/>
    </row>
    <row r="685" customFormat="false" ht="15" hidden="false" customHeight="false" outlineLevel="0" collapsed="false">
      <c r="A685" s="60" t="s">
        <v>51</v>
      </c>
      <c r="B685" s="61" t="str">
        <f aca="false">VLOOKUP(A685,PROGRAMAS!A:I,5,0)</f>
        <v>TEMÁTICO</v>
      </c>
      <c r="C685" s="62" t="str">
        <f aca="false">VLOOKUP(A685,PROGRAMAS!A:I,2,0)</f>
        <v>GESTÃO MODERNA ORIENTADA PARA RESULTADOS</v>
      </c>
      <c r="D685" s="62" t="str">
        <f aca="false">VLOOKUP(A685,PROGRAMAS!A:O,3,0)</f>
        <v>DIRETRIZ IV</v>
      </c>
      <c r="E685" s="62" t="str">
        <f aca="false">VLOOKUP(A685,PROGRAMAS!A:O,6,0)</f>
        <v>INSTITUCIONAL</v>
      </c>
      <c r="F685" s="63" t="s">
        <v>1527</v>
      </c>
      <c r="G685" s="66" t="str">
        <f aca="false">VLOOKUP(F685,'AÇÕES ORÇAMENTÁRIAS'!D:E,2,0)</f>
        <v>2160</v>
      </c>
      <c r="H685" s="65" t="n">
        <f aca="false">VLOOKUP(CONCATENATE(G685,J685),'AÇÕES ORÇAMENTÁRIAS'!O:P,2,0)</f>
        <v>454961</v>
      </c>
      <c r="I685" s="65" t="n">
        <f aca="false">VLOOKUP(CONCATENATE(G685,J685),'AÇÕES ORÇAMENTÁRIAS'!O:Q,3,0)</f>
        <v>3795</v>
      </c>
      <c r="J685" s="66" t="str">
        <f aca="false">LEFT(K685,5)</f>
        <v>19201</v>
      </c>
      <c r="K685" s="67" t="s">
        <v>1518</v>
      </c>
      <c r="L685" s="71" t="s">
        <v>1528</v>
      </c>
      <c r="M685" s="66" t="str">
        <f aca="false">VLOOKUP(L685,'AÇÕES ESTRATÉGICAS'!D:E,2,0)</f>
        <v>2693</v>
      </c>
      <c r="N685" s="66" t="str">
        <f aca="false">CONCATENATE(J685,O685)</f>
        <v>19201PESQUISA DE ORÇAMENTO FAMILIAR REALIZADA</v>
      </c>
      <c r="O685" s="69" t="s">
        <v>1531</v>
      </c>
      <c r="P685" s="69" t="s">
        <v>147</v>
      </c>
      <c r="Q685" s="69" t="n">
        <v>1</v>
      </c>
      <c r="R685" s="69" t="str">
        <f aca="false">VLOOKUP(O685,'PRODUTOS PPA'!G:G,1,0)</f>
        <v>PESQUISA DE ORÇAMENTO FAMILIAR REALIZADA</v>
      </c>
      <c r="S685" s="69" t="s">
        <v>1527</v>
      </c>
      <c r="T685" s="69" t="s">
        <v>1530</v>
      </c>
      <c r="U685" s="69" t="n">
        <v>454961</v>
      </c>
      <c r="V685" s="70"/>
      <c r="W685" s="69"/>
      <c r="X685" s="69"/>
      <c r="Y685" s="69"/>
      <c r="Z685" s="69"/>
      <c r="AA685" s="69"/>
      <c r="AB685" s="69"/>
      <c r="AC685" s="69"/>
      <c r="AD685" s="69"/>
      <c r="AE685" s="69"/>
      <c r="AF685" s="69"/>
    </row>
    <row r="686" customFormat="false" ht="15" hidden="false" customHeight="true" outlineLevel="0" collapsed="false">
      <c r="A686" s="60" t="s">
        <v>51</v>
      </c>
      <c r="B686" s="61" t="str">
        <f aca="false">VLOOKUP(A686,PROGRAMAS!A:I,5,0)</f>
        <v>TEMÁTICO</v>
      </c>
      <c r="C686" s="62" t="str">
        <f aca="false">VLOOKUP(A686,PROGRAMAS!A:I,2,0)</f>
        <v>GESTÃO MODERNA ORIENTADA PARA RESULTADOS</v>
      </c>
      <c r="D686" s="62" t="str">
        <f aca="false">VLOOKUP(A686,PROGRAMAS!A:O,3,0)</f>
        <v>DIRETRIZ IV</v>
      </c>
      <c r="E686" s="62" t="str">
        <f aca="false">VLOOKUP(A686,PROGRAMAS!A:O,6,0)</f>
        <v>INSTITUCIONAL</v>
      </c>
      <c r="F686" s="63" t="s">
        <v>1527</v>
      </c>
      <c r="G686" s="66" t="str">
        <f aca="false">VLOOKUP(F686,'AÇÕES ORÇAMENTÁRIAS'!D:E,2,0)</f>
        <v>2160</v>
      </c>
      <c r="H686" s="65" t="n">
        <f aca="false">VLOOKUP(CONCATENATE(G686,J686),'AÇÕES ORÇAMENTÁRIAS'!O:P,2,0)</f>
        <v>454961</v>
      </c>
      <c r="I686" s="65" t="n">
        <f aca="false">VLOOKUP(CONCATENATE(G686,J686),'AÇÕES ORÇAMENTÁRIAS'!O:Q,3,0)</f>
        <v>3795</v>
      </c>
      <c r="J686" s="66" t="str">
        <f aca="false">LEFT(K686,5)</f>
        <v>19201</v>
      </c>
      <c r="K686" s="67" t="s">
        <v>1518</v>
      </c>
      <c r="L686" s="71" t="s">
        <v>1528</v>
      </c>
      <c r="M686" s="66" t="str">
        <f aca="false">VLOOKUP(L686,'AÇÕES ESTRATÉGICAS'!D:E,2,0)</f>
        <v>2693</v>
      </c>
      <c r="N686" s="66" t="str">
        <f aca="false">CONCATENATE(J686,O686)</f>
        <v>19201PESQUISA NO SEMIÁRIDO PIAUIENSE EM PARCERIA COM SDR REALIZADA</v>
      </c>
      <c r="O686" s="69" t="s">
        <v>1532</v>
      </c>
      <c r="P686" s="69" t="s">
        <v>147</v>
      </c>
      <c r="Q686" s="69" t="n">
        <v>5</v>
      </c>
      <c r="R686" s="69" t="str">
        <f aca="false">VLOOKUP(O686,'PRODUTOS PPA'!G:G,1,0)</f>
        <v>PESQUISA NO SEMIÁRIDO PIAUIENSE EM PARCERIA COM SDR REALIZADA</v>
      </c>
      <c r="S686" s="69" t="s">
        <v>1527</v>
      </c>
      <c r="T686" s="69" t="s">
        <v>1530</v>
      </c>
      <c r="U686" s="69" t="n">
        <v>454961</v>
      </c>
      <c r="V686" s="70"/>
      <c r="W686" s="69"/>
      <c r="X686" s="69"/>
      <c r="Y686" s="69"/>
      <c r="Z686" s="69"/>
      <c r="AA686" s="69"/>
      <c r="AB686" s="69"/>
      <c r="AC686" s="69"/>
      <c r="AD686" s="69"/>
      <c r="AE686" s="69"/>
      <c r="AF686" s="69"/>
    </row>
    <row r="687" customFormat="false" ht="15" hidden="false" customHeight="true" outlineLevel="0" collapsed="false">
      <c r="A687" s="60" t="s">
        <v>51</v>
      </c>
      <c r="B687" s="61" t="str">
        <f aca="false">VLOOKUP(A687,PROGRAMAS!A:I,5,0)</f>
        <v>TEMÁTICO</v>
      </c>
      <c r="C687" s="62" t="str">
        <f aca="false">VLOOKUP(A687,PROGRAMAS!A:I,2,0)</f>
        <v>GESTÃO MODERNA ORIENTADA PARA RESULTADOS</v>
      </c>
      <c r="D687" s="62" t="str">
        <f aca="false">VLOOKUP(A687,PROGRAMAS!A:O,3,0)</f>
        <v>DIRETRIZ IV</v>
      </c>
      <c r="E687" s="62" t="str">
        <f aca="false">VLOOKUP(A687,PROGRAMAS!A:O,6,0)</f>
        <v>INSTITUCIONAL</v>
      </c>
      <c r="F687" s="63" t="s">
        <v>1527</v>
      </c>
      <c r="G687" s="66" t="str">
        <f aca="false">VLOOKUP(F687,'AÇÕES ORÇAMENTÁRIAS'!D:E,2,0)</f>
        <v>2160</v>
      </c>
      <c r="H687" s="65" t="n">
        <f aca="false">VLOOKUP(CONCATENATE(G687,J687),'AÇÕES ORÇAMENTÁRIAS'!O:P,2,0)</f>
        <v>454961</v>
      </c>
      <c r="I687" s="65" t="n">
        <f aca="false">VLOOKUP(CONCATENATE(G687,J687),'AÇÕES ORÇAMENTÁRIAS'!O:Q,3,0)</f>
        <v>3795</v>
      </c>
      <c r="J687" s="66" t="str">
        <f aca="false">LEFT(K687,5)</f>
        <v>19201</v>
      </c>
      <c r="K687" s="67" t="s">
        <v>1518</v>
      </c>
      <c r="L687" s="71" t="s">
        <v>1528</v>
      </c>
      <c r="M687" s="66" t="str">
        <f aca="false">VLOOKUP(L687,'AÇÕES ESTRATÉGICAS'!D:E,2,0)</f>
        <v>2693</v>
      </c>
      <c r="N687" s="66" t="str">
        <f aca="false">CONCATENATE(J687,O687)</f>
        <v>19201PROGRAMA DE GEOPROCESSAMENTO IMPLANTADO</v>
      </c>
      <c r="O687" s="69" t="s">
        <v>1533</v>
      </c>
      <c r="P687" s="69" t="s">
        <v>147</v>
      </c>
      <c r="Q687" s="69" t="n">
        <v>1</v>
      </c>
      <c r="R687" s="69" t="str">
        <f aca="false">VLOOKUP(O687,'PRODUTOS PPA'!G:G,1,0)</f>
        <v>PROGRAMA DE GEOPROCESSAMENTO IMPLANTADO</v>
      </c>
      <c r="S687" s="69" t="s">
        <v>1527</v>
      </c>
      <c r="T687" s="69" t="s">
        <v>1530</v>
      </c>
      <c r="U687" s="69" t="n">
        <v>454961</v>
      </c>
      <c r="V687" s="70"/>
      <c r="W687" s="69"/>
      <c r="X687" s="69"/>
      <c r="Y687" s="69"/>
      <c r="Z687" s="69"/>
      <c r="AA687" s="69"/>
      <c r="AB687" s="69"/>
      <c r="AC687" s="69"/>
      <c r="AD687" s="69"/>
      <c r="AE687" s="69"/>
      <c r="AF687" s="69"/>
    </row>
    <row r="688" customFormat="false" ht="15" hidden="false" customHeight="true" outlineLevel="0" collapsed="false">
      <c r="A688" s="60" t="s">
        <v>51</v>
      </c>
      <c r="B688" s="61" t="str">
        <f aca="false">VLOOKUP(A688,PROGRAMAS!A:I,5,0)</f>
        <v>TEMÁTICO</v>
      </c>
      <c r="C688" s="62" t="str">
        <f aca="false">VLOOKUP(A688,PROGRAMAS!A:I,2,0)</f>
        <v>GESTÃO MODERNA ORIENTADA PARA RESULTADOS</v>
      </c>
      <c r="D688" s="62" t="str">
        <f aca="false">VLOOKUP(A688,PROGRAMAS!A:O,3,0)</f>
        <v>DIRETRIZ IV</v>
      </c>
      <c r="E688" s="62" t="str">
        <f aca="false">VLOOKUP(A688,PROGRAMAS!A:O,6,0)</f>
        <v>INSTITUCIONAL</v>
      </c>
      <c r="F688" s="63" t="s">
        <v>1527</v>
      </c>
      <c r="G688" s="66" t="str">
        <f aca="false">VLOOKUP(F688,'AÇÕES ORÇAMENTÁRIAS'!D:E,2,0)</f>
        <v>2160</v>
      </c>
      <c r="H688" s="65" t="n">
        <f aca="false">VLOOKUP(CONCATENATE(G688,J688),'AÇÕES ORÇAMENTÁRIAS'!O:P,2,0)</f>
        <v>454961</v>
      </c>
      <c r="I688" s="65" t="n">
        <f aca="false">VLOOKUP(CONCATENATE(G688,J688),'AÇÕES ORÇAMENTÁRIAS'!O:Q,3,0)</f>
        <v>3795</v>
      </c>
      <c r="J688" s="66" t="str">
        <f aca="false">LEFT(K688,5)</f>
        <v>19201</v>
      </c>
      <c r="K688" s="67" t="s">
        <v>1518</v>
      </c>
      <c r="L688" s="71" t="s">
        <v>1528</v>
      </c>
      <c r="M688" s="66" t="str">
        <f aca="false">VLOOKUP(L688,'AÇÕES ESTRATÉGICAS'!D:E,2,0)</f>
        <v>2693</v>
      </c>
      <c r="N688" s="66" t="str">
        <f aca="false">CONCATENATE(J688,O688)</f>
        <v>19201REALIZAR PESQUISAS EM ATENDIMENTO A DEMANDAS DE OUTROS ÓRGÃOS DO ESTADO.</v>
      </c>
      <c r="O688" s="69" t="s">
        <v>1534</v>
      </c>
      <c r="P688" s="69" t="s">
        <v>147</v>
      </c>
      <c r="Q688" s="69" t="n">
        <v>10</v>
      </c>
      <c r="R688" s="69" t="str">
        <f aca="false">VLOOKUP(O688,'PRODUTOS PPA'!G:G,1,0)</f>
        <v>REALIZAR PESQUISAS EM ATENDIMENTO A DEMANDAS DE OUTROS ÓRGÃOS DO ESTADO.</v>
      </c>
      <c r="S688" s="69" t="s">
        <v>1527</v>
      </c>
      <c r="T688" s="69" t="s">
        <v>1530</v>
      </c>
      <c r="U688" s="69" t="n">
        <v>454961</v>
      </c>
      <c r="V688" s="70"/>
      <c r="W688" s="69"/>
      <c r="X688" s="69"/>
      <c r="Y688" s="69"/>
      <c r="Z688" s="69"/>
      <c r="AA688" s="69"/>
      <c r="AB688" s="69"/>
      <c r="AC688" s="69"/>
      <c r="AD688" s="69"/>
      <c r="AE688" s="69"/>
      <c r="AF688" s="69"/>
    </row>
    <row r="689" customFormat="false" ht="15" hidden="false" customHeight="true" outlineLevel="0" collapsed="false">
      <c r="A689" s="60" t="s">
        <v>94</v>
      </c>
      <c r="B689" s="61" t="str">
        <f aca="false">VLOOKUP(A689,PROGRAMAS!A:I,5,0)</f>
        <v>GESTÃO</v>
      </c>
      <c r="C689" s="62" t="str">
        <f aca="false">VLOOKUP(A689,PROGRAMAS!A:I,2,0)</f>
        <v>GESTÃO E MANUTENÇÃO DO PODER EXECUTIVO</v>
      </c>
      <c r="D689" s="62" t="str">
        <f aca="false">VLOOKUP(A689,PROGRAMAS!A:O,3,0)</f>
        <v>DIRETRIZ IV</v>
      </c>
      <c r="E689" s="62"/>
      <c r="F689" s="63" t="s">
        <v>255</v>
      </c>
      <c r="G689" s="66" t="str">
        <f aca="false">VLOOKUP(F689,'AÇÕES ORÇAMENTÁRIAS'!D:E,2,0)</f>
        <v>2000</v>
      </c>
      <c r="H689" s="65" t="n">
        <f aca="false">VLOOKUP(CONCATENATE(G689,J689),'AÇÕES ORÇAMENTÁRIAS'!O:P,2,0)</f>
        <v>1340825</v>
      </c>
      <c r="I689" s="65" t="n">
        <f aca="false">VLOOKUP(CONCATENATE(G689,J689),'AÇÕES ORÇAMENTÁRIAS'!O:Q,3,0)</f>
        <v>193413.97</v>
      </c>
      <c r="J689" s="66" t="str">
        <f aca="false">LEFT(K689,5)</f>
        <v>19201</v>
      </c>
      <c r="K689" s="67" t="s">
        <v>1518</v>
      </c>
      <c r="L689" s="71" t="s">
        <v>1535</v>
      </c>
      <c r="M689" s="66" t="str">
        <f aca="false">VLOOKUP(L689,'AÇÕES ESTRATÉGICAS'!D:E,2,0)</f>
        <v>2502</v>
      </c>
      <c r="N689" s="66" t="str">
        <f aca="false">CONCATENATE(J689,O689)</f>
        <v>19201GESTÃO MELHORADA</v>
      </c>
      <c r="O689" s="69" t="s">
        <v>141</v>
      </c>
      <c r="P689" s="69" t="s">
        <v>136</v>
      </c>
      <c r="Q689" s="69" t="n">
        <v>100</v>
      </c>
      <c r="R689" s="69" t="str">
        <f aca="false">VLOOKUP(O689,'PRODUTOS PPA'!G:G,1,0)</f>
        <v>GESTÃO MELHORADA</v>
      </c>
      <c r="S689" s="69" t="s">
        <v>255</v>
      </c>
      <c r="T689" s="69" t="s">
        <v>260</v>
      </c>
      <c r="U689" s="69" t="n">
        <v>1340825</v>
      </c>
      <c r="V689" s="70"/>
      <c r="W689" s="69"/>
      <c r="X689" s="69"/>
      <c r="Y689" s="69"/>
      <c r="Z689" s="69"/>
      <c r="AA689" s="69"/>
      <c r="AB689" s="69"/>
      <c r="AC689" s="69"/>
      <c r="AD689" s="69"/>
      <c r="AE689" s="69"/>
      <c r="AF689" s="69"/>
    </row>
    <row r="690" customFormat="false" ht="15" hidden="false" customHeight="true" outlineLevel="0" collapsed="false">
      <c r="A690" s="60" t="s">
        <v>68</v>
      </c>
      <c r="B690" s="61" t="str">
        <f aca="false">VLOOKUP(A690,PROGRAMAS!A:I,5,0)</f>
        <v>TEMÁTICO</v>
      </c>
      <c r="C690" s="62" t="str">
        <f aca="false">VLOOKUP(A690,PROGRAMAS!A:I,2,0)</f>
        <v>CIÊNCIA, TECNOLOGIA E INOVAÇÃO</v>
      </c>
      <c r="D690" s="62" t="str">
        <f aca="false">VLOOKUP(A690,PROGRAMAS!A:O,3,0)</f>
        <v>DIRETRIZ I</v>
      </c>
      <c r="E690" s="62" t="str">
        <f aca="false">VLOOKUP(A690,PROGRAMAS!A:O,6,0)</f>
        <v>EDUCAÇÃO, CULTURA, ESPORTE E LAZER</v>
      </c>
      <c r="F690" s="63" t="s">
        <v>1536</v>
      </c>
      <c r="G690" s="66" t="n">
        <v>1258</v>
      </c>
      <c r="H690" s="65" t="n">
        <f aca="false">VLOOKUP(CONCATENATE(G690,J690),'AÇÕES ORÇAMENTÁRIAS'!O:P,2,0)</f>
        <v>80000</v>
      </c>
      <c r="I690" s="65" t="n">
        <f aca="false">VLOOKUP(CONCATENATE(G690,J690),'AÇÕES ORÇAMENTÁRIAS'!O:Q,3,0)</f>
        <v>0</v>
      </c>
      <c r="J690" s="66" t="str">
        <f aca="false">LEFT(K690,5)</f>
        <v>20101</v>
      </c>
      <c r="K690" s="67" t="s">
        <v>1537</v>
      </c>
      <c r="L690" s="71" t="s">
        <v>1538</v>
      </c>
      <c r="M690" s="66" t="str">
        <f aca="false">VLOOKUP(L690,'AÇÕES ESTRATÉGICAS'!D:E,2,0)</f>
        <v>2418</v>
      </c>
      <c r="N690" s="66" t="str">
        <f aca="false">CONCATENATE(J690,O690)</f>
        <v>20101ATIVIDADE DE PESQUISA REALIZADAS</v>
      </c>
      <c r="O690" s="69" t="s">
        <v>1539</v>
      </c>
      <c r="P690" s="69" t="s">
        <v>332</v>
      </c>
      <c r="Q690" s="69" t="n">
        <v>2</v>
      </c>
      <c r="R690" s="69" t="str">
        <f aca="false">VLOOKUP(O690,'PRODUTOS PPA'!G:G,1,0)</f>
        <v>ATIVIDADE DE PESQUISA REALIZADAS</v>
      </c>
      <c r="S690" s="69" t="s">
        <v>1536</v>
      </c>
      <c r="T690" s="69" t="n">
        <v>1258</v>
      </c>
      <c r="U690" s="69" t="n">
        <v>80000</v>
      </c>
      <c r="V690" s="70"/>
      <c r="W690" s="69"/>
      <c r="X690" s="69"/>
      <c r="Y690" s="69"/>
      <c r="Z690" s="69"/>
      <c r="AA690" s="69"/>
      <c r="AB690" s="69"/>
      <c r="AC690" s="69"/>
      <c r="AD690" s="69"/>
      <c r="AE690" s="69"/>
      <c r="AF690" s="69"/>
    </row>
    <row r="691" customFormat="false" ht="15" hidden="false" customHeight="true" outlineLevel="0" collapsed="false">
      <c r="A691" s="60" t="s">
        <v>68</v>
      </c>
      <c r="B691" s="61" t="str">
        <f aca="false">VLOOKUP(A691,PROGRAMAS!A:I,5,0)</f>
        <v>TEMÁTICO</v>
      </c>
      <c r="C691" s="62" t="str">
        <f aca="false">VLOOKUP(A691,PROGRAMAS!A:I,2,0)</f>
        <v>CIÊNCIA, TECNOLOGIA E INOVAÇÃO</v>
      </c>
      <c r="D691" s="62" t="str">
        <f aca="false">VLOOKUP(A691,PROGRAMAS!A:O,3,0)</f>
        <v>DIRETRIZ I</v>
      </c>
      <c r="E691" s="62" t="str">
        <f aca="false">VLOOKUP(A691,PROGRAMAS!A:O,6,0)</f>
        <v>EDUCAÇÃO, CULTURA, ESPORTE E LAZER</v>
      </c>
      <c r="F691" s="63" t="s">
        <v>1536</v>
      </c>
      <c r="G691" s="66" t="n">
        <v>1258</v>
      </c>
      <c r="H691" s="65" t="n">
        <f aca="false">VLOOKUP(CONCATENATE(G691,J691),'AÇÕES ORÇAMENTÁRIAS'!O:P,2,0)</f>
        <v>80000</v>
      </c>
      <c r="I691" s="65" t="n">
        <f aca="false">VLOOKUP(CONCATENATE(G691,J691),'AÇÕES ORÇAMENTÁRIAS'!O:Q,3,0)</f>
        <v>0</v>
      </c>
      <c r="J691" s="66" t="str">
        <f aca="false">LEFT(K691,5)</f>
        <v>20101</v>
      </c>
      <c r="K691" s="67" t="s">
        <v>1537</v>
      </c>
      <c r="L691" s="71" t="s">
        <v>1538</v>
      </c>
      <c r="M691" s="66" t="str">
        <f aca="false">VLOOKUP(L691,'AÇÕES ESTRATÉGICAS'!D:E,2,0)</f>
        <v>2418</v>
      </c>
      <c r="N691" s="66" t="str">
        <f aca="false">CONCATENATE(J691,O691)</f>
        <v>20101LABORATÓRIOS DE PESQUISA IMPLANTADO</v>
      </c>
      <c r="O691" s="69" t="s">
        <v>1540</v>
      </c>
      <c r="P691" s="69" t="s">
        <v>147</v>
      </c>
      <c r="Q691" s="69" t="n">
        <v>1</v>
      </c>
      <c r="R691" s="69" t="str">
        <f aca="false">VLOOKUP(O691,'PRODUTOS PPA'!G:G,1,0)</f>
        <v>LABORATÓRIOS DE PESQUISA IMPLANTADO</v>
      </c>
      <c r="S691" s="69" t="s">
        <v>1536</v>
      </c>
      <c r="T691" s="69" t="n">
        <v>1258</v>
      </c>
      <c r="U691" s="69" t="n">
        <v>80000</v>
      </c>
      <c r="V691" s="70"/>
      <c r="W691" s="69"/>
      <c r="X691" s="69"/>
      <c r="Y691" s="69"/>
      <c r="Z691" s="69"/>
      <c r="AA691" s="69"/>
      <c r="AB691" s="69"/>
      <c r="AC691" s="69"/>
      <c r="AD691" s="69"/>
      <c r="AE691" s="69"/>
      <c r="AF691" s="69"/>
    </row>
    <row r="692" customFormat="false" ht="15" hidden="false" customHeight="true" outlineLevel="0" collapsed="false">
      <c r="A692" s="60" t="s">
        <v>68</v>
      </c>
      <c r="B692" s="61" t="str">
        <f aca="false">VLOOKUP(A692,PROGRAMAS!A:I,5,0)</f>
        <v>TEMÁTICO</v>
      </c>
      <c r="C692" s="62" t="str">
        <f aca="false">VLOOKUP(A692,PROGRAMAS!A:I,2,0)</f>
        <v>CIÊNCIA, TECNOLOGIA E INOVAÇÃO</v>
      </c>
      <c r="D692" s="62" t="str">
        <f aca="false">VLOOKUP(A692,PROGRAMAS!A:O,3,0)</f>
        <v>DIRETRIZ I</v>
      </c>
      <c r="E692" s="62" t="str">
        <f aca="false">VLOOKUP(A692,PROGRAMAS!A:O,6,0)</f>
        <v>EDUCAÇÃO, CULTURA, ESPORTE E LAZER</v>
      </c>
      <c r="F692" s="63" t="s">
        <v>1541</v>
      </c>
      <c r="G692" s="66" t="str">
        <f aca="false">VLOOKUP(F692,'AÇÕES ORÇAMENTÁRIAS'!D:E,2,0)</f>
        <v>1263</v>
      </c>
      <c r="H692" s="65" t="n">
        <f aca="false">VLOOKUP(CONCATENATE(G692,J692),'AÇÕES ORÇAMENTÁRIAS'!O:P,2,0)</f>
        <v>60000</v>
      </c>
      <c r="I692" s="65" t="n">
        <f aca="false">VLOOKUP(CONCATENATE(G692,J692),'AÇÕES ORÇAMENTÁRIAS'!O:Q,3,0)</f>
        <v>0</v>
      </c>
      <c r="J692" s="66" t="str">
        <f aca="false">LEFT(K692,5)</f>
        <v>20101</v>
      </c>
      <c r="K692" s="67" t="s">
        <v>1537</v>
      </c>
      <c r="L692" s="71" t="s">
        <v>1542</v>
      </c>
      <c r="M692" s="66" t="str">
        <f aca="false">VLOOKUP(L692,'AÇÕES ESTRATÉGICAS'!D:E,2,0)</f>
        <v>2554</v>
      </c>
      <c r="N692" s="66" t="str">
        <f aca="false">CONCATENATE(J692,O692)</f>
        <v>20101ATIVIDADES DE PESQUISA REALIZADAS</v>
      </c>
      <c r="O692" s="69" t="s">
        <v>1543</v>
      </c>
      <c r="P692" s="69" t="s">
        <v>332</v>
      </c>
      <c r="Q692" s="69" t="n">
        <v>4</v>
      </c>
      <c r="R692" s="69" t="str">
        <f aca="false">VLOOKUP(O692,'PRODUTOS PPA'!G:G,1,0)</f>
        <v>ATIVIDADES DE PESQUISA REALIZADAS</v>
      </c>
      <c r="S692" s="69" t="s">
        <v>1541</v>
      </c>
      <c r="T692" s="69" t="s">
        <v>1544</v>
      </c>
      <c r="U692" s="69" t="n">
        <v>60000</v>
      </c>
      <c r="V692" s="70"/>
      <c r="W692" s="69"/>
      <c r="X692" s="69"/>
      <c r="Y692" s="69"/>
      <c r="Z692" s="69"/>
      <c r="AA692" s="69"/>
      <c r="AB692" s="69"/>
      <c r="AC692" s="69"/>
      <c r="AD692" s="69"/>
      <c r="AE692" s="69"/>
      <c r="AF692" s="69"/>
    </row>
    <row r="693" customFormat="false" ht="15" hidden="false" customHeight="true" outlineLevel="0" collapsed="false">
      <c r="A693" s="60" t="s">
        <v>68</v>
      </c>
      <c r="B693" s="61" t="str">
        <f aca="false">VLOOKUP(A693,PROGRAMAS!A:I,5,0)</f>
        <v>TEMÁTICO</v>
      </c>
      <c r="C693" s="62" t="str">
        <f aca="false">VLOOKUP(A693,PROGRAMAS!A:I,2,0)</f>
        <v>CIÊNCIA, TECNOLOGIA E INOVAÇÃO</v>
      </c>
      <c r="D693" s="62" t="str">
        <f aca="false">VLOOKUP(A693,PROGRAMAS!A:O,3,0)</f>
        <v>DIRETRIZ I</v>
      </c>
      <c r="E693" s="62" t="str">
        <f aca="false">VLOOKUP(A693,PROGRAMAS!A:O,6,0)</f>
        <v>EDUCAÇÃO, CULTURA, ESPORTE E LAZER</v>
      </c>
      <c r="F693" s="63" t="s">
        <v>1545</v>
      </c>
      <c r="G693" s="66" t="n">
        <v>1221</v>
      </c>
      <c r="H693" s="65" t="n">
        <f aca="false">VLOOKUP(CONCATENATE(G693,J693),'AÇÕES ORÇAMENTÁRIAS'!O:P,2,0)</f>
        <v>70000</v>
      </c>
      <c r="I693" s="65" t="n">
        <f aca="false">VLOOKUP(CONCATENATE(G693,J693),'AÇÕES ORÇAMENTÁRIAS'!O:Q,3,0)</f>
        <v>0</v>
      </c>
      <c r="J693" s="66" t="str">
        <f aca="false">LEFT(K693,5)</f>
        <v>20101</v>
      </c>
      <c r="K693" s="67" t="s">
        <v>1537</v>
      </c>
      <c r="L693" s="71" t="s">
        <v>1546</v>
      </c>
      <c r="M693" s="66" t="str">
        <f aca="false">VLOOKUP(L693,'AÇÕES ESTRATÉGICAS'!D:E,2,0)</f>
        <v>2432</v>
      </c>
      <c r="N693" s="66" t="str">
        <f aca="false">CONCATENATE(J693,O693)</f>
        <v>20101ATIVIDADES DE PESQUISA REALIZADAS</v>
      </c>
      <c r="O693" s="69" t="s">
        <v>1543</v>
      </c>
      <c r="P693" s="69" t="s">
        <v>332</v>
      </c>
      <c r="Q693" s="69" t="n">
        <v>2</v>
      </c>
      <c r="R693" s="69" t="str">
        <f aca="false">VLOOKUP(O693,'PRODUTOS PPA'!G:G,1,0)</f>
        <v>ATIVIDADES DE PESQUISA REALIZADAS</v>
      </c>
      <c r="S693" s="69" t="s">
        <v>1545</v>
      </c>
      <c r="T693" s="69" t="n">
        <v>1221</v>
      </c>
      <c r="U693" s="69" t="n">
        <v>70000</v>
      </c>
      <c r="V693" s="70"/>
      <c r="W693" s="69"/>
      <c r="X693" s="69"/>
      <c r="Y693" s="69"/>
      <c r="Z693" s="69"/>
      <c r="AA693" s="69"/>
      <c r="AB693" s="69"/>
      <c r="AC693" s="69"/>
      <c r="AD693" s="69"/>
      <c r="AE693" s="69"/>
      <c r="AF693" s="69"/>
    </row>
    <row r="694" customFormat="false" ht="15" hidden="false" customHeight="false" outlineLevel="0" collapsed="false">
      <c r="A694" s="60" t="s">
        <v>68</v>
      </c>
      <c r="B694" s="61" t="str">
        <f aca="false">VLOOKUP(A694,PROGRAMAS!A:I,5,0)</f>
        <v>TEMÁTICO</v>
      </c>
      <c r="C694" s="62" t="str">
        <f aca="false">VLOOKUP(A694,PROGRAMAS!A:I,2,0)</f>
        <v>CIÊNCIA, TECNOLOGIA E INOVAÇÃO</v>
      </c>
      <c r="D694" s="62" t="str">
        <f aca="false">VLOOKUP(A694,PROGRAMAS!A:O,3,0)</f>
        <v>DIRETRIZ I</v>
      </c>
      <c r="E694" s="62" t="str">
        <f aca="false">VLOOKUP(A694,PROGRAMAS!A:O,6,0)</f>
        <v>EDUCAÇÃO, CULTURA, ESPORTE E LAZER</v>
      </c>
      <c r="F694" s="63" t="s">
        <v>1545</v>
      </c>
      <c r="G694" s="66" t="n">
        <v>1221</v>
      </c>
      <c r="H694" s="65" t="n">
        <f aca="false">VLOOKUP(CONCATENATE(G694,J694),'AÇÕES ORÇAMENTÁRIAS'!O:P,2,0)</f>
        <v>70000</v>
      </c>
      <c r="I694" s="65" t="n">
        <f aca="false">VLOOKUP(CONCATENATE(G694,J694),'AÇÕES ORÇAMENTÁRIAS'!O:Q,3,0)</f>
        <v>0</v>
      </c>
      <c r="J694" s="66" t="str">
        <f aca="false">LEFT(K694,5)</f>
        <v>20101</v>
      </c>
      <c r="K694" s="67" t="s">
        <v>1537</v>
      </c>
      <c r="L694" s="71" t="s">
        <v>1546</v>
      </c>
      <c r="M694" s="66" t="str">
        <f aca="false">VLOOKUP(L694,'AÇÕES ESTRATÉGICAS'!D:E,2,0)</f>
        <v>2432</v>
      </c>
      <c r="N694" s="66" t="str">
        <f aca="false">CONCATENATE(J694,O694)</f>
        <v>20101CAPACITAÇÃO TÉCNICA</v>
      </c>
      <c r="O694" s="69" t="s">
        <v>1547</v>
      </c>
      <c r="P694" s="69" t="s">
        <v>291</v>
      </c>
      <c r="Q694" s="69" t="n">
        <v>13</v>
      </c>
      <c r="R694" s="69" t="str">
        <f aca="false">VLOOKUP(O694,'PRODUTOS PPA'!G:G,1,0)</f>
        <v>CAPACITAÇÃO TÉCNICA</v>
      </c>
      <c r="S694" s="69" t="s">
        <v>1545</v>
      </c>
      <c r="T694" s="69" t="n">
        <v>1221</v>
      </c>
      <c r="U694" s="69" t="n">
        <v>70000</v>
      </c>
      <c r="V694" s="70"/>
      <c r="W694" s="69"/>
      <c r="X694" s="69"/>
      <c r="Y694" s="69"/>
      <c r="Z694" s="69"/>
      <c r="AA694" s="69"/>
      <c r="AB694" s="69"/>
      <c r="AC694" s="69"/>
      <c r="AD694" s="69"/>
      <c r="AE694" s="69"/>
      <c r="AF694" s="69"/>
    </row>
    <row r="695" customFormat="false" ht="15" hidden="false" customHeight="true" outlineLevel="0" collapsed="false">
      <c r="A695" s="60" t="s">
        <v>68</v>
      </c>
      <c r="B695" s="61" t="str">
        <f aca="false">VLOOKUP(A695,PROGRAMAS!A:I,5,0)</f>
        <v>TEMÁTICO</v>
      </c>
      <c r="C695" s="62" t="str">
        <f aca="false">VLOOKUP(A695,PROGRAMAS!A:I,2,0)</f>
        <v>CIÊNCIA, TECNOLOGIA E INOVAÇÃO</v>
      </c>
      <c r="D695" s="62" t="str">
        <f aca="false">VLOOKUP(A695,PROGRAMAS!A:O,3,0)</f>
        <v>DIRETRIZ I</v>
      </c>
      <c r="E695" s="62" t="str">
        <f aca="false">VLOOKUP(A695,PROGRAMAS!A:O,6,0)</f>
        <v>EDUCAÇÃO, CULTURA, ESPORTE E LAZER</v>
      </c>
      <c r="F695" s="63" t="s">
        <v>1545</v>
      </c>
      <c r="G695" s="66" t="n">
        <v>1221</v>
      </c>
      <c r="H695" s="65" t="n">
        <f aca="false">VLOOKUP(CONCATENATE(G695,J695),'AÇÕES ORÇAMENTÁRIAS'!O:P,2,0)</f>
        <v>70000</v>
      </c>
      <c r="I695" s="65" t="n">
        <f aca="false">VLOOKUP(CONCATENATE(G695,J695),'AÇÕES ORÇAMENTÁRIAS'!O:Q,3,0)</f>
        <v>0</v>
      </c>
      <c r="J695" s="66" t="str">
        <f aca="false">LEFT(K695,5)</f>
        <v>20101</v>
      </c>
      <c r="K695" s="67" t="s">
        <v>1537</v>
      </c>
      <c r="L695" s="71" t="s">
        <v>1546</v>
      </c>
      <c r="M695" s="66" t="str">
        <f aca="false">VLOOKUP(L695,'AÇÕES ESTRATÉGICAS'!D:E,2,0)</f>
        <v>2432</v>
      </c>
      <c r="N695" s="66" t="str">
        <f aca="false">CONCATENATE(J695,O695)</f>
        <v>20101EDITAIS DE PESQUISA REALIZADOS</v>
      </c>
      <c r="O695" s="69" t="s">
        <v>1548</v>
      </c>
      <c r="P695" s="69" t="s">
        <v>147</v>
      </c>
      <c r="Q695" s="69" t="n">
        <v>10</v>
      </c>
      <c r="R695" s="69" t="str">
        <f aca="false">VLOOKUP(O695,'PRODUTOS PPA'!G:G,1,0)</f>
        <v>EDITAIS DE PESQUISA REALIZADOS</v>
      </c>
      <c r="S695" s="69" t="s">
        <v>1545</v>
      </c>
      <c r="T695" s="69" t="n">
        <v>1221</v>
      </c>
      <c r="U695" s="69" t="n">
        <v>70000</v>
      </c>
      <c r="V695" s="70"/>
      <c r="W695" s="69"/>
      <c r="X695" s="69"/>
      <c r="Y695" s="69"/>
      <c r="Z695" s="69"/>
      <c r="AA695" s="69"/>
      <c r="AB695" s="69"/>
      <c r="AC695" s="69"/>
      <c r="AD695" s="69"/>
      <c r="AE695" s="69"/>
      <c r="AF695" s="69"/>
    </row>
    <row r="696" customFormat="false" ht="15" hidden="false" customHeight="false" outlineLevel="0" collapsed="false">
      <c r="A696" s="60" t="s">
        <v>68</v>
      </c>
      <c r="B696" s="61" t="str">
        <f aca="false">VLOOKUP(A696,PROGRAMAS!A:I,5,0)</f>
        <v>TEMÁTICO</v>
      </c>
      <c r="C696" s="62" t="str">
        <f aca="false">VLOOKUP(A696,PROGRAMAS!A:I,2,0)</f>
        <v>CIÊNCIA, TECNOLOGIA E INOVAÇÃO</v>
      </c>
      <c r="D696" s="62" t="str">
        <f aca="false">VLOOKUP(A696,PROGRAMAS!A:O,3,0)</f>
        <v>DIRETRIZ I</v>
      </c>
      <c r="E696" s="62" t="str">
        <f aca="false">VLOOKUP(A696,PROGRAMAS!A:O,6,0)</f>
        <v>EDUCAÇÃO, CULTURA, ESPORTE E LAZER</v>
      </c>
      <c r="F696" s="63" t="s">
        <v>1545</v>
      </c>
      <c r="G696" s="66" t="n">
        <v>1221</v>
      </c>
      <c r="H696" s="65" t="n">
        <f aca="false">VLOOKUP(CONCATENATE(G696,J696),'AÇÕES ORÇAMENTÁRIAS'!O:P,2,0)</f>
        <v>70000</v>
      </c>
      <c r="I696" s="65" t="n">
        <f aca="false">VLOOKUP(CONCATENATE(G696,J696),'AÇÕES ORÇAMENTÁRIAS'!O:Q,3,0)</f>
        <v>0</v>
      </c>
      <c r="J696" s="66" t="str">
        <f aca="false">LEFT(K696,5)</f>
        <v>20101</v>
      </c>
      <c r="K696" s="67" t="s">
        <v>1537</v>
      </c>
      <c r="L696" s="71" t="s">
        <v>1546</v>
      </c>
      <c r="M696" s="66" t="str">
        <f aca="false">VLOOKUP(L696,'AÇÕES ESTRATÉGICAS'!D:E,2,0)</f>
        <v>2432</v>
      </c>
      <c r="N696" s="66" t="str">
        <f aca="false">CONCATENATE(J696,O696)</f>
        <v>20101INFRAESTRUTURA PARA O DESENVOLVIMENTO DE ENERGIAS RENOVÁVEIS IMPLANTADA</v>
      </c>
      <c r="O696" s="69" t="s">
        <v>1549</v>
      </c>
      <c r="P696" s="69" t="s">
        <v>147</v>
      </c>
      <c r="Q696" s="69" t="n">
        <v>1</v>
      </c>
      <c r="R696" s="69" t="str">
        <f aca="false">VLOOKUP(O696,'PRODUTOS PPA'!G:G,1,0)</f>
        <v>INFRAESTRUTURA PARA O DESENVOLVIMENTO DE ENERGIAS RENOVÁVEIS IMPLANTADA</v>
      </c>
      <c r="S696" s="69" t="s">
        <v>1545</v>
      </c>
      <c r="T696" s="69" t="n">
        <v>1221</v>
      </c>
      <c r="U696" s="69" t="n">
        <v>70000</v>
      </c>
      <c r="V696" s="70"/>
      <c r="W696" s="69"/>
      <c r="X696" s="69"/>
      <c r="Y696" s="69"/>
      <c r="Z696" s="69"/>
      <c r="AA696" s="69"/>
      <c r="AB696" s="69"/>
      <c r="AC696" s="69"/>
      <c r="AD696" s="69"/>
      <c r="AE696" s="69"/>
      <c r="AF696" s="69"/>
    </row>
    <row r="697" customFormat="false" ht="15" hidden="false" customHeight="true" outlineLevel="0" collapsed="false">
      <c r="A697" s="60" t="s">
        <v>68</v>
      </c>
      <c r="B697" s="61" t="str">
        <f aca="false">VLOOKUP(A697,PROGRAMAS!A:I,5,0)</f>
        <v>TEMÁTICO</v>
      </c>
      <c r="C697" s="62" t="str">
        <f aca="false">VLOOKUP(A697,PROGRAMAS!A:I,2,0)</f>
        <v>CIÊNCIA, TECNOLOGIA E INOVAÇÃO</v>
      </c>
      <c r="D697" s="62" t="str">
        <f aca="false">VLOOKUP(A697,PROGRAMAS!A:O,3,0)</f>
        <v>DIRETRIZ I</v>
      </c>
      <c r="E697" s="62" t="str">
        <f aca="false">VLOOKUP(A697,PROGRAMAS!A:O,6,0)</f>
        <v>EDUCAÇÃO, CULTURA, ESPORTE E LAZER</v>
      </c>
      <c r="F697" s="63" t="s">
        <v>1550</v>
      </c>
      <c r="G697" s="66" t="str">
        <f aca="false">VLOOKUP(F697,'AÇÕES ORÇAMENTÁRIAS'!D:E,2,0)</f>
        <v>1265</v>
      </c>
      <c r="H697" s="65" t="n">
        <f aca="false">VLOOKUP(CONCATENATE(G697,J697),'AÇÕES ORÇAMENTÁRIAS'!O:P,2,0)</f>
        <v>100000</v>
      </c>
      <c r="I697" s="65" t="n">
        <f aca="false">VLOOKUP(CONCATENATE(G697,J697),'AÇÕES ORÇAMENTÁRIAS'!O:Q,3,0)</f>
        <v>0</v>
      </c>
      <c r="J697" s="66" t="str">
        <f aca="false">LEFT(K697,5)</f>
        <v>20101</v>
      </c>
      <c r="K697" s="67" t="s">
        <v>1537</v>
      </c>
      <c r="L697" s="71" t="s">
        <v>1550</v>
      </c>
      <c r="M697" s="66" t="str">
        <f aca="false">VLOOKUP(L697,'AÇÕES ESTRATÉGICAS'!D:E,2,0)</f>
        <v>2632</v>
      </c>
      <c r="N697" s="66" t="str">
        <f aca="false">CONCATENATE(J697,O697)</f>
        <v>20101PARQUES TECNOLÓGICOS INSTALADOS E ESTRUTURADOS</v>
      </c>
      <c r="O697" s="69" t="s">
        <v>1551</v>
      </c>
      <c r="P697" s="69" t="s">
        <v>147</v>
      </c>
      <c r="Q697" s="69" t="n">
        <v>3</v>
      </c>
      <c r="R697" s="69" t="str">
        <f aca="false">VLOOKUP(O697,'PRODUTOS PPA'!G:G,1,0)</f>
        <v>PARQUES TECNOLÓGICOS INSTALADOS E ESTRUTURADOS</v>
      </c>
      <c r="S697" s="69" t="s">
        <v>1550</v>
      </c>
      <c r="T697" s="69" t="s">
        <v>1552</v>
      </c>
      <c r="U697" s="69" t="n">
        <v>100000</v>
      </c>
      <c r="V697" s="70"/>
      <c r="W697" s="69"/>
      <c r="X697" s="69"/>
      <c r="Y697" s="69"/>
      <c r="Z697" s="69"/>
      <c r="AA697" s="69"/>
      <c r="AB697" s="69"/>
      <c r="AC697" s="69"/>
      <c r="AD697" s="69"/>
      <c r="AE697" s="69"/>
      <c r="AF697" s="69"/>
    </row>
    <row r="698" customFormat="false" ht="15" hidden="false" customHeight="true" outlineLevel="0" collapsed="false">
      <c r="A698" s="60" t="s">
        <v>68</v>
      </c>
      <c r="B698" s="61" t="str">
        <f aca="false">VLOOKUP(A698,PROGRAMAS!A:I,5,0)</f>
        <v>TEMÁTICO</v>
      </c>
      <c r="C698" s="62" t="str">
        <f aca="false">VLOOKUP(A698,PROGRAMAS!A:I,2,0)</f>
        <v>CIÊNCIA, TECNOLOGIA E INOVAÇÃO</v>
      </c>
      <c r="D698" s="62" t="str">
        <f aca="false">VLOOKUP(A698,PROGRAMAS!A:O,3,0)</f>
        <v>DIRETRIZ I</v>
      </c>
      <c r="E698" s="62" t="str">
        <f aca="false">VLOOKUP(A698,PROGRAMAS!A:O,6,0)</f>
        <v>EDUCAÇÃO, CULTURA, ESPORTE E LAZER</v>
      </c>
      <c r="F698" s="63" t="s">
        <v>1553</v>
      </c>
      <c r="G698" s="66" t="str">
        <f aca="false">VLOOKUP(F698,'AÇÕES ORÇAMENTÁRIAS'!D:E,2,0)</f>
        <v>1228</v>
      </c>
      <c r="H698" s="65" t="n">
        <f aca="false">VLOOKUP(CONCATENATE(G698,J698),'AÇÕES ORÇAMENTÁRIAS'!O:P,2,0)</f>
        <v>70000</v>
      </c>
      <c r="I698" s="65" t="n">
        <f aca="false">VLOOKUP(CONCATENATE(G698,J698),'AÇÕES ORÇAMENTÁRIAS'!O:Q,3,0)</f>
        <v>0</v>
      </c>
      <c r="J698" s="66" t="str">
        <f aca="false">LEFT(K698,5)</f>
        <v>20101</v>
      </c>
      <c r="K698" s="67" t="s">
        <v>1537</v>
      </c>
      <c r="L698" s="71" t="s">
        <v>1554</v>
      </c>
      <c r="M698" s="66" t="str">
        <f aca="false">VLOOKUP(L698,'AÇÕES ESTRATÉGICAS'!D:E,2,0)</f>
        <v>2557</v>
      </c>
      <c r="N698" s="66" t="str">
        <f aca="false">CONCATENATE(J698,O698)</f>
        <v>20101FEIRA FIXA REALIZADA</v>
      </c>
      <c r="O698" s="69" t="s">
        <v>1555</v>
      </c>
      <c r="P698" s="69" t="s">
        <v>147</v>
      </c>
      <c r="Q698" s="69" t="n">
        <v>1</v>
      </c>
      <c r="R698" s="69" t="str">
        <f aca="false">VLOOKUP(O698,'PRODUTOS PPA'!G:G,1,0)</f>
        <v>FEIRA FIXA REALIZADA</v>
      </c>
      <c r="S698" s="69" t="s">
        <v>1553</v>
      </c>
      <c r="T698" s="69" t="s">
        <v>1556</v>
      </c>
      <c r="U698" s="69" t="n">
        <v>70000</v>
      </c>
      <c r="V698" s="70"/>
      <c r="W698" s="69"/>
      <c r="X698" s="69"/>
      <c r="Y698" s="69"/>
      <c r="Z698" s="69"/>
      <c r="AA698" s="69"/>
      <c r="AB698" s="69"/>
      <c r="AC698" s="69"/>
      <c r="AD698" s="69"/>
      <c r="AE698" s="69"/>
      <c r="AF698" s="69"/>
    </row>
    <row r="699" customFormat="false" ht="15" hidden="false" customHeight="true" outlineLevel="0" collapsed="false">
      <c r="A699" s="60" t="s">
        <v>68</v>
      </c>
      <c r="B699" s="61" t="str">
        <f aca="false">VLOOKUP(A699,PROGRAMAS!A:I,5,0)</f>
        <v>TEMÁTICO</v>
      </c>
      <c r="C699" s="62" t="str">
        <f aca="false">VLOOKUP(A699,PROGRAMAS!A:I,2,0)</f>
        <v>CIÊNCIA, TECNOLOGIA E INOVAÇÃO</v>
      </c>
      <c r="D699" s="62" t="str">
        <f aca="false">VLOOKUP(A699,PROGRAMAS!A:O,3,0)</f>
        <v>DIRETRIZ I</v>
      </c>
      <c r="E699" s="62" t="str">
        <f aca="false">VLOOKUP(A699,PROGRAMAS!A:O,6,0)</f>
        <v>EDUCAÇÃO, CULTURA, ESPORTE E LAZER</v>
      </c>
      <c r="F699" s="63" t="s">
        <v>1553</v>
      </c>
      <c r="G699" s="66" t="str">
        <f aca="false">VLOOKUP(F699,'AÇÕES ORÇAMENTÁRIAS'!D:E,2,0)</f>
        <v>1228</v>
      </c>
      <c r="H699" s="65" t="n">
        <f aca="false">VLOOKUP(CONCATENATE(G699,J699),'AÇÕES ORÇAMENTÁRIAS'!O:P,2,0)</f>
        <v>70000</v>
      </c>
      <c r="I699" s="65" t="n">
        <f aca="false">VLOOKUP(CONCATENATE(G699,J699),'AÇÕES ORÇAMENTÁRIAS'!O:Q,3,0)</f>
        <v>0</v>
      </c>
      <c r="J699" s="66" t="str">
        <f aca="false">LEFT(K699,5)</f>
        <v>20101</v>
      </c>
      <c r="K699" s="67" t="s">
        <v>1537</v>
      </c>
      <c r="L699" s="71" t="s">
        <v>1554</v>
      </c>
      <c r="M699" s="66" t="str">
        <f aca="false">VLOOKUP(L699,'AÇÕES ESTRATÉGICAS'!D:E,2,0)</f>
        <v>2557</v>
      </c>
      <c r="N699" s="66" t="str">
        <f aca="false">CONCATENATE(J699,O699)</f>
        <v>20101FEIRA ITINERANTE REALIZADA</v>
      </c>
      <c r="O699" s="69" t="s">
        <v>1557</v>
      </c>
      <c r="P699" s="69" t="s">
        <v>147</v>
      </c>
      <c r="Q699" s="69" t="n">
        <v>50</v>
      </c>
      <c r="R699" s="69" t="str">
        <f aca="false">VLOOKUP(O699,'PRODUTOS PPA'!G:G,1,0)</f>
        <v>FEIRA ITINERANTE REALIZADA</v>
      </c>
      <c r="S699" s="69" t="s">
        <v>1553</v>
      </c>
      <c r="T699" s="69" t="s">
        <v>1556</v>
      </c>
      <c r="U699" s="69" t="n">
        <v>70000</v>
      </c>
      <c r="V699" s="70"/>
      <c r="W699" s="69"/>
      <c r="X699" s="69"/>
      <c r="Y699" s="69"/>
      <c r="Z699" s="69"/>
      <c r="AA699" s="69"/>
      <c r="AB699" s="69"/>
      <c r="AC699" s="69"/>
      <c r="AD699" s="69"/>
      <c r="AE699" s="69"/>
      <c r="AF699" s="69"/>
    </row>
    <row r="700" customFormat="false" ht="15" hidden="false" customHeight="true" outlineLevel="0" collapsed="false">
      <c r="A700" s="60" t="s">
        <v>68</v>
      </c>
      <c r="B700" s="61" t="str">
        <f aca="false">VLOOKUP(A700,PROGRAMAS!A:I,5,0)</f>
        <v>TEMÁTICO</v>
      </c>
      <c r="C700" s="62" t="str">
        <f aca="false">VLOOKUP(A700,PROGRAMAS!A:I,2,0)</f>
        <v>CIÊNCIA, TECNOLOGIA E INOVAÇÃO</v>
      </c>
      <c r="D700" s="62" t="str">
        <f aca="false">VLOOKUP(A700,PROGRAMAS!A:O,3,0)</f>
        <v>DIRETRIZ I</v>
      </c>
      <c r="E700" s="62" t="str">
        <f aca="false">VLOOKUP(A700,PROGRAMAS!A:O,6,0)</f>
        <v>EDUCAÇÃO, CULTURA, ESPORTE E LAZER</v>
      </c>
      <c r="F700" s="63" t="s">
        <v>1553</v>
      </c>
      <c r="G700" s="66" t="str">
        <f aca="false">VLOOKUP(F700,'AÇÕES ORÇAMENTÁRIAS'!D:E,2,0)</f>
        <v>1228</v>
      </c>
      <c r="H700" s="65" t="n">
        <f aca="false">VLOOKUP(CONCATENATE(G700,J700),'AÇÕES ORÇAMENTÁRIAS'!O:P,2,0)</f>
        <v>70000</v>
      </c>
      <c r="I700" s="65" t="n">
        <f aca="false">VLOOKUP(CONCATENATE(G700,J700),'AÇÕES ORÇAMENTÁRIAS'!O:Q,3,0)</f>
        <v>0</v>
      </c>
      <c r="J700" s="66" t="str">
        <f aca="false">LEFT(K700,5)</f>
        <v>20101</v>
      </c>
      <c r="K700" s="67" t="s">
        <v>1537</v>
      </c>
      <c r="L700" s="71" t="s">
        <v>1554</v>
      </c>
      <c r="M700" s="66" t="str">
        <f aca="false">VLOOKUP(L700,'AÇÕES ESTRATÉGICAS'!D:E,2,0)</f>
        <v>2557</v>
      </c>
      <c r="N700" s="66" t="str">
        <f aca="false">CONCATENATE(J700,O700)</f>
        <v>20101PROGRAMA DA CIÊNCIA POPULARIZADO</v>
      </c>
      <c r="O700" s="69" t="s">
        <v>1558</v>
      </c>
      <c r="P700" s="69" t="s">
        <v>1300</v>
      </c>
      <c r="Q700" s="69" t="n">
        <v>56</v>
      </c>
      <c r="R700" s="69" t="str">
        <f aca="false">VLOOKUP(O700,'PRODUTOS PPA'!G:G,1,0)</f>
        <v>PROGRAMA DA CIÊNCIA POPULARIZADO</v>
      </c>
      <c r="S700" s="69" t="s">
        <v>1553</v>
      </c>
      <c r="T700" s="69" t="s">
        <v>1556</v>
      </c>
      <c r="U700" s="69" t="n">
        <v>70000</v>
      </c>
      <c r="V700" s="70"/>
      <c r="W700" s="69"/>
      <c r="X700" s="69"/>
      <c r="Y700" s="69"/>
      <c r="Z700" s="69"/>
      <c r="AA700" s="69"/>
      <c r="AB700" s="69"/>
      <c r="AC700" s="69"/>
      <c r="AD700" s="69"/>
      <c r="AE700" s="69"/>
      <c r="AF700" s="69"/>
    </row>
    <row r="701" customFormat="false" ht="15" hidden="false" customHeight="true" outlineLevel="0" collapsed="false">
      <c r="A701" s="60" t="s">
        <v>68</v>
      </c>
      <c r="B701" s="61" t="str">
        <f aca="false">VLOOKUP(A701,PROGRAMAS!A:I,5,0)</f>
        <v>TEMÁTICO</v>
      </c>
      <c r="C701" s="62" t="str">
        <f aca="false">VLOOKUP(A701,PROGRAMAS!A:I,2,0)</f>
        <v>CIÊNCIA, TECNOLOGIA E INOVAÇÃO</v>
      </c>
      <c r="D701" s="62" t="str">
        <f aca="false">VLOOKUP(A701,PROGRAMAS!A:O,3,0)</f>
        <v>DIRETRIZ I</v>
      </c>
      <c r="E701" s="62" t="str">
        <f aca="false">VLOOKUP(A701,PROGRAMAS!A:O,6,0)</f>
        <v>EDUCAÇÃO, CULTURA, ESPORTE E LAZER</v>
      </c>
      <c r="F701" s="63" t="s">
        <v>1553</v>
      </c>
      <c r="G701" s="66" t="str">
        <f aca="false">VLOOKUP(F701,'AÇÕES ORÇAMENTÁRIAS'!D:E,2,0)</f>
        <v>1228</v>
      </c>
      <c r="H701" s="65" t="n">
        <f aca="false">VLOOKUP(CONCATENATE(G701,J701),'AÇÕES ORÇAMENTÁRIAS'!O:P,2,0)</f>
        <v>70000</v>
      </c>
      <c r="I701" s="65" t="n">
        <f aca="false">VLOOKUP(CONCATENATE(G701,J701),'AÇÕES ORÇAMENTÁRIAS'!O:Q,3,0)</f>
        <v>0</v>
      </c>
      <c r="J701" s="66" t="str">
        <f aca="false">LEFT(K701,5)</f>
        <v>20101</v>
      </c>
      <c r="K701" s="67" t="s">
        <v>1537</v>
      </c>
      <c r="L701" s="71" t="s">
        <v>1554</v>
      </c>
      <c r="M701" s="66" t="str">
        <f aca="false">VLOOKUP(L701,'AÇÕES ESTRATÉGICAS'!D:E,2,0)</f>
        <v>2557</v>
      </c>
      <c r="N701" s="66" t="str">
        <f aca="false">CONCATENATE(J701,O701)</f>
        <v>20101PUBLICAÇÃO</v>
      </c>
      <c r="O701" s="69" t="s">
        <v>1559</v>
      </c>
      <c r="P701" s="69" t="s">
        <v>147</v>
      </c>
      <c r="Q701" s="69" t="n">
        <v>2500</v>
      </c>
      <c r="R701" s="69" t="str">
        <f aca="false">VLOOKUP(O701,'PRODUTOS PPA'!G:G,1,0)</f>
        <v>PUBLICAÇÃO</v>
      </c>
      <c r="S701" s="69" t="s">
        <v>1553</v>
      </c>
      <c r="T701" s="69" t="s">
        <v>1556</v>
      </c>
      <c r="U701" s="69" t="n">
        <v>70000</v>
      </c>
      <c r="V701" s="70"/>
      <c r="W701" s="69"/>
      <c r="X701" s="69"/>
      <c r="Y701" s="69"/>
      <c r="Z701" s="69"/>
      <c r="AA701" s="69"/>
      <c r="AB701" s="69"/>
      <c r="AC701" s="69"/>
      <c r="AD701" s="69"/>
      <c r="AE701" s="69"/>
      <c r="AF701" s="69"/>
    </row>
    <row r="702" customFormat="false" ht="15" hidden="false" customHeight="true" outlineLevel="0" collapsed="false">
      <c r="A702" s="60" t="s">
        <v>80</v>
      </c>
      <c r="B702" s="61" t="str">
        <f aca="false">VLOOKUP(A702,PROGRAMAS!A:I,5,0)</f>
        <v>TEMÁTICO</v>
      </c>
      <c r="C702" s="62" t="str">
        <f aca="false">VLOOKUP(A702,PROGRAMAS!A:I,2,0)</f>
        <v>AVANÇA PIAUÍ</v>
      </c>
      <c r="D702" s="62" t="str">
        <f aca="false">VLOOKUP(A702,PROGRAMAS!A:O,3,0)</f>
        <v>DIRETRIZ II</v>
      </c>
      <c r="E702" s="62" t="str">
        <f aca="false">VLOOKUP(A702,PROGRAMAS!A:O,6,0)</f>
        <v>DESENVOLVIMENTO ECONÔMICO</v>
      </c>
      <c r="F702" s="63" t="s">
        <v>1560</v>
      </c>
      <c r="G702" s="66" t="str">
        <f aca="false">VLOOKUP(F702,'AÇÕES ORÇAMENTÁRIAS'!D:E,2,0)</f>
        <v>1108</v>
      </c>
      <c r="H702" s="65" t="n">
        <f aca="false">VLOOKUP(CONCATENATE(G702,J702),'AÇÕES ORÇAMENTÁRIAS'!O:P,2,0)</f>
        <v>3333107</v>
      </c>
      <c r="I702" s="65" t="n">
        <f aca="false">VLOOKUP(CONCATENATE(G702,J702),'AÇÕES ORÇAMENTÁRIAS'!O:Q,3,0)</f>
        <v>67745</v>
      </c>
      <c r="J702" s="66" t="str">
        <f aca="false">LEFT(K702,5)</f>
        <v>20101</v>
      </c>
      <c r="K702" s="67" t="s">
        <v>1537</v>
      </c>
      <c r="L702" s="71" t="s">
        <v>1561</v>
      </c>
      <c r="M702" s="66" t="str">
        <f aca="false">VLOOKUP(L702,'AÇÕES ESTRATÉGICAS'!D:E,2,0)</f>
        <v>1583</v>
      </c>
      <c r="N702" s="66" t="str">
        <f aca="false">CONCATENATE(J702,O702)</f>
        <v>20101ACESSO AO MERCADO PROMOVIDO POR MEIO DE FEIRAS E EVENTOS INTERNACIONAIS, NACIONAIS E REGIONAIS</v>
      </c>
      <c r="O702" s="69" t="s">
        <v>1562</v>
      </c>
      <c r="P702" s="69" t="s">
        <v>147</v>
      </c>
      <c r="Q702" s="69" t="n">
        <v>3</v>
      </c>
      <c r="R702" s="69" t="str">
        <f aca="false">VLOOKUP(O702,'PRODUTOS PPA'!G:G,1,0)</f>
        <v>ACESSO AO MERCADO PROMOVIDO POR MEIO DE FEIRAS E EVENTOS INTERNACIONAIS, NACIONAIS E REGIONAIS</v>
      </c>
      <c r="S702" s="69" t="s">
        <v>1560</v>
      </c>
      <c r="T702" s="69" t="s">
        <v>1563</v>
      </c>
      <c r="U702" s="69" t="n">
        <v>3333107</v>
      </c>
      <c r="V702" s="70"/>
      <c r="W702" s="69"/>
      <c r="X702" s="69"/>
      <c r="Y702" s="69"/>
      <c r="Z702" s="69"/>
      <c r="AA702" s="69"/>
      <c r="AB702" s="69"/>
      <c r="AC702" s="69"/>
      <c r="AD702" s="69"/>
      <c r="AE702" s="69"/>
      <c r="AF702" s="69"/>
    </row>
    <row r="703" customFormat="false" ht="15" hidden="false" customHeight="true" outlineLevel="0" collapsed="false">
      <c r="A703" s="60" t="s">
        <v>80</v>
      </c>
      <c r="B703" s="61" t="str">
        <f aca="false">VLOOKUP(A703,PROGRAMAS!A:I,5,0)</f>
        <v>TEMÁTICO</v>
      </c>
      <c r="C703" s="62" t="str">
        <f aca="false">VLOOKUP(A703,PROGRAMAS!A:I,2,0)</f>
        <v>AVANÇA PIAUÍ</v>
      </c>
      <c r="D703" s="62" t="str">
        <f aca="false">VLOOKUP(A703,PROGRAMAS!A:O,3,0)</f>
        <v>DIRETRIZ II</v>
      </c>
      <c r="E703" s="62" t="str">
        <f aca="false">VLOOKUP(A703,PROGRAMAS!A:O,6,0)</f>
        <v>DESENVOLVIMENTO ECONÔMICO</v>
      </c>
      <c r="F703" s="63" t="s">
        <v>1560</v>
      </c>
      <c r="G703" s="66" t="str">
        <f aca="false">VLOOKUP(F703,'AÇÕES ORÇAMENTÁRIAS'!D:E,2,0)</f>
        <v>1108</v>
      </c>
      <c r="H703" s="65" t="n">
        <f aca="false">VLOOKUP(CONCATENATE(G703,J703),'AÇÕES ORÇAMENTÁRIAS'!O:P,2,0)</f>
        <v>3333107</v>
      </c>
      <c r="I703" s="65" t="n">
        <f aca="false">VLOOKUP(CONCATENATE(G703,J703),'AÇÕES ORÇAMENTÁRIAS'!O:Q,3,0)</f>
        <v>67745</v>
      </c>
      <c r="J703" s="66" t="str">
        <f aca="false">LEFT(K703,5)</f>
        <v>20101</v>
      </c>
      <c r="K703" s="67" t="s">
        <v>1537</v>
      </c>
      <c r="L703" s="71" t="s">
        <v>1561</v>
      </c>
      <c r="M703" s="66" t="str">
        <f aca="false">VLOOKUP(L703,'AÇÕES ESTRATÉGICAS'!D:E,2,0)</f>
        <v>1583</v>
      </c>
      <c r="N703" s="66" t="str">
        <f aca="false">CONCATENATE(J703,O703)</f>
        <v>20101ASSOCIAÇÕES E COOPERATIVAS FOMENTADAS</v>
      </c>
      <c r="O703" s="69" t="s">
        <v>1564</v>
      </c>
      <c r="P703" s="69" t="s">
        <v>136</v>
      </c>
      <c r="Q703" s="69" t="n">
        <v>30</v>
      </c>
      <c r="R703" s="69" t="str">
        <f aca="false">VLOOKUP(O703,'PRODUTOS PPA'!G:G,1,0)</f>
        <v>ASSOCIAÇÕES E COOPERATIVAS FOMENTADAS</v>
      </c>
      <c r="S703" s="69" t="s">
        <v>1560</v>
      </c>
      <c r="T703" s="69" t="s">
        <v>1563</v>
      </c>
      <c r="U703" s="69" t="n">
        <v>3333107</v>
      </c>
      <c r="V703" s="70"/>
      <c r="W703" s="69"/>
      <c r="X703" s="69"/>
      <c r="Y703" s="69"/>
      <c r="Z703" s="69"/>
      <c r="AA703" s="69"/>
      <c r="AB703" s="69"/>
      <c r="AC703" s="69"/>
      <c r="AD703" s="69"/>
      <c r="AE703" s="69"/>
      <c r="AF703" s="69"/>
    </row>
    <row r="704" customFormat="false" ht="15" hidden="false" customHeight="false" outlineLevel="0" collapsed="false">
      <c r="A704" s="60" t="s">
        <v>80</v>
      </c>
      <c r="B704" s="61" t="str">
        <f aca="false">VLOOKUP(A704,PROGRAMAS!A:I,5,0)</f>
        <v>TEMÁTICO</v>
      </c>
      <c r="C704" s="62" t="str">
        <f aca="false">VLOOKUP(A704,PROGRAMAS!A:I,2,0)</f>
        <v>AVANÇA PIAUÍ</v>
      </c>
      <c r="D704" s="62" t="str">
        <f aca="false">VLOOKUP(A704,PROGRAMAS!A:O,3,0)</f>
        <v>DIRETRIZ II</v>
      </c>
      <c r="E704" s="62" t="str">
        <f aca="false">VLOOKUP(A704,PROGRAMAS!A:O,6,0)</f>
        <v>DESENVOLVIMENTO ECONÔMICO</v>
      </c>
      <c r="F704" s="63" t="s">
        <v>1560</v>
      </c>
      <c r="G704" s="66" t="str">
        <f aca="false">VLOOKUP(F704,'AÇÕES ORÇAMENTÁRIAS'!D:E,2,0)</f>
        <v>1108</v>
      </c>
      <c r="H704" s="65" t="n">
        <f aca="false">VLOOKUP(CONCATENATE(G704,J704),'AÇÕES ORÇAMENTÁRIAS'!O:P,2,0)</f>
        <v>3333107</v>
      </c>
      <c r="I704" s="65" t="n">
        <f aca="false">VLOOKUP(CONCATENATE(G704,J704),'AÇÕES ORÇAMENTÁRIAS'!O:Q,3,0)</f>
        <v>67745</v>
      </c>
      <c r="J704" s="66" t="str">
        <f aca="false">LEFT(K704,5)</f>
        <v>20101</v>
      </c>
      <c r="K704" s="67" t="s">
        <v>1537</v>
      </c>
      <c r="L704" s="71" t="s">
        <v>1561</v>
      </c>
      <c r="M704" s="66" t="str">
        <f aca="false">VLOOKUP(L704,'AÇÕES ESTRATÉGICAS'!D:E,2,0)</f>
        <v>1583</v>
      </c>
      <c r="N704" s="66" t="str">
        <f aca="false">CONCATENATE(J704,O704)</f>
        <v>20101CAPACITAÇÃO EM VAREJO MODERNO E COMPETITIVO REALIZADA</v>
      </c>
      <c r="O704" s="69" t="s">
        <v>1565</v>
      </c>
      <c r="P704" s="69" t="s">
        <v>136</v>
      </c>
      <c r="Q704" s="69" t="n">
        <v>35</v>
      </c>
      <c r="R704" s="69" t="str">
        <f aca="false">VLOOKUP(O704,'PRODUTOS PPA'!G:G,1,0)</f>
        <v>CAPACITAÇÃO EM VAREJO MODERNO E COMPETITIVO REALIZADA</v>
      </c>
      <c r="S704" s="69" t="s">
        <v>1560</v>
      </c>
      <c r="T704" s="69" t="s">
        <v>1563</v>
      </c>
      <c r="U704" s="69" t="n">
        <v>3333107</v>
      </c>
      <c r="V704" s="70"/>
      <c r="W704" s="69"/>
      <c r="X704" s="69"/>
      <c r="Y704" s="69"/>
      <c r="Z704" s="69"/>
      <c r="AA704" s="69"/>
      <c r="AB704" s="69"/>
      <c r="AC704" s="69"/>
      <c r="AD704" s="69"/>
      <c r="AE704" s="69"/>
      <c r="AF704" s="69"/>
    </row>
    <row r="705" customFormat="false" ht="15" hidden="false" customHeight="true" outlineLevel="0" collapsed="false">
      <c r="A705" s="60" t="s">
        <v>80</v>
      </c>
      <c r="B705" s="61" t="str">
        <f aca="false">VLOOKUP(A705,PROGRAMAS!A:I,5,0)</f>
        <v>TEMÁTICO</v>
      </c>
      <c r="C705" s="62" t="str">
        <f aca="false">VLOOKUP(A705,PROGRAMAS!A:I,2,0)</f>
        <v>AVANÇA PIAUÍ</v>
      </c>
      <c r="D705" s="62" t="str">
        <f aca="false">VLOOKUP(A705,PROGRAMAS!A:O,3,0)</f>
        <v>DIRETRIZ II</v>
      </c>
      <c r="E705" s="62" t="str">
        <f aca="false">VLOOKUP(A705,PROGRAMAS!A:O,6,0)</f>
        <v>DESENVOLVIMENTO ECONÔMICO</v>
      </c>
      <c r="F705" s="63" t="s">
        <v>1560</v>
      </c>
      <c r="G705" s="66" t="str">
        <f aca="false">VLOOKUP(F705,'AÇÕES ORÇAMENTÁRIAS'!D:E,2,0)</f>
        <v>1108</v>
      </c>
      <c r="H705" s="65" t="n">
        <f aca="false">VLOOKUP(CONCATENATE(G705,J705),'AÇÕES ORÇAMENTÁRIAS'!O:P,2,0)</f>
        <v>3333107</v>
      </c>
      <c r="I705" s="65" t="n">
        <f aca="false">VLOOKUP(CONCATENATE(G705,J705),'AÇÕES ORÇAMENTÁRIAS'!O:Q,3,0)</f>
        <v>67745</v>
      </c>
      <c r="J705" s="66" t="str">
        <f aca="false">LEFT(K705,5)</f>
        <v>20101</v>
      </c>
      <c r="K705" s="67" t="s">
        <v>1537</v>
      </c>
      <c r="L705" s="71" t="s">
        <v>1561</v>
      </c>
      <c r="M705" s="66" t="str">
        <f aca="false">VLOOKUP(L705,'AÇÕES ESTRATÉGICAS'!D:E,2,0)</f>
        <v>1583</v>
      </c>
      <c r="N705" s="66" t="str">
        <f aca="false">CONCATENATE(J705,O705)</f>
        <v>20101EMPREENDEDORES INFORMAIS INCLUIDOS NO CADASTRO ESTADUAL</v>
      </c>
      <c r="O705" s="69" t="s">
        <v>1566</v>
      </c>
      <c r="P705" s="69" t="s">
        <v>136</v>
      </c>
      <c r="Q705" s="69" t="n">
        <v>50</v>
      </c>
      <c r="R705" s="69" t="str">
        <f aca="false">VLOOKUP(O705,'PRODUTOS PPA'!G:G,1,0)</f>
        <v>EMPREENDEDORES INFORMAIS INCLUIDOS NO CADASTRO ESTADUAL</v>
      </c>
      <c r="S705" s="69" t="s">
        <v>1560</v>
      </c>
      <c r="T705" s="69" t="s">
        <v>1563</v>
      </c>
      <c r="U705" s="69" t="n">
        <v>3333107</v>
      </c>
      <c r="V705" s="70"/>
      <c r="W705" s="69"/>
      <c r="X705" s="69"/>
      <c r="Y705" s="69"/>
      <c r="Z705" s="69"/>
      <c r="AA705" s="69"/>
      <c r="AB705" s="69"/>
      <c r="AC705" s="69"/>
      <c r="AD705" s="69"/>
      <c r="AE705" s="69"/>
      <c r="AF705" s="69"/>
    </row>
    <row r="706" customFormat="false" ht="15" hidden="false" customHeight="true" outlineLevel="0" collapsed="false">
      <c r="A706" s="60" t="s">
        <v>80</v>
      </c>
      <c r="B706" s="61" t="str">
        <f aca="false">VLOOKUP(A706,PROGRAMAS!A:I,5,0)</f>
        <v>TEMÁTICO</v>
      </c>
      <c r="C706" s="62" t="str">
        <f aca="false">VLOOKUP(A706,PROGRAMAS!A:I,2,0)</f>
        <v>AVANÇA PIAUÍ</v>
      </c>
      <c r="D706" s="62" t="str">
        <f aca="false">VLOOKUP(A706,PROGRAMAS!A:O,3,0)</f>
        <v>DIRETRIZ II</v>
      </c>
      <c r="E706" s="62" t="str">
        <f aca="false">VLOOKUP(A706,PROGRAMAS!A:O,6,0)</f>
        <v>DESENVOLVIMENTO ECONÔMICO</v>
      </c>
      <c r="F706" s="63" t="s">
        <v>1560</v>
      </c>
      <c r="G706" s="66" t="str">
        <f aca="false">VLOOKUP(F706,'AÇÕES ORÇAMENTÁRIAS'!D:E,2,0)</f>
        <v>1108</v>
      </c>
      <c r="H706" s="65" t="n">
        <f aca="false">VLOOKUP(CONCATENATE(G706,J706),'AÇÕES ORÇAMENTÁRIAS'!O:P,2,0)</f>
        <v>3333107</v>
      </c>
      <c r="I706" s="65" t="n">
        <f aca="false">VLOOKUP(CONCATENATE(G706,J706),'AÇÕES ORÇAMENTÁRIAS'!O:Q,3,0)</f>
        <v>67745</v>
      </c>
      <c r="J706" s="66" t="str">
        <f aca="false">LEFT(K706,5)</f>
        <v>20101</v>
      </c>
      <c r="K706" s="67" t="s">
        <v>1537</v>
      </c>
      <c r="L706" s="71" t="s">
        <v>1561</v>
      </c>
      <c r="M706" s="66" t="str">
        <f aca="false">VLOOKUP(L706,'AÇÕES ESTRATÉGICAS'!D:E,2,0)</f>
        <v>1583</v>
      </c>
      <c r="N706" s="66" t="str">
        <f aca="false">CONCATENATE(J706,O706)</f>
        <v>20101EMPRESÁRIOS DO COMÉRCIO INSERIDOS NA ATIVIDADE INDUSTRIAL</v>
      </c>
      <c r="O706" s="69" t="s">
        <v>1567</v>
      </c>
      <c r="P706" s="69" t="s">
        <v>136</v>
      </c>
      <c r="Q706" s="69" t="n">
        <v>40</v>
      </c>
      <c r="R706" s="69" t="str">
        <f aca="false">VLOOKUP(O706,'PRODUTOS PPA'!G:G,1,0)</f>
        <v>EMPRESÁRIOS DO COMÉRCIO INSERIDOS NA ATIVIDADE INDUSTRIAL</v>
      </c>
      <c r="S706" s="69" t="s">
        <v>1560</v>
      </c>
      <c r="T706" s="69" t="s">
        <v>1563</v>
      </c>
      <c r="U706" s="69" t="n">
        <v>3333107</v>
      </c>
      <c r="V706" s="70"/>
      <c r="W706" s="69"/>
      <c r="X706" s="69"/>
      <c r="Y706" s="69"/>
      <c r="Z706" s="69"/>
      <c r="AA706" s="69"/>
      <c r="AB706" s="69"/>
      <c r="AC706" s="69"/>
      <c r="AD706" s="69"/>
      <c r="AE706" s="69"/>
      <c r="AF706" s="69"/>
    </row>
    <row r="707" customFormat="false" ht="15" hidden="false" customHeight="true" outlineLevel="0" collapsed="false">
      <c r="A707" s="60" t="s">
        <v>80</v>
      </c>
      <c r="B707" s="61" t="str">
        <f aca="false">VLOOKUP(A707,PROGRAMAS!A:I,5,0)</f>
        <v>TEMÁTICO</v>
      </c>
      <c r="C707" s="62" t="str">
        <f aca="false">VLOOKUP(A707,PROGRAMAS!A:I,2,0)</f>
        <v>AVANÇA PIAUÍ</v>
      </c>
      <c r="D707" s="62" t="str">
        <f aca="false">VLOOKUP(A707,PROGRAMAS!A:O,3,0)</f>
        <v>DIRETRIZ II</v>
      </c>
      <c r="E707" s="62" t="str">
        <f aca="false">VLOOKUP(A707,PROGRAMAS!A:O,6,0)</f>
        <v>DESENVOLVIMENTO ECONÔMICO</v>
      </c>
      <c r="F707" s="63" t="s">
        <v>1560</v>
      </c>
      <c r="G707" s="66" t="str">
        <f aca="false">VLOOKUP(F707,'AÇÕES ORÇAMENTÁRIAS'!D:E,2,0)</f>
        <v>1108</v>
      </c>
      <c r="H707" s="65" t="n">
        <f aca="false">VLOOKUP(CONCATENATE(G707,J707),'AÇÕES ORÇAMENTÁRIAS'!O:P,2,0)</f>
        <v>3333107</v>
      </c>
      <c r="I707" s="65" t="n">
        <f aca="false">VLOOKUP(CONCATENATE(G707,J707),'AÇÕES ORÇAMENTÁRIAS'!O:Q,3,0)</f>
        <v>67745</v>
      </c>
      <c r="J707" s="66" t="str">
        <f aca="false">LEFT(K707,5)</f>
        <v>20101</v>
      </c>
      <c r="K707" s="67" t="s">
        <v>1537</v>
      </c>
      <c r="L707" s="71" t="s">
        <v>1568</v>
      </c>
      <c r="M707" s="66" t="str">
        <f aca="false">VLOOKUP(L707,'AÇÕES ESTRATÉGICAS'!D:E,2,0)</f>
        <v>2588</v>
      </c>
      <c r="N707" s="66" t="str">
        <f aca="false">CONCATENATE(J707,O707)</f>
        <v>20101ARRANJOS PRODUTIVOS LOCAIS APOIADOS</v>
      </c>
      <c r="O707" s="69" t="s">
        <v>1569</v>
      </c>
      <c r="P707" s="69" t="s">
        <v>147</v>
      </c>
      <c r="Q707" s="69" t="n">
        <v>7</v>
      </c>
      <c r="R707" s="69" t="str">
        <f aca="false">VLOOKUP(O707,'PRODUTOS PPA'!G:G,1,0)</f>
        <v>ARRANJOS PRODUTIVOS LOCAIS APOIADOS</v>
      </c>
      <c r="S707" s="69" t="s">
        <v>1560</v>
      </c>
      <c r="T707" s="69" t="s">
        <v>1563</v>
      </c>
      <c r="U707" s="69" t="n">
        <v>3333107</v>
      </c>
      <c r="V707" s="70"/>
      <c r="W707" s="69"/>
      <c r="X707" s="69"/>
      <c r="Y707" s="69"/>
      <c r="Z707" s="69"/>
      <c r="AA707" s="69"/>
      <c r="AB707" s="69"/>
      <c r="AC707" s="69"/>
      <c r="AD707" s="69"/>
      <c r="AE707" s="69"/>
      <c r="AF707" s="69"/>
    </row>
    <row r="708" customFormat="false" ht="15" hidden="false" customHeight="true" outlineLevel="0" collapsed="false">
      <c r="A708" s="60" t="s">
        <v>80</v>
      </c>
      <c r="B708" s="61" t="str">
        <f aca="false">VLOOKUP(A708,PROGRAMAS!A:I,5,0)</f>
        <v>TEMÁTICO</v>
      </c>
      <c r="C708" s="62" t="str">
        <f aca="false">VLOOKUP(A708,PROGRAMAS!A:I,2,0)</f>
        <v>AVANÇA PIAUÍ</v>
      </c>
      <c r="D708" s="62" t="str">
        <f aca="false">VLOOKUP(A708,PROGRAMAS!A:O,3,0)</f>
        <v>DIRETRIZ II</v>
      </c>
      <c r="E708" s="62" t="str">
        <f aca="false">VLOOKUP(A708,PROGRAMAS!A:O,6,0)</f>
        <v>DESENVOLVIMENTO ECONÔMICO</v>
      </c>
      <c r="F708" s="63" t="s">
        <v>1560</v>
      </c>
      <c r="G708" s="66" t="str">
        <f aca="false">VLOOKUP(F708,'AÇÕES ORÇAMENTÁRIAS'!D:E,2,0)</f>
        <v>1108</v>
      </c>
      <c r="H708" s="65" t="n">
        <f aca="false">VLOOKUP(CONCATENATE(G708,J708),'AÇÕES ORÇAMENTÁRIAS'!O:P,2,0)</f>
        <v>3333107</v>
      </c>
      <c r="I708" s="65" t="n">
        <f aca="false">VLOOKUP(CONCATENATE(G708,J708),'AÇÕES ORÇAMENTÁRIAS'!O:Q,3,0)</f>
        <v>67745</v>
      </c>
      <c r="J708" s="66" t="str">
        <f aca="false">LEFT(K708,5)</f>
        <v>20101</v>
      </c>
      <c r="K708" s="67" t="s">
        <v>1537</v>
      </c>
      <c r="L708" s="71" t="s">
        <v>1568</v>
      </c>
      <c r="M708" s="66" t="str">
        <f aca="false">VLOOKUP(L708,'AÇÕES ESTRATÉGICAS'!D:E,2,0)</f>
        <v>2588</v>
      </c>
      <c r="N708" s="66" t="str">
        <f aca="false">CONCATENATE(J708,O708)</f>
        <v>20101ATIVIDADES DE PESQUISA REALIZADAS</v>
      </c>
      <c r="O708" s="69" t="s">
        <v>1543</v>
      </c>
      <c r="P708" s="69" t="s">
        <v>332</v>
      </c>
      <c r="Q708" s="69" t="n">
        <v>2</v>
      </c>
      <c r="R708" s="69" t="str">
        <f aca="false">VLOOKUP(O708,'PRODUTOS PPA'!G:G,1,0)</f>
        <v>ATIVIDADES DE PESQUISA REALIZADAS</v>
      </c>
      <c r="S708" s="69" t="s">
        <v>1560</v>
      </c>
      <c r="T708" s="69" t="s">
        <v>1563</v>
      </c>
      <c r="U708" s="69" t="n">
        <v>3333107</v>
      </c>
      <c r="V708" s="70"/>
      <c r="W708" s="69"/>
      <c r="X708" s="69"/>
      <c r="Y708" s="69"/>
      <c r="Z708" s="69"/>
      <c r="AA708" s="69"/>
      <c r="AB708" s="69"/>
      <c r="AC708" s="69"/>
      <c r="AD708" s="69"/>
      <c r="AE708" s="69"/>
      <c r="AF708" s="69"/>
    </row>
    <row r="709" customFormat="false" ht="15" hidden="false" customHeight="true" outlineLevel="0" collapsed="false">
      <c r="A709" s="60" t="s">
        <v>80</v>
      </c>
      <c r="B709" s="61" t="str">
        <f aca="false">VLOOKUP(A709,PROGRAMAS!A:I,5,0)</f>
        <v>TEMÁTICO</v>
      </c>
      <c r="C709" s="62" t="str">
        <f aca="false">VLOOKUP(A709,PROGRAMAS!A:I,2,0)</f>
        <v>AVANÇA PIAUÍ</v>
      </c>
      <c r="D709" s="62" t="str">
        <f aca="false">VLOOKUP(A709,PROGRAMAS!A:O,3,0)</f>
        <v>DIRETRIZ II</v>
      </c>
      <c r="E709" s="62" t="str">
        <f aca="false">VLOOKUP(A709,PROGRAMAS!A:O,6,0)</f>
        <v>DESENVOLVIMENTO ECONÔMICO</v>
      </c>
      <c r="F709" s="63" t="s">
        <v>1560</v>
      </c>
      <c r="G709" s="66" t="str">
        <f aca="false">VLOOKUP(F709,'AÇÕES ORÇAMENTÁRIAS'!D:E,2,0)</f>
        <v>1108</v>
      </c>
      <c r="H709" s="65" t="n">
        <f aca="false">VLOOKUP(CONCATENATE(G709,J709),'AÇÕES ORÇAMENTÁRIAS'!O:P,2,0)</f>
        <v>3333107</v>
      </c>
      <c r="I709" s="65" t="n">
        <f aca="false">VLOOKUP(CONCATENATE(G709,J709),'AÇÕES ORÇAMENTÁRIAS'!O:Q,3,0)</f>
        <v>67745</v>
      </c>
      <c r="J709" s="66" t="str">
        <f aca="false">LEFT(K709,5)</f>
        <v>20101</v>
      </c>
      <c r="K709" s="67" t="s">
        <v>1537</v>
      </c>
      <c r="L709" s="71" t="s">
        <v>1568</v>
      </c>
      <c r="M709" s="66" t="str">
        <f aca="false">VLOOKUP(L709,'AÇÕES ESTRATÉGICAS'!D:E,2,0)</f>
        <v>2588</v>
      </c>
      <c r="N709" s="66" t="str">
        <f aca="false">CONCATENATE(J709,O709)</f>
        <v>20101CAPACITAÇÃO TÉCNICA REALIZADA</v>
      </c>
      <c r="O709" s="69" t="s">
        <v>1570</v>
      </c>
      <c r="P709" s="69" t="s">
        <v>291</v>
      </c>
      <c r="Q709" s="69" t="n">
        <v>15</v>
      </c>
      <c r="R709" s="69" t="str">
        <f aca="false">VLOOKUP(O709,'PRODUTOS PPA'!G:G,1,0)</f>
        <v>CAPACITAÇÃO TÉCNICA REALIZADA</v>
      </c>
      <c r="S709" s="69" t="s">
        <v>1560</v>
      </c>
      <c r="T709" s="69" t="s">
        <v>1563</v>
      </c>
      <c r="U709" s="69" t="n">
        <v>3333107</v>
      </c>
      <c r="V709" s="70"/>
      <c r="W709" s="69"/>
      <c r="X709" s="69"/>
      <c r="Y709" s="69"/>
      <c r="Z709" s="69"/>
      <c r="AA709" s="69"/>
      <c r="AB709" s="69"/>
      <c r="AC709" s="69"/>
      <c r="AD709" s="69"/>
      <c r="AE709" s="69"/>
      <c r="AF709" s="69"/>
    </row>
    <row r="710" customFormat="false" ht="15" hidden="false" customHeight="true" outlineLevel="0" collapsed="false">
      <c r="A710" s="60" t="s">
        <v>80</v>
      </c>
      <c r="B710" s="61" t="str">
        <f aca="false">VLOOKUP(A710,PROGRAMAS!A:I,5,0)</f>
        <v>TEMÁTICO</v>
      </c>
      <c r="C710" s="62" t="str">
        <f aca="false">VLOOKUP(A710,PROGRAMAS!A:I,2,0)</f>
        <v>AVANÇA PIAUÍ</v>
      </c>
      <c r="D710" s="62" t="str">
        <f aca="false">VLOOKUP(A710,PROGRAMAS!A:O,3,0)</f>
        <v>DIRETRIZ II</v>
      </c>
      <c r="E710" s="62" t="str">
        <f aca="false">VLOOKUP(A710,PROGRAMAS!A:O,6,0)</f>
        <v>DESENVOLVIMENTO ECONÔMICO</v>
      </c>
      <c r="F710" s="63" t="s">
        <v>1560</v>
      </c>
      <c r="G710" s="66" t="str">
        <f aca="false">VLOOKUP(F710,'AÇÕES ORÇAMENTÁRIAS'!D:E,2,0)</f>
        <v>1108</v>
      </c>
      <c r="H710" s="65" t="n">
        <f aca="false">VLOOKUP(CONCATENATE(G710,J710),'AÇÕES ORÇAMENTÁRIAS'!O:P,2,0)</f>
        <v>3333107</v>
      </c>
      <c r="I710" s="65" t="n">
        <f aca="false">VLOOKUP(CONCATENATE(G710,J710),'AÇÕES ORÇAMENTÁRIAS'!O:Q,3,0)</f>
        <v>67745</v>
      </c>
      <c r="J710" s="66" t="str">
        <f aca="false">LEFT(K710,5)</f>
        <v>20101</v>
      </c>
      <c r="K710" s="67" t="s">
        <v>1537</v>
      </c>
      <c r="L710" s="71" t="s">
        <v>1568</v>
      </c>
      <c r="M710" s="66" t="str">
        <f aca="false">VLOOKUP(L710,'AÇÕES ESTRATÉGICAS'!D:E,2,0)</f>
        <v>2588</v>
      </c>
      <c r="N710" s="66" t="str">
        <f aca="false">CONCATENATE(J710,O710)</f>
        <v>20101EDITAIS DE APOIO AOS APLS PUBLICADOS (EDITAIS DE BAIXA RENDA BNDES)</v>
      </c>
      <c r="O710" s="69" t="s">
        <v>1571</v>
      </c>
      <c r="P710" s="69" t="s">
        <v>147</v>
      </c>
      <c r="Q710" s="69" t="n">
        <v>1</v>
      </c>
      <c r="R710" s="69" t="str">
        <f aca="false">VLOOKUP(O710,'PRODUTOS PPA'!G:G,1,0)</f>
        <v>EDITAIS DE APOIO AOS APLS PUBLICADOS (EDITAIS DE BAIXA RENDA BNDES)</v>
      </c>
      <c r="S710" s="69" t="s">
        <v>1560</v>
      </c>
      <c r="T710" s="69" t="s">
        <v>1563</v>
      </c>
      <c r="U710" s="69" t="n">
        <v>3333107</v>
      </c>
      <c r="V710" s="70"/>
      <c r="W710" s="69"/>
      <c r="X710" s="69"/>
      <c r="Y710" s="69"/>
      <c r="Z710" s="69"/>
      <c r="AA710" s="69"/>
      <c r="AB710" s="69"/>
      <c r="AC710" s="69"/>
      <c r="AD710" s="69"/>
      <c r="AE710" s="69"/>
      <c r="AF710" s="69"/>
    </row>
    <row r="711" customFormat="false" ht="15" hidden="false" customHeight="true" outlineLevel="0" collapsed="false">
      <c r="A711" s="60" t="s">
        <v>80</v>
      </c>
      <c r="B711" s="61" t="str">
        <f aca="false">VLOOKUP(A711,PROGRAMAS!A:I,5,0)</f>
        <v>TEMÁTICO</v>
      </c>
      <c r="C711" s="62" t="str">
        <f aca="false">VLOOKUP(A711,PROGRAMAS!A:I,2,0)</f>
        <v>AVANÇA PIAUÍ</v>
      </c>
      <c r="D711" s="62" t="str">
        <f aca="false">VLOOKUP(A711,PROGRAMAS!A:O,3,0)</f>
        <v>DIRETRIZ II</v>
      </c>
      <c r="E711" s="62" t="str">
        <f aca="false">VLOOKUP(A711,PROGRAMAS!A:O,6,0)</f>
        <v>DESENVOLVIMENTO ECONÔMICO</v>
      </c>
      <c r="F711" s="63" t="s">
        <v>1572</v>
      </c>
      <c r="G711" s="66" t="str">
        <f aca="false">VLOOKUP(F711,'AÇÕES ORÇAMENTÁRIAS'!D:E,2,0)</f>
        <v>2267</v>
      </c>
      <c r="H711" s="65" t="n">
        <f aca="false">VLOOKUP(CONCATENATE(G711,J711),'AÇÕES ORÇAMENTÁRIAS'!O:P,2,0)</f>
        <v>145000</v>
      </c>
      <c r="I711" s="65" t="n">
        <f aca="false">VLOOKUP(CONCATENATE(G711,J711),'AÇÕES ORÇAMENTÁRIAS'!O:Q,3,0)</f>
        <v>50000</v>
      </c>
      <c r="J711" s="66" t="str">
        <f aca="false">LEFT(K711,5)</f>
        <v>20101</v>
      </c>
      <c r="K711" s="67" t="s">
        <v>1537</v>
      </c>
      <c r="L711" s="71" t="s">
        <v>1573</v>
      </c>
      <c r="M711" s="66" t="str">
        <f aca="false">VLOOKUP(L711,'AÇÕES ESTRATÉGICAS'!D:E,2,0)</f>
        <v>2608</v>
      </c>
      <c r="N711" s="66" t="str">
        <f aca="false">CONCATENATE(J711,O711)</f>
        <v>20101PROJETOS DE CAPTAÇÃO DE RECURSOS ELABORADOS</v>
      </c>
      <c r="O711" s="69" t="s">
        <v>1574</v>
      </c>
      <c r="P711" s="69" t="s">
        <v>147</v>
      </c>
      <c r="Q711" s="69" t="n">
        <v>1</v>
      </c>
      <c r="R711" s="69" t="str">
        <f aca="false">VLOOKUP(O711,'PRODUTOS PPA'!G:G,1,0)</f>
        <v>PROJETOS DE CAPTAÇÃO DE RECURSOS ELABORADOS</v>
      </c>
      <c r="S711" s="69" t="s">
        <v>1572</v>
      </c>
      <c r="T711" s="69" t="s">
        <v>1575</v>
      </c>
      <c r="U711" s="69" t="n">
        <v>145000</v>
      </c>
      <c r="V711" s="70"/>
      <c r="W711" s="69"/>
      <c r="X711" s="69"/>
      <c r="Y711" s="69"/>
      <c r="Z711" s="69"/>
      <c r="AA711" s="69"/>
      <c r="AB711" s="69"/>
      <c r="AC711" s="69"/>
      <c r="AD711" s="69"/>
      <c r="AE711" s="69"/>
      <c r="AF711" s="69"/>
    </row>
    <row r="712" customFormat="false" ht="15" hidden="false" customHeight="true" outlineLevel="0" collapsed="false">
      <c r="A712" s="60" t="s">
        <v>80</v>
      </c>
      <c r="B712" s="61" t="str">
        <f aca="false">VLOOKUP(A712,PROGRAMAS!A:I,5,0)</f>
        <v>TEMÁTICO</v>
      </c>
      <c r="C712" s="62" t="str">
        <f aca="false">VLOOKUP(A712,PROGRAMAS!A:I,2,0)</f>
        <v>AVANÇA PIAUÍ</v>
      </c>
      <c r="D712" s="62" t="str">
        <f aca="false">VLOOKUP(A712,PROGRAMAS!A:O,3,0)</f>
        <v>DIRETRIZ II</v>
      </c>
      <c r="E712" s="62" t="str">
        <f aca="false">VLOOKUP(A712,PROGRAMAS!A:O,6,0)</f>
        <v>DESENVOLVIMENTO ECONÔMICO</v>
      </c>
      <c r="F712" s="63" t="s">
        <v>1572</v>
      </c>
      <c r="G712" s="66" t="str">
        <f aca="false">VLOOKUP(F712,'AÇÕES ORÇAMENTÁRIAS'!D:E,2,0)</f>
        <v>2267</v>
      </c>
      <c r="H712" s="65" t="n">
        <f aca="false">VLOOKUP(CONCATENATE(G712,J712),'AÇÕES ORÇAMENTÁRIAS'!O:P,2,0)</f>
        <v>145000</v>
      </c>
      <c r="I712" s="65" t="n">
        <f aca="false">VLOOKUP(CONCATENATE(G712,J712),'AÇÕES ORÇAMENTÁRIAS'!O:Q,3,0)</f>
        <v>50000</v>
      </c>
      <c r="J712" s="66" t="str">
        <f aca="false">LEFT(K712,5)</f>
        <v>20101</v>
      </c>
      <c r="K712" s="67" t="s">
        <v>1537</v>
      </c>
      <c r="L712" s="71" t="s">
        <v>1573</v>
      </c>
      <c r="M712" s="66" t="str">
        <f aca="false">VLOOKUP(L712,'AÇÕES ESTRATÉGICAS'!D:E,2,0)</f>
        <v>2608</v>
      </c>
      <c r="N712" s="66" t="str">
        <f aca="false">CONCATENATE(J712,O712)</f>
        <v>20101PROMOVER A INTERIORIZAÇÃO DO SETOR INDUSTRIAL</v>
      </c>
      <c r="O712" s="69" t="s">
        <v>1576</v>
      </c>
      <c r="P712" s="69" t="s">
        <v>147</v>
      </c>
      <c r="Q712" s="69" t="n">
        <v>2</v>
      </c>
      <c r="R712" s="69" t="str">
        <f aca="false">VLOOKUP(O712,'PRODUTOS PPA'!G:G,1,0)</f>
        <v>PROMOVER A INTERIORIZAÇÃO DO SETOR INDUSTRIAL</v>
      </c>
      <c r="S712" s="69" t="s">
        <v>1572</v>
      </c>
      <c r="T712" s="69" t="s">
        <v>1575</v>
      </c>
      <c r="U712" s="69" t="n">
        <v>145000</v>
      </c>
      <c r="V712" s="70"/>
      <c r="W712" s="69"/>
      <c r="X712" s="69"/>
      <c r="Y712" s="69"/>
      <c r="Z712" s="69"/>
      <c r="AA712" s="69"/>
      <c r="AB712" s="69"/>
      <c r="AC712" s="69"/>
      <c r="AD712" s="69"/>
      <c r="AE712" s="69"/>
      <c r="AF712" s="69"/>
    </row>
    <row r="713" customFormat="false" ht="15" hidden="false" customHeight="true" outlineLevel="0" collapsed="false">
      <c r="A713" s="60" t="s">
        <v>80</v>
      </c>
      <c r="B713" s="61" t="str">
        <f aca="false">VLOOKUP(A713,PROGRAMAS!A:I,5,0)</f>
        <v>TEMÁTICO</v>
      </c>
      <c r="C713" s="62" t="str">
        <f aca="false">VLOOKUP(A713,PROGRAMAS!A:I,2,0)</f>
        <v>AVANÇA PIAUÍ</v>
      </c>
      <c r="D713" s="62" t="str">
        <f aca="false">VLOOKUP(A713,PROGRAMAS!A:O,3,0)</f>
        <v>DIRETRIZ II</v>
      </c>
      <c r="E713" s="62" t="str">
        <f aca="false">VLOOKUP(A713,PROGRAMAS!A:O,6,0)</f>
        <v>DESENVOLVIMENTO ECONÔMICO</v>
      </c>
      <c r="F713" s="63" t="s">
        <v>1572</v>
      </c>
      <c r="G713" s="66" t="str">
        <f aca="false">VLOOKUP(F713,'AÇÕES ORÇAMENTÁRIAS'!D:E,2,0)</f>
        <v>2267</v>
      </c>
      <c r="H713" s="65" t="n">
        <f aca="false">VLOOKUP(CONCATENATE(G713,J713),'AÇÕES ORÇAMENTÁRIAS'!O:P,2,0)</f>
        <v>145000</v>
      </c>
      <c r="I713" s="65" t="n">
        <f aca="false">VLOOKUP(CONCATENATE(G713,J713),'AÇÕES ORÇAMENTÁRIAS'!O:Q,3,0)</f>
        <v>50000</v>
      </c>
      <c r="J713" s="66" t="str">
        <f aca="false">LEFT(K713,5)</f>
        <v>20101</v>
      </c>
      <c r="K713" s="67" t="s">
        <v>1537</v>
      </c>
      <c r="L713" s="71" t="s">
        <v>1573</v>
      </c>
      <c r="M713" s="66" t="str">
        <f aca="false">VLOOKUP(L713,'AÇÕES ESTRATÉGICAS'!D:E,2,0)</f>
        <v>2608</v>
      </c>
      <c r="N713" s="66" t="str">
        <f aca="false">CONCATENATE(J713,O713)</f>
        <v>20101SETOR INDUSTRIAL DO ESTADO FORTALECIDO</v>
      </c>
      <c r="O713" s="69" t="s">
        <v>1577</v>
      </c>
      <c r="P713" s="69" t="s">
        <v>147</v>
      </c>
      <c r="Q713" s="69" t="n">
        <v>1</v>
      </c>
      <c r="R713" s="69" t="str">
        <f aca="false">VLOOKUP(O713,'PRODUTOS PPA'!G:G,1,0)</f>
        <v>SETOR INDUSTRIAL DO ESTADO FORTALECIDO</v>
      </c>
      <c r="S713" s="69" t="s">
        <v>1572</v>
      </c>
      <c r="T713" s="69" t="s">
        <v>1575</v>
      </c>
      <c r="U713" s="69" t="n">
        <v>145000</v>
      </c>
      <c r="V713" s="70"/>
      <c r="W713" s="69"/>
      <c r="X713" s="69"/>
      <c r="Y713" s="69"/>
      <c r="Z713" s="69"/>
      <c r="AA713" s="69"/>
      <c r="AB713" s="69"/>
      <c r="AC713" s="69"/>
      <c r="AD713" s="69"/>
      <c r="AE713" s="69"/>
      <c r="AF713" s="69"/>
    </row>
    <row r="714" customFormat="false" ht="15" hidden="false" customHeight="true" outlineLevel="0" collapsed="false">
      <c r="A714" s="60" t="s">
        <v>80</v>
      </c>
      <c r="B714" s="61" t="str">
        <f aca="false">VLOOKUP(A714,PROGRAMAS!A:I,5,0)</f>
        <v>TEMÁTICO</v>
      </c>
      <c r="C714" s="62" t="str">
        <f aca="false">VLOOKUP(A714,PROGRAMAS!A:I,2,0)</f>
        <v>AVANÇA PIAUÍ</v>
      </c>
      <c r="D714" s="62" t="str">
        <f aca="false">VLOOKUP(A714,PROGRAMAS!A:O,3,0)</f>
        <v>DIRETRIZ II</v>
      </c>
      <c r="E714" s="62" t="str">
        <f aca="false">VLOOKUP(A714,PROGRAMAS!A:O,6,0)</f>
        <v>DESENVOLVIMENTO ECONÔMICO</v>
      </c>
      <c r="F714" s="63" t="s">
        <v>1578</v>
      </c>
      <c r="G714" s="66" t="str">
        <f aca="false">VLOOKUP(F714,'AÇÕES ORÇAMENTÁRIAS'!D:E,2,0)</f>
        <v>1220</v>
      </c>
      <c r="H714" s="65" t="n">
        <f aca="false">VLOOKUP(CONCATENATE(G714,J714),'AÇÕES ORÇAMENTÁRIAS'!O:P,2,0)</f>
        <v>1085675</v>
      </c>
      <c r="I714" s="65" t="n">
        <f aca="false">VLOOKUP(CONCATENATE(G714,J714),'AÇÕES ORÇAMENTÁRIAS'!O:Q,3,0)</f>
        <v>2163.5</v>
      </c>
      <c r="J714" s="66" t="str">
        <f aca="false">LEFT(K714,5)</f>
        <v>20101</v>
      </c>
      <c r="K714" s="67" t="s">
        <v>1537</v>
      </c>
      <c r="L714" s="71" t="s">
        <v>1579</v>
      </c>
      <c r="M714" s="66" t="str">
        <f aca="false">VLOOKUP(L714,'AÇÕES ESTRATÉGICAS'!D:E,2,0)</f>
        <v>2653</v>
      </c>
      <c r="N714" s="66" t="str">
        <f aca="false">CONCATENATE(J714,O714)</f>
        <v>20101AÇÕES DE FOMENTO À MINERAÇÃO IMPLEMENTADAS</v>
      </c>
      <c r="O714" s="69" t="s">
        <v>1580</v>
      </c>
      <c r="P714" s="69" t="s">
        <v>136</v>
      </c>
      <c r="Q714" s="69" t="n">
        <v>20</v>
      </c>
      <c r="R714" s="69" t="str">
        <f aca="false">VLOOKUP(O714,'PRODUTOS PPA'!G:G,1,0)</f>
        <v>AÇÕES DE FOMENTO À MINERAÇÃO IMPLEMENTADAS</v>
      </c>
      <c r="S714" s="69" t="s">
        <v>1578</v>
      </c>
      <c r="T714" s="69" t="s">
        <v>1581</v>
      </c>
      <c r="U714" s="69" t="n">
        <v>1085675</v>
      </c>
      <c r="V714" s="70"/>
      <c r="W714" s="69"/>
      <c r="X714" s="69"/>
      <c r="Y714" s="69"/>
      <c r="Z714" s="69"/>
      <c r="AA714" s="69"/>
      <c r="AB714" s="69"/>
      <c r="AC714" s="69"/>
      <c r="AD714" s="69"/>
      <c r="AE714" s="69"/>
      <c r="AF714" s="69"/>
    </row>
    <row r="715" customFormat="false" ht="15" hidden="false" customHeight="true" outlineLevel="0" collapsed="false">
      <c r="A715" s="60" t="s">
        <v>80</v>
      </c>
      <c r="B715" s="61" t="str">
        <f aca="false">VLOOKUP(A715,PROGRAMAS!A:I,5,0)</f>
        <v>TEMÁTICO</v>
      </c>
      <c r="C715" s="62" t="str">
        <f aca="false">VLOOKUP(A715,PROGRAMAS!A:I,2,0)</f>
        <v>AVANÇA PIAUÍ</v>
      </c>
      <c r="D715" s="62" t="str">
        <f aca="false">VLOOKUP(A715,PROGRAMAS!A:O,3,0)</f>
        <v>DIRETRIZ II</v>
      </c>
      <c r="E715" s="62" t="str">
        <f aca="false">VLOOKUP(A715,PROGRAMAS!A:O,6,0)</f>
        <v>DESENVOLVIMENTO ECONÔMICO</v>
      </c>
      <c r="F715" s="63" t="s">
        <v>1578</v>
      </c>
      <c r="G715" s="66" t="str">
        <f aca="false">VLOOKUP(F715,'AÇÕES ORÇAMENTÁRIAS'!D:E,2,0)</f>
        <v>1220</v>
      </c>
      <c r="H715" s="65" t="n">
        <f aca="false">VLOOKUP(CONCATENATE(G715,J715),'AÇÕES ORÇAMENTÁRIAS'!O:P,2,0)</f>
        <v>1085675</v>
      </c>
      <c r="I715" s="65" t="n">
        <f aca="false">VLOOKUP(CONCATENATE(G715,J715),'AÇÕES ORÇAMENTÁRIAS'!O:Q,3,0)</f>
        <v>2163.5</v>
      </c>
      <c r="J715" s="66" t="str">
        <f aca="false">LEFT(K715,5)</f>
        <v>20101</v>
      </c>
      <c r="K715" s="67" t="s">
        <v>1537</v>
      </c>
      <c r="L715" s="71" t="s">
        <v>1579</v>
      </c>
      <c r="M715" s="66" t="str">
        <f aca="false">VLOOKUP(L715,'AÇÕES ESTRATÉGICAS'!D:E,2,0)</f>
        <v>2653</v>
      </c>
      <c r="N715" s="66" t="str">
        <f aca="false">CONCATENATE(J715,O715)</f>
        <v>20101CAPACITAÇÃO REALIZADA</v>
      </c>
      <c r="O715" s="69" t="s">
        <v>589</v>
      </c>
      <c r="P715" s="69" t="s">
        <v>147</v>
      </c>
      <c r="Q715" s="69" t="n">
        <v>15</v>
      </c>
      <c r="R715" s="69" t="str">
        <f aca="false">VLOOKUP(O715,'PRODUTOS PPA'!G:G,1,0)</f>
        <v>CAPACITAÇÃO REALIZADA</v>
      </c>
      <c r="S715" s="69" t="s">
        <v>1578</v>
      </c>
      <c r="T715" s="69" t="s">
        <v>1581</v>
      </c>
      <c r="U715" s="69" t="n">
        <v>1085675</v>
      </c>
      <c r="V715" s="70"/>
      <c r="W715" s="69"/>
      <c r="X715" s="69"/>
      <c r="Y715" s="69"/>
      <c r="Z715" s="69"/>
      <c r="AA715" s="69"/>
      <c r="AB715" s="69"/>
      <c r="AC715" s="69"/>
      <c r="AD715" s="69"/>
      <c r="AE715" s="69"/>
      <c r="AF715" s="69"/>
    </row>
    <row r="716" customFormat="false" ht="15" hidden="false" customHeight="true" outlineLevel="0" collapsed="false">
      <c r="A716" s="60" t="s">
        <v>80</v>
      </c>
      <c r="B716" s="61" t="str">
        <f aca="false">VLOOKUP(A716,PROGRAMAS!A:I,5,0)</f>
        <v>TEMÁTICO</v>
      </c>
      <c r="C716" s="62" t="str">
        <f aca="false">VLOOKUP(A716,PROGRAMAS!A:I,2,0)</f>
        <v>AVANÇA PIAUÍ</v>
      </c>
      <c r="D716" s="62" t="str">
        <f aca="false">VLOOKUP(A716,PROGRAMAS!A:O,3,0)</f>
        <v>DIRETRIZ II</v>
      </c>
      <c r="E716" s="62" t="str">
        <f aca="false">VLOOKUP(A716,PROGRAMAS!A:O,6,0)</f>
        <v>DESENVOLVIMENTO ECONÔMICO</v>
      </c>
      <c r="F716" s="63" t="s">
        <v>1578</v>
      </c>
      <c r="G716" s="66" t="str">
        <f aca="false">VLOOKUP(F716,'AÇÕES ORÇAMENTÁRIAS'!D:E,2,0)</f>
        <v>1220</v>
      </c>
      <c r="H716" s="65" t="n">
        <f aca="false">VLOOKUP(CONCATENATE(G716,J716),'AÇÕES ORÇAMENTÁRIAS'!O:P,2,0)</f>
        <v>1085675</v>
      </c>
      <c r="I716" s="65" t="n">
        <f aca="false">VLOOKUP(CONCATENATE(G716,J716),'AÇÕES ORÇAMENTÁRIAS'!O:Q,3,0)</f>
        <v>2163.5</v>
      </c>
      <c r="J716" s="66" t="str">
        <f aca="false">LEFT(K716,5)</f>
        <v>20101</v>
      </c>
      <c r="K716" s="67" t="s">
        <v>1537</v>
      </c>
      <c r="L716" s="71" t="s">
        <v>1579</v>
      </c>
      <c r="M716" s="66" t="str">
        <f aca="false">VLOOKUP(L716,'AÇÕES ESTRATÉGICAS'!D:E,2,0)</f>
        <v>2653</v>
      </c>
      <c r="N716" s="66" t="str">
        <f aca="false">CONCATENATE(J716,O716)</f>
        <v>20101CONSULTORIAS REALIZADAS</v>
      </c>
      <c r="O716" s="69" t="s">
        <v>1582</v>
      </c>
      <c r="P716" s="69" t="s">
        <v>147</v>
      </c>
      <c r="Q716" s="69" t="n">
        <v>1</v>
      </c>
      <c r="R716" s="69" t="str">
        <f aca="false">VLOOKUP(O716,'PRODUTOS PPA'!G:G,1,0)</f>
        <v>CONSULTORIAS REALIZADAS</v>
      </c>
      <c r="S716" s="69" t="s">
        <v>1578</v>
      </c>
      <c r="T716" s="69" t="s">
        <v>1581</v>
      </c>
      <c r="U716" s="69" t="n">
        <v>1085675</v>
      </c>
      <c r="V716" s="70"/>
      <c r="W716" s="69"/>
      <c r="X716" s="69"/>
      <c r="Y716" s="69"/>
      <c r="Z716" s="69"/>
      <c r="AA716" s="69"/>
      <c r="AB716" s="69"/>
      <c r="AC716" s="69"/>
      <c r="AD716" s="69"/>
      <c r="AE716" s="69"/>
      <c r="AF716" s="69"/>
    </row>
    <row r="717" customFormat="false" ht="15" hidden="false" customHeight="true" outlineLevel="0" collapsed="false">
      <c r="A717" s="60" t="s">
        <v>80</v>
      </c>
      <c r="B717" s="61" t="str">
        <f aca="false">VLOOKUP(A717,PROGRAMAS!A:I,5,0)</f>
        <v>TEMÁTICO</v>
      </c>
      <c r="C717" s="62" t="str">
        <f aca="false">VLOOKUP(A717,PROGRAMAS!A:I,2,0)</f>
        <v>AVANÇA PIAUÍ</v>
      </c>
      <c r="D717" s="62" t="str">
        <f aca="false">VLOOKUP(A717,PROGRAMAS!A:O,3,0)</f>
        <v>DIRETRIZ II</v>
      </c>
      <c r="E717" s="62" t="str">
        <f aca="false">VLOOKUP(A717,PROGRAMAS!A:O,6,0)</f>
        <v>DESENVOLVIMENTO ECONÔMICO</v>
      </c>
      <c r="F717" s="63" t="s">
        <v>1578</v>
      </c>
      <c r="G717" s="66" t="str">
        <f aca="false">VLOOKUP(F717,'AÇÕES ORÇAMENTÁRIAS'!D:E,2,0)</f>
        <v>1220</v>
      </c>
      <c r="H717" s="65" t="n">
        <f aca="false">VLOOKUP(CONCATENATE(G717,J717),'AÇÕES ORÇAMENTÁRIAS'!O:P,2,0)</f>
        <v>1085675</v>
      </c>
      <c r="I717" s="65" t="n">
        <f aca="false">VLOOKUP(CONCATENATE(G717,J717),'AÇÕES ORÇAMENTÁRIAS'!O:Q,3,0)</f>
        <v>2163.5</v>
      </c>
      <c r="J717" s="66" t="str">
        <f aca="false">LEFT(K717,5)</f>
        <v>20101</v>
      </c>
      <c r="K717" s="67" t="s">
        <v>1537</v>
      </c>
      <c r="L717" s="71" t="s">
        <v>1579</v>
      </c>
      <c r="M717" s="66" t="str">
        <f aca="false">VLOOKUP(L717,'AÇÕES ESTRATÉGICAS'!D:E,2,0)</f>
        <v>2653</v>
      </c>
      <c r="N717" s="66" t="str">
        <f aca="false">CONCATENATE(J717,O717)</f>
        <v>20101ESTRUTURA ALFANDEGADA IMPLANTADA (PARNAÍBA, TERESINA, PICOS)</v>
      </c>
      <c r="O717" s="69" t="s">
        <v>1583</v>
      </c>
      <c r="P717" s="69" t="s">
        <v>147</v>
      </c>
      <c r="Q717" s="69" t="n">
        <v>1</v>
      </c>
      <c r="R717" s="69" t="str">
        <f aca="false">VLOOKUP(O717,'PRODUTOS PPA'!G:G,1,0)</f>
        <v>ESTRUTURA ALFANDEGADA IMPLANTADA (PARNAÍBA, TERESINA, PICOS)</v>
      </c>
      <c r="S717" s="69" t="s">
        <v>1578</v>
      </c>
      <c r="T717" s="69" t="s">
        <v>1581</v>
      </c>
      <c r="U717" s="69" t="n">
        <v>1085675</v>
      </c>
      <c r="V717" s="70"/>
      <c r="W717" s="69"/>
      <c r="X717" s="69"/>
      <c r="Y717" s="69"/>
      <c r="Z717" s="69"/>
      <c r="AA717" s="69"/>
      <c r="AB717" s="69"/>
      <c r="AC717" s="69"/>
      <c r="AD717" s="69"/>
      <c r="AE717" s="69"/>
      <c r="AF717" s="69"/>
    </row>
    <row r="718" customFormat="false" ht="15" hidden="false" customHeight="true" outlineLevel="0" collapsed="false">
      <c r="A718" s="60" t="s">
        <v>80</v>
      </c>
      <c r="B718" s="61" t="str">
        <f aca="false">VLOOKUP(A718,PROGRAMAS!A:I,5,0)</f>
        <v>TEMÁTICO</v>
      </c>
      <c r="C718" s="62" t="str">
        <f aca="false">VLOOKUP(A718,PROGRAMAS!A:I,2,0)</f>
        <v>AVANÇA PIAUÍ</v>
      </c>
      <c r="D718" s="62" t="str">
        <f aca="false">VLOOKUP(A718,PROGRAMAS!A:O,3,0)</f>
        <v>DIRETRIZ II</v>
      </c>
      <c r="E718" s="62" t="str">
        <f aca="false">VLOOKUP(A718,PROGRAMAS!A:O,6,0)</f>
        <v>DESENVOLVIMENTO ECONÔMICO</v>
      </c>
      <c r="F718" s="63" t="s">
        <v>1578</v>
      </c>
      <c r="G718" s="66" t="str">
        <f aca="false">VLOOKUP(F718,'AÇÕES ORÇAMENTÁRIAS'!D:E,2,0)</f>
        <v>1220</v>
      </c>
      <c r="H718" s="65" t="n">
        <f aca="false">VLOOKUP(CONCATENATE(G718,J718),'AÇÕES ORÇAMENTÁRIAS'!O:P,2,0)</f>
        <v>1085675</v>
      </c>
      <c r="I718" s="65" t="n">
        <f aca="false">VLOOKUP(CONCATENATE(G718,J718),'AÇÕES ORÇAMENTÁRIAS'!O:Q,3,0)</f>
        <v>2163.5</v>
      </c>
      <c r="J718" s="66" t="str">
        <f aca="false">LEFT(K718,5)</f>
        <v>20101</v>
      </c>
      <c r="K718" s="67" t="s">
        <v>1537</v>
      </c>
      <c r="L718" s="71" t="s">
        <v>1579</v>
      </c>
      <c r="M718" s="66" t="str">
        <f aca="false">VLOOKUP(L718,'AÇÕES ESTRATÉGICAS'!D:E,2,0)</f>
        <v>2653</v>
      </c>
      <c r="N718" s="66" t="str">
        <f aca="false">CONCATENATE(J718,O718)</f>
        <v>20101OBRA DE INFRAESTRUTURA PARA PROMOÇÃO DO DESENVOLVIMENTO ECONÔMICO DO ESTADO REALIZADA</v>
      </c>
      <c r="O718" s="69" t="s">
        <v>1584</v>
      </c>
      <c r="P718" s="69" t="s">
        <v>473</v>
      </c>
      <c r="Q718" s="69" t="n">
        <v>3</v>
      </c>
      <c r="R718" s="69" t="str">
        <f aca="false">VLOOKUP(O718,'PRODUTOS PPA'!G:G,1,0)</f>
        <v>OBRA DE INFRAESTRUTURA PARA PROMOÇÃO DO DESENVOLVIMENTO ECONÔMICO DO ESTADO REALIZADA</v>
      </c>
      <c r="S718" s="69" t="s">
        <v>1578</v>
      </c>
      <c r="T718" s="69" t="s">
        <v>1581</v>
      </c>
      <c r="U718" s="69" t="n">
        <v>1085675</v>
      </c>
      <c r="V718" s="70"/>
      <c r="W718" s="69"/>
      <c r="X718" s="69"/>
      <c r="Y718" s="69"/>
      <c r="Z718" s="69"/>
      <c r="AA718" s="69"/>
      <c r="AB718" s="69"/>
      <c r="AC718" s="69"/>
      <c r="AD718" s="69"/>
      <c r="AE718" s="69"/>
      <c r="AF718" s="69"/>
    </row>
    <row r="719" customFormat="false" ht="15" hidden="false" customHeight="true" outlineLevel="0" collapsed="false">
      <c r="A719" s="60" t="s">
        <v>80</v>
      </c>
      <c r="B719" s="61" t="str">
        <f aca="false">VLOOKUP(A719,PROGRAMAS!A:I,5,0)</f>
        <v>TEMÁTICO</v>
      </c>
      <c r="C719" s="62" t="str">
        <f aca="false">VLOOKUP(A719,PROGRAMAS!A:I,2,0)</f>
        <v>AVANÇA PIAUÍ</v>
      </c>
      <c r="D719" s="62" t="str">
        <f aca="false">VLOOKUP(A719,PROGRAMAS!A:O,3,0)</f>
        <v>DIRETRIZ II</v>
      </c>
      <c r="E719" s="62" t="str">
        <f aca="false">VLOOKUP(A719,PROGRAMAS!A:O,6,0)</f>
        <v>DESENVOLVIMENTO ECONÔMICO</v>
      </c>
      <c r="F719" s="63" t="s">
        <v>1578</v>
      </c>
      <c r="G719" s="66" t="str">
        <f aca="false">VLOOKUP(F719,'AÇÕES ORÇAMENTÁRIAS'!D:E,2,0)</f>
        <v>1220</v>
      </c>
      <c r="H719" s="65" t="n">
        <f aca="false">VLOOKUP(CONCATENATE(G719,J719),'AÇÕES ORÇAMENTÁRIAS'!O:P,2,0)</f>
        <v>1085675</v>
      </c>
      <c r="I719" s="65" t="n">
        <f aca="false">VLOOKUP(CONCATENATE(G719,J719),'AÇÕES ORÇAMENTÁRIAS'!O:Q,3,0)</f>
        <v>2163.5</v>
      </c>
      <c r="J719" s="66" t="str">
        <f aca="false">LEFT(K719,5)</f>
        <v>20101</v>
      </c>
      <c r="K719" s="67" t="s">
        <v>1537</v>
      </c>
      <c r="L719" s="71" t="s">
        <v>1579</v>
      </c>
      <c r="M719" s="66" t="str">
        <f aca="false">VLOOKUP(L719,'AÇÕES ESTRATÉGICAS'!D:E,2,0)</f>
        <v>2653</v>
      </c>
      <c r="N719" s="66" t="str">
        <f aca="false">CONCATENATE(J719,O719)</f>
        <v>20101PUBLICAÇÃO EDITADA</v>
      </c>
      <c r="O719" s="69" t="s">
        <v>1585</v>
      </c>
      <c r="P719" s="69" t="s">
        <v>147</v>
      </c>
      <c r="Q719" s="69" t="n">
        <v>10000</v>
      </c>
      <c r="R719" s="69" t="str">
        <f aca="false">VLOOKUP(O719,'PRODUTOS PPA'!G:G,1,0)</f>
        <v>PUBLICAÇÃO EDITADA</v>
      </c>
      <c r="S719" s="69" t="s">
        <v>1578</v>
      </c>
      <c r="T719" s="69" t="s">
        <v>1581</v>
      </c>
      <c r="U719" s="69" t="n">
        <v>1085675</v>
      </c>
      <c r="V719" s="70"/>
      <c r="W719" s="69"/>
      <c r="X719" s="69"/>
      <c r="Y719" s="69"/>
      <c r="Z719" s="69"/>
      <c r="AA719" s="69"/>
      <c r="AB719" s="69"/>
      <c r="AC719" s="69"/>
      <c r="AD719" s="69"/>
      <c r="AE719" s="69"/>
      <c r="AF719" s="69"/>
    </row>
    <row r="720" customFormat="false" ht="15" hidden="false" customHeight="true" outlineLevel="0" collapsed="false">
      <c r="A720" s="60" t="s">
        <v>80</v>
      </c>
      <c r="B720" s="61" t="str">
        <f aca="false">VLOOKUP(A720,PROGRAMAS!A:I,5,0)</f>
        <v>TEMÁTICO</v>
      </c>
      <c r="C720" s="62" t="str">
        <f aca="false">VLOOKUP(A720,PROGRAMAS!A:I,2,0)</f>
        <v>AVANÇA PIAUÍ</v>
      </c>
      <c r="D720" s="62" t="str">
        <f aca="false">VLOOKUP(A720,PROGRAMAS!A:O,3,0)</f>
        <v>DIRETRIZ II</v>
      </c>
      <c r="E720" s="62" t="str">
        <f aca="false">VLOOKUP(A720,PROGRAMAS!A:O,6,0)</f>
        <v>DESENVOLVIMENTO ECONÔMICO</v>
      </c>
      <c r="F720" s="63" t="s">
        <v>1578</v>
      </c>
      <c r="G720" s="66" t="str">
        <f aca="false">VLOOKUP(F720,'AÇÕES ORÇAMENTÁRIAS'!D:E,2,0)</f>
        <v>1220</v>
      </c>
      <c r="H720" s="65" t="n">
        <f aca="false">VLOOKUP(CONCATENATE(G720,J720),'AÇÕES ORÇAMENTÁRIAS'!O:P,2,0)</f>
        <v>1085675</v>
      </c>
      <c r="I720" s="65" t="n">
        <f aca="false">VLOOKUP(CONCATENATE(G720,J720),'AÇÕES ORÇAMENTÁRIAS'!O:Q,3,0)</f>
        <v>2163.5</v>
      </c>
      <c r="J720" s="66" t="str">
        <f aca="false">LEFT(K720,5)</f>
        <v>20101</v>
      </c>
      <c r="K720" s="67" t="s">
        <v>1537</v>
      </c>
      <c r="L720" s="71" t="s">
        <v>1579</v>
      </c>
      <c r="M720" s="66" t="str">
        <f aca="false">VLOOKUP(L720,'AÇÕES ESTRATÉGICAS'!D:E,2,0)</f>
        <v>2653</v>
      </c>
      <c r="N720" s="66" t="str">
        <f aca="false">CONCATENATE(J720,O720)</f>
        <v>20101SEMINÁRIOS REALIZADOS</v>
      </c>
      <c r="O720" s="69" t="s">
        <v>1586</v>
      </c>
      <c r="P720" s="69" t="s">
        <v>147</v>
      </c>
      <c r="Q720" s="69" t="n">
        <v>2</v>
      </c>
      <c r="R720" s="69" t="str">
        <f aca="false">VLOOKUP(O720,'PRODUTOS PPA'!G:G,1,0)</f>
        <v>SEMINÁRIOS REALIZADOS</v>
      </c>
      <c r="S720" s="69" t="s">
        <v>1578</v>
      </c>
      <c r="T720" s="69" t="s">
        <v>1581</v>
      </c>
      <c r="U720" s="69" t="n">
        <v>1085675</v>
      </c>
      <c r="V720" s="70"/>
      <c r="W720" s="69"/>
      <c r="X720" s="69"/>
      <c r="Y720" s="69"/>
      <c r="Z720" s="69"/>
      <c r="AA720" s="69"/>
      <c r="AB720" s="69"/>
      <c r="AC720" s="69"/>
      <c r="AD720" s="69"/>
      <c r="AE720" s="69"/>
      <c r="AF720" s="69"/>
    </row>
    <row r="721" customFormat="false" ht="15" hidden="false" customHeight="true" outlineLevel="0" collapsed="false">
      <c r="A721" s="60" t="s">
        <v>80</v>
      </c>
      <c r="B721" s="61" t="str">
        <f aca="false">VLOOKUP(A721,PROGRAMAS!A:I,5,0)</f>
        <v>TEMÁTICO</v>
      </c>
      <c r="C721" s="62" t="str">
        <f aca="false">VLOOKUP(A721,PROGRAMAS!A:I,2,0)</f>
        <v>AVANÇA PIAUÍ</v>
      </c>
      <c r="D721" s="62" t="str">
        <f aca="false">VLOOKUP(A721,PROGRAMAS!A:O,3,0)</f>
        <v>DIRETRIZ II</v>
      </c>
      <c r="E721" s="62" t="str">
        <f aca="false">VLOOKUP(A721,PROGRAMAS!A:O,6,0)</f>
        <v>DESENVOLVIMENTO ECONÔMICO</v>
      </c>
      <c r="F721" s="73" t="s">
        <v>240</v>
      </c>
      <c r="G721" s="66" t="e">
        <f aca="false">VLOOKUP(F721,'AÇÕES ORÇAMENTÁRIAS'!D:E,2,0)</f>
        <v>#N/A</v>
      </c>
      <c r="H721" s="65" t="e">
        <f aca="false">VLOOKUP(CONCATENATE(G721,J721),'AÇÕES ORÇAMENTÁRIAS'!O:P,2,0)</f>
        <v>#N/A</v>
      </c>
      <c r="I721" s="65" t="e">
        <f aca="false">VLOOKUP(CONCATENATE(G721,J721),'AÇÕES ORÇAMENTÁRIAS'!O:Q,3,0)</f>
        <v>#N/A</v>
      </c>
      <c r="J721" s="66" t="str">
        <f aca="false">LEFT(K721,5)</f>
        <v>20101</v>
      </c>
      <c r="K721" s="67" t="s">
        <v>1537</v>
      </c>
      <c r="L721" s="71" t="s">
        <v>1587</v>
      </c>
      <c r="M721" s="66" t="str">
        <f aca="false">VLOOKUP(L721,'AÇÕES ESTRATÉGICAS'!D:E,2,0)</f>
        <v>1559</v>
      </c>
      <c r="N721" s="66" t="str">
        <f aca="false">CONCATENATE(J721,O721)</f>
        <v>20101ACOMPANHAMENTO E MONITORAMENTO REALIZADO</v>
      </c>
      <c r="O721" s="69" t="s">
        <v>1588</v>
      </c>
      <c r="P721" s="69" t="s">
        <v>403</v>
      </c>
      <c r="Q721" s="69" t="n">
        <v>13</v>
      </c>
      <c r="R721" s="69" t="str">
        <f aca="false">VLOOKUP(O721,'PRODUTOS PPA'!G:G,1,0)</f>
        <v>ACOMPANHAMENTO E MONITORAMENTO REALIZADO</v>
      </c>
      <c r="S721" s="69" t="s">
        <v>240</v>
      </c>
      <c r="T721" s="69" t="e">
        <f aca="false">#N/A</f>
        <v>#N/A</v>
      </c>
      <c r="U721" s="69" t="e">
        <f aca="false">#N/A</f>
        <v>#N/A</v>
      </c>
      <c r="V721" s="70"/>
      <c r="W721" s="69"/>
      <c r="X721" s="69"/>
      <c r="Y721" s="69"/>
      <c r="Z721" s="69"/>
      <c r="AA721" s="69"/>
      <c r="AB721" s="69"/>
      <c r="AC721" s="69"/>
      <c r="AD721" s="69"/>
      <c r="AE721" s="69"/>
      <c r="AF721" s="69"/>
    </row>
    <row r="722" customFormat="false" ht="15" hidden="false" customHeight="true" outlineLevel="0" collapsed="false">
      <c r="A722" s="60" t="s">
        <v>80</v>
      </c>
      <c r="B722" s="61" t="str">
        <f aca="false">VLOOKUP(A722,PROGRAMAS!A:I,5,0)</f>
        <v>TEMÁTICO</v>
      </c>
      <c r="C722" s="62" t="str">
        <f aca="false">VLOOKUP(A722,PROGRAMAS!A:I,2,0)</f>
        <v>AVANÇA PIAUÍ</v>
      </c>
      <c r="D722" s="62" t="str">
        <f aca="false">VLOOKUP(A722,PROGRAMAS!A:O,3,0)</f>
        <v>DIRETRIZ II</v>
      </c>
      <c r="E722" s="62" t="str">
        <f aca="false">VLOOKUP(A722,PROGRAMAS!A:O,6,0)</f>
        <v>DESENVOLVIMENTO ECONÔMICO</v>
      </c>
      <c r="F722" s="73" t="s">
        <v>240</v>
      </c>
      <c r="G722" s="66" t="e">
        <f aca="false">VLOOKUP(F722,'AÇÕES ORÇAMENTÁRIAS'!D:E,2,0)</f>
        <v>#N/A</v>
      </c>
      <c r="H722" s="65" t="e">
        <f aca="false">VLOOKUP(CONCATENATE(G722,J722),'AÇÕES ORÇAMENTÁRIAS'!O:P,2,0)</f>
        <v>#N/A</v>
      </c>
      <c r="I722" s="65" t="e">
        <f aca="false">VLOOKUP(CONCATENATE(G722,J722),'AÇÕES ORÇAMENTÁRIAS'!O:Q,3,0)</f>
        <v>#N/A</v>
      </c>
      <c r="J722" s="66" t="str">
        <f aca="false">LEFT(K722,5)</f>
        <v>20101</v>
      </c>
      <c r="K722" s="67" t="s">
        <v>1537</v>
      </c>
      <c r="L722" s="71" t="s">
        <v>1587</v>
      </c>
      <c r="M722" s="66" t="str">
        <f aca="false">VLOOKUP(L722,'AÇÕES ESTRATÉGICAS'!D:E,2,0)</f>
        <v>1559</v>
      </c>
      <c r="N722" s="66" t="str">
        <f aca="false">CONCATENATE(J722,O722)</f>
        <v>20101BENEFICIÁRIOS SELECIONADOS</v>
      </c>
      <c r="O722" s="69" t="s">
        <v>1589</v>
      </c>
      <c r="P722" s="69" t="s">
        <v>403</v>
      </c>
      <c r="Q722" s="69" t="n">
        <v>13</v>
      </c>
      <c r="R722" s="69" t="str">
        <f aca="false">VLOOKUP(O722,'PRODUTOS PPA'!G:G,1,0)</f>
        <v>BENEFICIÁRIOS SELECIONADOS</v>
      </c>
      <c r="S722" s="69" t="s">
        <v>240</v>
      </c>
      <c r="T722" s="69" t="e">
        <f aca="false">#N/A</f>
        <v>#N/A</v>
      </c>
      <c r="U722" s="69" t="e">
        <f aca="false">#N/A</f>
        <v>#N/A</v>
      </c>
      <c r="V722" s="70"/>
      <c r="W722" s="69"/>
      <c r="X722" s="69"/>
      <c r="Y722" s="69"/>
      <c r="Z722" s="69"/>
      <c r="AA722" s="69"/>
      <c r="AB722" s="69"/>
      <c r="AC722" s="69"/>
      <c r="AD722" s="69"/>
      <c r="AE722" s="69"/>
      <c r="AF722" s="69"/>
    </row>
    <row r="723" customFormat="false" ht="15" hidden="false" customHeight="true" outlineLevel="0" collapsed="false">
      <c r="A723" s="60" t="s">
        <v>80</v>
      </c>
      <c r="B723" s="61" t="str">
        <f aca="false">VLOOKUP(A723,PROGRAMAS!A:I,5,0)</f>
        <v>TEMÁTICO</v>
      </c>
      <c r="C723" s="62" t="str">
        <f aca="false">VLOOKUP(A723,PROGRAMAS!A:I,2,0)</f>
        <v>AVANÇA PIAUÍ</v>
      </c>
      <c r="D723" s="62" t="str">
        <f aca="false">VLOOKUP(A723,PROGRAMAS!A:O,3,0)</f>
        <v>DIRETRIZ II</v>
      </c>
      <c r="E723" s="62" t="str">
        <f aca="false">VLOOKUP(A723,PROGRAMAS!A:O,6,0)</f>
        <v>DESENVOLVIMENTO ECONÔMICO</v>
      </c>
      <c r="F723" s="73" t="s">
        <v>240</v>
      </c>
      <c r="G723" s="66" t="e">
        <f aca="false">VLOOKUP(F723,'AÇÕES ORÇAMENTÁRIAS'!D:E,2,0)</f>
        <v>#N/A</v>
      </c>
      <c r="H723" s="65" t="e">
        <f aca="false">VLOOKUP(CONCATENATE(G723,J723),'AÇÕES ORÇAMENTÁRIAS'!O:P,2,0)</f>
        <v>#N/A</v>
      </c>
      <c r="I723" s="65" t="e">
        <f aca="false">VLOOKUP(CONCATENATE(G723,J723),'AÇÕES ORÇAMENTÁRIAS'!O:Q,3,0)</f>
        <v>#N/A</v>
      </c>
      <c r="J723" s="66" t="str">
        <f aca="false">LEFT(K723,5)</f>
        <v>20101</v>
      </c>
      <c r="K723" s="67" t="s">
        <v>1537</v>
      </c>
      <c r="L723" s="71" t="s">
        <v>1587</v>
      </c>
      <c r="M723" s="66" t="str">
        <f aca="false">VLOOKUP(L723,'AÇÕES ESTRATÉGICAS'!D:E,2,0)</f>
        <v>1559</v>
      </c>
      <c r="N723" s="66" t="str">
        <f aca="false">CONCATENATE(J723,O723)</f>
        <v>20101MOBILIZAÇÃO REALIZADA</v>
      </c>
      <c r="O723" s="69" t="s">
        <v>1590</v>
      </c>
      <c r="P723" s="69" t="s">
        <v>147</v>
      </c>
      <c r="Q723" s="69" t="n">
        <v>13</v>
      </c>
      <c r="R723" s="69" t="str">
        <f aca="false">VLOOKUP(O723,'PRODUTOS PPA'!G:G,1,0)</f>
        <v>MOBILIZAÇÃO REALIZADA</v>
      </c>
      <c r="S723" s="69" t="s">
        <v>240</v>
      </c>
      <c r="T723" s="69" t="e">
        <f aca="false">#N/A</f>
        <v>#N/A</v>
      </c>
      <c r="U723" s="69" t="e">
        <f aca="false">#N/A</f>
        <v>#N/A</v>
      </c>
      <c r="V723" s="70"/>
      <c r="W723" s="69"/>
      <c r="X723" s="69"/>
      <c r="Y723" s="69"/>
      <c r="Z723" s="69"/>
      <c r="AA723" s="69"/>
      <c r="AB723" s="69"/>
      <c r="AC723" s="69"/>
      <c r="AD723" s="69"/>
      <c r="AE723" s="69"/>
      <c r="AF723" s="69"/>
    </row>
    <row r="724" customFormat="false" ht="15" hidden="false" customHeight="true" outlineLevel="0" collapsed="false">
      <c r="A724" s="60" t="s">
        <v>80</v>
      </c>
      <c r="B724" s="61" t="str">
        <f aca="false">VLOOKUP(A724,PROGRAMAS!A:I,5,0)</f>
        <v>TEMÁTICO</v>
      </c>
      <c r="C724" s="62" t="str">
        <f aca="false">VLOOKUP(A724,PROGRAMAS!A:I,2,0)</f>
        <v>AVANÇA PIAUÍ</v>
      </c>
      <c r="D724" s="62" t="str">
        <f aca="false">VLOOKUP(A724,PROGRAMAS!A:O,3,0)</f>
        <v>DIRETRIZ II</v>
      </c>
      <c r="E724" s="62" t="str">
        <f aca="false">VLOOKUP(A724,PROGRAMAS!A:O,6,0)</f>
        <v>DESENVOLVIMENTO ECONÔMICO</v>
      </c>
      <c r="F724" s="73" t="s">
        <v>240</v>
      </c>
      <c r="G724" s="66" t="e">
        <f aca="false">VLOOKUP(F724,'AÇÕES ORÇAMENTÁRIAS'!D:E,2,0)</f>
        <v>#N/A</v>
      </c>
      <c r="H724" s="65" t="e">
        <f aca="false">VLOOKUP(CONCATENATE(G724,J724),'AÇÕES ORÇAMENTÁRIAS'!O:P,2,0)</f>
        <v>#N/A</v>
      </c>
      <c r="I724" s="65" t="e">
        <f aca="false">VLOOKUP(CONCATENATE(G724,J724),'AÇÕES ORÇAMENTÁRIAS'!O:Q,3,0)</f>
        <v>#N/A</v>
      </c>
      <c r="J724" s="66" t="str">
        <f aca="false">LEFT(K724,5)</f>
        <v>20101</v>
      </c>
      <c r="K724" s="67" t="s">
        <v>1537</v>
      </c>
      <c r="L724" s="71" t="s">
        <v>1587</v>
      </c>
      <c r="M724" s="66" t="str">
        <f aca="false">VLOOKUP(L724,'AÇÕES ESTRATÉGICAS'!D:E,2,0)</f>
        <v>1559</v>
      </c>
      <c r="N724" s="66" t="str">
        <f aca="false">CONCATENATE(J724,O724)</f>
        <v>20101PALESTRAS E EVENTOS REALIZADOS</v>
      </c>
      <c r="O724" s="69" t="s">
        <v>1591</v>
      </c>
      <c r="P724" s="69" t="s">
        <v>1300</v>
      </c>
      <c r="Q724" s="69" t="n">
        <v>13</v>
      </c>
      <c r="R724" s="69" t="str">
        <f aca="false">VLOOKUP(O724,'PRODUTOS PPA'!G:G,1,0)</f>
        <v>PALESTRAS E EVENTOS REALIZADOS</v>
      </c>
      <c r="S724" s="69" t="s">
        <v>240</v>
      </c>
      <c r="T724" s="69" t="e">
        <f aca="false">#N/A</f>
        <v>#N/A</v>
      </c>
      <c r="U724" s="69" t="e">
        <f aca="false">#N/A</f>
        <v>#N/A</v>
      </c>
      <c r="V724" s="70"/>
      <c r="W724" s="69"/>
      <c r="X724" s="69"/>
      <c r="Y724" s="69"/>
      <c r="Z724" s="69"/>
      <c r="AA724" s="69"/>
      <c r="AB724" s="69"/>
      <c r="AC724" s="69"/>
      <c r="AD724" s="69"/>
      <c r="AE724" s="69"/>
      <c r="AF724" s="69"/>
    </row>
    <row r="725" customFormat="false" ht="15" hidden="false" customHeight="true" outlineLevel="0" collapsed="false">
      <c r="A725" s="60" t="s">
        <v>80</v>
      </c>
      <c r="B725" s="61" t="str">
        <f aca="false">VLOOKUP(A725,PROGRAMAS!A:I,5,0)</f>
        <v>TEMÁTICO</v>
      </c>
      <c r="C725" s="62" t="str">
        <f aca="false">VLOOKUP(A725,PROGRAMAS!A:I,2,0)</f>
        <v>AVANÇA PIAUÍ</v>
      </c>
      <c r="D725" s="62" t="str">
        <f aca="false">VLOOKUP(A725,PROGRAMAS!A:O,3,0)</f>
        <v>DIRETRIZ II</v>
      </c>
      <c r="E725" s="62" t="str">
        <f aca="false">VLOOKUP(A725,PROGRAMAS!A:O,6,0)</f>
        <v>DESENVOLVIMENTO ECONÔMICO</v>
      </c>
      <c r="F725" s="73" t="s">
        <v>240</v>
      </c>
      <c r="G725" s="66" t="e">
        <f aca="false">VLOOKUP(F725,'AÇÕES ORÇAMENTÁRIAS'!D:E,2,0)</f>
        <v>#N/A</v>
      </c>
      <c r="H725" s="65" t="e">
        <f aca="false">VLOOKUP(CONCATENATE(G725,J725),'AÇÕES ORÇAMENTÁRIAS'!O:P,2,0)</f>
        <v>#N/A</v>
      </c>
      <c r="I725" s="65" t="e">
        <f aca="false">VLOOKUP(CONCATENATE(G725,J725),'AÇÕES ORÇAMENTÁRIAS'!O:Q,3,0)</f>
        <v>#N/A</v>
      </c>
      <c r="J725" s="66" t="str">
        <f aca="false">LEFT(K725,5)</f>
        <v>20101</v>
      </c>
      <c r="K725" s="67" t="s">
        <v>1537</v>
      </c>
      <c r="L725" s="71" t="s">
        <v>1587</v>
      </c>
      <c r="M725" s="66" t="str">
        <f aca="false">VLOOKUP(L725,'AÇÕES ESTRATÉGICAS'!D:E,2,0)</f>
        <v>1559</v>
      </c>
      <c r="N725" s="66" t="str">
        <f aca="false">CONCATENATE(J725,O725)</f>
        <v>20101QUESTIONÁRIO APLICADO</v>
      </c>
      <c r="O725" s="69" t="s">
        <v>1592</v>
      </c>
      <c r="P725" s="69" t="s">
        <v>147</v>
      </c>
      <c r="Q725" s="69" t="n">
        <v>13</v>
      </c>
      <c r="R725" s="69" t="str">
        <f aca="false">VLOOKUP(O725,'PRODUTOS PPA'!G:G,1,0)</f>
        <v>QUESTIONÁRIO APLICADO</v>
      </c>
      <c r="S725" s="69" t="s">
        <v>240</v>
      </c>
      <c r="T725" s="69" t="e">
        <f aca="false">#N/A</f>
        <v>#N/A</v>
      </c>
      <c r="U725" s="69" t="e">
        <f aca="false">#N/A</f>
        <v>#N/A</v>
      </c>
      <c r="V725" s="70"/>
      <c r="W725" s="69"/>
      <c r="X725" s="69"/>
      <c r="Y725" s="69"/>
      <c r="Z725" s="69"/>
      <c r="AA725" s="69"/>
      <c r="AB725" s="69"/>
      <c r="AC725" s="69"/>
      <c r="AD725" s="69"/>
      <c r="AE725" s="69"/>
      <c r="AF725" s="69"/>
    </row>
    <row r="726" customFormat="false" ht="15" hidden="false" customHeight="true" outlineLevel="0" collapsed="false">
      <c r="A726" s="60" t="s">
        <v>94</v>
      </c>
      <c r="B726" s="61" t="str">
        <f aca="false">VLOOKUP(A726,PROGRAMAS!A:I,5,0)</f>
        <v>GESTÃO</v>
      </c>
      <c r="C726" s="62" t="str">
        <f aca="false">VLOOKUP(A726,PROGRAMAS!A:I,2,0)</f>
        <v>GESTÃO E MANUTENÇÃO DO PODER EXECUTIVO</v>
      </c>
      <c r="D726" s="62" t="str">
        <f aca="false">VLOOKUP(A726,PROGRAMAS!A:O,3,0)</f>
        <v>DIRETRIZ IV</v>
      </c>
      <c r="E726" s="62"/>
      <c r="F726" s="63" t="s">
        <v>255</v>
      </c>
      <c r="G726" s="66" t="str">
        <f aca="false">VLOOKUP(F726,'AÇÕES ORÇAMENTÁRIAS'!D:E,2,0)</f>
        <v>2000</v>
      </c>
      <c r="H726" s="65" t="n">
        <f aca="false">VLOOKUP(CONCATENATE(G726,J726),'AÇÕES ORÇAMENTÁRIAS'!O:P,2,0)</f>
        <v>10615420</v>
      </c>
      <c r="I726" s="65" t="n">
        <f aca="false">VLOOKUP(CONCATENATE(G726,J726),'AÇÕES ORÇAMENTÁRIAS'!O:Q,3,0)</f>
        <v>4055858.77</v>
      </c>
      <c r="J726" s="66" t="str">
        <f aca="false">LEFT(K726,5)</f>
        <v>20101</v>
      </c>
      <c r="K726" s="67" t="s">
        <v>1537</v>
      </c>
      <c r="L726" s="71" t="s">
        <v>1593</v>
      </c>
      <c r="M726" s="66" t="str">
        <f aca="false">VLOOKUP(L726,'AÇÕES ESTRATÉGICAS'!D:E,2,0)</f>
        <v>1542</v>
      </c>
      <c r="N726" s="66" t="str">
        <f aca="false">CONCATENATE(J726,O726)</f>
        <v>20101CONSULTORIA REALIZADAS</v>
      </c>
      <c r="O726" s="69" t="s">
        <v>1594</v>
      </c>
      <c r="P726" s="69" t="s">
        <v>147</v>
      </c>
      <c r="Q726" s="69" t="n">
        <v>1</v>
      </c>
      <c r="R726" s="69" t="str">
        <f aca="false">VLOOKUP(O726,'PRODUTOS PPA'!G:G,1,0)</f>
        <v>CONSULTORIA REALIZADAS</v>
      </c>
      <c r="S726" s="69" t="s">
        <v>255</v>
      </c>
      <c r="T726" s="69" t="s">
        <v>260</v>
      </c>
      <c r="U726" s="69" t="n">
        <v>10615420</v>
      </c>
      <c r="V726" s="70"/>
      <c r="W726" s="69"/>
      <c r="X726" s="69"/>
      <c r="Y726" s="69"/>
      <c r="Z726" s="69"/>
      <c r="AA726" s="69"/>
      <c r="AB726" s="69"/>
      <c r="AC726" s="69"/>
      <c r="AD726" s="69"/>
      <c r="AE726" s="69"/>
      <c r="AF726" s="69"/>
    </row>
    <row r="727" customFormat="false" ht="15" hidden="false" customHeight="true" outlineLevel="0" collapsed="false">
      <c r="A727" s="60" t="s">
        <v>94</v>
      </c>
      <c r="B727" s="61" t="str">
        <f aca="false">VLOOKUP(A727,PROGRAMAS!A:I,5,0)</f>
        <v>GESTÃO</v>
      </c>
      <c r="C727" s="62" t="str">
        <f aca="false">VLOOKUP(A727,PROGRAMAS!A:I,2,0)</f>
        <v>GESTÃO E MANUTENÇÃO DO PODER EXECUTIVO</v>
      </c>
      <c r="D727" s="62" t="str">
        <f aca="false">VLOOKUP(A727,PROGRAMAS!A:O,3,0)</f>
        <v>DIRETRIZ IV</v>
      </c>
      <c r="E727" s="62"/>
      <c r="F727" s="63" t="s">
        <v>255</v>
      </c>
      <c r="G727" s="66" t="str">
        <f aca="false">VLOOKUP(F727,'AÇÕES ORÇAMENTÁRIAS'!D:E,2,0)</f>
        <v>2000</v>
      </c>
      <c r="H727" s="65" t="n">
        <f aca="false">VLOOKUP(CONCATENATE(G727,J727),'AÇÕES ORÇAMENTÁRIAS'!O:P,2,0)</f>
        <v>10615420</v>
      </c>
      <c r="I727" s="65" t="n">
        <f aca="false">VLOOKUP(CONCATENATE(G727,J727),'AÇÕES ORÇAMENTÁRIAS'!O:Q,3,0)</f>
        <v>4055858.77</v>
      </c>
      <c r="J727" s="66" t="str">
        <f aca="false">LEFT(K727,5)</f>
        <v>20101</v>
      </c>
      <c r="K727" s="67" t="s">
        <v>1537</v>
      </c>
      <c r="L727" s="71" t="s">
        <v>1593</v>
      </c>
      <c r="M727" s="66" t="str">
        <f aca="false">VLOOKUP(L727,'AÇÕES ESTRATÉGICAS'!D:E,2,0)</f>
        <v>1542</v>
      </c>
      <c r="N727" s="66" t="str">
        <f aca="false">CONCATENATE(J727,O727)</f>
        <v>20101GESTÃO ADMINISTRATIVA MELHORADA</v>
      </c>
      <c r="O727" s="69" t="s">
        <v>259</v>
      </c>
      <c r="P727" s="69" t="s">
        <v>136</v>
      </c>
      <c r="Q727" s="69" t="n">
        <v>25</v>
      </c>
      <c r="R727" s="69" t="str">
        <f aca="false">VLOOKUP(O727,'PRODUTOS PPA'!G:G,1,0)</f>
        <v>GESTÃO ADMINISTRATIVA MELHORADA</v>
      </c>
      <c r="S727" s="69" t="s">
        <v>255</v>
      </c>
      <c r="T727" s="69" t="s">
        <v>260</v>
      </c>
      <c r="U727" s="69" t="n">
        <v>10615420</v>
      </c>
      <c r="V727" s="70"/>
      <c r="W727" s="69"/>
      <c r="X727" s="69"/>
      <c r="Y727" s="69"/>
      <c r="Z727" s="69"/>
      <c r="AA727" s="69"/>
      <c r="AB727" s="69"/>
      <c r="AC727" s="69"/>
      <c r="AD727" s="69"/>
      <c r="AE727" s="69"/>
      <c r="AF727" s="69"/>
    </row>
    <row r="728" customFormat="false" ht="15" hidden="false" customHeight="true" outlineLevel="0" collapsed="false">
      <c r="A728" s="60" t="s">
        <v>94</v>
      </c>
      <c r="B728" s="61" t="str">
        <f aca="false">VLOOKUP(A728,PROGRAMAS!A:I,5,0)</f>
        <v>GESTÃO</v>
      </c>
      <c r="C728" s="62" t="str">
        <f aca="false">VLOOKUP(A728,PROGRAMAS!A:I,2,0)</f>
        <v>GESTÃO E MANUTENÇÃO DO PODER EXECUTIVO</v>
      </c>
      <c r="D728" s="62" t="str">
        <f aca="false">VLOOKUP(A728,PROGRAMAS!A:O,3,0)</f>
        <v>DIRETRIZ IV</v>
      </c>
      <c r="E728" s="62"/>
      <c r="F728" s="63" t="s">
        <v>255</v>
      </c>
      <c r="G728" s="66" t="str">
        <f aca="false">VLOOKUP(F728,'AÇÕES ORÇAMENTÁRIAS'!D:E,2,0)</f>
        <v>2000</v>
      </c>
      <c r="H728" s="65" t="n">
        <f aca="false">VLOOKUP(CONCATENATE(G728,J728),'AÇÕES ORÇAMENTÁRIAS'!O:P,2,0)</f>
        <v>10615420</v>
      </c>
      <c r="I728" s="65" t="n">
        <f aca="false">VLOOKUP(CONCATENATE(G728,J728),'AÇÕES ORÇAMENTÁRIAS'!O:Q,3,0)</f>
        <v>4055858.77</v>
      </c>
      <c r="J728" s="66" t="str">
        <f aca="false">LEFT(K728,5)</f>
        <v>20101</v>
      </c>
      <c r="K728" s="67" t="s">
        <v>1537</v>
      </c>
      <c r="L728" s="71" t="s">
        <v>1593</v>
      </c>
      <c r="M728" s="66" t="str">
        <f aca="false">VLOOKUP(L728,'AÇÕES ESTRATÉGICAS'!D:E,2,0)</f>
        <v>1542</v>
      </c>
      <c r="N728" s="66" t="str">
        <f aca="false">CONCATENATE(J728,O728)</f>
        <v>20101MATERIAL DE EXPEDIENTE ADQUIRIDO</v>
      </c>
      <c r="O728" s="69" t="s">
        <v>1595</v>
      </c>
      <c r="P728" s="69" t="s">
        <v>147</v>
      </c>
      <c r="Q728" s="69" t="n">
        <v>250</v>
      </c>
      <c r="R728" s="69" t="str">
        <f aca="false">VLOOKUP(O728,'PRODUTOS PPA'!G:G,1,0)</f>
        <v>MATERIAL DE EXPEDIENTE ADQUIRIDO</v>
      </c>
      <c r="S728" s="69" t="s">
        <v>255</v>
      </c>
      <c r="T728" s="69" t="s">
        <v>260</v>
      </c>
      <c r="U728" s="69" t="n">
        <v>10615420</v>
      </c>
      <c r="V728" s="70"/>
      <c r="W728" s="69"/>
      <c r="X728" s="69"/>
      <c r="Y728" s="69"/>
      <c r="Z728" s="69"/>
      <c r="AA728" s="69"/>
      <c r="AB728" s="69"/>
      <c r="AC728" s="69"/>
      <c r="AD728" s="69"/>
      <c r="AE728" s="69"/>
      <c r="AF728" s="69"/>
    </row>
    <row r="729" customFormat="false" ht="15" hidden="false" customHeight="true" outlineLevel="0" collapsed="false">
      <c r="A729" s="60" t="s">
        <v>94</v>
      </c>
      <c r="B729" s="61" t="str">
        <f aca="false">VLOOKUP(A729,PROGRAMAS!A:I,5,0)</f>
        <v>GESTÃO</v>
      </c>
      <c r="C729" s="62" t="str">
        <f aca="false">VLOOKUP(A729,PROGRAMAS!A:I,2,0)</f>
        <v>GESTÃO E MANUTENÇÃO DO PODER EXECUTIVO</v>
      </c>
      <c r="D729" s="62" t="str">
        <f aca="false">VLOOKUP(A729,PROGRAMAS!A:O,3,0)</f>
        <v>DIRETRIZ IV</v>
      </c>
      <c r="E729" s="62"/>
      <c r="F729" s="63" t="s">
        <v>255</v>
      </c>
      <c r="G729" s="66" t="str">
        <f aca="false">VLOOKUP(F729,'AÇÕES ORÇAMENTÁRIAS'!D:E,2,0)</f>
        <v>2000</v>
      </c>
      <c r="H729" s="65" t="n">
        <f aca="false">VLOOKUP(CONCATENATE(G729,J729),'AÇÕES ORÇAMENTÁRIAS'!O:P,2,0)</f>
        <v>10615420</v>
      </c>
      <c r="I729" s="65" t="n">
        <f aca="false">VLOOKUP(CONCATENATE(G729,J729),'AÇÕES ORÇAMENTÁRIAS'!O:Q,3,0)</f>
        <v>4055858.77</v>
      </c>
      <c r="J729" s="66" t="str">
        <f aca="false">LEFT(K729,5)</f>
        <v>20101</v>
      </c>
      <c r="K729" s="67" t="s">
        <v>1537</v>
      </c>
      <c r="L729" s="71" t="s">
        <v>1593</v>
      </c>
      <c r="M729" s="66" t="str">
        <f aca="false">VLOOKUP(L729,'AÇÕES ESTRATÉGICAS'!D:E,2,0)</f>
        <v>1542</v>
      </c>
      <c r="N729" s="66" t="str">
        <f aca="false">CONCATENATE(J729,O729)</f>
        <v>20101MATERIAL DE INFORMÁTICA ADQUIRIDO</v>
      </c>
      <c r="O729" s="69" t="s">
        <v>1596</v>
      </c>
      <c r="P729" s="69" t="s">
        <v>147</v>
      </c>
      <c r="Q729" s="69" t="n">
        <v>100</v>
      </c>
      <c r="R729" s="69" t="str">
        <f aca="false">VLOOKUP(O729,'PRODUTOS PPA'!G:G,1,0)</f>
        <v>MATERIAL DE INFORMÁTICA ADQUIRIDO</v>
      </c>
      <c r="S729" s="69" t="s">
        <v>255</v>
      </c>
      <c r="T729" s="69" t="s">
        <v>260</v>
      </c>
      <c r="U729" s="69" t="n">
        <v>10615420</v>
      </c>
      <c r="V729" s="70"/>
      <c r="W729" s="69"/>
      <c r="X729" s="69"/>
      <c r="Y729" s="69"/>
      <c r="Z729" s="69"/>
      <c r="AA729" s="69"/>
      <c r="AB729" s="69"/>
      <c r="AC729" s="69"/>
      <c r="AD729" s="69"/>
      <c r="AE729" s="69"/>
      <c r="AF729" s="69"/>
    </row>
    <row r="730" customFormat="false" ht="15" hidden="false" customHeight="true" outlineLevel="0" collapsed="false">
      <c r="A730" s="60" t="s">
        <v>94</v>
      </c>
      <c r="B730" s="61" t="str">
        <f aca="false">VLOOKUP(A730,PROGRAMAS!A:I,5,0)</f>
        <v>GESTÃO</v>
      </c>
      <c r="C730" s="62" t="str">
        <f aca="false">VLOOKUP(A730,PROGRAMAS!A:I,2,0)</f>
        <v>GESTÃO E MANUTENÇÃO DO PODER EXECUTIVO</v>
      </c>
      <c r="D730" s="62" t="str">
        <f aca="false">VLOOKUP(A730,PROGRAMAS!A:O,3,0)</f>
        <v>DIRETRIZ IV</v>
      </c>
      <c r="E730" s="62"/>
      <c r="F730" s="63" t="s">
        <v>255</v>
      </c>
      <c r="G730" s="66" t="str">
        <f aca="false">VLOOKUP(F730,'AÇÕES ORÇAMENTÁRIAS'!D:E,2,0)</f>
        <v>2000</v>
      </c>
      <c r="H730" s="65" t="n">
        <f aca="false">VLOOKUP(CONCATENATE(G730,J730),'AÇÕES ORÇAMENTÁRIAS'!O:P,2,0)</f>
        <v>10615420</v>
      </c>
      <c r="I730" s="65" t="n">
        <f aca="false">VLOOKUP(CONCATENATE(G730,J730),'AÇÕES ORÇAMENTÁRIAS'!O:Q,3,0)</f>
        <v>4055858.77</v>
      </c>
      <c r="J730" s="66" t="str">
        <f aca="false">LEFT(K730,5)</f>
        <v>20101</v>
      </c>
      <c r="K730" s="67" t="s">
        <v>1537</v>
      </c>
      <c r="L730" s="71" t="s">
        <v>1593</v>
      </c>
      <c r="M730" s="66" t="str">
        <f aca="false">VLOOKUP(L730,'AÇÕES ESTRATÉGICAS'!D:E,2,0)</f>
        <v>1542</v>
      </c>
      <c r="N730" s="66" t="str">
        <f aca="false">CONCATENATE(J730,O730)</f>
        <v>20101MATERIAL PERMANENTE ADQUIRIDO</v>
      </c>
      <c r="O730" s="69" t="s">
        <v>1597</v>
      </c>
      <c r="P730" s="69" t="s">
        <v>147</v>
      </c>
      <c r="Q730" s="69" t="n">
        <v>12</v>
      </c>
      <c r="R730" s="69" t="str">
        <f aca="false">VLOOKUP(O730,'PRODUTOS PPA'!G:G,1,0)</f>
        <v>MATERIAL PERMANENTE ADQUIRIDO</v>
      </c>
      <c r="S730" s="69" t="s">
        <v>255</v>
      </c>
      <c r="T730" s="69" t="s">
        <v>260</v>
      </c>
      <c r="U730" s="69" t="n">
        <v>10615420</v>
      </c>
      <c r="V730" s="70"/>
      <c r="W730" s="69"/>
      <c r="X730" s="69"/>
      <c r="Y730" s="69"/>
      <c r="Z730" s="69"/>
      <c r="AA730" s="69"/>
      <c r="AB730" s="69"/>
      <c r="AC730" s="69"/>
      <c r="AD730" s="69"/>
      <c r="AE730" s="69"/>
      <c r="AF730" s="69"/>
    </row>
    <row r="731" customFormat="false" ht="15" hidden="false" customHeight="false" outlineLevel="0" collapsed="false">
      <c r="A731" s="60" t="s">
        <v>51</v>
      </c>
      <c r="B731" s="61" t="str">
        <f aca="false">VLOOKUP(A731,PROGRAMAS!A:I,5,0)</f>
        <v>TEMÁTICO</v>
      </c>
      <c r="C731" s="62" t="str">
        <f aca="false">VLOOKUP(A731,PROGRAMAS!A:I,2,0)</f>
        <v>GESTÃO MODERNA ORIENTADA PARA RESULTADOS</v>
      </c>
      <c r="D731" s="62" t="str">
        <f aca="false">VLOOKUP(A731,PROGRAMAS!A:O,3,0)</f>
        <v>DIRETRIZ IV</v>
      </c>
      <c r="E731" s="62" t="str">
        <f aca="false">VLOOKUP(A731,PROGRAMAS!A:O,6,0)</f>
        <v>INSTITUCIONAL</v>
      </c>
      <c r="F731" s="73" t="s">
        <v>240</v>
      </c>
      <c r="G731" s="66" t="e">
        <f aca="false">VLOOKUP(F731,'AÇÕES ORÇAMENTÁRIAS'!D:E,2,0)</f>
        <v>#N/A</v>
      </c>
      <c r="H731" s="65" t="e">
        <f aca="false">VLOOKUP(CONCATENATE(G731,J731),'AÇÕES ORÇAMENTÁRIAS'!O:P,2,0)</f>
        <v>#N/A</v>
      </c>
      <c r="I731" s="65" t="e">
        <f aca="false">VLOOKUP(CONCATENATE(G731,J731),'AÇÕES ORÇAMENTÁRIAS'!O:Q,3,0)</f>
        <v>#N/A</v>
      </c>
      <c r="J731" s="66" t="str">
        <f aca="false">LEFT(K731,5)</f>
        <v>20201</v>
      </c>
      <c r="K731" s="0" t="s">
        <v>1598</v>
      </c>
      <c r="L731" s="71" t="s">
        <v>1599</v>
      </c>
      <c r="M731" s="66" t="str">
        <f aca="false">VLOOKUP(L731,'AÇÕES ESTRATÉGICAS'!D:E,2,0)</f>
        <v>1611</v>
      </c>
      <c r="N731" s="66" t="str">
        <f aca="false">CONCATENATE(J731,O731)</f>
        <v>20201IMPLANTAR ACESSIBILIDADE, CLIMATIZAÇÃO E NORMAS DE SEGURANÇA.</v>
      </c>
      <c r="O731" s="69" t="s">
        <v>1600</v>
      </c>
      <c r="P731" s="69" t="s">
        <v>147</v>
      </c>
      <c r="Q731" s="69" t="n">
        <v>1</v>
      </c>
      <c r="R731" s="69" t="str">
        <f aca="false">VLOOKUP(O731,'PRODUTOS PPA'!G:G,1,0)</f>
        <v>IMPLANTAR ACESSIBILIDADE, CLIMATIZAÇÃO E NORMAS DE SEGURANÇA.</v>
      </c>
      <c r="S731" s="69" t="s">
        <v>240</v>
      </c>
      <c r="T731" s="69" t="e">
        <f aca="false">#N/A</f>
        <v>#N/A</v>
      </c>
      <c r="U731" s="69" t="e">
        <f aca="false">#N/A</f>
        <v>#N/A</v>
      </c>
      <c r="V731" s="70"/>
      <c r="W731" s="69"/>
      <c r="X731" s="69"/>
      <c r="Y731" s="69"/>
      <c r="Z731" s="69"/>
      <c r="AA731" s="69"/>
      <c r="AB731" s="69"/>
      <c r="AC731" s="69"/>
      <c r="AD731" s="69"/>
      <c r="AE731" s="69"/>
      <c r="AF731" s="69"/>
    </row>
    <row r="732" customFormat="false" ht="15" hidden="false" customHeight="false" outlineLevel="0" collapsed="false">
      <c r="A732" s="60" t="s">
        <v>51</v>
      </c>
      <c r="B732" s="61" t="str">
        <f aca="false">VLOOKUP(A732,PROGRAMAS!A:I,5,0)</f>
        <v>TEMÁTICO</v>
      </c>
      <c r="C732" s="62" t="str">
        <f aca="false">VLOOKUP(A732,PROGRAMAS!A:I,2,0)</f>
        <v>GESTÃO MODERNA ORIENTADA PARA RESULTADOS</v>
      </c>
      <c r="D732" s="62" t="str">
        <f aca="false">VLOOKUP(A732,PROGRAMAS!A:O,3,0)</f>
        <v>DIRETRIZ IV</v>
      </c>
      <c r="E732" s="62" t="str">
        <f aca="false">VLOOKUP(A732,PROGRAMAS!A:O,6,0)</f>
        <v>INSTITUCIONAL</v>
      </c>
      <c r="F732" s="73" t="s">
        <v>240</v>
      </c>
      <c r="G732" s="66" t="e">
        <f aca="false">VLOOKUP(F732,'AÇÕES ORÇAMENTÁRIAS'!D:E,2,0)</f>
        <v>#N/A</v>
      </c>
      <c r="H732" s="65" t="e">
        <f aca="false">VLOOKUP(CONCATENATE(G732,J732),'AÇÕES ORÇAMENTÁRIAS'!O:P,2,0)</f>
        <v>#N/A</v>
      </c>
      <c r="I732" s="65" t="e">
        <f aca="false">VLOOKUP(CONCATENATE(G732,J732),'AÇÕES ORÇAMENTÁRIAS'!O:Q,3,0)</f>
        <v>#N/A</v>
      </c>
      <c r="J732" s="66" t="str">
        <f aca="false">LEFT(K732,5)</f>
        <v>20201</v>
      </c>
      <c r="K732" s="0" t="s">
        <v>1598</v>
      </c>
      <c r="L732" s="71" t="s">
        <v>1599</v>
      </c>
      <c r="M732" s="66" t="str">
        <f aca="false">VLOOKUP(L732,'AÇÕES ESTRATÉGICAS'!D:E,2,0)</f>
        <v>1611</v>
      </c>
      <c r="N732" s="66" t="str">
        <f aca="false">CONCATENATE(J732,O732)</f>
        <v>20201MELHORIA DA INFRAESTRUTURA FÍSICA DA JUCEPI REALIZADA</v>
      </c>
      <c r="O732" s="69" t="s">
        <v>1601</v>
      </c>
      <c r="P732" s="69" t="s">
        <v>147</v>
      </c>
      <c r="Q732" s="69" t="n">
        <v>1</v>
      </c>
      <c r="R732" s="69" t="str">
        <f aca="false">VLOOKUP(O732,'PRODUTOS PPA'!G:G,1,0)</f>
        <v>MELHORIA DA INFRAESTRUTURA FÍSICA DA JUCEPI REALIZADA</v>
      </c>
      <c r="S732" s="69" t="s">
        <v>240</v>
      </c>
      <c r="T732" s="69" t="e">
        <f aca="false">#N/A</f>
        <v>#N/A</v>
      </c>
      <c r="U732" s="69" t="e">
        <f aca="false">#N/A</f>
        <v>#N/A</v>
      </c>
      <c r="V732" s="70"/>
      <c r="W732" s="69"/>
      <c r="X732" s="69"/>
      <c r="Y732" s="69"/>
      <c r="Z732" s="69"/>
      <c r="AA732" s="69"/>
      <c r="AB732" s="69"/>
      <c r="AC732" s="69"/>
      <c r="AD732" s="69"/>
      <c r="AE732" s="69"/>
      <c r="AF732" s="69"/>
    </row>
    <row r="733" customFormat="false" ht="15" hidden="false" customHeight="false" outlineLevel="0" collapsed="false">
      <c r="A733" s="60" t="s">
        <v>51</v>
      </c>
      <c r="B733" s="61" t="str">
        <f aca="false">VLOOKUP(A733,PROGRAMAS!A:I,5,0)</f>
        <v>TEMÁTICO</v>
      </c>
      <c r="C733" s="62" t="str">
        <f aca="false">VLOOKUP(A733,PROGRAMAS!A:I,2,0)</f>
        <v>GESTÃO MODERNA ORIENTADA PARA RESULTADOS</v>
      </c>
      <c r="D733" s="62" t="str">
        <f aca="false">VLOOKUP(A733,PROGRAMAS!A:O,3,0)</f>
        <v>DIRETRIZ IV</v>
      </c>
      <c r="E733" s="62" t="str">
        <f aca="false">VLOOKUP(A733,PROGRAMAS!A:O,6,0)</f>
        <v>INSTITUCIONAL</v>
      </c>
      <c r="F733" s="73" t="s">
        <v>240</v>
      </c>
      <c r="G733" s="66" t="e">
        <f aca="false">VLOOKUP(F733,'AÇÕES ORÇAMENTÁRIAS'!D:E,2,0)</f>
        <v>#N/A</v>
      </c>
      <c r="H733" s="65" t="e">
        <f aca="false">VLOOKUP(CONCATENATE(G733,J733),'AÇÕES ORÇAMENTÁRIAS'!O:P,2,0)</f>
        <v>#N/A</v>
      </c>
      <c r="I733" s="65" t="e">
        <f aca="false">VLOOKUP(CONCATENATE(G733,J733),'AÇÕES ORÇAMENTÁRIAS'!O:Q,3,0)</f>
        <v>#N/A</v>
      </c>
      <c r="J733" s="66" t="str">
        <f aca="false">LEFT(K733,5)</f>
        <v>20201</v>
      </c>
      <c r="K733" s="0" t="s">
        <v>1598</v>
      </c>
      <c r="L733" s="71" t="s">
        <v>1599</v>
      </c>
      <c r="M733" s="66" t="str">
        <f aca="false">VLOOKUP(L733,'AÇÕES ESTRATÉGICAS'!D:E,2,0)</f>
        <v>1611</v>
      </c>
      <c r="N733" s="66" t="str">
        <f aca="false">CONCATENATE(J733,O733)</f>
        <v>20201PRÉDIO SEDE REFORMADO</v>
      </c>
      <c r="O733" s="69" t="s">
        <v>1602</v>
      </c>
      <c r="P733" s="69" t="s">
        <v>473</v>
      </c>
      <c r="Q733" s="69" t="n">
        <v>1</v>
      </c>
      <c r="R733" s="69" t="str">
        <f aca="false">VLOOKUP(O733,'PRODUTOS PPA'!G:G,1,0)</f>
        <v>PRÉDIO SEDE REFORMADO</v>
      </c>
      <c r="S733" s="69" t="s">
        <v>240</v>
      </c>
      <c r="T733" s="69" t="e">
        <f aca="false">#N/A</f>
        <v>#N/A</v>
      </c>
      <c r="U733" s="69" t="e">
        <f aca="false">#N/A</f>
        <v>#N/A</v>
      </c>
      <c r="V733" s="70"/>
      <c r="W733" s="69"/>
      <c r="X733" s="69"/>
      <c r="Y733" s="69"/>
      <c r="Z733" s="69"/>
      <c r="AA733" s="69"/>
      <c r="AB733" s="69"/>
      <c r="AC733" s="69"/>
      <c r="AD733" s="69"/>
      <c r="AE733" s="69"/>
      <c r="AF733" s="69"/>
    </row>
    <row r="734" customFormat="false" ht="15" hidden="false" customHeight="false" outlineLevel="0" collapsed="false">
      <c r="A734" s="60" t="s">
        <v>51</v>
      </c>
      <c r="B734" s="61" t="str">
        <f aca="false">VLOOKUP(A734,PROGRAMAS!A:I,5,0)</f>
        <v>TEMÁTICO</v>
      </c>
      <c r="C734" s="62" t="str">
        <f aca="false">VLOOKUP(A734,PROGRAMAS!A:I,2,0)</f>
        <v>GESTÃO MODERNA ORIENTADA PARA RESULTADOS</v>
      </c>
      <c r="D734" s="62" t="str">
        <f aca="false">VLOOKUP(A734,PROGRAMAS!A:O,3,0)</f>
        <v>DIRETRIZ IV</v>
      </c>
      <c r="E734" s="62" t="str">
        <f aca="false">VLOOKUP(A734,PROGRAMAS!A:O,6,0)</f>
        <v>INSTITUCIONAL</v>
      </c>
      <c r="F734" s="73" t="s">
        <v>240</v>
      </c>
      <c r="G734" s="66" t="e">
        <f aca="false">VLOOKUP(F734,'AÇÕES ORÇAMENTÁRIAS'!D:E,2,0)</f>
        <v>#N/A</v>
      </c>
      <c r="H734" s="65" t="e">
        <f aca="false">VLOOKUP(CONCATENATE(G734,J734),'AÇÕES ORÇAMENTÁRIAS'!O:P,2,0)</f>
        <v>#N/A</v>
      </c>
      <c r="I734" s="65" t="e">
        <f aca="false">VLOOKUP(CONCATENATE(G734,J734),'AÇÕES ORÇAMENTÁRIAS'!O:Q,3,0)</f>
        <v>#N/A</v>
      </c>
      <c r="J734" s="66" t="str">
        <f aca="false">LEFT(K734,5)</f>
        <v>20201</v>
      </c>
      <c r="K734" s="0" t="s">
        <v>1598</v>
      </c>
      <c r="L734" s="71" t="s">
        <v>1599</v>
      </c>
      <c r="M734" s="66" t="str">
        <f aca="false">VLOOKUP(L734,'AÇÕES ESTRATÉGICAS'!D:E,2,0)</f>
        <v>1611</v>
      </c>
      <c r="N734" s="66" t="str">
        <f aca="false">CONCATENATE(J734,O734)</f>
        <v>20201SERVIDORES CAPACITADOS</v>
      </c>
      <c r="O734" s="69" t="s">
        <v>254</v>
      </c>
      <c r="P734" s="69" t="s">
        <v>147</v>
      </c>
      <c r="Q734" s="69" t="n">
        <v>80</v>
      </c>
      <c r="R734" s="69" t="str">
        <f aca="false">VLOOKUP(O734,'PRODUTOS PPA'!G:G,1,0)</f>
        <v>SERVIDORES CAPACITADOS</v>
      </c>
      <c r="S734" s="69" t="s">
        <v>240</v>
      </c>
      <c r="T734" s="69" t="e">
        <f aca="false">#N/A</f>
        <v>#N/A</v>
      </c>
      <c r="U734" s="69" t="e">
        <f aca="false">#N/A</f>
        <v>#N/A</v>
      </c>
      <c r="V734" s="70"/>
      <c r="W734" s="69"/>
      <c r="X734" s="69"/>
      <c r="Y734" s="69"/>
      <c r="Z734" s="69"/>
      <c r="AA734" s="69"/>
      <c r="AB734" s="69"/>
      <c r="AC734" s="69"/>
      <c r="AD734" s="69"/>
      <c r="AE734" s="69"/>
      <c r="AF734" s="69"/>
    </row>
    <row r="735" customFormat="false" ht="15" hidden="false" customHeight="true" outlineLevel="0" collapsed="false">
      <c r="A735" s="60" t="s">
        <v>80</v>
      </c>
      <c r="B735" s="61" t="str">
        <f aca="false">VLOOKUP(A735,PROGRAMAS!A:I,5,0)</f>
        <v>TEMÁTICO</v>
      </c>
      <c r="C735" s="62" t="str">
        <f aca="false">VLOOKUP(A735,PROGRAMAS!A:I,2,0)</f>
        <v>AVANÇA PIAUÍ</v>
      </c>
      <c r="D735" s="62" t="str">
        <f aca="false">VLOOKUP(A735,PROGRAMAS!A:O,3,0)</f>
        <v>DIRETRIZ II</v>
      </c>
      <c r="E735" s="62" t="str">
        <f aca="false">VLOOKUP(A735,PROGRAMAS!A:O,6,0)</f>
        <v>DESENVOLVIMENTO ECONÔMICO</v>
      </c>
      <c r="F735" s="73" t="s">
        <v>240</v>
      </c>
      <c r="G735" s="66" t="e">
        <f aca="false">VLOOKUP(F735,'AÇÕES ORÇAMENTÁRIAS'!D:E,2,0)</f>
        <v>#N/A</v>
      </c>
      <c r="H735" s="65" t="e">
        <f aca="false">VLOOKUP(CONCATENATE(G735,J735),'AÇÕES ORÇAMENTÁRIAS'!O:P,2,0)</f>
        <v>#N/A</v>
      </c>
      <c r="I735" s="65" t="e">
        <f aca="false">VLOOKUP(CONCATENATE(G735,J735),'AÇÕES ORÇAMENTÁRIAS'!O:Q,3,0)</f>
        <v>#N/A</v>
      </c>
      <c r="J735" s="66" t="str">
        <f aca="false">LEFT(K735,5)</f>
        <v>20201</v>
      </c>
      <c r="K735" s="0" t="s">
        <v>1598</v>
      </c>
      <c r="L735" s="71" t="s">
        <v>1603</v>
      </c>
      <c r="M735" s="66" t="str">
        <f aca="false">VLOOKUP(L735,'AÇÕES ESTRATÉGICAS'!D:E,2,0)</f>
        <v>2688</v>
      </c>
      <c r="N735" s="66" t="str">
        <f aca="false">CONCATENATE(J735,O735)</f>
        <v>20201AQUISIÇÃO E INSTALAÇÃO DO ARQUIVO INTELIGENTE</v>
      </c>
      <c r="O735" s="69" t="s">
        <v>1604</v>
      </c>
      <c r="P735" s="69" t="s">
        <v>147</v>
      </c>
      <c r="Q735" s="69" t="n">
        <v>1</v>
      </c>
      <c r="R735" s="69" t="str">
        <f aca="false">VLOOKUP(O735,'PRODUTOS PPA'!G:G,1,0)</f>
        <v>AQUISIÇÃO E INSTALAÇÃO DO ARQUIVO INTELIGENTE</v>
      </c>
      <c r="S735" s="69" t="s">
        <v>240</v>
      </c>
      <c r="T735" s="69" t="e">
        <f aca="false">#N/A</f>
        <v>#N/A</v>
      </c>
      <c r="U735" s="69" t="e">
        <f aca="false">#N/A</f>
        <v>#N/A</v>
      </c>
      <c r="V735" s="70"/>
      <c r="W735" s="69"/>
      <c r="X735" s="69"/>
      <c r="Y735" s="69"/>
      <c r="Z735" s="69"/>
      <c r="AA735" s="69"/>
      <c r="AB735" s="69"/>
      <c r="AC735" s="69"/>
      <c r="AD735" s="69"/>
      <c r="AE735" s="69"/>
      <c r="AF735" s="69"/>
    </row>
    <row r="736" customFormat="false" ht="15" hidden="false" customHeight="true" outlineLevel="0" collapsed="false">
      <c r="A736" s="60" t="s">
        <v>80</v>
      </c>
      <c r="B736" s="61" t="str">
        <f aca="false">VLOOKUP(A736,PROGRAMAS!A:I,5,0)</f>
        <v>TEMÁTICO</v>
      </c>
      <c r="C736" s="62" t="str">
        <f aca="false">VLOOKUP(A736,PROGRAMAS!A:I,2,0)</f>
        <v>AVANÇA PIAUÍ</v>
      </c>
      <c r="D736" s="62" t="str">
        <f aca="false">VLOOKUP(A736,PROGRAMAS!A:O,3,0)</f>
        <v>DIRETRIZ II</v>
      </c>
      <c r="E736" s="62" t="str">
        <f aca="false">VLOOKUP(A736,PROGRAMAS!A:O,6,0)</f>
        <v>DESENVOLVIMENTO ECONÔMICO</v>
      </c>
      <c r="F736" s="73" t="s">
        <v>240</v>
      </c>
      <c r="G736" s="66" t="e">
        <f aca="false">VLOOKUP(F736,'AÇÕES ORÇAMENTÁRIAS'!D:E,2,0)</f>
        <v>#N/A</v>
      </c>
      <c r="H736" s="65" t="e">
        <f aca="false">VLOOKUP(CONCATENATE(G736,J736),'AÇÕES ORÇAMENTÁRIAS'!O:P,2,0)</f>
        <v>#N/A</v>
      </c>
      <c r="I736" s="65" t="e">
        <f aca="false">VLOOKUP(CONCATENATE(G736,J736),'AÇÕES ORÇAMENTÁRIAS'!O:Q,3,0)</f>
        <v>#N/A</v>
      </c>
      <c r="J736" s="66" t="str">
        <f aca="false">LEFT(K736,5)</f>
        <v>20201</v>
      </c>
      <c r="K736" s="0" t="s">
        <v>1598</v>
      </c>
      <c r="L736" s="71" t="s">
        <v>1603</v>
      </c>
      <c r="M736" s="66" t="str">
        <f aca="false">VLOOKUP(L736,'AÇÕES ESTRATÉGICAS'!D:E,2,0)</f>
        <v>2688</v>
      </c>
      <c r="N736" s="66" t="str">
        <f aca="false">CONCATENATE(J736,O736)</f>
        <v>20201PORTAL DE SERVIÇOS VIA WEB DISPONIBILIZADO PARA O PÚBLICO E IMPLANTAÇÃO DO MÓDULO INTEGRADOR REALIZADO</v>
      </c>
      <c r="O736" s="69" t="s">
        <v>1605</v>
      </c>
      <c r="P736" s="69" t="s">
        <v>147</v>
      </c>
      <c r="Q736" s="69" t="n">
        <v>1</v>
      </c>
      <c r="R736" s="69" t="str">
        <f aca="false">VLOOKUP(O736,'PRODUTOS PPA'!G:G,1,0)</f>
        <v>PORTAL DE SERVIÇOS VIA WEB DISPONIBILIZADO PARA O PÚBLICO E IMPLANTAÇÃO DO MÓDULO INTEGRADOR REALIZADO</v>
      </c>
      <c r="S736" s="69" t="s">
        <v>240</v>
      </c>
      <c r="T736" s="69" t="e">
        <f aca="false">#N/A</f>
        <v>#N/A</v>
      </c>
      <c r="U736" s="69" t="e">
        <f aca="false">#N/A</f>
        <v>#N/A</v>
      </c>
      <c r="V736" s="70"/>
      <c r="W736" s="69"/>
      <c r="X736" s="69"/>
      <c r="Y736" s="69"/>
      <c r="Z736" s="69"/>
      <c r="AA736" s="69"/>
      <c r="AB736" s="69"/>
      <c r="AC736" s="69"/>
      <c r="AD736" s="69"/>
      <c r="AE736" s="69"/>
      <c r="AF736" s="69"/>
    </row>
    <row r="737" customFormat="false" ht="15" hidden="false" customHeight="true" outlineLevel="0" collapsed="false">
      <c r="A737" s="60" t="s">
        <v>80</v>
      </c>
      <c r="B737" s="61" t="str">
        <f aca="false">VLOOKUP(A737,PROGRAMAS!A:I,5,0)</f>
        <v>TEMÁTICO</v>
      </c>
      <c r="C737" s="62" t="str">
        <f aca="false">VLOOKUP(A737,PROGRAMAS!A:I,2,0)</f>
        <v>AVANÇA PIAUÍ</v>
      </c>
      <c r="D737" s="62" t="str">
        <f aca="false">VLOOKUP(A737,PROGRAMAS!A:O,3,0)</f>
        <v>DIRETRIZ II</v>
      </c>
      <c r="E737" s="62" t="str">
        <f aca="false">VLOOKUP(A737,PROGRAMAS!A:O,6,0)</f>
        <v>DESENVOLVIMENTO ECONÔMICO</v>
      </c>
      <c r="F737" s="73" t="s">
        <v>240</v>
      </c>
      <c r="G737" s="66" t="e">
        <f aca="false">VLOOKUP(F737,'AÇÕES ORÇAMENTÁRIAS'!D:E,2,0)</f>
        <v>#N/A</v>
      </c>
      <c r="H737" s="65" t="e">
        <f aca="false">VLOOKUP(CONCATENATE(G737,J737),'AÇÕES ORÇAMENTÁRIAS'!O:P,2,0)</f>
        <v>#N/A</v>
      </c>
      <c r="I737" s="65" t="e">
        <f aca="false">VLOOKUP(CONCATENATE(G737,J737),'AÇÕES ORÇAMENTÁRIAS'!O:Q,3,0)</f>
        <v>#N/A</v>
      </c>
      <c r="J737" s="66" t="str">
        <f aca="false">LEFT(K737,5)</f>
        <v>20201</v>
      </c>
      <c r="K737" s="0" t="s">
        <v>1598</v>
      </c>
      <c r="L737" s="71" t="s">
        <v>1606</v>
      </c>
      <c r="M737" s="66" t="str">
        <f aca="false">VLOOKUP(L737,'AÇÕES ESTRATÉGICAS'!D:E,2,0)</f>
        <v>1640</v>
      </c>
      <c r="N737" s="66" t="str">
        <f aca="false">CONCATENATE(J737,O737)</f>
        <v>20201NÚCLEOS DA JUNTA COMERCIAL INSTALADOS</v>
      </c>
      <c r="O737" s="69" t="s">
        <v>1607</v>
      </c>
      <c r="P737" s="69" t="s">
        <v>147</v>
      </c>
      <c r="Q737" s="69" t="n">
        <v>4</v>
      </c>
      <c r="R737" s="69" t="str">
        <f aca="false">VLOOKUP(O737,'PRODUTOS PPA'!G:G,1,0)</f>
        <v>NÚCLEOS DA JUNTA COMERCIAL INSTALADOS</v>
      </c>
      <c r="S737" s="69" t="s">
        <v>240</v>
      </c>
      <c r="T737" s="69" t="e">
        <f aca="false">#N/A</f>
        <v>#N/A</v>
      </c>
      <c r="U737" s="69" t="e">
        <f aca="false">#N/A</f>
        <v>#N/A</v>
      </c>
      <c r="V737" s="70"/>
      <c r="W737" s="69"/>
      <c r="X737" s="69"/>
      <c r="Y737" s="69"/>
      <c r="Z737" s="69"/>
      <c r="AA737" s="69"/>
      <c r="AB737" s="69"/>
      <c r="AC737" s="69"/>
      <c r="AD737" s="69"/>
      <c r="AE737" s="69"/>
      <c r="AF737" s="69"/>
    </row>
    <row r="738" customFormat="false" ht="15" hidden="false" customHeight="false" outlineLevel="0" collapsed="false">
      <c r="A738" s="60" t="s">
        <v>94</v>
      </c>
      <c r="B738" s="61" t="str">
        <f aca="false">VLOOKUP(A738,PROGRAMAS!A:I,5,0)</f>
        <v>GESTÃO</v>
      </c>
      <c r="C738" s="62" t="str">
        <f aca="false">VLOOKUP(A738,PROGRAMAS!A:I,2,0)</f>
        <v>GESTÃO E MANUTENÇÃO DO PODER EXECUTIVO</v>
      </c>
      <c r="D738" s="62" t="str">
        <f aca="false">VLOOKUP(A738,PROGRAMAS!A:O,3,0)</f>
        <v>DIRETRIZ IV</v>
      </c>
      <c r="E738" s="62"/>
      <c r="F738" s="73" t="s">
        <v>240</v>
      </c>
      <c r="G738" s="66" t="e">
        <f aca="false">VLOOKUP(F738,'AÇÕES ORÇAMENTÁRIAS'!D:E,2,0)</f>
        <v>#N/A</v>
      </c>
      <c r="H738" s="65" t="e">
        <f aca="false">VLOOKUP(CONCATENATE(G738,J738),'AÇÕES ORÇAMENTÁRIAS'!O:P,2,0)</f>
        <v>#N/A</v>
      </c>
      <c r="I738" s="65" t="e">
        <f aca="false">VLOOKUP(CONCATENATE(G738,J738),'AÇÕES ORÇAMENTÁRIAS'!O:Q,3,0)</f>
        <v>#N/A</v>
      </c>
      <c r="J738" s="66" t="str">
        <f aca="false">LEFT(K738,5)</f>
        <v>20201</v>
      </c>
      <c r="K738" s="0" t="s">
        <v>1598</v>
      </c>
      <c r="L738" s="71" t="s">
        <v>1608</v>
      </c>
      <c r="M738" s="66" t="str">
        <f aca="false">VLOOKUP(L738,'AÇÕES ESTRATÉGICAS'!D:E,2,0)</f>
        <v>2504</v>
      </c>
      <c r="N738" s="66" t="str">
        <f aca="false">CONCATENATE(J738,O738)</f>
        <v>20201CONCURSO PÚBLICO</v>
      </c>
      <c r="O738" s="69" t="s">
        <v>1609</v>
      </c>
      <c r="P738" s="69" t="s">
        <v>1610</v>
      </c>
      <c r="Q738" s="69" t="n">
        <v>1</v>
      </c>
      <c r="R738" s="69" t="str">
        <f aca="false">VLOOKUP(O738,'PRODUTOS PPA'!G:G,1,0)</f>
        <v>CONCURSO PÚBLICO</v>
      </c>
      <c r="S738" s="69" t="s">
        <v>240</v>
      </c>
      <c r="T738" s="69" t="e">
        <f aca="false">#N/A</f>
        <v>#N/A</v>
      </c>
      <c r="U738" s="69" t="e">
        <f aca="false">#N/A</f>
        <v>#N/A</v>
      </c>
      <c r="V738" s="70"/>
      <c r="W738" s="69"/>
      <c r="X738" s="69"/>
      <c r="Y738" s="69"/>
      <c r="Z738" s="69"/>
      <c r="AA738" s="69"/>
      <c r="AB738" s="69"/>
      <c r="AC738" s="69"/>
      <c r="AD738" s="69"/>
      <c r="AE738" s="69"/>
      <c r="AF738" s="69"/>
    </row>
    <row r="739" customFormat="false" ht="15" hidden="false" customHeight="true" outlineLevel="0" collapsed="false">
      <c r="A739" s="60" t="s">
        <v>94</v>
      </c>
      <c r="B739" s="61" t="str">
        <f aca="false">VLOOKUP(A739,PROGRAMAS!A:I,5,0)</f>
        <v>GESTÃO</v>
      </c>
      <c r="C739" s="62" t="str">
        <f aca="false">VLOOKUP(A739,PROGRAMAS!A:I,2,0)</f>
        <v>GESTÃO E MANUTENÇÃO DO PODER EXECUTIVO</v>
      </c>
      <c r="D739" s="62" t="str">
        <f aca="false">VLOOKUP(A739,PROGRAMAS!A:O,3,0)</f>
        <v>DIRETRIZ IV</v>
      </c>
      <c r="E739" s="62"/>
      <c r="F739" s="73" t="s">
        <v>240</v>
      </c>
      <c r="G739" s="66" t="e">
        <f aca="false">VLOOKUP(F739,'AÇÕES ORÇAMENTÁRIAS'!D:E,2,0)</f>
        <v>#N/A</v>
      </c>
      <c r="H739" s="65" t="e">
        <f aca="false">VLOOKUP(CONCATENATE(G739,J739),'AÇÕES ORÇAMENTÁRIAS'!O:P,2,0)</f>
        <v>#N/A</v>
      </c>
      <c r="I739" s="65" t="e">
        <f aca="false">VLOOKUP(CONCATENATE(G739,J739),'AÇÕES ORÇAMENTÁRIAS'!O:Q,3,0)</f>
        <v>#N/A</v>
      </c>
      <c r="J739" s="66" t="str">
        <f aca="false">LEFT(K739,5)</f>
        <v>20201</v>
      </c>
      <c r="K739" s="0" t="s">
        <v>1598</v>
      </c>
      <c r="L739" s="71" t="s">
        <v>1608</v>
      </c>
      <c r="M739" s="66" t="str">
        <f aca="false">VLOOKUP(L739,'AÇÕES ESTRATÉGICAS'!D:E,2,0)</f>
        <v>2504</v>
      </c>
      <c r="N739" s="66" t="str">
        <f aca="false">CONCATENATE(J739,O739)</f>
        <v>20201EFETIVAÇÃO DO PLANO DE CARGO, CARREIRAS E SALÁRIOS.</v>
      </c>
      <c r="O739" s="69" t="s">
        <v>1611</v>
      </c>
      <c r="P739" s="69" t="s">
        <v>147</v>
      </c>
      <c r="Q739" s="69" t="n">
        <v>1</v>
      </c>
      <c r="R739" s="69" t="str">
        <f aca="false">VLOOKUP(O739,'PRODUTOS PPA'!G:G,1,0)</f>
        <v>EFETIVAÇÃO DO PLANO DE CARGO, CARREIRAS E SALÁRIOS.</v>
      </c>
      <c r="S739" s="69" t="s">
        <v>240</v>
      </c>
      <c r="T739" s="69" t="e">
        <f aca="false">#N/A</f>
        <v>#N/A</v>
      </c>
      <c r="U739" s="69" t="e">
        <f aca="false">#N/A</f>
        <v>#N/A</v>
      </c>
      <c r="V739" s="70"/>
      <c r="W739" s="69"/>
      <c r="X739" s="69"/>
      <c r="Y739" s="69"/>
      <c r="Z739" s="69"/>
      <c r="AA739" s="69"/>
      <c r="AB739" s="69"/>
      <c r="AC739" s="69"/>
      <c r="AD739" s="69"/>
      <c r="AE739" s="69"/>
      <c r="AF739" s="69"/>
    </row>
    <row r="740" customFormat="false" ht="15" hidden="false" customHeight="true" outlineLevel="0" collapsed="false">
      <c r="A740" s="60" t="s">
        <v>94</v>
      </c>
      <c r="B740" s="61" t="str">
        <f aca="false">VLOOKUP(A740,PROGRAMAS!A:I,5,0)</f>
        <v>GESTÃO</v>
      </c>
      <c r="C740" s="62" t="str">
        <f aca="false">VLOOKUP(A740,PROGRAMAS!A:I,2,0)</f>
        <v>GESTÃO E MANUTENÇÃO DO PODER EXECUTIVO</v>
      </c>
      <c r="D740" s="62" t="str">
        <f aca="false">VLOOKUP(A740,PROGRAMAS!A:O,3,0)</f>
        <v>DIRETRIZ IV</v>
      </c>
      <c r="E740" s="62"/>
      <c r="F740" s="73" t="s">
        <v>240</v>
      </c>
      <c r="G740" s="66" t="e">
        <f aca="false">VLOOKUP(F740,'AÇÕES ORÇAMENTÁRIAS'!D:E,2,0)</f>
        <v>#N/A</v>
      </c>
      <c r="H740" s="65" t="e">
        <f aca="false">VLOOKUP(CONCATENATE(G740,J740),'AÇÕES ORÇAMENTÁRIAS'!O:P,2,0)</f>
        <v>#N/A</v>
      </c>
      <c r="I740" s="65" t="e">
        <f aca="false">VLOOKUP(CONCATENATE(G740,J740),'AÇÕES ORÇAMENTÁRIAS'!O:Q,3,0)</f>
        <v>#N/A</v>
      </c>
      <c r="J740" s="66" t="str">
        <f aca="false">LEFT(K740,5)</f>
        <v>20201</v>
      </c>
      <c r="K740" s="0" t="s">
        <v>1598</v>
      </c>
      <c r="L740" s="71" t="s">
        <v>1608</v>
      </c>
      <c r="M740" s="66" t="str">
        <f aca="false">VLOOKUP(L740,'AÇÕES ESTRATÉGICAS'!D:E,2,0)</f>
        <v>2504</v>
      </c>
      <c r="N740" s="66" t="str">
        <f aca="false">CONCATENATE(J740,O740)</f>
        <v>20201GESTÃO MELHORADA</v>
      </c>
      <c r="O740" s="69" t="s">
        <v>141</v>
      </c>
      <c r="P740" s="69" t="s">
        <v>136</v>
      </c>
      <c r="Q740" s="69" t="n">
        <v>100</v>
      </c>
      <c r="R740" s="69" t="str">
        <f aca="false">VLOOKUP(O740,'PRODUTOS PPA'!G:G,1,0)</f>
        <v>GESTÃO MELHORADA</v>
      </c>
      <c r="S740" s="69" t="s">
        <v>240</v>
      </c>
      <c r="T740" s="69" t="e">
        <f aca="false">#N/A</f>
        <v>#N/A</v>
      </c>
      <c r="U740" s="69" t="e">
        <f aca="false">#N/A</f>
        <v>#N/A</v>
      </c>
      <c r="V740" s="70"/>
      <c r="W740" s="69"/>
      <c r="X740" s="69"/>
      <c r="Y740" s="69"/>
      <c r="Z740" s="69"/>
      <c r="AA740" s="69"/>
      <c r="AB740" s="69"/>
      <c r="AC740" s="69"/>
      <c r="AD740" s="69"/>
      <c r="AE740" s="69"/>
      <c r="AF740" s="69"/>
    </row>
    <row r="741" customFormat="false" ht="15" hidden="false" customHeight="true" outlineLevel="0" collapsed="false">
      <c r="A741" s="60" t="s">
        <v>94</v>
      </c>
      <c r="B741" s="61" t="str">
        <f aca="false">VLOOKUP(A741,PROGRAMAS!A:I,5,0)</f>
        <v>GESTÃO</v>
      </c>
      <c r="C741" s="62" t="str">
        <f aca="false">VLOOKUP(A741,PROGRAMAS!A:I,2,0)</f>
        <v>GESTÃO E MANUTENÇÃO DO PODER EXECUTIVO</v>
      </c>
      <c r="D741" s="62" t="str">
        <f aca="false">VLOOKUP(A741,PROGRAMAS!A:O,3,0)</f>
        <v>DIRETRIZ IV</v>
      </c>
      <c r="E741" s="62"/>
      <c r="F741" s="73" t="s">
        <v>240</v>
      </c>
      <c r="G741" s="66" t="e">
        <f aca="false">VLOOKUP(F741,'AÇÕES ORÇAMENTÁRIAS'!D:E,2,0)</f>
        <v>#N/A</v>
      </c>
      <c r="H741" s="65" t="e">
        <f aca="false">VLOOKUP(CONCATENATE(G741,J741),'AÇÕES ORÇAMENTÁRIAS'!O:P,2,0)</f>
        <v>#N/A</v>
      </c>
      <c r="I741" s="65" t="e">
        <f aca="false">VLOOKUP(CONCATENATE(G741,J741),'AÇÕES ORÇAMENTÁRIAS'!O:Q,3,0)</f>
        <v>#N/A</v>
      </c>
      <c r="J741" s="66" t="str">
        <f aca="false">LEFT(K741,5)</f>
        <v>20201</v>
      </c>
      <c r="K741" s="0" t="s">
        <v>1598</v>
      </c>
      <c r="L741" s="71" t="s">
        <v>1608</v>
      </c>
      <c r="M741" s="66" t="str">
        <f aca="false">VLOOKUP(L741,'AÇÕES ESTRATÉGICAS'!D:E,2,0)</f>
        <v>2504</v>
      </c>
      <c r="N741" s="66" t="str">
        <f aca="false">CONCATENATE(J741,O741)</f>
        <v>20201MOBILIÁRIO E EQUIPAMENTOS ADQUIRIDOS</v>
      </c>
      <c r="O741" s="69" t="s">
        <v>1612</v>
      </c>
      <c r="P741" s="69" t="s">
        <v>147</v>
      </c>
      <c r="Q741" s="69" t="n">
        <v>1</v>
      </c>
      <c r="R741" s="69" t="str">
        <f aca="false">VLOOKUP(O741,'PRODUTOS PPA'!G:G,1,0)</f>
        <v>MOBILIÁRIO E EQUIPAMENTOS ADQUIRIDOS</v>
      </c>
      <c r="S741" s="69" t="s">
        <v>240</v>
      </c>
      <c r="T741" s="69" t="e">
        <f aca="false">#N/A</f>
        <v>#N/A</v>
      </c>
      <c r="U741" s="69" t="e">
        <f aca="false">#N/A</f>
        <v>#N/A</v>
      </c>
      <c r="V741" s="70"/>
      <c r="W741" s="69"/>
      <c r="X741" s="69"/>
      <c r="Y741" s="69"/>
      <c r="Z741" s="69"/>
      <c r="AA741" s="69"/>
      <c r="AB741" s="69"/>
      <c r="AC741" s="69"/>
      <c r="AD741" s="69"/>
      <c r="AE741" s="69"/>
      <c r="AF741" s="69"/>
    </row>
    <row r="742" customFormat="false" ht="15" hidden="false" customHeight="true" outlineLevel="0" collapsed="false">
      <c r="A742" s="60" t="s">
        <v>68</v>
      </c>
      <c r="B742" s="61" t="str">
        <f aca="false">VLOOKUP(A742,PROGRAMAS!A:I,5,0)</f>
        <v>TEMÁTICO</v>
      </c>
      <c r="C742" s="62" t="str">
        <f aca="false">VLOOKUP(A742,PROGRAMAS!A:I,2,0)</f>
        <v>CIÊNCIA, TECNOLOGIA E INOVAÇÃO</v>
      </c>
      <c r="D742" s="62" t="str">
        <f aca="false">VLOOKUP(A742,PROGRAMAS!A:O,3,0)</f>
        <v>DIRETRIZ I</v>
      </c>
      <c r="E742" s="62" t="str">
        <f aca="false">VLOOKUP(A742,PROGRAMAS!A:O,6,0)</f>
        <v>EDUCAÇÃO, CULTURA, ESPORTE E LAZER</v>
      </c>
      <c r="F742" s="74" t="s">
        <v>1613</v>
      </c>
      <c r="G742" s="66" t="n">
        <v>1266</v>
      </c>
      <c r="H742" s="65" t="n">
        <f aca="false">VLOOKUP(CONCATENATE(G742,J742),'AÇÕES ORÇAMENTÁRIAS'!O:P,2,0)</f>
        <v>414001</v>
      </c>
      <c r="I742" s="65" t="n">
        <f aca="false">VLOOKUP(CONCATENATE(G742,J742),'AÇÕES ORÇAMENTÁRIAS'!O:Q,3,0)</f>
        <v>413215</v>
      </c>
      <c r="J742" s="66" t="str">
        <f aca="false">LEFT(K742,5)</f>
        <v>20203</v>
      </c>
      <c r="K742" s="67" t="s">
        <v>1614</v>
      </c>
      <c r="L742" s="71" t="s">
        <v>1615</v>
      </c>
      <c r="M742" s="66" t="str">
        <f aca="false">VLOOKUP(L742,'AÇÕES ESTRATÉGICAS'!D:E,2,0)</f>
        <v>2433</v>
      </c>
      <c r="N742" s="66" t="str">
        <f aca="false">CONCATENATE(J742,O742)</f>
        <v>20203AUXÍLIOS A EVENTOS, DIVULGAÇÃO E PUBLICAÇÃO CIENTÍFICA E TECNOLÓGICA REALIZADOS</v>
      </c>
      <c r="O742" s="69" t="s">
        <v>1616</v>
      </c>
      <c r="P742" s="69" t="s">
        <v>1617</v>
      </c>
      <c r="Q742" s="69" t="n">
        <v>100</v>
      </c>
      <c r="R742" s="69" t="str">
        <f aca="false">VLOOKUP(O742,'PRODUTOS PPA'!G:G,1,0)</f>
        <v>AUXÍLIOS A EVENTOS, DIVULGAÇÃO E PUBLICAÇÃO CIENTÍFICA E TECNOLÓGICA REALIZADOS</v>
      </c>
      <c r="S742" s="69" t="s">
        <v>1613</v>
      </c>
      <c r="T742" s="69" t="n">
        <v>1266</v>
      </c>
      <c r="U742" s="69" t="n">
        <v>414001</v>
      </c>
      <c r="V742" s="70"/>
      <c r="W742" s="69"/>
      <c r="X742" s="69"/>
      <c r="Y742" s="69"/>
      <c r="Z742" s="69"/>
      <c r="AA742" s="69"/>
      <c r="AB742" s="69"/>
      <c r="AC742" s="69"/>
      <c r="AD742" s="69"/>
      <c r="AE742" s="69"/>
      <c r="AF742" s="69"/>
    </row>
    <row r="743" customFormat="false" ht="15" hidden="false" customHeight="true" outlineLevel="0" collapsed="false">
      <c r="A743" s="60" t="s">
        <v>68</v>
      </c>
      <c r="B743" s="61" t="str">
        <f aca="false">VLOOKUP(A743,PROGRAMAS!A:I,5,0)</f>
        <v>TEMÁTICO</v>
      </c>
      <c r="C743" s="62" t="str">
        <f aca="false">VLOOKUP(A743,PROGRAMAS!A:I,2,0)</f>
        <v>CIÊNCIA, TECNOLOGIA E INOVAÇÃO</v>
      </c>
      <c r="D743" s="62" t="str">
        <f aca="false">VLOOKUP(A743,PROGRAMAS!A:O,3,0)</f>
        <v>DIRETRIZ I</v>
      </c>
      <c r="E743" s="62" t="str">
        <f aca="false">VLOOKUP(A743,PROGRAMAS!A:O,6,0)</f>
        <v>EDUCAÇÃO, CULTURA, ESPORTE E LAZER</v>
      </c>
      <c r="F743" s="74" t="s">
        <v>1618</v>
      </c>
      <c r="G743" s="66" t="str">
        <f aca="false">VLOOKUP(F743,'AÇÕES ORÇAMENTÁRIAS'!D:E,2,0)</f>
        <v>1268</v>
      </c>
      <c r="H743" s="65" t="n">
        <f aca="false">VLOOKUP(CONCATENATE(G743,J743),'AÇÕES ORÇAMENTÁRIAS'!O:P,2,0)</f>
        <v>150001</v>
      </c>
      <c r="I743" s="65" t="n">
        <f aca="false">VLOOKUP(CONCATENATE(G743,J743),'AÇÕES ORÇAMENTÁRIAS'!O:Q,3,0)</f>
        <v>9840</v>
      </c>
      <c r="J743" s="66" t="str">
        <f aca="false">LEFT(K743,5)</f>
        <v>20203</v>
      </c>
      <c r="K743" s="67" t="s">
        <v>1614</v>
      </c>
      <c r="L743" s="71" t="s">
        <v>1615</v>
      </c>
      <c r="M743" s="66" t="str">
        <f aca="false">VLOOKUP(L743,'AÇÕES ESTRATÉGICAS'!D:E,2,0)</f>
        <v>2433</v>
      </c>
      <c r="N743" s="66" t="str">
        <f aca="false">CONCATENATE(J743,O743)</f>
        <v>20203BOLSAS DE INICIAÇÃO CIENTÍFICA (GRADUAÇÃO) E APOIO TÉCNICO CONCEDIDAS</v>
      </c>
      <c r="O743" s="69" t="s">
        <v>1619</v>
      </c>
      <c r="P743" s="69" t="s">
        <v>767</v>
      </c>
      <c r="Q743" s="69" t="n">
        <v>110</v>
      </c>
      <c r="R743" s="69" t="str">
        <f aca="false">VLOOKUP(O743,'PRODUTOS PPA'!G:G,1,0)</f>
        <v>BOLSAS DE INICIAÇÃO CIENTÍFICA (GRADUAÇÃO) E APOIO TÉCNICO CONCEDIDAS</v>
      </c>
      <c r="S743" s="69" t="s">
        <v>1618</v>
      </c>
      <c r="T743" s="69" t="s">
        <v>1620</v>
      </c>
      <c r="U743" s="69" t="n">
        <v>150001</v>
      </c>
      <c r="V743" s="70"/>
      <c r="W743" s="69"/>
      <c r="X743" s="69"/>
      <c r="Y743" s="69"/>
      <c r="Z743" s="69"/>
      <c r="AA743" s="69"/>
      <c r="AB743" s="69"/>
      <c r="AC743" s="69"/>
      <c r="AD743" s="69"/>
      <c r="AE743" s="69"/>
      <c r="AF743" s="69"/>
    </row>
    <row r="744" customFormat="false" ht="15" hidden="false" customHeight="true" outlineLevel="0" collapsed="false">
      <c r="A744" s="60" t="s">
        <v>68</v>
      </c>
      <c r="B744" s="61" t="str">
        <f aca="false">VLOOKUP(A744,PROGRAMAS!A:I,5,0)</f>
        <v>TEMÁTICO</v>
      </c>
      <c r="C744" s="62" t="str">
        <f aca="false">VLOOKUP(A744,PROGRAMAS!A:I,2,0)</f>
        <v>CIÊNCIA, TECNOLOGIA E INOVAÇÃO</v>
      </c>
      <c r="D744" s="62" t="str">
        <f aca="false">VLOOKUP(A744,PROGRAMAS!A:O,3,0)</f>
        <v>DIRETRIZ I</v>
      </c>
      <c r="E744" s="62" t="str">
        <f aca="false">VLOOKUP(A744,PROGRAMAS!A:O,6,0)</f>
        <v>EDUCAÇÃO, CULTURA, ESPORTE E LAZER</v>
      </c>
      <c r="F744" s="74" t="s">
        <v>1621</v>
      </c>
      <c r="G744" s="66" t="str">
        <f aca="false">VLOOKUP(F744,'AÇÕES ORÇAMENTÁRIAS'!D:E,2,0)</f>
        <v>1259</v>
      </c>
      <c r="H744" s="65" t="n">
        <f aca="false">VLOOKUP(CONCATENATE(G744,J744),'AÇÕES ORÇAMENTÁRIAS'!O:P,2,0)</f>
        <v>1162000</v>
      </c>
      <c r="I744" s="65" t="n">
        <f aca="false">VLOOKUP(CONCATENATE(G744,J744),'AÇÕES ORÇAMENTÁRIAS'!O:Q,3,0)</f>
        <v>538300</v>
      </c>
      <c r="J744" s="66" t="str">
        <f aca="false">LEFT(K744,5)</f>
        <v>20203</v>
      </c>
      <c r="K744" s="67" t="s">
        <v>1614</v>
      </c>
      <c r="L744" s="71" t="s">
        <v>1622</v>
      </c>
      <c r="M744" s="66" t="str">
        <f aca="false">VLOOKUP(L744,'AÇÕES ESTRATÉGICAS'!D:E,2,0)</f>
        <v>2461</v>
      </c>
      <c r="N744" s="66" t="str">
        <f aca="false">CONCATENATE(J744,O744)</f>
        <v>20203BOLSAS DE MESTRADO, DOUTORADO E PÓS-DOUTORADO CONCEDIDAS</v>
      </c>
      <c r="O744" s="69" t="s">
        <v>1623</v>
      </c>
      <c r="P744" s="69" t="s">
        <v>767</v>
      </c>
      <c r="Q744" s="69" t="n">
        <v>750</v>
      </c>
      <c r="R744" s="69" t="str">
        <f aca="false">VLOOKUP(O744,'PRODUTOS PPA'!G:G,1,0)</f>
        <v>BOLSAS DE MESTRADO, DOUTORADO E PÓS-DOUTORADO CONCEDIDAS</v>
      </c>
      <c r="S744" s="69" t="s">
        <v>1621</v>
      </c>
      <c r="T744" s="69" t="s">
        <v>1624</v>
      </c>
      <c r="U744" s="69" t="n">
        <v>1162000</v>
      </c>
      <c r="V744" s="70"/>
      <c r="W744" s="69"/>
      <c r="X744" s="69"/>
      <c r="Y744" s="69"/>
      <c r="Z744" s="69"/>
      <c r="AA744" s="69"/>
      <c r="AB744" s="69"/>
      <c r="AC744" s="69"/>
      <c r="AD744" s="69"/>
      <c r="AE744" s="69"/>
      <c r="AF744" s="69"/>
    </row>
    <row r="745" customFormat="false" ht="15" hidden="false" customHeight="true" outlineLevel="0" collapsed="false">
      <c r="A745" s="60" t="s">
        <v>68</v>
      </c>
      <c r="B745" s="61" t="str">
        <f aca="false">VLOOKUP(A745,PROGRAMAS!A:I,5,0)</f>
        <v>TEMÁTICO</v>
      </c>
      <c r="C745" s="62" t="str">
        <f aca="false">VLOOKUP(A745,PROGRAMAS!A:I,2,0)</f>
        <v>CIÊNCIA, TECNOLOGIA E INOVAÇÃO</v>
      </c>
      <c r="D745" s="62" t="str">
        <f aca="false">VLOOKUP(A745,PROGRAMAS!A:O,3,0)</f>
        <v>DIRETRIZ I</v>
      </c>
      <c r="E745" s="62" t="str">
        <f aca="false">VLOOKUP(A745,PROGRAMAS!A:O,6,0)</f>
        <v>EDUCAÇÃO, CULTURA, ESPORTE E LAZER</v>
      </c>
      <c r="F745" s="74" t="s">
        <v>1625</v>
      </c>
      <c r="G745" s="66" t="str">
        <f aca="false">VLOOKUP(F745,'AÇÕES ORÇAMENTÁRIAS'!D:E,2,0)</f>
        <v>1270</v>
      </c>
      <c r="H745" s="65" t="n">
        <f aca="false">VLOOKUP(CONCATENATE(G745,J745),'AÇÕES ORÇAMENTÁRIAS'!O:P,2,0)</f>
        <v>1486308</v>
      </c>
      <c r="I745" s="65" t="n">
        <f aca="false">VLOOKUP(CONCATENATE(G745,J745),'AÇÕES ORÇAMENTÁRIAS'!O:Q,3,0)</f>
        <v>302903</v>
      </c>
      <c r="J745" s="66" t="str">
        <f aca="false">LEFT(K745,5)</f>
        <v>20203</v>
      </c>
      <c r="K745" s="67" t="s">
        <v>1614</v>
      </c>
      <c r="L745" s="71" t="s">
        <v>1615</v>
      </c>
      <c r="M745" s="66" t="str">
        <f aca="false">VLOOKUP(L745,'AÇÕES ESTRATÉGICAS'!D:E,2,0)</f>
        <v>2433</v>
      </c>
      <c r="N745" s="66" t="str">
        <f aca="false">CONCATENATE(J745,O745)</f>
        <v>20203FOMENTO A PESQUISA CIENTIFICA, TECNOLOGIA E DE INOVAÇÃO REALIZADA</v>
      </c>
      <c r="O745" s="69" t="s">
        <v>1626</v>
      </c>
      <c r="P745" s="69" t="s">
        <v>1617</v>
      </c>
      <c r="Q745" s="69" t="n">
        <v>50</v>
      </c>
      <c r="R745" s="69" t="str">
        <f aca="false">VLOOKUP(O745,'PRODUTOS PPA'!G:G,1,0)</f>
        <v>FOMENTO A PESQUISA CIENTIFICA, TECNOLOGIA E DE INOVAÇÃO REALIZADA</v>
      </c>
      <c r="S745" s="69" t="s">
        <v>1625</v>
      </c>
      <c r="T745" s="69" t="s">
        <v>1627</v>
      </c>
      <c r="U745" s="69" t="n">
        <v>1486308</v>
      </c>
      <c r="V745" s="70"/>
      <c r="W745" s="69"/>
      <c r="X745" s="69"/>
      <c r="Y745" s="69"/>
      <c r="Z745" s="69"/>
      <c r="AA745" s="69"/>
      <c r="AB745" s="69"/>
      <c r="AC745" s="69"/>
      <c r="AD745" s="69"/>
      <c r="AE745" s="69"/>
      <c r="AF745" s="69"/>
    </row>
    <row r="746" customFormat="false" ht="15" hidden="false" customHeight="true" outlineLevel="0" collapsed="false">
      <c r="A746" s="60" t="s">
        <v>68</v>
      </c>
      <c r="B746" s="61" t="str">
        <f aca="false">VLOOKUP(A746,PROGRAMAS!A:I,5,0)</f>
        <v>TEMÁTICO</v>
      </c>
      <c r="C746" s="62" t="str">
        <f aca="false">VLOOKUP(A746,PROGRAMAS!A:I,2,0)</f>
        <v>CIÊNCIA, TECNOLOGIA E INOVAÇÃO</v>
      </c>
      <c r="D746" s="62" t="str">
        <f aca="false">VLOOKUP(A746,PROGRAMAS!A:O,3,0)</f>
        <v>DIRETRIZ I</v>
      </c>
      <c r="E746" s="62" t="str">
        <f aca="false">VLOOKUP(A746,PROGRAMAS!A:O,6,0)</f>
        <v>EDUCAÇÃO, CULTURA, ESPORTE E LAZER</v>
      </c>
      <c r="F746" s="74" t="s">
        <v>1628</v>
      </c>
      <c r="G746" s="66" t="str">
        <f aca="false">VLOOKUP(F746,'AÇÕES ORÇAMENTÁRIAS'!D:E,2,0)</f>
        <v>1274</v>
      </c>
      <c r="H746" s="65" t="n">
        <f aca="false">VLOOKUP(CONCATENATE(G746,J746),'AÇÕES ORÇAMENTÁRIAS'!O:P,2,0)</f>
        <v>145004</v>
      </c>
      <c r="I746" s="65" t="n">
        <f aca="false">VLOOKUP(CONCATENATE(G746,J746),'AÇÕES ORÇAMENTÁRIAS'!O:Q,3,0)</f>
        <v>73563.3</v>
      </c>
      <c r="J746" s="66" t="str">
        <f aca="false">LEFT(K746,5)</f>
        <v>20203</v>
      </c>
      <c r="K746" s="67" t="s">
        <v>1614</v>
      </c>
      <c r="L746" s="71" t="s">
        <v>1629</v>
      </c>
      <c r="M746" s="66" t="str">
        <f aca="false">VLOOKUP(L746,'AÇÕES ESTRATÉGICAS'!D:E,2,0)</f>
        <v>2498</v>
      </c>
      <c r="N746" s="66" t="str">
        <f aca="false">CONCATENATE(J746,O746)</f>
        <v>20203MODERNIZAÇÃO DA INFRAESTRUTURA</v>
      </c>
      <c r="O746" s="63" t="s">
        <v>1628</v>
      </c>
      <c r="P746" s="63" t="s">
        <v>213</v>
      </c>
      <c r="Q746" s="69" t="n">
        <v>5</v>
      </c>
      <c r="R746" s="69" t="str">
        <f aca="false">VLOOKUP(O746,'PRODUTOS PPA'!G:G,1,0)</f>
        <v>MODERNIZAÇÃO DA INFRAESTRUTURA</v>
      </c>
      <c r="S746" s="69" t="s">
        <v>1628</v>
      </c>
      <c r="T746" s="69" t="s">
        <v>1630</v>
      </c>
      <c r="U746" s="69" t="n">
        <v>145004</v>
      </c>
      <c r="V746" s="70"/>
      <c r="W746" s="69"/>
      <c r="X746" s="69"/>
      <c r="Y746" s="69"/>
      <c r="Z746" s="69"/>
      <c r="AA746" s="69"/>
      <c r="AB746" s="69"/>
      <c r="AC746" s="69"/>
      <c r="AD746" s="69"/>
      <c r="AE746" s="69"/>
      <c r="AF746" s="69"/>
    </row>
    <row r="747" customFormat="false" ht="15" hidden="false" customHeight="true" outlineLevel="0" collapsed="false">
      <c r="A747" s="60" t="s">
        <v>68</v>
      </c>
      <c r="B747" s="61" t="str">
        <f aca="false">VLOOKUP(A747,PROGRAMAS!A:I,5,0)</f>
        <v>TEMÁTICO</v>
      </c>
      <c r="C747" s="62" t="str">
        <f aca="false">VLOOKUP(A747,PROGRAMAS!A:I,2,0)</f>
        <v>CIÊNCIA, TECNOLOGIA E INOVAÇÃO</v>
      </c>
      <c r="D747" s="62" t="str">
        <f aca="false">VLOOKUP(A747,PROGRAMAS!A:O,3,0)</f>
        <v>DIRETRIZ I</v>
      </c>
      <c r="E747" s="62" t="str">
        <f aca="false">VLOOKUP(A747,PROGRAMAS!A:O,6,0)</f>
        <v>EDUCAÇÃO, CULTURA, ESPORTE E LAZER</v>
      </c>
      <c r="F747" s="74" t="s">
        <v>1631</v>
      </c>
      <c r="G747" s="66" t="str">
        <f aca="false">VLOOKUP(F747,'AÇÕES ORÇAMENTÁRIAS'!D:E,2,0)</f>
        <v>1288</v>
      </c>
      <c r="H747" s="65" t="n">
        <f aca="false">VLOOKUP(CONCATENATE(G747,J747),'AÇÕES ORÇAMENTÁRIAS'!O:P,2,0)</f>
        <v>200001</v>
      </c>
      <c r="I747" s="65" t="n">
        <f aca="false">VLOOKUP(CONCATENATE(G747,J747),'AÇÕES ORÇAMENTÁRIAS'!O:Q,3,0)</f>
        <v>0</v>
      </c>
      <c r="J747" s="66" t="str">
        <f aca="false">LEFT(K747,5)</f>
        <v>20203</v>
      </c>
      <c r="K747" s="67" t="s">
        <v>1614</v>
      </c>
      <c r="L747" s="71" t="s">
        <v>1615</v>
      </c>
      <c r="M747" s="66" t="str">
        <f aca="false">VLOOKUP(L747,'AÇÕES ESTRATÉGICAS'!D:E,2,0)</f>
        <v>2433</v>
      </c>
      <c r="N747" s="66" t="str">
        <f aca="false">CONCATENATE(J747,O747)</f>
        <v>20203PROGRAMA DE BOLSAS DE INICIAÇÃO CIENTÍFICA JUNIOR - PIBIC-JR</v>
      </c>
      <c r="O747" s="63" t="s">
        <v>1631</v>
      </c>
      <c r="P747" s="63" t="s">
        <v>767</v>
      </c>
      <c r="Q747" s="63" t="n">
        <v>100</v>
      </c>
      <c r="R747" s="69" t="str">
        <f aca="false">VLOOKUP(O747,'PRODUTOS PPA'!G:G,1,0)</f>
        <v>PROGRAMA DE BOLSAS DE INICIAÇÃO CIENTÍFICA JUNIOR - PIBIC-JR</v>
      </c>
      <c r="S747" s="63" t="s">
        <v>1631</v>
      </c>
      <c r="T747" s="63" t="s">
        <v>1632</v>
      </c>
      <c r="U747" s="63" t="n">
        <v>200001</v>
      </c>
      <c r="V747" s="70"/>
      <c r="W747" s="69"/>
      <c r="X747" s="69"/>
      <c r="Y747" s="69"/>
      <c r="Z747" s="69"/>
      <c r="AA747" s="69"/>
      <c r="AB747" s="69"/>
      <c r="AC747" s="69"/>
      <c r="AD747" s="69"/>
      <c r="AE747" s="69"/>
      <c r="AF747" s="69"/>
    </row>
    <row r="748" customFormat="false" ht="15" hidden="false" customHeight="true" outlineLevel="0" collapsed="false">
      <c r="A748" s="60" t="s">
        <v>68</v>
      </c>
      <c r="B748" s="61" t="str">
        <f aca="false">VLOOKUP(A748,PROGRAMAS!A:I,5,0)</f>
        <v>TEMÁTICO</v>
      </c>
      <c r="C748" s="62" t="str">
        <f aca="false">VLOOKUP(A748,PROGRAMAS!A:I,2,0)</f>
        <v>CIÊNCIA, TECNOLOGIA E INOVAÇÃO</v>
      </c>
      <c r="D748" s="62" t="str">
        <f aca="false">VLOOKUP(A748,PROGRAMAS!A:O,3,0)</f>
        <v>DIRETRIZ I</v>
      </c>
      <c r="E748" s="62" t="str">
        <f aca="false">VLOOKUP(A748,PROGRAMAS!A:O,6,0)</f>
        <v>EDUCAÇÃO, CULTURA, ESPORTE E LAZER</v>
      </c>
      <c r="F748" s="74" t="s">
        <v>1633</v>
      </c>
      <c r="G748" s="66" t="str">
        <f aca="false">VLOOKUP(F748,'AÇÕES ORÇAMENTÁRIAS'!D:E,2,0)</f>
        <v>1285</v>
      </c>
      <c r="H748" s="65" t="n">
        <f aca="false">VLOOKUP(CONCATENATE(G748,J748),'AÇÕES ORÇAMENTÁRIAS'!O:P,2,0)</f>
        <v>120001</v>
      </c>
      <c r="I748" s="65" t="n">
        <f aca="false">VLOOKUP(CONCATENATE(G748,J748),'AÇÕES ORÇAMENTÁRIAS'!O:Q,3,0)</f>
        <v>42500</v>
      </c>
      <c r="J748" s="66" t="str">
        <f aca="false">LEFT(K748,5)</f>
        <v>20203</v>
      </c>
      <c r="K748" s="67" t="s">
        <v>1614</v>
      </c>
      <c r="L748" s="71" t="s">
        <v>1615</v>
      </c>
      <c r="M748" s="66" t="str">
        <f aca="false">VLOOKUP(L748,'AÇÕES ESTRATÉGICAS'!D:E,2,0)</f>
        <v>2433</v>
      </c>
      <c r="N748" s="66" t="str">
        <f aca="false">CONCATENATE(J748,O748)</f>
        <v>20203PROGRAMA DESENVOLVIMENTO CIENTIFICO REGIONAL - DCR</v>
      </c>
      <c r="O748" s="69" t="s">
        <v>1634</v>
      </c>
      <c r="P748" s="69" t="s">
        <v>1617</v>
      </c>
      <c r="Q748" s="69" t="n">
        <v>25</v>
      </c>
      <c r="R748" s="69" t="str">
        <f aca="false">VLOOKUP(O748,'PRODUTOS PPA'!G:G,1,0)</f>
        <v>PROGRAMA DESENVOLVIMENTO CIENTIFICO REGIONAL - DCR</v>
      </c>
      <c r="S748" s="69" t="s">
        <v>1633</v>
      </c>
      <c r="T748" s="69" t="s">
        <v>1635</v>
      </c>
      <c r="U748" s="69" t="n">
        <v>120001</v>
      </c>
      <c r="V748" s="70"/>
      <c r="W748" s="69"/>
      <c r="X748" s="69"/>
      <c r="Y748" s="69"/>
      <c r="Z748" s="69"/>
      <c r="AA748" s="69"/>
      <c r="AB748" s="69"/>
      <c r="AC748" s="69"/>
      <c r="AD748" s="69"/>
      <c r="AE748" s="69"/>
      <c r="AF748" s="69"/>
    </row>
    <row r="749" customFormat="false" ht="15" hidden="false" customHeight="true" outlineLevel="0" collapsed="false">
      <c r="A749" s="60" t="s">
        <v>68</v>
      </c>
      <c r="B749" s="61" t="str">
        <f aca="false">VLOOKUP(A749,PROGRAMAS!A:I,5,0)</f>
        <v>TEMÁTICO</v>
      </c>
      <c r="C749" s="62" t="str">
        <f aca="false">VLOOKUP(A749,PROGRAMAS!A:I,2,0)</f>
        <v>CIÊNCIA, TECNOLOGIA E INOVAÇÃO</v>
      </c>
      <c r="D749" s="62" t="str">
        <f aca="false">VLOOKUP(A749,PROGRAMAS!A:O,3,0)</f>
        <v>DIRETRIZ I</v>
      </c>
      <c r="E749" s="62" t="str">
        <f aca="false">VLOOKUP(A749,PROGRAMAS!A:O,6,0)</f>
        <v>EDUCAÇÃO, CULTURA, ESPORTE E LAZER</v>
      </c>
      <c r="F749" s="73" t="e">
        <f aca="false">#N/A</f>
        <v>#N/A</v>
      </c>
      <c r="G749" s="66" t="e">
        <f aca="false">VLOOKUP(F749,'AÇÕES ORÇAMENTÁRIAS'!D:E,2,0)</f>
        <v>#N/A</v>
      </c>
      <c r="H749" s="65" t="e">
        <f aca="false">VLOOKUP(CONCATENATE(G749,J749),'AÇÕES ORÇAMENTÁRIAS'!O:P,2,0)</f>
        <v>#N/A</v>
      </c>
      <c r="I749" s="65" t="e">
        <f aca="false">VLOOKUP(CONCATENATE(G749,J749),'AÇÕES ORÇAMENTÁRIAS'!O:Q,3,0)</f>
        <v>#N/A</v>
      </c>
      <c r="J749" s="66" t="str">
        <f aca="false">LEFT(K749,5)</f>
        <v>20203</v>
      </c>
      <c r="K749" s="67" t="s">
        <v>1614</v>
      </c>
      <c r="L749" s="71" t="s">
        <v>1615</v>
      </c>
      <c r="M749" s="66" t="str">
        <f aca="false">VLOOKUP(L749,'AÇÕES ESTRATÉGICAS'!D:E,2,0)</f>
        <v>2433</v>
      </c>
      <c r="N749" s="66" t="str">
        <f aca="false">CONCATENATE(J749,O749)</f>
        <v>20203OLIMPÍADAS CIENTÍFICAS E A POPULARIZAÇÃO DA CT&amp;I APOIADAS</v>
      </c>
      <c r="O749" s="0" t="s">
        <v>1636</v>
      </c>
      <c r="P749" s="69" t="s">
        <v>136</v>
      </c>
      <c r="Q749" s="69" t="n">
        <v>25</v>
      </c>
      <c r="R749" s="69" t="str">
        <f aca="false">VLOOKUP(O749,'PRODUTOS PPA'!G:G,1,0)</f>
        <v>OLIMPÍADAS CIENTÍFICAS E A POPULARIZAÇÃO DA CT&amp;I APOIADAS</v>
      </c>
      <c r="S749" s="69" t="e">
        <f aca="false">#N/A</f>
        <v>#N/A</v>
      </c>
      <c r="T749" s="69" t="e">
        <f aca="false">#N/A</f>
        <v>#N/A</v>
      </c>
      <c r="U749" s="69" t="e">
        <f aca="false">#N/A</f>
        <v>#N/A</v>
      </c>
      <c r="V749" s="70"/>
      <c r="W749" s="69"/>
      <c r="X749" s="69"/>
      <c r="Y749" s="69"/>
      <c r="Z749" s="69"/>
      <c r="AA749" s="69"/>
      <c r="AB749" s="69"/>
      <c r="AC749" s="69"/>
      <c r="AD749" s="69"/>
      <c r="AE749" s="69"/>
      <c r="AF749" s="69"/>
    </row>
    <row r="750" customFormat="false" ht="15" hidden="false" customHeight="true" outlineLevel="0" collapsed="false">
      <c r="A750" s="60" t="s">
        <v>68</v>
      </c>
      <c r="B750" s="61" t="str">
        <f aca="false">VLOOKUP(A750,PROGRAMAS!A:I,5,0)</f>
        <v>TEMÁTICO</v>
      </c>
      <c r="C750" s="62" t="str">
        <f aca="false">VLOOKUP(A750,PROGRAMAS!A:I,2,0)</f>
        <v>CIÊNCIA, TECNOLOGIA E INOVAÇÃO</v>
      </c>
      <c r="D750" s="62" t="str">
        <f aca="false">VLOOKUP(A750,PROGRAMAS!A:O,3,0)</f>
        <v>DIRETRIZ I</v>
      </c>
      <c r="E750" s="62" t="str">
        <f aca="false">VLOOKUP(A750,PROGRAMAS!A:O,6,0)</f>
        <v>EDUCAÇÃO, CULTURA, ESPORTE E LAZER</v>
      </c>
      <c r="F750" s="73" t="e">
        <f aca="false">#N/A</f>
        <v>#N/A</v>
      </c>
      <c r="G750" s="66" t="e">
        <f aca="false">VLOOKUP(F750,'AÇÕES ORÇAMENTÁRIAS'!D:E,2,0)</f>
        <v>#N/A</v>
      </c>
      <c r="H750" s="65" t="e">
        <f aca="false">VLOOKUP(CONCATENATE(G750,J750),'AÇÕES ORÇAMENTÁRIAS'!O:P,2,0)</f>
        <v>#N/A</v>
      </c>
      <c r="I750" s="65" t="e">
        <f aca="false">VLOOKUP(CONCATENATE(G750,J750),'AÇÕES ORÇAMENTÁRIAS'!O:Q,3,0)</f>
        <v>#N/A</v>
      </c>
      <c r="J750" s="66" t="str">
        <f aca="false">LEFT(K750,5)</f>
        <v>20203</v>
      </c>
      <c r="K750" s="67" t="s">
        <v>1614</v>
      </c>
      <c r="L750" s="71" t="s">
        <v>1615</v>
      </c>
      <c r="M750" s="66" t="str">
        <f aca="false">VLOOKUP(L750,'AÇÕES ESTRATÉGICAS'!D:E,2,0)</f>
        <v>2433</v>
      </c>
      <c r="N750" s="66" t="str">
        <f aca="false">CONCATENATE(J750,O750)</f>
        <v>20203PERIÓDICOS CIENTÍFICOS DAS INSTITUIÇÕES DE ENSINO A PESQUISA DO PIAUÍ APOIADOS EM SUA CONSOLIDAÇÃO</v>
      </c>
      <c r="O750" s="63" t="s">
        <v>1637</v>
      </c>
      <c r="P750" s="63" t="s">
        <v>1617</v>
      </c>
      <c r="Q750" s="69" t="n">
        <v>25</v>
      </c>
      <c r="R750" s="69" t="str">
        <f aca="false">VLOOKUP(O750,'PRODUTOS PPA'!G:G,1,0)</f>
        <v>PERIÓDICOS CIENTÍFICOS DAS INSTITUIÇÕES DE ENSINO A PESQUISA DO PIAUÍ APOIADOS EM SUA CONSOLIDAÇÃO</v>
      </c>
      <c r="S750" s="69" t="e">
        <f aca="false">#N/A</f>
        <v>#N/A</v>
      </c>
      <c r="T750" s="69" t="e">
        <f aca="false">#N/A</f>
        <v>#N/A</v>
      </c>
      <c r="U750" s="69" t="e">
        <f aca="false">#N/A</f>
        <v>#N/A</v>
      </c>
      <c r="V750" s="70"/>
      <c r="W750" s="69"/>
      <c r="X750" s="69"/>
      <c r="Y750" s="69"/>
      <c r="Z750" s="69"/>
      <c r="AA750" s="69"/>
      <c r="AB750" s="69"/>
      <c r="AC750" s="69"/>
      <c r="AD750" s="69"/>
      <c r="AE750" s="69"/>
      <c r="AF750" s="69"/>
    </row>
    <row r="751" customFormat="false" ht="15" hidden="false" customHeight="true" outlineLevel="0" collapsed="false">
      <c r="A751" s="60" t="s">
        <v>68</v>
      </c>
      <c r="B751" s="61" t="str">
        <f aca="false">VLOOKUP(A751,PROGRAMAS!A:I,5,0)</f>
        <v>TEMÁTICO</v>
      </c>
      <c r="C751" s="62" t="str">
        <f aca="false">VLOOKUP(A751,PROGRAMAS!A:I,2,0)</f>
        <v>CIÊNCIA, TECNOLOGIA E INOVAÇÃO</v>
      </c>
      <c r="D751" s="62" t="str">
        <f aca="false">VLOOKUP(A751,PROGRAMAS!A:O,3,0)</f>
        <v>DIRETRIZ I</v>
      </c>
      <c r="E751" s="62" t="str">
        <f aca="false">VLOOKUP(A751,PROGRAMAS!A:O,6,0)</f>
        <v>EDUCAÇÃO, CULTURA, ESPORTE E LAZER</v>
      </c>
      <c r="F751" s="73" t="e">
        <f aca="false">#N/A</f>
        <v>#N/A</v>
      </c>
      <c r="G751" s="66" t="e">
        <f aca="false">VLOOKUP(F751,'AÇÕES ORÇAMENTÁRIAS'!D:E,2,0)</f>
        <v>#N/A</v>
      </c>
      <c r="H751" s="65" t="e">
        <f aca="false">VLOOKUP(CONCATENATE(G751,J751),'AÇÕES ORÇAMENTÁRIAS'!O:P,2,0)</f>
        <v>#N/A</v>
      </c>
      <c r="I751" s="65" t="e">
        <f aca="false">VLOOKUP(CONCATENATE(G751,J751),'AÇÕES ORÇAMENTÁRIAS'!O:Q,3,0)</f>
        <v>#N/A</v>
      </c>
      <c r="J751" s="66" t="str">
        <f aca="false">LEFT(K751,5)</f>
        <v>20203</v>
      </c>
      <c r="K751" s="67" t="s">
        <v>1614</v>
      </c>
      <c r="L751" s="71" t="s">
        <v>1615</v>
      </c>
      <c r="M751" s="66" t="str">
        <f aca="false">VLOOKUP(L751,'AÇÕES ESTRATÉGICAS'!D:E,2,0)</f>
        <v>2433</v>
      </c>
      <c r="N751" s="66" t="str">
        <f aca="false">CONCATENATE(J751,O751)</f>
        <v>20203PESQUISAS DE PÓS-GRADUAÇÃO DO PIAUÍ FOMENTADAS</v>
      </c>
      <c r="O751" s="63" t="s">
        <v>1638</v>
      </c>
      <c r="P751" s="63" t="s">
        <v>767</v>
      </c>
      <c r="Q751" s="69" t="n">
        <v>50</v>
      </c>
      <c r="R751" s="69" t="str">
        <f aca="false">VLOOKUP(O751,'PRODUTOS PPA'!G:G,1,0)</f>
        <v>PESQUISAS DE PÓS-GRADUAÇÃO DO PIAUÍ FOMENTADAS</v>
      </c>
      <c r="S751" s="69" t="e">
        <f aca="false">#N/A</f>
        <v>#N/A</v>
      </c>
      <c r="T751" s="69" t="e">
        <f aca="false">#N/A</f>
        <v>#N/A</v>
      </c>
      <c r="U751" s="69" t="e">
        <f aca="false">#N/A</f>
        <v>#N/A</v>
      </c>
      <c r="V751" s="70"/>
      <c r="W751" s="69"/>
      <c r="X751" s="69"/>
      <c r="Y751" s="69"/>
      <c r="Z751" s="69"/>
      <c r="AA751" s="69"/>
      <c r="AB751" s="69"/>
      <c r="AC751" s="69"/>
      <c r="AD751" s="69"/>
      <c r="AE751" s="69"/>
      <c r="AF751" s="69"/>
    </row>
    <row r="752" customFormat="false" ht="15" hidden="false" customHeight="true" outlineLevel="0" collapsed="false">
      <c r="A752" s="60" t="s">
        <v>68</v>
      </c>
      <c r="B752" s="61" t="str">
        <f aca="false">VLOOKUP(A752,PROGRAMAS!A:I,5,0)</f>
        <v>TEMÁTICO</v>
      </c>
      <c r="C752" s="62" t="str">
        <f aca="false">VLOOKUP(A752,PROGRAMAS!A:I,2,0)</f>
        <v>CIÊNCIA, TECNOLOGIA E INOVAÇÃO</v>
      </c>
      <c r="D752" s="62" t="str">
        <f aca="false">VLOOKUP(A752,PROGRAMAS!A:O,3,0)</f>
        <v>DIRETRIZ I</v>
      </c>
      <c r="E752" s="62" t="str">
        <f aca="false">VLOOKUP(A752,PROGRAMAS!A:O,6,0)</f>
        <v>EDUCAÇÃO, CULTURA, ESPORTE E LAZER</v>
      </c>
      <c r="F752" s="63" t="e">
        <f aca="false">#N/A</f>
        <v>#N/A</v>
      </c>
      <c r="G752" s="66" t="e">
        <f aca="false">VLOOKUP(F752,'AÇÕES ORÇAMENTÁRIAS'!D:E,2,0)</f>
        <v>#N/A</v>
      </c>
      <c r="H752" s="65" t="e">
        <f aca="false">VLOOKUP(CONCATENATE(G752,J752),'AÇÕES ORÇAMENTÁRIAS'!O:P,2,0)</f>
        <v>#N/A</v>
      </c>
      <c r="I752" s="65" t="e">
        <f aca="false">VLOOKUP(CONCATENATE(G752,J752),'AÇÕES ORÇAMENTÁRIAS'!O:Q,3,0)</f>
        <v>#N/A</v>
      </c>
      <c r="J752" s="66" t="str">
        <f aca="false">LEFT(K752,5)</f>
        <v>20203</v>
      </c>
      <c r="K752" s="67" t="s">
        <v>1614</v>
      </c>
      <c r="L752" s="71" t="s">
        <v>1639</v>
      </c>
      <c r="M752" s="66" t="str">
        <f aca="false">VLOOKUP(L752,'AÇÕES ESTRATÉGICAS'!D:E,2,0)</f>
        <v>2652</v>
      </c>
      <c r="N752" s="66" t="str">
        <f aca="false">CONCATENATE(J752,O752)</f>
        <v>20203ESTUDANTES DA REDE PÚBLICA DE ESCOLAS PROFISSIONALIZANTES AGRÍCOLAS DO SETOR RURAL APOIADOS</v>
      </c>
      <c r="O752" s="69" t="s">
        <v>1640</v>
      </c>
      <c r="P752" s="69" t="s">
        <v>767</v>
      </c>
      <c r="Q752" s="69" t="n">
        <v>50</v>
      </c>
      <c r="R752" s="69" t="str">
        <f aca="false">VLOOKUP(O752,'PRODUTOS PPA'!G:G,1,0)</f>
        <v>ESTUDANTES DA REDE PÚBLICA DE ESCOLAS PROFISSIONALIZANTES AGRÍCOLAS DO SETOR RURAL APOIADOS</v>
      </c>
      <c r="S752" s="69" t="e">
        <f aca="false">#N/A</f>
        <v>#N/A</v>
      </c>
      <c r="T752" s="69" t="e">
        <f aca="false">#N/A</f>
        <v>#N/A</v>
      </c>
      <c r="U752" s="69" t="e">
        <f aca="false">#N/A</f>
        <v>#N/A</v>
      </c>
      <c r="V752" s="70"/>
      <c r="W752" s="69"/>
      <c r="X752" s="69"/>
      <c r="Y752" s="69"/>
      <c r="Z752" s="69"/>
      <c r="AA752" s="69"/>
      <c r="AB752" s="69"/>
      <c r="AC752" s="69"/>
      <c r="AD752" s="69"/>
      <c r="AE752" s="69"/>
      <c r="AF752" s="69"/>
    </row>
    <row r="753" customFormat="false" ht="15" hidden="false" customHeight="true" outlineLevel="0" collapsed="false">
      <c r="A753" s="60" t="s">
        <v>68</v>
      </c>
      <c r="B753" s="61" t="str">
        <f aca="false">VLOOKUP(A753,PROGRAMAS!A:I,5,0)</f>
        <v>TEMÁTICO</v>
      </c>
      <c r="C753" s="62" t="str">
        <f aca="false">VLOOKUP(A753,PROGRAMAS!A:I,2,0)</f>
        <v>CIÊNCIA, TECNOLOGIA E INOVAÇÃO</v>
      </c>
      <c r="D753" s="62" t="str">
        <f aca="false">VLOOKUP(A753,PROGRAMAS!A:O,3,0)</f>
        <v>DIRETRIZ I</v>
      </c>
      <c r="E753" s="62" t="str">
        <f aca="false">VLOOKUP(A753,PROGRAMAS!A:O,6,0)</f>
        <v>EDUCAÇÃO, CULTURA, ESPORTE E LAZER</v>
      </c>
      <c r="F753" s="63" t="e">
        <f aca="false">#N/A</f>
        <v>#N/A</v>
      </c>
      <c r="G753" s="66" t="e">
        <f aca="false">VLOOKUP(F753,'AÇÕES ORÇAMENTÁRIAS'!D:E,2,0)</f>
        <v>#N/A</v>
      </c>
      <c r="H753" s="65" t="e">
        <f aca="false">VLOOKUP(CONCATENATE(G753,J753),'AÇÕES ORÇAMENTÁRIAS'!O:P,2,0)</f>
        <v>#N/A</v>
      </c>
      <c r="I753" s="65" t="e">
        <f aca="false">VLOOKUP(CONCATENATE(G753,J753),'AÇÕES ORÇAMENTÁRIAS'!O:Q,3,0)</f>
        <v>#N/A</v>
      </c>
      <c r="J753" s="66" t="str">
        <f aca="false">LEFT(K753,5)</f>
        <v>20203</v>
      </c>
      <c r="K753" s="67" t="s">
        <v>1614</v>
      </c>
      <c r="L753" s="71" t="s">
        <v>1639</v>
      </c>
      <c r="M753" s="66" t="str">
        <f aca="false">VLOOKUP(L753,'AÇÕES ESTRATÉGICAS'!D:E,2,0)</f>
        <v>2652</v>
      </c>
      <c r="N753" s="66" t="str">
        <f aca="false">CONCATENATE(J753,O753)</f>
        <v>20203PROJETOS DE INOVAÇÃO TECNOLÓGICA NO SETOR RURAL PIAUIENSE APOIADOS</v>
      </c>
      <c r="O753" s="69" t="s">
        <v>1641</v>
      </c>
      <c r="P753" s="69" t="s">
        <v>1617</v>
      </c>
      <c r="Q753" s="69" t="n">
        <v>25</v>
      </c>
      <c r="R753" s="69" t="str">
        <f aca="false">VLOOKUP(O753,'PRODUTOS PPA'!G:G,1,0)</f>
        <v>PROJETOS DE INOVAÇÃO TECNOLÓGICA NO SETOR RURAL PIAUIENSE APOIADOS</v>
      </c>
      <c r="S753" s="69" t="e">
        <f aca="false">#N/A</f>
        <v>#N/A</v>
      </c>
      <c r="T753" s="69" t="e">
        <f aca="false">#N/A</f>
        <v>#N/A</v>
      </c>
      <c r="U753" s="69" t="e">
        <f aca="false">#N/A</f>
        <v>#N/A</v>
      </c>
      <c r="V753" s="70"/>
      <c r="W753" s="69"/>
      <c r="X753" s="69"/>
      <c r="Y753" s="69"/>
      <c r="Z753" s="69"/>
      <c r="AA753" s="69"/>
      <c r="AB753" s="69"/>
      <c r="AC753" s="69"/>
      <c r="AD753" s="69"/>
      <c r="AE753" s="69"/>
      <c r="AF753" s="69"/>
    </row>
    <row r="754" customFormat="false" ht="15" hidden="false" customHeight="true" outlineLevel="0" collapsed="false">
      <c r="A754" s="60" t="s">
        <v>68</v>
      </c>
      <c r="B754" s="61" t="str">
        <f aca="false">VLOOKUP(A754,PROGRAMAS!A:I,5,0)</f>
        <v>TEMÁTICO</v>
      </c>
      <c r="C754" s="62" t="str">
        <f aca="false">VLOOKUP(A754,PROGRAMAS!A:I,2,0)</f>
        <v>CIÊNCIA, TECNOLOGIA E INOVAÇÃO</v>
      </c>
      <c r="D754" s="62" t="str">
        <f aca="false">VLOOKUP(A754,PROGRAMAS!A:O,3,0)</f>
        <v>DIRETRIZ I</v>
      </c>
      <c r="E754" s="62" t="str">
        <f aca="false">VLOOKUP(A754,PROGRAMAS!A:O,6,0)</f>
        <v>EDUCAÇÃO, CULTURA, ESPORTE E LAZER</v>
      </c>
      <c r="F754" s="73" t="e">
        <f aca="false">#N/A</f>
        <v>#N/A</v>
      </c>
      <c r="G754" s="66" t="e">
        <f aca="false">VLOOKUP(F754,'AÇÕES ORÇAMENTÁRIAS'!D:E,2,0)</f>
        <v>#N/A</v>
      </c>
      <c r="H754" s="65" t="e">
        <f aca="false">VLOOKUP(CONCATENATE(G754,J754),'AÇÕES ORÇAMENTÁRIAS'!O:P,2,0)</f>
        <v>#N/A</v>
      </c>
      <c r="I754" s="65" t="e">
        <f aca="false">VLOOKUP(CONCATENATE(G754,J754),'AÇÕES ORÇAMENTÁRIAS'!O:Q,3,0)</f>
        <v>#N/A</v>
      </c>
      <c r="J754" s="66" t="str">
        <f aca="false">LEFT(K754,5)</f>
        <v>20203</v>
      </c>
      <c r="K754" s="67" t="s">
        <v>1614</v>
      </c>
      <c r="L754" s="71" t="s">
        <v>1642</v>
      </c>
      <c r="M754" s="66" t="str">
        <f aca="false">VLOOKUP(L754,'AÇÕES ESTRATÉGICAS'!D:E,2,0)</f>
        <v>2429</v>
      </c>
      <c r="N754" s="66" t="str">
        <f aca="false">CONCATENATE(J754,O754)</f>
        <v>20203CENTROS VOCACIONAIS TECNOLÓGICOS (CVT) DO ESTADO DO PIAUÍ APOIADOS</v>
      </c>
      <c r="O754" s="69" t="s">
        <v>1643</v>
      </c>
      <c r="P754" s="69" t="s">
        <v>1617</v>
      </c>
      <c r="Q754" s="69" t="n">
        <v>25</v>
      </c>
      <c r="R754" s="69" t="str">
        <f aca="false">VLOOKUP(O754,'PRODUTOS PPA'!G:G,1,0)</f>
        <v>CENTROS VOCACIONAIS TECNOLÓGICOS (CVT) DO ESTADO DO PIAUÍ APOIADOS</v>
      </c>
      <c r="S754" s="69" t="e">
        <f aca="false">#N/A</f>
        <v>#N/A</v>
      </c>
      <c r="T754" s="69" t="e">
        <f aca="false">#N/A</f>
        <v>#N/A</v>
      </c>
      <c r="U754" s="69" t="e">
        <f aca="false">#N/A</f>
        <v>#N/A</v>
      </c>
      <c r="V754" s="70"/>
      <c r="W754" s="69"/>
      <c r="X754" s="69"/>
      <c r="Y754" s="69"/>
      <c r="Z754" s="69"/>
      <c r="AA754" s="69"/>
      <c r="AB754" s="69"/>
      <c r="AC754" s="69"/>
      <c r="AD754" s="69"/>
      <c r="AE754" s="69"/>
      <c r="AF754" s="69"/>
    </row>
    <row r="755" customFormat="false" ht="15" hidden="false" customHeight="true" outlineLevel="0" collapsed="false">
      <c r="A755" s="60" t="s">
        <v>68</v>
      </c>
      <c r="B755" s="61" t="str">
        <f aca="false">VLOOKUP(A755,PROGRAMAS!A:I,5,0)</f>
        <v>TEMÁTICO</v>
      </c>
      <c r="C755" s="62" t="str">
        <f aca="false">VLOOKUP(A755,PROGRAMAS!A:I,2,0)</f>
        <v>CIÊNCIA, TECNOLOGIA E INOVAÇÃO</v>
      </c>
      <c r="D755" s="62" t="str">
        <f aca="false">VLOOKUP(A755,PROGRAMAS!A:O,3,0)</f>
        <v>DIRETRIZ I</v>
      </c>
      <c r="E755" s="62" t="str">
        <f aca="false">VLOOKUP(A755,PROGRAMAS!A:O,6,0)</f>
        <v>EDUCAÇÃO, CULTURA, ESPORTE E LAZER</v>
      </c>
      <c r="F755" s="73" t="e">
        <f aca="false">#N/A</f>
        <v>#N/A</v>
      </c>
      <c r="G755" s="66" t="e">
        <f aca="false">VLOOKUP(F755,'AÇÕES ORÇAMENTÁRIAS'!D:E,2,0)</f>
        <v>#N/A</v>
      </c>
      <c r="H755" s="65" t="e">
        <f aca="false">VLOOKUP(CONCATENATE(G755,J755),'AÇÕES ORÇAMENTÁRIAS'!O:P,2,0)</f>
        <v>#N/A</v>
      </c>
      <c r="I755" s="65" t="e">
        <f aca="false">VLOOKUP(CONCATENATE(G755,J755),'AÇÕES ORÇAMENTÁRIAS'!O:Q,3,0)</f>
        <v>#N/A</v>
      </c>
      <c r="J755" s="66" t="str">
        <f aca="false">LEFT(K755,5)</f>
        <v>20203</v>
      </c>
      <c r="K755" s="67" t="s">
        <v>1614</v>
      </c>
      <c r="L755" s="71" t="s">
        <v>1642</v>
      </c>
      <c r="M755" s="66" t="str">
        <f aca="false">VLOOKUP(L755,'AÇÕES ESTRATÉGICAS'!D:E,2,0)</f>
        <v>2429</v>
      </c>
      <c r="N755" s="66" t="str">
        <f aca="false">CONCATENATE(J755,O755)</f>
        <v>20203PARQUES TECNOLÓGICOS E MUSEUS DE CIÊNCIAS CRIADOS E APOIADOS</v>
      </c>
      <c r="O755" s="69" t="s">
        <v>1644</v>
      </c>
      <c r="P755" s="69" t="s">
        <v>750</v>
      </c>
      <c r="Q755" s="69" t="n">
        <v>5</v>
      </c>
      <c r="R755" s="69" t="str">
        <f aca="false">VLOOKUP(O755,'PRODUTOS PPA'!G:G,1,0)</f>
        <v>PARQUES TECNOLÓGICOS E MUSEUS DE CIÊNCIAS CRIADOS E APOIADOS</v>
      </c>
      <c r="S755" s="69" t="e">
        <f aca="false">#N/A</f>
        <v>#N/A</v>
      </c>
      <c r="T755" s="69" t="e">
        <f aca="false">#N/A</f>
        <v>#N/A</v>
      </c>
      <c r="U755" s="69" t="e">
        <f aca="false">#N/A</f>
        <v>#N/A</v>
      </c>
      <c r="V755" s="70"/>
      <c r="W755" s="69"/>
      <c r="X755" s="69"/>
      <c r="Y755" s="69"/>
      <c r="Z755" s="69"/>
      <c r="AA755" s="69"/>
      <c r="AB755" s="69"/>
      <c r="AC755" s="69"/>
      <c r="AD755" s="69"/>
      <c r="AE755" s="69"/>
      <c r="AF755" s="69"/>
    </row>
    <row r="756" customFormat="false" ht="15" hidden="false" customHeight="true" outlineLevel="0" collapsed="false">
      <c r="A756" s="60" t="s">
        <v>68</v>
      </c>
      <c r="B756" s="61" t="str">
        <f aca="false">VLOOKUP(A756,PROGRAMAS!A:I,5,0)</f>
        <v>TEMÁTICO</v>
      </c>
      <c r="C756" s="62" t="str">
        <f aca="false">VLOOKUP(A756,PROGRAMAS!A:I,2,0)</f>
        <v>CIÊNCIA, TECNOLOGIA E INOVAÇÃO</v>
      </c>
      <c r="D756" s="62" t="str">
        <f aca="false">VLOOKUP(A756,PROGRAMAS!A:O,3,0)</f>
        <v>DIRETRIZ I</v>
      </c>
      <c r="E756" s="62" t="str">
        <f aca="false">VLOOKUP(A756,PROGRAMAS!A:O,6,0)</f>
        <v>EDUCAÇÃO, CULTURA, ESPORTE E LAZER</v>
      </c>
      <c r="F756" s="73" t="e">
        <f aca="false">#N/A</f>
        <v>#N/A</v>
      </c>
      <c r="G756" s="66" t="e">
        <f aca="false">VLOOKUP(F756,'AÇÕES ORÇAMENTÁRIAS'!D:E,2,0)</f>
        <v>#N/A</v>
      </c>
      <c r="H756" s="65" t="e">
        <f aca="false">VLOOKUP(CONCATENATE(G756,J756),'AÇÕES ORÇAMENTÁRIAS'!O:P,2,0)</f>
        <v>#N/A</v>
      </c>
      <c r="I756" s="65" t="e">
        <f aca="false">VLOOKUP(CONCATENATE(G756,J756),'AÇÕES ORÇAMENTÁRIAS'!O:Q,3,0)</f>
        <v>#N/A</v>
      </c>
      <c r="J756" s="66" t="str">
        <f aca="false">LEFT(K756,5)</f>
        <v>20203</v>
      </c>
      <c r="K756" s="67" t="s">
        <v>1614</v>
      </c>
      <c r="L756" s="71" t="s">
        <v>1642</v>
      </c>
      <c r="M756" s="66" t="str">
        <f aca="false">VLOOKUP(L756,'AÇÕES ESTRATÉGICAS'!D:E,2,0)</f>
        <v>2429</v>
      </c>
      <c r="N756" s="66" t="str">
        <f aca="false">CONCATENATE(J756,O756)</f>
        <v>20203PESQUISA CIENTÍFICA NOS CAMPOS DA ROBÓTICA, TECNOLOGIAS SOCIAIS, INCUBADORAS, EMPREENDIMENTOS SOLIDÁRIOS E STARTUPS APOIADOS</v>
      </c>
      <c r="O756" s="0" t="s">
        <v>1645</v>
      </c>
      <c r="P756" s="69" t="s">
        <v>750</v>
      </c>
      <c r="Q756" s="69" t="n">
        <v>50</v>
      </c>
      <c r="R756" s="69" t="str">
        <f aca="false">VLOOKUP(O756,'PRODUTOS PPA'!G:G,1,0)</f>
        <v>PESQUISA CIENTÍFICA NOS CAMPOS DA ROBÓTICA, TECNOLOGIAS SOCIAIS, INCUBADORAS, EMPREENDIMENTOS SOLIDÁRIOS E STARTUPS APOIADOS</v>
      </c>
      <c r="S756" s="69" t="e">
        <f aca="false">#N/A</f>
        <v>#N/A</v>
      </c>
      <c r="T756" s="69" t="e">
        <f aca="false">#N/A</f>
        <v>#N/A</v>
      </c>
      <c r="U756" s="69" t="e">
        <f aca="false">#N/A</f>
        <v>#N/A</v>
      </c>
      <c r="V756" s="70"/>
      <c r="W756" s="69"/>
      <c r="X756" s="69"/>
      <c r="Y756" s="69"/>
      <c r="Z756" s="69"/>
      <c r="AA756" s="69"/>
      <c r="AB756" s="69"/>
      <c r="AC756" s="69"/>
      <c r="AD756" s="69"/>
      <c r="AE756" s="69"/>
      <c r="AF756" s="69"/>
    </row>
    <row r="757" customFormat="false" ht="15" hidden="false" customHeight="true" outlineLevel="0" collapsed="false">
      <c r="A757" s="60" t="s">
        <v>94</v>
      </c>
      <c r="B757" s="61" t="str">
        <f aca="false">VLOOKUP(A757,PROGRAMAS!A:I,5,0)</f>
        <v>GESTÃO</v>
      </c>
      <c r="C757" s="62" t="str">
        <f aca="false">VLOOKUP(A757,PROGRAMAS!A:I,2,0)</f>
        <v>GESTÃO E MANUTENÇÃO DO PODER EXECUTIVO</v>
      </c>
      <c r="D757" s="62" t="str">
        <f aca="false">VLOOKUP(A757,PROGRAMAS!A:O,3,0)</f>
        <v>DIRETRIZ IV</v>
      </c>
      <c r="E757" s="62"/>
      <c r="F757" s="74" t="s">
        <v>255</v>
      </c>
      <c r="G757" s="66" t="str">
        <f aca="false">VLOOKUP(F757,'AÇÕES ORÇAMENTÁRIAS'!D:E,2,0)</f>
        <v>2000</v>
      </c>
      <c r="H757" s="65" t="n">
        <f aca="false">VLOOKUP(CONCATENATE(G757,J757),'AÇÕES ORÇAMENTÁRIAS'!O:P,2,0)</f>
        <v>978649</v>
      </c>
      <c r="I757" s="65" t="n">
        <f aca="false">VLOOKUP(CONCATENATE(G757,J757),'AÇÕES ORÇAMENTÁRIAS'!O:Q,3,0)</f>
        <v>797872.36</v>
      </c>
      <c r="J757" s="66" t="str">
        <f aca="false">LEFT(K757,5)</f>
        <v>20203</v>
      </c>
      <c r="K757" s="67" t="s">
        <v>1614</v>
      </c>
      <c r="L757" s="71" t="s">
        <v>1629</v>
      </c>
      <c r="M757" s="66" t="str">
        <f aca="false">VLOOKUP(L757,'AÇÕES ESTRATÉGICAS'!D:E,2,0)</f>
        <v>2498</v>
      </c>
      <c r="N757" s="66" t="str">
        <f aca="false">CONCATENATE(J757,O757)</f>
        <v>20203GESTÃO ADMINISTRATIVA MELHORADA</v>
      </c>
      <c r="O757" s="69" t="s">
        <v>259</v>
      </c>
      <c r="P757" s="69" t="s">
        <v>136</v>
      </c>
      <c r="Q757" s="69" t="n">
        <v>25</v>
      </c>
      <c r="R757" s="69" t="str">
        <f aca="false">VLOOKUP(O757,'PRODUTOS PPA'!G:G,1,0)</f>
        <v>GESTÃO ADMINISTRATIVA MELHORADA</v>
      </c>
      <c r="S757" s="69" t="s">
        <v>255</v>
      </c>
      <c r="T757" s="69" t="s">
        <v>260</v>
      </c>
      <c r="U757" s="69" t="n">
        <v>978649</v>
      </c>
      <c r="V757" s="70"/>
      <c r="W757" s="69"/>
      <c r="X757" s="69"/>
      <c r="Y757" s="69"/>
      <c r="Z757" s="69"/>
      <c r="AA757" s="69"/>
      <c r="AB757" s="69"/>
      <c r="AC757" s="69"/>
      <c r="AD757" s="69"/>
      <c r="AE757" s="69"/>
      <c r="AF757" s="69"/>
    </row>
    <row r="758" customFormat="false" ht="15" hidden="false" customHeight="true" outlineLevel="0" collapsed="false">
      <c r="A758" s="60" t="s">
        <v>94</v>
      </c>
      <c r="B758" s="61" t="str">
        <f aca="false">VLOOKUP(A758,PROGRAMAS!A:I,5,0)</f>
        <v>GESTÃO</v>
      </c>
      <c r="C758" s="62" t="str">
        <f aca="false">VLOOKUP(A758,PROGRAMAS!A:I,2,0)</f>
        <v>GESTÃO E MANUTENÇÃO DO PODER EXECUTIVO</v>
      </c>
      <c r="D758" s="62" t="str">
        <f aca="false">VLOOKUP(A758,PROGRAMAS!A:O,3,0)</f>
        <v>DIRETRIZ IV</v>
      </c>
      <c r="E758" s="62"/>
      <c r="F758" s="74" t="s">
        <v>1646</v>
      </c>
      <c r="G758" s="66" t="str">
        <f aca="false">VLOOKUP(F758,'AÇÕES ORÇAMENTÁRIAS'!D:E,2,0)</f>
        <v>1276</v>
      </c>
      <c r="H758" s="65" t="n">
        <f aca="false">VLOOKUP(CONCATENATE(G758,J758),'AÇÕES ORÇAMENTÁRIAS'!O:P,2,0)</f>
        <v>34600</v>
      </c>
      <c r="I758" s="65" t="n">
        <f aca="false">VLOOKUP(CONCATENATE(G758,J758),'AÇÕES ORÇAMENTÁRIAS'!O:Q,3,0)</f>
        <v>15770</v>
      </c>
      <c r="J758" s="66" t="str">
        <f aca="false">LEFT(K758,5)</f>
        <v>20203</v>
      </c>
      <c r="K758" s="67" t="s">
        <v>1614</v>
      </c>
      <c r="L758" s="71" t="s">
        <v>1629</v>
      </c>
      <c r="M758" s="66" t="str">
        <f aca="false">VLOOKUP(L758,'AÇÕES ESTRATÉGICAS'!D:E,2,0)</f>
        <v>2498</v>
      </c>
      <c r="N758" s="66" t="str">
        <f aca="false">CONCATENATE(J758,O758)</f>
        <v>20203CAPACITAÇÃO DOS SERVIDORES</v>
      </c>
      <c r="O758" s="69" t="s">
        <v>1646</v>
      </c>
      <c r="P758" s="69" t="s">
        <v>321</v>
      </c>
      <c r="Q758" s="69" t="n">
        <v>10</v>
      </c>
      <c r="R758" s="69" t="str">
        <f aca="false">VLOOKUP(O758,'PRODUTOS PPA'!G:G,1,0)</f>
        <v>CAPACITAÇÃO DOS SERVIDORES</v>
      </c>
      <c r="S758" s="69" t="s">
        <v>1646</v>
      </c>
      <c r="T758" s="69" t="s">
        <v>1647</v>
      </c>
      <c r="U758" s="69" t="n">
        <v>34600</v>
      </c>
      <c r="V758" s="70"/>
      <c r="W758" s="69"/>
      <c r="X758" s="69"/>
      <c r="Y758" s="69"/>
      <c r="Z758" s="69"/>
      <c r="AA758" s="69"/>
      <c r="AB758" s="69"/>
      <c r="AC758" s="69"/>
      <c r="AD758" s="69"/>
      <c r="AE758" s="69"/>
      <c r="AF758" s="69"/>
    </row>
    <row r="759" customFormat="false" ht="15" hidden="false" customHeight="true" outlineLevel="0" collapsed="false">
      <c r="A759" s="60" t="s">
        <v>94</v>
      </c>
      <c r="B759" s="61" t="str">
        <f aca="false">VLOOKUP(A759,PROGRAMAS!A:I,5,0)</f>
        <v>GESTÃO</v>
      </c>
      <c r="C759" s="62" t="str">
        <f aca="false">VLOOKUP(A759,PROGRAMAS!A:I,2,0)</f>
        <v>GESTÃO E MANUTENÇÃO DO PODER EXECUTIVO</v>
      </c>
      <c r="D759" s="62" t="str">
        <f aca="false">VLOOKUP(A759,PROGRAMAS!A:O,3,0)</f>
        <v>DIRETRIZ IV</v>
      </c>
      <c r="E759" s="62"/>
      <c r="F759" s="74" t="s">
        <v>1625</v>
      </c>
      <c r="G759" s="66" t="str">
        <f aca="false">VLOOKUP(F759,'AÇÕES ORÇAMENTÁRIAS'!D:E,2,0)</f>
        <v>1270</v>
      </c>
      <c r="H759" s="65" t="n">
        <f aca="false">VLOOKUP(CONCATENATE(G759,J759),'AÇÕES ORÇAMENTÁRIAS'!O:P,2,0)</f>
        <v>1486308</v>
      </c>
      <c r="I759" s="65" t="n">
        <f aca="false">VLOOKUP(CONCATENATE(G759,J759),'AÇÕES ORÇAMENTÁRIAS'!O:Q,3,0)</f>
        <v>302903</v>
      </c>
      <c r="J759" s="66" t="str">
        <f aca="false">LEFT(K759,5)</f>
        <v>20203</v>
      </c>
      <c r="K759" s="67" t="s">
        <v>1614</v>
      </c>
      <c r="L759" s="71" t="s">
        <v>1615</v>
      </c>
      <c r="M759" s="66" t="str">
        <f aca="false">VLOOKUP(L759,'AÇÕES ESTRATÉGICAS'!D:E,2,0)</f>
        <v>2433</v>
      </c>
      <c r="N759" s="66" t="str">
        <f aca="false">CONCATENATE(J759,O759)</f>
        <v>20203PROJETOS DE APOIO À CRIAÇÃO E AMPLIAÇÃO DOS PÓLOS DE INOVAÇÃO TECNOLÓGICAS DO PIAUÍ</v>
      </c>
      <c r="O759" s="69" t="s">
        <v>1648</v>
      </c>
      <c r="P759" s="69" t="s">
        <v>1617</v>
      </c>
      <c r="Q759" s="69" t="n">
        <v>5</v>
      </c>
      <c r="R759" s="69" t="str">
        <f aca="false">VLOOKUP(O759,'PRODUTOS PPA'!G:G,1,0)</f>
        <v>PROJETOS DE APOIO À CRIAÇÃO E AMPLIAÇÃO DOS PÓLOS DE INOVAÇÃO TECNOLÓGICAS DO PIAUÍ</v>
      </c>
      <c r="S759" s="69" t="s">
        <v>1625</v>
      </c>
      <c r="T759" s="69" t="s">
        <v>1627</v>
      </c>
      <c r="U759" s="69" t="n">
        <v>1486308</v>
      </c>
      <c r="V759" s="70"/>
      <c r="W759" s="69"/>
      <c r="X759" s="69"/>
      <c r="Y759" s="69"/>
      <c r="Z759" s="69"/>
      <c r="AA759" s="69"/>
      <c r="AB759" s="69"/>
      <c r="AC759" s="69"/>
      <c r="AD759" s="69"/>
      <c r="AE759" s="69"/>
      <c r="AF759" s="69"/>
    </row>
    <row r="760" customFormat="false" ht="15" hidden="false" customHeight="true" outlineLevel="0" collapsed="false">
      <c r="A760" s="60" t="s">
        <v>51</v>
      </c>
      <c r="B760" s="61" t="str">
        <f aca="false">VLOOKUP(A760,PROGRAMAS!A:I,5,0)</f>
        <v>TEMÁTICO</v>
      </c>
      <c r="C760" s="62" t="str">
        <f aca="false">VLOOKUP(A760,PROGRAMAS!A:I,2,0)</f>
        <v>GESTÃO MODERNA ORIENTADA PARA RESULTADOS</v>
      </c>
      <c r="D760" s="62" t="str">
        <f aca="false">VLOOKUP(A760,PROGRAMAS!A:O,3,0)</f>
        <v>DIRETRIZ IV</v>
      </c>
      <c r="E760" s="62" t="str">
        <f aca="false">VLOOKUP(A760,PROGRAMAS!A:O,6,0)</f>
        <v>INSTITUCIONAL</v>
      </c>
      <c r="F760" s="74" t="s">
        <v>1649</v>
      </c>
      <c r="G760" s="66" t="str">
        <f aca="false">VLOOKUP(F760,'AÇÕES ORÇAMENTÁRIAS'!D:E,2,0)</f>
        <v>1175</v>
      </c>
      <c r="H760" s="65" t="n">
        <f aca="false">VLOOKUP(CONCATENATE(G760,J760),'AÇÕES ORÇAMENTÁRIAS'!O:P,2,0)</f>
        <v>100000</v>
      </c>
      <c r="I760" s="65" t="n">
        <f aca="false">VLOOKUP(CONCATENATE(G760,J760),'AÇÕES ORÇAMENTÁRIAS'!O:Q,3,0)</f>
        <v>0</v>
      </c>
      <c r="J760" s="66" t="str">
        <f aca="false">LEFT(K760,5)</f>
        <v>20205</v>
      </c>
      <c r="K760" s="67" t="s">
        <v>1650</v>
      </c>
      <c r="L760" s="71" t="s">
        <v>1651</v>
      </c>
      <c r="M760" s="66" t="str">
        <f aca="false">VLOOKUP(L760,'AÇÕES ESTRATÉGICAS'!D:E,2,0)</f>
        <v>2108</v>
      </c>
      <c r="N760" s="66" t="str">
        <f aca="false">CONCATENATE(J760,O760)</f>
        <v>20205REFEITÓRIO NA SEDE CONSTRUÍDO</v>
      </c>
      <c r="O760" s="69" t="s">
        <v>1652</v>
      </c>
      <c r="P760" s="69" t="s">
        <v>473</v>
      </c>
      <c r="Q760" s="69" t="n">
        <v>1</v>
      </c>
      <c r="R760" s="69" t="str">
        <f aca="false">VLOOKUP(O760,'PRODUTOS PPA'!G:G,1,0)</f>
        <v>REFEITÓRIO NA SEDE CONSTRUÍDO</v>
      </c>
      <c r="S760" s="69" t="s">
        <v>1649</v>
      </c>
      <c r="T760" s="69" t="s">
        <v>1653</v>
      </c>
      <c r="U760" s="69" t="n">
        <v>100000</v>
      </c>
      <c r="V760" s="70"/>
      <c r="W760" s="69"/>
      <c r="X760" s="69"/>
      <c r="Y760" s="69"/>
      <c r="Z760" s="69"/>
      <c r="AA760" s="69"/>
      <c r="AB760" s="69"/>
      <c r="AC760" s="69"/>
      <c r="AD760" s="69"/>
      <c r="AE760" s="69"/>
      <c r="AF760" s="69"/>
    </row>
    <row r="761" customFormat="false" ht="15" hidden="false" customHeight="true" outlineLevel="0" collapsed="false">
      <c r="A761" s="60" t="s">
        <v>51</v>
      </c>
      <c r="B761" s="61" t="str">
        <f aca="false">VLOOKUP(A761,PROGRAMAS!A:I,5,0)</f>
        <v>TEMÁTICO</v>
      </c>
      <c r="C761" s="62" t="str">
        <f aca="false">VLOOKUP(A761,PROGRAMAS!A:I,2,0)</f>
        <v>GESTÃO MODERNA ORIENTADA PARA RESULTADOS</v>
      </c>
      <c r="D761" s="62" t="str">
        <f aca="false">VLOOKUP(A761,PROGRAMAS!A:O,3,0)</f>
        <v>DIRETRIZ IV</v>
      </c>
      <c r="E761" s="62" t="str">
        <f aca="false">VLOOKUP(A761,PROGRAMAS!A:O,6,0)</f>
        <v>INSTITUCIONAL</v>
      </c>
      <c r="F761" s="74" t="s">
        <v>1654</v>
      </c>
      <c r="G761" s="66" t="str">
        <f aca="false">VLOOKUP(F761,'AÇÕES ORÇAMENTÁRIAS'!D:E,2,0)</f>
        <v>2202</v>
      </c>
      <c r="H761" s="65" t="n">
        <f aca="false">VLOOKUP(CONCATENATE(G761,J761),'AÇÕES ORÇAMENTÁRIAS'!O:P,2,0)</f>
        <v>15000</v>
      </c>
      <c r="I761" s="65" t="n">
        <f aca="false">VLOOKUP(CONCATENATE(G761,J761),'AÇÕES ORÇAMENTÁRIAS'!O:Q,3,0)</f>
        <v>0</v>
      </c>
      <c r="J761" s="66" t="str">
        <f aca="false">LEFT(K761,5)</f>
        <v>20205</v>
      </c>
      <c r="K761" s="67" t="s">
        <v>1650</v>
      </c>
      <c r="L761" s="71" t="s">
        <v>1651</v>
      </c>
      <c r="M761" s="66" t="str">
        <f aca="false">VLOOKUP(L761,'AÇÕES ESTRATÉGICAS'!D:E,2,0)</f>
        <v>2108</v>
      </c>
      <c r="N761" s="66" t="str">
        <f aca="false">CONCATENATE(J761,O761)</f>
        <v>20205IMEPI MÓVEL</v>
      </c>
      <c r="O761" s="69" t="s">
        <v>1655</v>
      </c>
      <c r="P761" s="69" t="s">
        <v>147</v>
      </c>
      <c r="Q761" s="69" t="n">
        <v>2</v>
      </c>
      <c r="R761" s="69" t="str">
        <f aca="false">VLOOKUP(O761,'PRODUTOS PPA'!G:G,1,0)</f>
        <v>IMEPI MÓVEL</v>
      </c>
      <c r="S761" s="69" t="s">
        <v>1654</v>
      </c>
      <c r="T761" s="69" t="s">
        <v>1656</v>
      </c>
      <c r="U761" s="69" t="n">
        <v>15000</v>
      </c>
      <c r="V761" s="70"/>
      <c r="W761" s="69"/>
      <c r="X761" s="69"/>
      <c r="Y761" s="69"/>
      <c r="Z761" s="69"/>
      <c r="AA761" s="69"/>
      <c r="AB761" s="69"/>
      <c r="AC761" s="69"/>
      <c r="AD761" s="69"/>
      <c r="AE761" s="69"/>
      <c r="AF761" s="69"/>
    </row>
    <row r="762" customFormat="false" ht="15" hidden="false" customHeight="true" outlineLevel="0" collapsed="false">
      <c r="A762" s="60" t="s">
        <v>51</v>
      </c>
      <c r="B762" s="61" t="str">
        <f aca="false">VLOOKUP(A762,PROGRAMAS!A:I,5,0)</f>
        <v>TEMÁTICO</v>
      </c>
      <c r="C762" s="62" t="str">
        <f aca="false">VLOOKUP(A762,PROGRAMAS!A:I,2,0)</f>
        <v>GESTÃO MODERNA ORIENTADA PARA RESULTADOS</v>
      </c>
      <c r="D762" s="62" t="str">
        <f aca="false">VLOOKUP(A762,PROGRAMAS!A:O,3,0)</f>
        <v>DIRETRIZ IV</v>
      </c>
      <c r="E762" s="62" t="str">
        <f aca="false">VLOOKUP(A762,PROGRAMAS!A:O,6,0)</f>
        <v>INSTITUCIONAL</v>
      </c>
      <c r="F762" s="74" t="s">
        <v>1657</v>
      </c>
      <c r="G762" s="66" t="str">
        <f aca="false">VLOOKUP(F762,'AÇÕES ORÇAMENTÁRIAS'!D:E,2,0)</f>
        <v>1176</v>
      </c>
      <c r="H762" s="65" t="n">
        <f aca="false">VLOOKUP(CONCATENATE(G762,J762),'AÇÕES ORÇAMENTÁRIAS'!O:P,2,0)</f>
        <v>300000</v>
      </c>
      <c r="I762" s="65" t="n">
        <f aca="false">VLOOKUP(CONCATENATE(G762,J762),'AÇÕES ORÇAMENTÁRIAS'!O:Q,3,0)</f>
        <v>0</v>
      </c>
      <c r="J762" s="66" t="str">
        <f aca="false">LEFT(K762,5)</f>
        <v>20205</v>
      </c>
      <c r="K762" s="67" t="s">
        <v>1650</v>
      </c>
      <c r="L762" s="71" t="s">
        <v>1651</v>
      </c>
      <c r="M762" s="66" t="str">
        <f aca="false">VLOOKUP(L762,'AÇÕES ESTRATÉGICAS'!D:E,2,0)</f>
        <v>2108</v>
      </c>
      <c r="N762" s="66" t="str">
        <f aca="false">CONCATENATE(J762,O762)</f>
        <v>20205NOVA AGÊNCIA REGIONAL IMPLANTADA</v>
      </c>
      <c r="O762" s="69" t="s">
        <v>1658</v>
      </c>
      <c r="P762" s="69" t="s">
        <v>147</v>
      </c>
      <c r="Q762" s="69" t="n">
        <v>1</v>
      </c>
      <c r="R762" s="69" t="str">
        <f aca="false">VLOOKUP(O762,'PRODUTOS PPA'!G:G,1,0)</f>
        <v>NOVA AGÊNCIA REGIONAL IMPLANTADA</v>
      </c>
      <c r="S762" s="69" t="s">
        <v>1657</v>
      </c>
      <c r="T762" s="69" t="s">
        <v>1659</v>
      </c>
      <c r="U762" s="69" t="n">
        <v>300000</v>
      </c>
      <c r="V762" s="70"/>
      <c r="W762" s="69"/>
      <c r="X762" s="69"/>
      <c r="Y762" s="69"/>
      <c r="Z762" s="69"/>
      <c r="AA762" s="69"/>
      <c r="AB762" s="69"/>
      <c r="AC762" s="69"/>
      <c r="AD762" s="69"/>
      <c r="AE762" s="69"/>
      <c r="AF762" s="69"/>
    </row>
    <row r="763" customFormat="false" ht="15" hidden="false" customHeight="true" outlineLevel="0" collapsed="false">
      <c r="A763" s="60" t="s">
        <v>51</v>
      </c>
      <c r="B763" s="61" t="str">
        <f aca="false">VLOOKUP(A763,PROGRAMAS!A:I,5,0)</f>
        <v>TEMÁTICO</v>
      </c>
      <c r="C763" s="62" t="str">
        <f aca="false">VLOOKUP(A763,PROGRAMAS!A:I,2,0)</f>
        <v>GESTÃO MODERNA ORIENTADA PARA RESULTADOS</v>
      </c>
      <c r="D763" s="62" t="str">
        <f aca="false">VLOOKUP(A763,PROGRAMAS!A:O,3,0)</f>
        <v>DIRETRIZ IV</v>
      </c>
      <c r="E763" s="62" t="str">
        <f aca="false">VLOOKUP(A763,PROGRAMAS!A:O,6,0)</f>
        <v>INSTITUCIONAL</v>
      </c>
      <c r="F763" s="74" t="s">
        <v>1660</v>
      </c>
      <c r="G763" s="66" t="str">
        <f aca="false">VLOOKUP(F763,'AÇÕES ORÇAMENTÁRIAS'!D:E,2,0)</f>
        <v>1181</v>
      </c>
      <c r="H763" s="65" t="n">
        <f aca="false">VLOOKUP(CONCATENATE(G763,J763),'AÇÕES ORÇAMENTÁRIAS'!O:P,2,0)</f>
        <v>100000</v>
      </c>
      <c r="I763" s="65" t="n">
        <f aca="false">VLOOKUP(CONCATENATE(G763,J763),'AÇÕES ORÇAMENTÁRIAS'!O:Q,3,0)</f>
        <v>0</v>
      </c>
      <c r="J763" s="66" t="str">
        <f aca="false">LEFT(K763,5)</f>
        <v>20205</v>
      </c>
      <c r="K763" s="67" t="s">
        <v>1650</v>
      </c>
      <c r="L763" s="71" t="s">
        <v>1651</v>
      </c>
      <c r="M763" s="66" t="str">
        <f aca="false">VLOOKUP(L763,'AÇÕES ESTRATÉGICAS'!D:E,2,0)</f>
        <v>2108</v>
      </c>
      <c r="N763" s="66" t="str">
        <f aca="false">CONCATENATE(J763,O763)</f>
        <v>20205SERVIÇOS INFORMATIZADOS DE QUALIDADE</v>
      </c>
      <c r="O763" s="69" t="s">
        <v>1661</v>
      </c>
      <c r="P763" s="69" t="s">
        <v>147</v>
      </c>
      <c r="Q763" s="69" t="n">
        <v>1</v>
      </c>
      <c r="R763" s="69" t="str">
        <f aca="false">VLOOKUP(O763,'PRODUTOS PPA'!G:G,1,0)</f>
        <v>SERVIÇOS INFORMATIZADOS DE QUALIDADE</v>
      </c>
      <c r="S763" s="69" t="s">
        <v>1660</v>
      </c>
      <c r="T763" s="69" t="s">
        <v>1662</v>
      </c>
      <c r="U763" s="69" t="n">
        <v>100000</v>
      </c>
      <c r="V763" s="70"/>
      <c r="W763" s="69"/>
      <c r="X763" s="69"/>
      <c r="Y763" s="69"/>
      <c r="Z763" s="69"/>
      <c r="AA763" s="69"/>
      <c r="AB763" s="69"/>
      <c r="AC763" s="69"/>
      <c r="AD763" s="69"/>
      <c r="AE763" s="69"/>
      <c r="AF763" s="69"/>
    </row>
    <row r="764" customFormat="false" ht="15" hidden="false" customHeight="true" outlineLevel="0" collapsed="false">
      <c r="A764" s="60" t="s">
        <v>51</v>
      </c>
      <c r="B764" s="61" t="str">
        <f aca="false">VLOOKUP(A764,PROGRAMAS!A:I,5,0)</f>
        <v>TEMÁTICO</v>
      </c>
      <c r="C764" s="62" t="str">
        <f aca="false">VLOOKUP(A764,PROGRAMAS!A:I,2,0)</f>
        <v>GESTÃO MODERNA ORIENTADA PARA RESULTADOS</v>
      </c>
      <c r="D764" s="62" t="str">
        <f aca="false">VLOOKUP(A764,PROGRAMAS!A:O,3,0)</f>
        <v>DIRETRIZ IV</v>
      </c>
      <c r="E764" s="62" t="str">
        <f aca="false">VLOOKUP(A764,PROGRAMAS!A:O,6,0)</f>
        <v>INSTITUCIONAL</v>
      </c>
      <c r="F764" s="74" t="s">
        <v>1663</v>
      </c>
      <c r="G764" s="66" t="str">
        <f aca="false">VLOOKUP(F764,'AÇÕES ORÇAMENTÁRIAS'!D:E,2,0)</f>
        <v>1178</v>
      </c>
      <c r="H764" s="65" t="n">
        <f aca="false">VLOOKUP(CONCATENATE(G764,J764),'AÇÕES ORÇAMENTÁRIAS'!O:P,2,0)</f>
        <v>100000</v>
      </c>
      <c r="I764" s="65" t="n">
        <f aca="false">VLOOKUP(CONCATENATE(G764,J764),'AÇÕES ORÇAMENTÁRIAS'!O:Q,3,0)</f>
        <v>0</v>
      </c>
      <c r="J764" s="66" t="str">
        <f aca="false">LEFT(K764,5)</f>
        <v>20205</v>
      </c>
      <c r="K764" s="67" t="s">
        <v>1650</v>
      </c>
      <c r="L764" s="71" t="s">
        <v>1651</v>
      </c>
      <c r="M764" s="66" t="str">
        <f aca="false">VLOOKUP(L764,'AÇÕES ESTRATÉGICAS'!D:E,2,0)</f>
        <v>2108</v>
      </c>
      <c r="N764" s="66" t="str">
        <f aca="false">CONCATENATE(J764,O764)</f>
        <v>20205REFORMA E AMPLIAÇÃO DAS INSTALAÇÕES DO IMEPI REALIZADA</v>
      </c>
      <c r="O764" s="69" t="s">
        <v>1664</v>
      </c>
      <c r="P764" s="69" t="s">
        <v>473</v>
      </c>
      <c r="Q764" s="69" t="n">
        <v>2</v>
      </c>
      <c r="R764" s="69" t="str">
        <f aca="false">VLOOKUP(O764,'PRODUTOS PPA'!G:G,1,0)</f>
        <v>REFORMA E AMPLIAÇÃO DAS INSTALAÇÕES DO IMEPI REALIZADA</v>
      </c>
      <c r="S764" s="69" t="s">
        <v>1663</v>
      </c>
      <c r="T764" s="69" t="s">
        <v>1665</v>
      </c>
      <c r="U764" s="69" t="n">
        <v>100000</v>
      </c>
      <c r="V764" s="70"/>
      <c r="W764" s="69"/>
      <c r="X764" s="69"/>
      <c r="Y764" s="69"/>
      <c r="Z764" s="69"/>
      <c r="AA764" s="69"/>
      <c r="AB764" s="69"/>
      <c r="AC764" s="69"/>
      <c r="AD764" s="69"/>
      <c r="AE764" s="69"/>
      <c r="AF764" s="69"/>
    </row>
    <row r="765" customFormat="false" ht="15" hidden="false" customHeight="true" outlineLevel="0" collapsed="false">
      <c r="A765" s="60" t="s">
        <v>60</v>
      </c>
      <c r="B765" s="61" t="str">
        <f aca="false">VLOOKUP(A765,PROGRAMAS!A:I,5,0)</f>
        <v>TEMÁTICO</v>
      </c>
      <c r="C765" s="62" t="str">
        <f aca="false">VLOOKUP(A765,PROGRAMAS!A:I,2,0)</f>
        <v>PIAUÍ COM SEGURANÇA</v>
      </c>
      <c r="D765" s="62" t="str">
        <f aca="false">VLOOKUP(A765,PROGRAMAS!A:O,3,0)</f>
        <v>DIRETRIZ I</v>
      </c>
      <c r="E765" s="62" t="str">
        <f aca="false">VLOOKUP(A765,PROGRAMAS!A:O,6,0)</f>
        <v>SEGURANÇA E JUSTIÇA</v>
      </c>
      <c r="F765" s="73" t="e">
        <f aca="false">#N/A</f>
        <v>#N/A</v>
      </c>
      <c r="G765" s="66" t="e">
        <f aca="false">VLOOKUP(F765,'AÇÕES ORÇAMENTÁRIAS'!D:E,2,0)</f>
        <v>#N/A</v>
      </c>
      <c r="H765" s="65" t="e">
        <f aca="false">VLOOKUP(CONCATENATE(G765,J765),'AÇÕES ORÇAMENTÁRIAS'!O:P,2,0)</f>
        <v>#N/A</v>
      </c>
      <c r="I765" s="65" t="e">
        <f aca="false">VLOOKUP(CONCATENATE(G765,J765),'AÇÕES ORÇAMENTÁRIAS'!O:Q,3,0)</f>
        <v>#N/A</v>
      </c>
      <c r="J765" s="66" t="str">
        <f aca="false">LEFT(K765,5)</f>
        <v>20205</v>
      </c>
      <c r="K765" s="67" t="s">
        <v>1650</v>
      </c>
      <c r="L765" s="71" t="s">
        <v>1666</v>
      </c>
      <c r="M765" s="66" t="str">
        <f aca="false">VLOOKUP(L765,'AÇÕES ESTRATÉGICAS'!D:E,2,0)</f>
        <v>2673</v>
      </c>
      <c r="N765" s="66" t="str">
        <f aca="false">CONCATENATE(J765,O765)</f>
        <v>20205PARCERIAS ADMINISTRATIVAS COM ÓRGÃOS DO ESTADO E GOVERNO FEDERAL REALIZADA</v>
      </c>
      <c r="O765" s="69" t="s">
        <v>1667</v>
      </c>
      <c r="P765" s="69" t="s">
        <v>441</v>
      </c>
      <c r="Q765" s="69" t="n">
        <v>10</v>
      </c>
      <c r="R765" s="69" t="str">
        <f aca="false">VLOOKUP(O765,'PRODUTOS PPA'!G:G,1,0)</f>
        <v>PARCERIAS ADMINISTRATIVAS COM ÓRGÃOS DO ESTADO E GOVERNO FEDERAL REALIZADA</v>
      </c>
      <c r="S765" s="69" t="e">
        <f aca="false">#N/A</f>
        <v>#N/A</v>
      </c>
      <c r="T765" s="69" t="e">
        <f aca="false">#N/A</f>
        <v>#N/A</v>
      </c>
      <c r="U765" s="69" t="e">
        <f aca="false">#N/A</f>
        <v>#N/A</v>
      </c>
      <c r="V765" s="70"/>
      <c r="W765" s="69"/>
      <c r="X765" s="69"/>
      <c r="Y765" s="69"/>
      <c r="Z765" s="69"/>
      <c r="AA765" s="69"/>
      <c r="AB765" s="69"/>
      <c r="AC765" s="69"/>
      <c r="AD765" s="69"/>
      <c r="AE765" s="69"/>
      <c r="AF765" s="69"/>
    </row>
    <row r="766" customFormat="false" ht="15" hidden="false" customHeight="true" outlineLevel="0" collapsed="false">
      <c r="A766" s="60" t="s">
        <v>60</v>
      </c>
      <c r="B766" s="61" t="str">
        <f aca="false">VLOOKUP(A766,PROGRAMAS!A:I,5,0)</f>
        <v>TEMÁTICO</v>
      </c>
      <c r="C766" s="62" t="str">
        <f aca="false">VLOOKUP(A766,PROGRAMAS!A:I,2,0)</f>
        <v>PIAUÍ COM SEGURANÇA</v>
      </c>
      <c r="D766" s="62" t="str">
        <f aca="false">VLOOKUP(A766,PROGRAMAS!A:O,3,0)</f>
        <v>DIRETRIZ I</v>
      </c>
      <c r="E766" s="62" t="str">
        <f aca="false">VLOOKUP(A766,PROGRAMAS!A:O,6,0)</f>
        <v>SEGURANÇA E JUSTIÇA</v>
      </c>
      <c r="F766" s="73" t="e">
        <f aca="false">#N/A</f>
        <v>#N/A</v>
      </c>
      <c r="G766" s="66" t="e">
        <f aca="false">VLOOKUP(F766,'AÇÕES ORÇAMENTÁRIAS'!D:E,2,0)</f>
        <v>#N/A</v>
      </c>
      <c r="H766" s="65" t="e">
        <f aca="false">VLOOKUP(CONCATENATE(G766,J766),'AÇÕES ORÇAMENTÁRIAS'!O:P,2,0)</f>
        <v>#N/A</v>
      </c>
      <c r="I766" s="65" t="e">
        <f aca="false">VLOOKUP(CONCATENATE(G766,J766),'AÇÕES ORÇAMENTÁRIAS'!O:Q,3,0)</f>
        <v>#N/A</v>
      </c>
      <c r="J766" s="66" t="str">
        <f aca="false">LEFT(K766,5)</f>
        <v>20205</v>
      </c>
      <c r="K766" s="67" t="s">
        <v>1650</v>
      </c>
      <c r="L766" s="71" t="s">
        <v>1666</v>
      </c>
      <c r="M766" s="66" t="str">
        <f aca="false">VLOOKUP(L766,'AÇÕES ESTRATÉGICAS'!D:E,2,0)</f>
        <v>2673</v>
      </c>
      <c r="N766" s="66" t="str">
        <f aca="false">CONCATENATE(J766,O766)</f>
        <v>20205VERIFICAÇÃO METROLÓGICA</v>
      </c>
      <c r="O766" s="69" t="s">
        <v>1668</v>
      </c>
      <c r="P766" s="69" t="s">
        <v>1669</v>
      </c>
      <c r="Q766" s="69" t="n">
        <v>100455.5</v>
      </c>
      <c r="R766" s="69" t="str">
        <f aca="false">VLOOKUP(O766,'PRODUTOS PPA'!G:G,1,0)</f>
        <v>VERIFICAÇÃO METROLÓGICA</v>
      </c>
      <c r="S766" s="69" t="e">
        <f aca="false">#N/A</f>
        <v>#N/A</v>
      </c>
      <c r="T766" s="69" t="e">
        <f aca="false">#N/A</f>
        <v>#N/A</v>
      </c>
      <c r="U766" s="69" t="e">
        <f aca="false">#N/A</f>
        <v>#N/A</v>
      </c>
      <c r="V766" s="70"/>
      <c r="W766" s="69"/>
      <c r="X766" s="69"/>
      <c r="Y766" s="69"/>
      <c r="Z766" s="69"/>
      <c r="AA766" s="69"/>
      <c r="AB766" s="69"/>
      <c r="AC766" s="69"/>
      <c r="AD766" s="69"/>
      <c r="AE766" s="69"/>
      <c r="AF766" s="69"/>
    </row>
    <row r="767" customFormat="false" ht="15" hidden="false" customHeight="true" outlineLevel="0" collapsed="false">
      <c r="A767" s="60" t="s">
        <v>80</v>
      </c>
      <c r="B767" s="61" t="str">
        <f aca="false">VLOOKUP(A767,PROGRAMAS!A:I,5,0)</f>
        <v>TEMÁTICO</v>
      </c>
      <c r="C767" s="62" t="str">
        <f aca="false">VLOOKUP(A767,PROGRAMAS!A:I,2,0)</f>
        <v>AVANÇA PIAUÍ</v>
      </c>
      <c r="D767" s="62" t="str">
        <f aca="false">VLOOKUP(A767,PROGRAMAS!A:O,3,0)</f>
        <v>DIRETRIZ II</v>
      </c>
      <c r="E767" s="62" t="str">
        <f aca="false">VLOOKUP(A767,PROGRAMAS!A:O,6,0)</f>
        <v>DESENVOLVIMENTO ECONÔMICO</v>
      </c>
      <c r="F767" s="74" t="s">
        <v>1670</v>
      </c>
      <c r="G767" s="66" t="str">
        <f aca="false">VLOOKUP(F767,'AÇÕES ORÇAMENTÁRIAS'!D:E,2,0)</f>
        <v>1183</v>
      </c>
      <c r="H767" s="65" t="n">
        <f aca="false">VLOOKUP(CONCATENATE(G767,J767),'AÇÕES ORÇAMENTÁRIAS'!O:P,2,0)</f>
        <v>100000</v>
      </c>
      <c r="I767" s="65" t="n">
        <f aca="false">VLOOKUP(CONCATENATE(G767,J767),'AÇÕES ORÇAMENTÁRIAS'!O:Q,3,0)</f>
        <v>0</v>
      </c>
      <c r="J767" s="66" t="str">
        <f aca="false">LEFT(K767,5)</f>
        <v>20205</v>
      </c>
      <c r="K767" s="67" t="s">
        <v>1650</v>
      </c>
      <c r="L767" s="71" t="s">
        <v>1666</v>
      </c>
      <c r="M767" s="66" t="str">
        <f aca="false">VLOOKUP(L767,'AÇÕES ESTRATÉGICAS'!D:E,2,0)</f>
        <v>2673</v>
      </c>
      <c r="N767" s="66" t="str">
        <f aca="false">CONCATENATE(J767,O767)</f>
        <v>20205LABORATÓRIOS DE PRÉ MEDIDA E QUALIDADE CONSTRUÍDOS</v>
      </c>
      <c r="O767" s="69" t="s">
        <v>1671</v>
      </c>
      <c r="P767" s="69" t="s">
        <v>147</v>
      </c>
      <c r="Q767" s="69" t="n">
        <v>2</v>
      </c>
      <c r="R767" s="69" t="str">
        <f aca="false">VLOOKUP(O767,'PRODUTOS PPA'!G:G,1,0)</f>
        <v>LABORATÓRIOS DE PRÉ MEDIDA E QUALIDADE CONSTRUÍDOS</v>
      </c>
      <c r="S767" s="69" t="s">
        <v>1670</v>
      </c>
      <c r="T767" s="69" t="s">
        <v>1672</v>
      </c>
      <c r="U767" s="69" t="n">
        <v>100000</v>
      </c>
      <c r="V767" s="70"/>
      <c r="W767" s="69"/>
      <c r="X767" s="69"/>
      <c r="Y767" s="69"/>
      <c r="Z767" s="69"/>
      <c r="AA767" s="69"/>
      <c r="AB767" s="69"/>
      <c r="AC767" s="69"/>
      <c r="AD767" s="69"/>
      <c r="AE767" s="69"/>
      <c r="AF767" s="69"/>
    </row>
    <row r="768" customFormat="false" ht="15" hidden="false" customHeight="true" outlineLevel="0" collapsed="false">
      <c r="A768" s="60" t="s">
        <v>80</v>
      </c>
      <c r="B768" s="61" t="str">
        <f aca="false">VLOOKUP(A768,PROGRAMAS!A:I,5,0)</f>
        <v>TEMÁTICO</v>
      </c>
      <c r="C768" s="62" t="str">
        <f aca="false">VLOOKUP(A768,PROGRAMAS!A:I,2,0)</f>
        <v>AVANÇA PIAUÍ</v>
      </c>
      <c r="D768" s="62" t="str">
        <f aca="false">VLOOKUP(A768,PROGRAMAS!A:O,3,0)</f>
        <v>DIRETRIZ II</v>
      </c>
      <c r="E768" s="62" t="str">
        <f aca="false">VLOOKUP(A768,PROGRAMAS!A:O,6,0)</f>
        <v>DESENVOLVIMENTO ECONÔMICO</v>
      </c>
      <c r="F768" s="74" t="s">
        <v>1673</v>
      </c>
      <c r="G768" s="66" t="str">
        <f aca="false">VLOOKUP(F768,'AÇÕES ORÇAMENTÁRIAS'!D:E,2,0)</f>
        <v>2041</v>
      </c>
      <c r="H768" s="65" t="n">
        <f aca="false">VLOOKUP(CONCATENATE(G768,J768),'AÇÕES ORÇAMENTÁRIAS'!O:P,2,0)</f>
        <v>20000</v>
      </c>
      <c r="I768" s="65" t="n">
        <f aca="false">VLOOKUP(CONCATENATE(G768,J768),'AÇÕES ORÇAMENTÁRIAS'!O:Q,3,0)</f>
        <v>0</v>
      </c>
      <c r="J768" s="66" t="str">
        <f aca="false">LEFT(K768,5)</f>
        <v>20205</v>
      </c>
      <c r="K768" s="67" t="s">
        <v>1650</v>
      </c>
      <c r="L768" s="71" t="s">
        <v>1666</v>
      </c>
      <c r="M768" s="66" t="str">
        <f aca="false">VLOOKUP(L768,'AÇÕES ESTRATÉGICAS'!D:E,2,0)</f>
        <v>2673</v>
      </c>
      <c r="N768" s="66" t="str">
        <f aca="false">CONCATENATE(J768,O768)</f>
        <v>20205FISCALIZAÇÃO DE CARGAS SÓLIDAS E VERIFICAÇÃO DE TAXÍMETROS REALIZADAS</v>
      </c>
      <c r="O768" s="69" t="s">
        <v>1674</v>
      </c>
      <c r="P768" s="69" t="s">
        <v>1669</v>
      </c>
      <c r="Q768" s="69" t="n">
        <v>2425</v>
      </c>
      <c r="R768" s="69" t="str">
        <f aca="false">VLOOKUP(O768,'PRODUTOS PPA'!G:G,1,0)</f>
        <v>FISCALIZAÇÃO DE CARGAS SÓLIDAS E VERIFICAÇÃO DE TAXÍMETROS REALIZADAS</v>
      </c>
      <c r="S768" s="69" t="s">
        <v>1673</v>
      </c>
      <c r="T768" s="69" t="s">
        <v>1675</v>
      </c>
      <c r="U768" s="69" t="n">
        <v>20000</v>
      </c>
      <c r="V768" s="70"/>
      <c r="W768" s="69"/>
      <c r="X768" s="69"/>
      <c r="Y768" s="69"/>
      <c r="Z768" s="69"/>
      <c r="AA768" s="69"/>
      <c r="AB768" s="69"/>
      <c r="AC768" s="69"/>
      <c r="AD768" s="69"/>
      <c r="AE768" s="69"/>
      <c r="AF768" s="69"/>
    </row>
    <row r="769" customFormat="false" ht="15" hidden="false" customHeight="true" outlineLevel="0" collapsed="false">
      <c r="A769" s="60" t="s">
        <v>94</v>
      </c>
      <c r="B769" s="61" t="str">
        <f aca="false">VLOOKUP(A769,PROGRAMAS!A:I,5,0)</f>
        <v>GESTÃO</v>
      </c>
      <c r="C769" s="62" t="str">
        <f aca="false">VLOOKUP(A769,PROGRAMAS!A:I,2,0)</f>
        <v>GESTÃO E MANUTENÇÃO DO PODER EXECUTIVO</v>
      </c>
      <c r="D769" s="62" t="str">
        <f aca="false">VLOOKUP(A769,PROGRAMAS!A:O,3,0)</f>
        <v>DIRETRIZ IV</v>
      </c>
      <c r="E769" s="62"/>
      <c r="F769" s="74" t="s">
        <v>255</v>
      </c>
      <c r="G769" s="66" t="str">
        <f aca="false">VLOOKUP(F769,'AÇÕES ORÇAMENTÁRIAS'!D:E,2,0)</f>
        <v>2000</v>
      </c>
      <c r="H769" s="65" t="n">
        <f aca="false">VLOOKUP(CONCATENATE(G769,J769),'AÇÕES ORÇAMENTÁRIAS'!O:P,2,0)</f>
        <v>2162640</v>
      </c>
      <c r="I769" s="65" t="n">
        <f aca="false">VLOOKUP(CONCATENATE(G769,J769),'AÇÕES ORÇAMENTÁRIAS'!O:Q,3,0)</f>
        <v>1788552.41</v>
      </c>
      <c r="J769" s="66" t="str">
        <f aca="false">LEFT(K769,5)</f>
        <v>20205</v>
      </c>
      <c r="K769" s="67" t="s">
        <v>1650</v>
      </c>
      <c r="L769" s="71" t="s">
        <v>1676</v>
      </c>
      <c r="M769" s="66" t="str">
        <f aca="false">VLOOKUP(L769,'AÇÕES ESTRATÉGICAS'!D:E,2,0)</f>
        <v>2548</v>
      </c>
      <c r="N769" s="66" t="str">
        <f aca="false">CONCATENATE(J769,O769)</f>
        <v>20205CONCURSO PÚBLICO</v>
      </c>
      <c r="O769" s="69" t="s">
        <v>1609</v>
      </c>
      <c r="P769" s="69" t="s">
        <v>1610</v>
      </c>
      <c r="Q769" s="69" t="n">
        <v>1</v>
      </c>
      <c r="R769" s="69" t="str">
        <f aca="false">VLOOKUP(O769,'PRODUTOS PPA'!G:G,1,0)</f>
        <v>CONCURSO PÚBLICO</v>
      </c>
      <c r="S769" s="69" t="s">
        <v>255</v>
      </c>
      <c r="T769" s="69" t="s">
        <v>260</v>
      </c>
      <c r="U769" s="69" t="n">
        <v>2162640</v>
      </c>
      <c r="V769" s="70"/>
      <c r="W769" s="69"/>
      <c r="X769" s="69"/>
      <c r="Y769" s="69"/>
      <c r="Z769" s="69"/>
      <c r="AA769" s="69"/>
      <c r="AB769" s="69"/>
      <c r="AC769" s="69"/>
      <c r="AD769" s="69"/>
      <c r="AE769" s="69"/>
      <c r="AF769" s="69"/>
    </row>
    <row r="770" customFormat="false" ht="15" hidden="false" customHeight="true" outlineLevel="0" collapsed="false">
      <c r="A770" s="60" t="s">
        <v>94</v>
      </c>
      <c r="B770" s="61" t="str">
        <f aca="false">VLOOKUP(A770,PROGRAMAS!A:I,5,0)</f>
        <v>GESTÃO</v>
      </c>
      <c r="C770" s="62" t="str">
        <f aca="false">VLOOKUP(A770,PROGRAMAS!A:I,2,0)</f>
        <v>GESTÃO E MANUTENÇÃO DO PODER EXECUTIVO</v>
      </c>
      <c r="D770" s="62" t="str">
        <f aca="false">VLOOKUP(A770,PROGRAMAS!A:O,3,0)</f>
        <v>DIRETRIZ IV</v>
      </c>
      <c r="E770" s="62"/>
      <c r="F770" s="74" t="s">
        <v>255</v>
      </c>
      <c r="G770" s="66" t="str">
        <f aca="false">VLOOKUP(F770,'AÇÕES ORÇAMENTÁRIAS'!D:E,2,0)</f>
        <v>2000</v>
      </c>
      <c r="H770" s="65" t="n">
        <f aca="false">VLOOKUP(CONCATENATE(G770,J770),'AÇÕES ORÇAMENTÁRIAS'!O:P,2,0)</f>
        <v>2162640</v>
      </c>
      <c r="I770" s="65" t="n">
        <f aca="false">VLOOKUP(CONCATENATE(G770,J770),'AÇÕES ORÇAMENTÁRIAS'!O:Q,3,0)</f>
        <v>1788552.41</v>
      </c>
      <c r="J770" s="66" t="str">
        <f aca="false">LEFT(K770,5)</f>
        <v>20205</v>
      </c>
      <c r="K770" s="67" t="s">
        <v>1650</v>
      </c>
      <c r="L770" s="71" t="s">
        <v>1676</v>
      </c>
      <c r="M770" s="66" t="str">
        <f aca="false">VLOOKUP(L770,'AÇÕES ESTRATÉGICAS'!D:E,2,0)</f>
        <v>2548</v>
      </c>
      <c r="N770" s="66" t="str">
        <f aca="false">CONCATENATE(J770,O770)</f>
        <v>20205GESTÃO MELHORADA</v>
      </c>
      <c r="O770" s="69" t="s">
        <v>141</v>
      </c>
      <c r="P770" s="69" t="s">
        <v>136</v>
      </c>
      <c r="Q770" s="69" t="n">
        <v>100</v>
      </c>
      <c r="R770" s="69" t="str">
        <f aca="false">VLOOKUP(O770,'PRODUTOS PPA'!G:G,1,0)</f>
        <v>GESTÃO MELHORADA</v>
      </c>
      <c r="S770" s="69" t="s">
        <v>255</v>
      </c>
      <c r="T770" s="69" t="s">
        <v>260</v>
      </c>
      <c r="U770" s="69" t="n">
        <v>2162640</v>
      </c>
      <c r="V770" s="70"/>
      <c r="W770" s="69"/>
      <c r="X770" s="69"/>
      <c r="Y770" s="69"/>
      <c r="Z770" s="69"/>
      <c r="AA770" s="69"/>
      <c r="AB770" s="69"/>
      <c r="AC770" s="69"/>
      <c r="AD770" s="69"/>
      <c r="AE770" s="69"/>
      <c r="AF770" s="69"/>
    </row>
    <row r="771" customFormat="false" ht="15" hidden="false" customHeight="true" outlineLevel="0" collapsed="false">
      <c r="A771" s="60" t="s">
        <v>94</v>
      </c>
      <c r="B771" s="61" t="str">
        <f aca="false">VLOOKUP(A771,PROGRAMAS!A:I,5,0)</f>
        <v>GESTÃO</v>
      </c>
      <c r="C771" s="62" t="str">
        <f aca="false">VLOOKUP(A771,PROGRAMAS!A:I,2,0)</f>
        <v>GESTÃO E MANUTENÇÃO DO PODER EXECUTIVO</v>
      </c>
      <c r="D771" s="62" t="str">
        <f aca="false">VLOOKUP(A771,PROGRAMAS!A:O,3,0)</f>
        <v>DIRETRIZ IV</v>
      </c>
      <c r="E771" s="62"/>
      <c r="F771" s="74" t="s">
        <v>255</v>
      </c>
      <c r="G771" s="66" t="str">
        <f aca="false">VLOOKUP(F771,'AÇÕES ORÇAMENTÁRIAS'!D:E,2,0)</f>
        <v>2000</v>
      </c>
      <c r="H771" s="65" t="n">
        <f aca="false">VLOOKUP(CONCATENATE(G771,J771),'AÇÕES ORÇAMENTÁRIAS'!O:P,2,0)</f>
        <v>2162640</v>
      </c>
      <c r="I771" s="65" t="n">
        <f aca="false">VLOOKUP(CONCATENATE(G771,J771),'AÇÕES ORÇAMENTÁRIAS'!O:Q,3,0)</f>
        <v>1788552.41</v>
      </c>
      <c r="J771" s="66" t="str">
        <f aca="false">LEFT(K771,5)</f>
        <v>20205</v>
      </c>
      <c r="K771" s="67" t="s">
        <v>1650</v>
      </c>
      <c r="L771" s="71" t="s">
        <v>1676</v>
      </c>
      <c r="M771" s="66" t="str">
        <f aca="false">VLOOKUP(L771,'AÇÕES ESTRATÉGICAS'!D:E,2,0)</f>
        <v>2548</v>
      </c>
      <c r="N771" s="66" t="str">
        <f aca="false">CONCATENATE(J771,O771)</f>
        <v>20205SERVIÇOS PRESTADOS</v>
      </c>
      <c r="O771" s="69" t="s">
        <v>1677</v>
      </c>
      <c r="P771" s="69" t="s">
        <v>147</v>
      </c>
      <c r="Q771" s="69" t="n">
        <v>100475</v>
      </c>
      <c r="R771" s="69" t="str">
        <f aca="false">VLOOKUP(O771,'PRODUTOS PPA'!G:G,1,0)</f>
        <v>SERVIÇOS PRESTADOS</v>
      </c>
      <c r="S771" s="69" t="s">
        <v>255</v>
      </c>
      <c r="T771" s="69" t="s">
        <v>260</v>
      </c>
      <c r="U771" s="69" t="n">
        <v>2162640</v>
      </c>
      <c r="V771" s="70"/>
      <c r="W771" s="69"/>
      <c r="X771" s="69"/>
      <c r="Y771" s="69"/>
      <c r="Z771" s="69"/>
      <c r="AA771" s="69"/>
      <c r="AB771" s="69"/>
      <c r="AC771" s="69"/>
      <c r="AD771" s="69"/>
      <c r="AE771" s="69"/>
      <c r="AF771" s="69"/>
    </row>
    <row r="772" customFormat="false" ht="15" hidden="false" customHeight="true" outlineLevel="0" collapsed="false">
      <c r="A772" s="60" t="s">
        <v>80</v>
      </c>
      <c r="B772" s="61" t="str">
        <f aca="false">VLOOKUP(A772,PROGRAMAS!A:I,5,0)</f>
        <v>TEMÁTICO</v>
      </c>
      <c r="C772" s="62" t="str">
        <f aca="false">VLOOKUP(A772,PROGRAMAS!A:I,2,0)</f>
        <v>AVANÇA PIAUÍ</v>
      </c>
      <c r="D772" s="62" t="str">
        <f aca="false">VLOOKUP(A772,PROGRAMAS!A:O,3,0)</f>
        <v>DIRETRIZ II</v>
      </c>
      <c r="E772" s="62" t="str">
        <f aca="false">VLOOKUP(A772,PROGRAMAS!A:O,6,0)</f>
        <v>DESENVOLVIMENTO ECONÔMICO</v>
      </c>
      <c r="F772" s="74" t="s">
        <v>1678</v>
      </c>
      <c r="G772" s="66" t="str">
        <f aca="false">VLOOKUP(F772,'AÇÕES ORÇAMENTÁRIAS'!D:E,2,0)</f>
        <v>2299</v>
      </c>
      <c r="H772" s="65" t="n">
        <f aca="false">VLOOKUP(CONCATENATE(G772,J772),'AÇÕES ORÇAMENTÁRIAS'!O:P,2,0)</f>
        <v>748611</v>
      </c>
      <c r="I772" s="65" t="n">
        <f aca="false">VLOOKUP(CONCATENATE(G772,J772),'AÇÕES ORÇAMENTÁRIAS'!O:Q,3,0)</f>
        <v>0</v>
      </c>
      <c r="J772" s="66" t="str">
        <f aca="false">LEFT(K772,5)</f>
        <v>20206</v>
      </c>
      <c r="K772" s="67" t="s">
        <v>1679</v>
      </c>
      <c r="L772" s="71" t="s">
        <v>1680</v>
      </c>
      <c r="M772" s="66" t="str">
        <f aca="false">VLOOKUP(L772,'AÇÕES ESTRATÉGICAS'!D:E,2,0)</f>
        <v>2667</v>
      </c>
      <c r="N772" s="66" t="str">
        <f aca="false">CONCATENATE(J772,O772)</f>
        <v>20206DEMAIS FASES DA ZPE PARNAÍBA IMPLEMENTADAS</v>
      </c>
      <c r="O772" s="69" t="s">
        <v>1681</v>
      </c>
      <c r="P772" s="69" t="s">
        <v>136</v>
      </c>
      <c r="Q772" s="69" t="n">
        <v>25</v>
      </c>
      <c r="R772" s="69" t="str">
        <f aca="false">VLOOKUP(O772,'PRODUTOS PPA'!G:G,1,0)</f>
        <v>DEMAIS FASES DA ZPE PARNAÍBA IMPLEMENTADAS</v>
      </c>
      <c r="S772" s="69" t="s">
        <v>1678</v>
      </c>
      <c r="T772" s="69" t="s">
        <v>1682</v>
      </c>
      <c r="U772" s="69" t="n">
        <v>748611</v>
      </c>
      <c r="V772" s="70"/>
      <c r="W772" s="69"/>
      <c r="X772" s="69"/>
      <c r="Y772" s="69"/>
      <c r="Z772" s="69"/>
      <c r="AA772" s="69"/>
      <c r="AB772" s="69"/>
      <c r="AC772" s="69"/>
      <c r="AD772" s="69"/>
      <c r="AE772" s="69"/>
      <c r="AF772" s="69"/>
    </row>
    <row r="773" customFormat="false" ht="15" hidden="false" customHeight="true" outlineLevel="0" collapsed="false">
      <c r="A773" s="60" t="s">
        <v>80</v>
      </c>
      <c r="B773" s="61" t="str">
        <f aca="false">VLOOKUP(A773,PROGRAMAS!A:I,5,0)</f>
        <v>TEMÁTICO</v>
      </c>
      <c r="C773" s="62" t="str">
        <f aca="false">VLOOKUP(A773,PROGRAMAS!A:I,2,0)</f>
        <v>AVANÇA PIAUÍ</v>
      </c>
      <c r="D773" s="62" t="str">
        <f aca="false">VLOOKUP(A773,PROGRAMAS!A:O,3,0)</f>
        <v>DIRETRIZ II</v>
      </c>
      <c r="E773" s="62" t="str">
        <f aca="false">VLOOKUP(A773,PROGRAMAS!A:O,6,0)</f>
        <v>DESENVOLVIMENTO ECONÔMICO</v>
      </c>
      <c r="F773" s="74" t="s">
        <v>1683</v>
      </c>
      <c r="G773" s="66" t="str">
        <f aca="false">VLOOKUP(F773,'AÇÕES ORÇAMENTÁRIAS'!D:E,2,0)</f>
        <v>2301</v>
      </c>
      <c r="H773" s="65" t="n">
        <f aca="false">VLOOKUP(CONCATENATE(G773,J773),'AÇÕES ORÇAMENTÁRIAS'!O:P,2,0)</f>
        <v>20000</v>
      </c>
      <c r="I773" s="65" t="n">
        <f aca="false">VLOOKUP(CONCATENATE(G773,J773),'AÇÕES ORÇAMENTÁRIAS'!O:Q,3,0)</f>
        <v>0</v>
      </c>
      <c r="J773" s="66" t="str">
        <f aca="false">LEFT(K773,5)</f>
        <v>20206</v>
      </c>
      <c r="K773" s="67" t="s">
        <v>1679</v>
      </c>
      <c r="L773" s="71" t="s">
        <v>1684</v>
      </c>
      <c r="M773" s="66" t="str">
        <f aca="false">VLOOKUP(L773,'AÇÕES ESTRATÉGICAS'!D:E,2,0)</f>
        <v>2585</v>
      </c>
      <c r="N773" s="66" t="str">
        <f aca="false">CONCATENATE(J773,O773)</f>
        <v>20206CURSOS DE CAPACITAÇÃO E APERFEIÇOAMENTO REALIZADOS</v>
      </c>
      <c r="O773" s="63" t="s">
        <v>1685</v>
      </c>
      <c r="P773" s="63" t="s">
        <v>291</v>
      </c>
      <c r="Q773" s="63" t="n">
        <v>12.5</v>
      </c>
      <c r="R773" s="69" t="str">
        <f aca="false">VLOOKUP(O773,'PRODUTOS PPA'!G:G,1,0)</f>
        <v>CURSOS DE CAPACITAÇÃO E APERFEIÇOAMENTO REALIZADOS</v>
      </c>
      <c r="S773" s="63" t="s">
        <v>1683</v>
      </c>
      <c r="T773" s="63" t="s">
        <v>1686</v>
      </c>
      <c r="U773" s="63" t="n">
        <v>20000</v>
      </c>
      <c r="V773" s="70"/>
      <c r="W773" s="69"/>
      <c r="X773" s="69"/>
      <c r="Y773" s="69"/>
      <c r="Z773" s="69"/>
      <c r="AA773" s="69"/>
      <c r="AB773" s="69"/>
      <c r="AC773" s="69"/>
      <c r="AD773" s="69"/>
      <c r="AE773" s="69"/>
      <c r="AF773" s="69"/>
    </row>
    <row r="774" customFormat="false" ht="15" hidden="false" customHeight="true" outlineLevel="0" collapsed="false">
      <c r="A774" s="60" t="s">
        <v>80</v>
      </c>
      <c r="B774" s="61" t="str">
        <f aca="false">VLOOKUP(A774,PROGRAMAS!A:I,5,0)</f>
        <v>TEMÁTICO</v>
      </c>
      <c r="C774" s="62" t="str">
        <f aca="false">VLOOKUP(A774,PROGRAMAS!A:I,2,0)</f>
        <v>AVANÇA PIAUÍ</v>
      </c>
      <c r="D774" s="62" t="str">
        <f aca="false">VLOOKUP(A774,PROGRAMAS!A:O,3,0)</f>
        <v>DIRETRIZ II</v>
      </c>
      <c r="E774" s="62" t="str">
        <f aca="false">VLOOKUP(A774,PROGRAMAS!A:O,6,0)</f>
        <v>DESENVOLVIMENTO ECONÔMICO</v>
      </c>
      <c r="F774" s="74" t="s">
        <v>1683</v>
      </c>
      <c r="G774" s="66" t="str">
        <f aca="false">VLOOKUP(F774,'AÇÕES ORÇAMENTÁRIAS'!D:E,2,0)</f>
        <v>2301</v>
      </c>
      <c r="H774" s="65" t="n">
        <f aca="false">VLOOKUP(CONCATENATE(G774,J774),'AÇÕES ORÇAMENTÁRIAS'!O:P,2,0)</f>
        <v>20000</v>
      </c>
      <c r="I774" s="65" t="n">
        <f aca="false">VLOOKUP(CONCATENATE(G774,J774),'AÇÕES ORÇAMENTÁRIAS'!O:Q,3,0)</f>
        <v>0</v>
      </c>
      <c r="J774" s="66" t="str">
        <f aca="false">LEFT(K774,5)</f>
        <v>20206</v>
      </c>
      <c r="K774" s="67" t="s">
        <v>1679</v>
      </c>
      <c r="L774" s="71" t="s">
        <v>1684</v>
      </c>
      <c r="M774" s="66" t="str">
        <f aca="false">VLOOKUP(L774,'AÇÕES ESTRATÉGICAS'!D:E,2,0)</f>
        <v>2585</v>
      </c>
      <c r="N774" s="66" t="str">
        <f aca="false">CONCATENATE(J774,O774)</f>
        <v>20206NÚMERO DE EMPRESAS EXPORTADORAS AMPLIADO</v>
      </c>
      <c r="O774" s="63" t="s">
        <v>1687</v>
      </c>
      <c r="P774" s="63" t="s">
        <v>267</v>
      </c>
      <c r="Q774" s="69" t="n">
        <v>5</v>
      </c>
      <c r="R774" s="69" t="str">
        <f aca="false">VLOOKUP(O774,'PRODUTOS PPA'!G:G,1,0)</f>
        <v>NÚMERO DE EMPRESAS EXPORTADORAS AMPLIADO</v>
      </c>
      <c r="S774" s="69" t="s">
        <v>1683</v>
      </c>
      <c r="T774" s="69" t="s">
        <v>1686</v>
      </c>
      <c r="U774" s="69" t="n">
        <v>20000</v>
      </c>
      <c r="V774" s="70"/>
      <c r="W774" s="69"/>
      <c r="X774" s="69"/>
      <c r="Y774" s="69"/>
      <c r="Z774" s="69"/>
      <c r="AA774" s="69"/>
      <c r="AB774" s="69"/>
      <c r="AC774" s="69"/>
      <c r="AD774" s="69"/>
      <c r="AE774" s="69"/>
      <c r="AF774" s="69"/>
    </row>
    <row r="775" customFormat="false" ht="15" hidden="false" customHeight="true" outlineLevel="0" collapsed="false">
      <c r="A775" s="60" t="s">
        <v>80</v>
      </c>
      <c r="B775" s="61" t="str">
        <f aca="false">VLOOKUP(A775,PROGRAMAS!A:I,5,0)</f>
        <v>TEMÁTICO</v>
      </c>
      <c r="C775" s="62" t="str">
        <f aca="false">VLOOKUP(A775,PROGRAMAS!A:I,2,0)</f>
        <v>AVANÇA PIAUÍ</v>
      </c>
      <c r="D775" s="62" t="str">
        <f aca="false">VLOOKUP(A775,PROGRAMAS!A:O,3,0)</f>
        <v>DIRETRIZ II</v>
      </c>
      <c r="E775" s="62" t="str">
        <f aca="false">VLOOKUP(A775,PROGRAMAS!A:O,6,0)</f>
        <v>DESENVOLVIMENTO ECONÔMICO</v>
      </c>
      <c r="F775" s="74" t="s">
        <v>1683</v>
      </c>
      <c r="G775" s="66" t="str">
        <f aca="false">VLOOKUP(F775,'AÇÕES ORÇAMENTÁRIAS'!D:E,2,0)</f>
        <v>2301</v>
      </c>
      <c r="H775" s="65" t="n">
        <f aca="false">VLOOKUP(CONCATENATE(G775,J775),'AÇÕES ORÇAMENTÁRIAS'!O:P,2,0)</f>
        <v>20000</v>
      </c>
      <c r="I775" s="65" t="n">
        <f aca="false">VLOOKUP(CONCATENATE(G775,J775),'AÇÕES ORÇAMENTÁRIAS'!O:Q,3,0)</f>
        <v>0</v>
      </c>
      <c r="J775" s="66" t="str">
        <f aca="false">LEFT(K775,5)</f>
        <v>20206</v>
      </c>
      <c r="K775" s="67" t="s">
        <v>1679</v>
      </c>
      <c r="L775" s="71" t="s">
        <v>1684</v>
      </c>
      <c r="M775" s="66" t="str">
        <f aca="false">VLOOKUP(L775,'AÇÕES ESTRATÉGICAS'!D:E,2,0)</f>
        <v>2585</v>
      </c>
      <c r="N775" s="66" t="str">
        <f aca="false">CONCATENATE(J775,O775)</f>
        <v>20206VOLUME DE EXPORTAÇÕES AUMENTADO</v>
      </c>
      <c r="O775" s="63" t="s">
        <v>1688</v>
      </c>
      <c r="P775" s="63" t="s">
        <v>136</v>
      </c>
      <c r="Q775" s="69" t="n">
        <v>5</v>
      </c>
      <c r="R775" s="69" t="str">
        <f aca="false">VLOOKUP(O775,'PRODUTOS PPA'!G:G,1,0)</f>
        <v>VOLUME DE EXPORTAÇÕES AUMENTADO</v>
      </c>
      <c r="S775" s="69" t="s">
        <v>1683</v>
      </c>
      <c r="T775" s="69" t="s">
        <v>1686</v>
      </c>
      <c r="U775" s="69" t="n">
        <v>20000</v>
      </c>
      <c r="V775" s="70"/>
      <c r="W775" s="69"/>
      <c r="X775" s="69"/>
      <c r="Y775" s="69"/>
      <c r="Z775" s="69"/>
      <c r="AA775" s="69"/>
      <c r="AB775" s="69"/>
      <c r="AC775" s="69"/>
      <c r="AD775" s="69"/>
      <c r="AE775" s="69"/>
      <c r="AF775" s="69"/>
    </row>
    <row r="776" customFormat="false" ht="15" hidden="false" customHeight="true" outlineLevel="0" collapsed="false">
      <c r="A776" s="60" t="s">
        <v>80</v>
      </c>
      <c r="B776" s="61" t="str">
        <f aca="false">VLOOKUP(A776,PROGRAMAS!A:I,5,0)</f>
        <v>TEMÁTICO</v>
      </c>
      <c r="C776" s="62" t="str">
        <f aca="false">VLOOKUP(A776,PROGRAMAS!A:I,2,0)</f>
        <v>AVANÇA PIAUÍ</v>
      </c>
      <c r="D776" s="62" t="str">
        <f aca="false">VLOOKUP(A776,PROGRAMAS!A:O,3,0)</f>
        <v>DIRETRIZ II</v>
      </c>
      <c r="E776" s="62" t="str">
        <f aca="false">VLOOKUP(A776,PROGRAMAS!A:O,6,0)</f>
        <v>DESENVOLVIMENTO ECONÔMICO</v>
      </c>
      <c r="F776" s="74" t="s">
        <v>1689</v>
      </c>
      <c r="G776" s="66" t="str">
        <f aca="false">VLOOKUP(F776,'AÇÕES ORÇAMENTÁRIAS'!D:E,2,0)</f>
        <v>1392</v>
      </c>
      <c r="H776" s="65" t="n">
        <f aca="false">VLOOKUP(CONCATENATE(G776,J776),'AÇÕES ORÇAMENTÁRIAS'!O:P,2,0)</f>
        <v>300000</v>
      </c>
      <c r="I776" s="65" t="n">
        <f aca="false">VLOOKUP(CONCATENATE(G776,J776),'AÇÕES ORÇAMENTÁRIAS'!O:Q,3,0)</f>
        <v>0</v>
      </c>
      <c r="J776" s="66" t="str">
        <f aca="false">LEFT(K776,5)</f>
        <v>20207</v>
      </c>
      <c r="K776" s="67" t="s">
        <v>1690</v>
      </c>
      <c r="L776" s="71" t="s">
        <v>1691</v>
      </c>
      <c r="M776" s="66" t="str">
        <f aca="false">VLOOKUP(L776,'AÇÕES ESTRATÉGICAS'!D:E,2,0)</f>
        <v>1572</v>
      </c>
      <c r="N776" s="66" t="str">
        <f aca="false">CONCATENATE(J776,O776)</f>
        <v>20207INFRAESTRUTURA - INSTALAÇÃO DE PORTOS SECO NO ESTADO</v>
      </c>
      <c r="O776" s="69" t="s">
        <v>1692</v>
      </c>
      <c r="P776" s="69" t="s">
        <v>147</v>
      </c>
      <c r="Q776" s="69" t="n">
        <v>1</v>
      </c>
      <c r="R776" s="69" t="str">
        <f aca="false">VLOOKUP(O776,'PRODUTOS PPA'!G:G,1,0)</f>
        <v>INFRAESTRUTURA - INSTALAÇÃO DE PORTOS SECO NO ESTADO</v>
      </c>
      <c r="S776" s="69" t="s">
        <v>1689</v>
      </c>
      <c r="T776" s="69" t="s">
        <v>1693</v>
      </c>
      <c r="U776" s="69" t="n">
        <v>300000</v>
      </c>
      <c r="V776" s="70"/>
      <c r="W776" s="69"/>
      <c r="X776" s="69"/>
      <c r="Y776" s="69"/>
      <c r="Z776" s="69"/>
      <c r="AA776" s="69"/>
      <c r="AB776" s="69"/>
      <c r="AC776" s="69"/>
      <c r="AD776" s="69"/>
      <c r="AE776" s="69"/>
      <c r="AF776" s="69"/>
    </row>
    <row r="777" customFormat="false" ht="15" hidden="false" customHeight="true" outlineLevel="0" collapsed="false">
      <c r="A777" s="60" t="s">
        <v>80</v>
      </c>
      <c r="B777" s="61" t="str">
        <f aca="false">VLOOKUP(A777,PROGRAMAS!A:I,5,0)</f>
        <v>TEMÁTICO</v>
      </c>
      <c r="C777" s="62" t="str">
        <f aca="false">VLOOKUP(A777,PROGRAMAS!A:I,2,0)</f>
        <v>AVANÇA PIAUÍ</v>
      </c>
      <c r="D777" s="62" t="str">
        <f aca="false">VLOOKUP(A777,PROGRAMAS!A:O,3,0)</f>
        <v>DIRETRIZ II</v>
      </c>
      <c r="E777" s="62" t="str">
        <f aca="false">VLOOKUP(A777,PROGRAMAS!A:O,6,0)</f>
        <v>DESENVOLVIMENTO ECONÔMICO</v>
      </c>
      <c r="F777" s="74" t="s">
        <v>1689</v>
      </c>
      <c r="G777" s="66" t="str">
        <f aca="false">VLOOKUP(F777,'AÇÕES ORÇAMENTÁRIAS'!D:E,2,0)</f>
        <v>1392</v>
      </c>
      <c r="H777" s="65" t="n">
        <f aca="false">VLOOKUP(CONCATENATE(G777,J777),'AÇÕES ORÇAMENTÁRIAS'!O:P,2,0)</f>
        <v>300000</v>
      </c>
      <c r="I777" s="65" t="n">
        <f aca="false">VLOOKUP(CONCATENATE(G777,J777),'AÇÕES ORÇAMENTÁRIAS'!O:Q,3,0)</f>
        <v>0</v>
      </c>
      <c r="J777" s="66" t="str">
        <f aca="false">LEFT(K777,5)</f>
        <v>20207</v>
      </c>
      <c r="K777" s="67" t="s">
        <v>1690</v>
      </c>
      <c r="L777" s="71" t="s">
        <v>1691</v>
      </c>
      <c r="M777" s="66" t="str">
        <f aca="false">VLOOKUP(L777,'AÇÕES ESTRATÉGICAS'!D:E,2,0)</f>
        <v>1572</v>
      </c>
      <c r="N777" s="66" t="str">
        <f aca="false">CONCATENATE(J777,O777)</f>
        <v>20207INFRAESTRUTURA - PAVIMENTAÇÃO ASFÁLTICA DA VIA DE ACESSO A COMPANHIA PORTO PI - PORTO SECO</v>
      </c>
      <c r="O777" s="69" t="s">
        <v>1694</v>
      </c>
      <c r="P777" s="69" t="s">
        <v>136</v>
      </c>
      <c r="Q777" s="69" t="n">
        <v>80</v>
      </c>
      <c r="R777" s="69" t="str">
        <f aca="false">VLOOKUP(O777,'PRODUTOS PPA'!G:G,1,0)</f>
        <v>INFRAESTRUTURA - PAVIMENTAÇÃO ASFÁLTICA DA VIA DE ACESSO A COMPANHIA PORTO PI - PORTO SECO</v>
      </c>
      <c r="S777" s="69" t="s">
        <v>1689</v>
      </c>
      <c r="T777" s="69" t="s">
        <v>1693</v>
      </c>
      <c r="U777" s="69" t="n">
        <v>300000</v>
      </c>
      <c r="V777" s="70"/>
      <c r="W777" s="69"/>
      <c r="X777" s="69"/>
      <c r="Y777" s="69"/>
      <c r="Z777" s="69"/>
      <c r="AA777" s="69"/>
      <c r="AB777" s="69"/>
      <c r="AC777" s="69"/>
      <c r="AD777" s="69"/>
      <c r="AE777" s="69"/>
      <c r="AF777" s="69"/>
    </row>
    <row r="778" customFormat="false" ht="15" hidden="false" customHeight="false" outlineLevel="0" collapsed="false">
      <c r="A778" s="60" t="s">
        <v>51</v>
      </c>
      <c r="B778" s="61" t="str">
        <f aca="false">VLOOKUP(A778,PROGRAMAS!A:I,5,0)</f>
        <v>TEMÁTICO</v>
      </c>
      <c r="C778" s="62" t="str">
        <f aca="false">VLOOKUP(A778,PROGRAMAS!A:I,2,0)</f>
        <v>GESTÃO MODERNA ORIENTADA PARA RESULTADOS</v>
      </c>
      <c r="D778" s="62" t="str">
        <f aca="false">VLOOKUP(A778,PROGRAMAS!A:O,3,0)</f>
        <v>DIRETRIZ IV</v>
      </c>
      <c r="E778" s="62" t="str">
        <f aca="false">VLOOKUP(A778,PROGRAMAS!A:O,6,0)</f>
        <v>INSTITUCIONAL</v>
      </c>
      <c r="F778" s="74" t="s">
        <v>1695</v>
      </c>
      <c r="G778" s="66" t="str">
        <f aca="false">VLOOKUP(F778,'AÇÕES ORÇAMENTÁRIAS'!D:E,2,0)</f>
        <v>2024</v>
      </c>
      <c r="H778" s="65" t="n">
        <f aca="false">VLOOKUP(CONCATENATE(G778,J778),'AÇÕES ORÇAMENTÁRIAS'!O:P,2,0)</f>
        <v>631000</v>
      </c>
      <c r="I778" s="65" t="n">
        <f aca="false">VLOOKUP(CONCATENATE(G778,J778),'AÇÕES ORÇAMENTÁRIAS'!O:Q,3,0)</f>
        <v>101645.89</v>
      </c>
      <c r="J778" s="66" t="str">
        <f aca="false">LEFT(K778,5)</f>
        <v>21101</v>
      </c>
      <c r="K778" s="67" t="s">
        <v>1696</v>
      </c>
      <c r="L778" s="71" t="s">
        <v>1697</v>
      </c>
      <c r="M778" s="66" t="str">
        <f aca="false">VLOOKUP(L778,'AÇÕES ESTRATÉGICAS'!D:E,2,0)</f>
        <v>2718</v>
      </c>
      <c r="N778" s="66" t="str">
        <f aca="false">CONCATENATE(J778,O778)</f>
        <v>21101GINASTICA LABORAL E APOIO PSICOLOGICO AO SERVIDOR</v>
      </c>
      <c r="O778" s="63" t="s">
        <v>1698</v>
      </c>
      <c r="P778" s="63" t="s">
        <v>854</v>
      </c>
      <c r="Q778" s="69" t="n">
        <v>12000</v>
      </c>
      <c r="R778" s="69" t="str">
        <f aca="false">VLOOKUP(O778,'PRODUTOS PPA'!G:G,1,0)</f>
        <v>GINASTICA LABORAL E APOIO PSICOLOGICO AO SERVIDOR</v>
      </c>
      <c r="S778" s="69" t="s">
        <v>1695</v>
      </c>
      <c r="T778" s="69" t="s">
        <v>1699</v>
      </c>
      <c r="U778" s="69" t="n">
        <v>631000</v>
      </c>
      <c r="V778" s="70"/>
      <c r="W778" s="69"/>
      <c r="X778" s="69"/>
      <c r="Y778" s="69"/>
      <c r="Z778" s="69"/>
      <c r="AA778" s="69"/>
      <c r="AB778" s="69"/>
      <c r="AC778" s="69"/>
      <c r="AD778" s="69"/>
      <c r="AE778" s="69"/>
      <c r="AF778" s="69"/>
    </row>
    <row r="779" customFormat="false" ht="15" hidden="false" customHeight="false" outlineLevel="0" collapsed="false">
      <c r="A779" s="60" t="s">
        <v>51</v>
      </c>
      <c r="B779" s="61" t="str">
        <f aca="false">VLOOKUP(A779,PROGRAMAS!A:I,5,0)</f>
        <v>TEMÁTICO</v>
      </c>
      <c r="C779" s="62" t="str">
        <f aca="false">VLOOKUP(A779,PROGRAMAS!A:I,2,0)</f>
        <v>GESTÃO MODERNA ORIENTADA PARA RESULTADOS</v>
      </c>
      <c r="D779" s="62" t="str">
        <f aca="false">VLOOKUP(A779,PROGRAMAS!A:O,3,0)</f>
        <v>DIRETRIZ IV</v>
      </c>
      <c r="E779" s="62" t="str">
        <f aca="false">VLOOKUP(A779,PROGRAMAS!A:O,6,0)</f>
        <v>INSTITUCIONAL</v>
      </c>
      <c r="F779" s="74" t="s">
        <v>1695</v>
      </c>
      <c r="G779" s="66" t="str">
        <f aca="false">VLOOKUP(F779,'AÇÕES ORÇAMENTÁRIAS'!D:E,2,0)</f>
        <v>2024</v>
      </c>
      <c r="H779" s="65" t="n">
        <f aca="false">VLOOKUP(CONCATENATE(G779,J779),'AÇÕES ORÇAMENTÁRIAS'!O:P,2,0)</f>
        <v>631000</v>
      </c>
      <c r="I779" s="65" t="n">
        <f aca="false">VLOOKUP(CONCATENATE(G779,J779),'AÇÕES ORÇAMENTÁRIAS'!O:Q,3,0)</f>
        <v>101645.89</v>
      </c>
      <c r="J779" s="66" t="str">
        <f aca="false">LEFT(K779,5)</f>
        <v>21101</v>
      </c>
      <c r="K779" s="67" t="s">
        <v>1696</v>
      </c>
      <c r="L779" s="71" t="s">
        <v>1697</v>
      </c>
      <c r="M779" s="66" t="str">
        <f aca="false">VLOOKUP(L779,'AÇÕES ESTRATÉGICAS'!D:E,2,0)</f>
        <v>2718</v>
      </c>
      <c r="N779" s="66" t="str">
        <f aca="false">CONCATENATE(J779,O779)</f>
        <v>21101LICITAÇÃO E CONTRATAÇÃO DE EMPRESAS ESPECIALIZADAS PARA IMPLEMENTAÇÃO DE AÇOES DE CAPACITAÇÃO, QUALIFICAÇÃO E VALORIZAÇÃO DOS SERVIDORES</v>
      </c>
      <c r="O779" s="69" t="s">
        <v>1700</v>
      </c>
      <c r="P779" s="69" t="s">
        <v>136</v>
      </c>
      <c r="Q779" s="69" t="n">
        <v>100</v>
      </c>
      <c r="R779" s="69" t="str">
        <f aca="false">VLOOKUP(O779,'PRODUTOS PPA'!G:G,1,0)</f>
        <v>LICITAÇÃO E CONTRATAÇÃO DE EMPRESAS ESPECIALIZADAS PARA IMPLEMENTAÇÃO DE AÇOES DE CAPACITAÇÃO, QUALIFICAÇÃO E VALORIZAÇÃO DOS SERVIDORES</v>
      </c>
      <c r="S779" s="69" t="s">
        <v>1695</v>
      </c>
      <c r="T779" s="69" t="s">
        <v>1699</v>
      </c>
      <c r="U779" s="69" t="n">
        <v>631000</v>
      </c>
      <c r="V779" s="70"/>
      <c r="W779" s="69"/>
      <c r="X779" s="69"/>
      <c r="Y779" s="69"/>
      <c r="Z779" s="69"/>
      <c r="AA779" s="69"/>
      <c r="AB779" s="69"/>
      <c r="AC779" s="69"/>
      <c r="AD779" s="69"/>
      <c r="AE779" s="69"/>
      <c r="AF779" s="69"/>
    </row>
    <row r="780" customFormat="false" ht="15" hidden="false" customHeight="false" outlineLevel="0" collapsed="false">
      <c r="A780" s="60" t="s">
        <v>51</v>
      </c>
      <c r="B780" s="61" t="str">
        <f aca="false">VLOOKUP(A780,PROGRAMAS!A:I,5,0)</f>
        <v>TEMÁTICO</v>
      </c>
      <c r="C780" s="62" t="str">
        <f aca="false">VLOOKUP(A780,PROGRAMAS!A:I,2,0)</f>
        <v>GESTÃO MODERNA ORIENTADA PARA RESULTADOS</v>
      </c>
      <c r="D780" s="62" t="str">
        <f aca="false">VLOOKUP(A780,PROGRAMAS!A:O,3,0)</f>
        <v>DIRETRIZ IV</v>
      </c>
      <c r="E780" s="62" t="str">
        <f aca="false">VLOOKUP(A780,PROGRAMAS!A:O,6,0)</f>
        <v>INSTITUCIONAL</v>
      </c>
      <c r="F780" s="74" t="s">
        <v>1695</v>
      </c>
      <c r="G780" s="66" t="str">
        <f aca="false">VLOOKUP(F780,'AÇÕES ORÇAMENTÁRIAS'!D:E,2,0)</f>
        <v>2024</v>
      </c>
      <c r="H780" s="65" t="n">
        <f aca="false">VLOOKUP(CONCATENATE(G780,J780),'AÇÕES ORÇAMENTÁRIAS'!O:P,2,0)</f>
        <v>631000</v>
      </c>
      <c r="I780" s="65" t="n">
        <f aca="false">VLOOKUP(CONCATENATE(G780,J780),'AÇÕES ORÇAMENTÁRIAS'!O:Q,3,0)</f>
        <v>101645.89</v>
      </c>
      <c r="J780" s="66" t="str">
        <f aca="false">LEFT(K780,5)</f>
        <v>21101</v>
      </c>
      <c r="K780" s="67" t="s">
        <v>1696</v>
      </c>
      <c r="L780" s="71" t="s">
        <v>1697</v>
      </c>
      <c r="M780" s="66" t="str">
        <f aca="false">VLOOKUP(L780,'AÇÕES ESTRATÉGICAS'!D:E,2,0)</f>
        <v>2718</v>
      </c>
      <c r="N780" s="66" t="str">
        <f aca="false">CONCATENATE(J780,O780)</f>
        <v>21101PROGRAMA BEM ESTAR DO SERVIDOR</v>
      </c>
      <c r="O780" s="69" t="s">
        <v>1701</v>
      </c>
      <c r="P780" s="69" t="s">
        <v>854</v>
      </c>
      <c r="Q780" s="69" t="n">
        <v>4335</v>
      </c>
      <c r="R780" s="69" t="str">
        <f aca="false">VLOOKUP(O780,'PRODUTOS PPA'!G:G,1,0)</f>
        <v>PROGRAMA BEM ESTAR DO SERVIDOR</v>
      </c>
      <c r="S780" s="69" t="s">
        <v>1695</v>
      </c>
      <c r="T780" s="69" t="s">
        <v>1699</v>
      </c>
      <c r="U780" s="69" t="n">
        <v>631000</v>
      </c>
      <c r="V780" s="70"/>
      <c r="W780" s="69"/>
      <c r="X780" s="69"/>
      <c r="Y780" s="69"/>
      <c r="Z780" s="69"/>
      <c r="AA780" s="69"/>
      <c r="AB780" s="69"/>
      <c r="AC780" s="69"/>
      <c r="AD780" s="69"/>
      <c r="AE780" s="69"/>
      <c r="AF780" s="69"/>
    </row>
    <row r="781" customFormat="false" ht="15" hidden="false" customHeight="false" outlineLevel="0" collapsed="false">
      <c r="A781" s="60" t="s">
        <v>51</v>
      </c>
      <c r="B781" s="61" t="str">
        <f aca="false">VLOOKUP(A781,PROGRAMAS!A:I,5,0)</f>
        <v>TEMÁTICO</v>
      </c>
      <c r="C781" s="62" t="str">
        <f aca="false">VLOOKUP(A781,PROGRAMAS!A:I,2,0)</f>
        <v>GESTÃO MODERNA ORIENTADA PARA RESULTADOS</v>
      </c>
      <c r="D781" s="62" t="str">
        <f aca="false">VLOOKUP(A781,PROGRAMAS!A:O,3,0)</f>
        <v>DIRETRIZ IV</v>
      </c>
      <c r="E781" s="62" t="str">
        <f aca="false">VLOOKUP(A781,PROGRAMAS!A:O,6,0)</f>
        <v>INSTITUCIONAL</v>
      </c>
      <c r="F781" s="74" t="s">
        <v>1695</v>
      </c>
      <c r="G781" s="66" t="str">
        <f aca="false">VLOOKUP(F781,'AÇÕES ORÇAMENTÁRIAS'!D:E,2,0)</f>
        <v>2024</v>
      </c>
      <c r="H781" s="65" t="n">
        <f aca="false">VLOOKUP(CONCATENATE(G781,J781),'AÇÕES ORÇAMENTÁRIAS'!O:P,2,0)</f>
        <v>631000</v>
      </c>
      <c r="I781" s="65" t="n">
        <f aca="false">VLOOKUP(CONCATENATE(G781,J781),'AÇÕES ORÇAMENTÁRIAS'!O:Q,3,0)</f>
        <v>101645.89</v>
      </c>
      <c r="J781" s="66" t="str">
        <f aca="false">LEFT(K781,5)</f>
        <v>21101</v>
      </c>
      <c r="K781" s="67" t="s">
        <v>1696</v>
      </c>
      <c r="L781" s="71" t="s">
        <v>1697</v>
      </c>
      <c r="M781" s="66" t="str">
        <f aca="false">VLOOKUP(L781,'AÇÕES ESTRATÉGICAS'!D:E,2,0)</f>
        <v>2718</v>
      </c>
      <c r="N781" s="66" t="str">
        <f aca="false">CONCATENATE(J781,O781)</f>
        <v>21101SEMANA DO SERVIDOR PÚBLICO REALIZADA</v>
      </c>
      <c r="O781" s="69" t="s">
        <v>1702</v>
      </c>
      <c r="P781" s="69" t="s">
        <v>147</v>
      </c>
      <c r="Q781" s="69" t="n">
        <v>1</v>
      </c>
      <c r="R781" s="69" t="str">
        <f aca="false">VLOOKUP(O781,'PRODUTOS PPA'!G:G,1,0)</f>
        <v>SEMANA DO SERVIDOR PÚBLICO REALIZADA</v>
      </c>
      <c r="S781" s="69" t="s">
        <v>1695</v>
      </c>
      <c r="T781" s="69" t="s">
        <v>1699</v>
      </c>
      <c r="U781" s="69" t="n">
        <v>631000</v>
      </c>
      <c r="V781" s="70"/>
      <c r="W781" s="69"/>
      <c r="X781" s="69"/>
      <c r="Y781" s="69"/>
      <c r="Z781" s="69"/>
      <c r="AA781" s="69"/>
      <c r="AB781" s="69"/>
      <c r="AC781" s="69"/>
      <c r="AD781" s="69"/>
      <c r="AE781" s="69"/>
      <c r="AF781" s="69"/>
    </row>
    <row r="782" customFormat="false" ht="15" hidden="false" customHeight="false" outlineLevel="0" collapsed="false">
      <c r="A782" s="60" t="s">
        <v>51</v>
      </c>
      <c r="B782" s="61" t="str">
        <f aca="false">VLOOKUP(A782,PROGRAMAS!A:I,5,0)</f>
        <v>TEMÁTICO</v>
      </c>
      <c r="C782" s="62" t="str">
        <f aca="false">VLOOKUP(A782,PROGRAMAS!A:I,2,0)</f>
        <v>GESTÃO MODERNA ORIENTADA PARA RESULTADOS</v>
      </c>
      <c r="D782" s="62" t="str">
        <f aca="false">VLOOKUP(A782,PROGRAMAS!A:O,3,0)</f>
        <v>DIRETRIZ IV</v>
      </c>
      <c r="E782" s="62" t="str">
        <f aca="false">VLOOKUP(A782,PROGRAMAS!A:O,6,0)</f>
        <v>INSTITUCIONAL</v>
      </c>
      <c r="F782" s="74" t="s">
        <v>1703</v>
      </c>
      <c r="G782" s="66" t="str">
        <f aca="false">VLOOKUP(F782,'AÇÕES ORÇAMENTÁRIAS'!D:E,2,0)</f>
        <v>2018</v>
      </c>
      <c r="H782" s="65" t="n">
        <f aca="false">VLOOKUP(CONCATENATE(G782,J782),'AÇÕES ORÇAMENTÁRIAS'!O:P,2,0)</f>
        <v>1314000</v>
      </c>
      <c r="I782" s="65" t="n">
        <f aca="false">VLOOKUP(CONCATENATE(G782,J782),'AÇÕES ORÇAMENTÁRIAS'!O:Q,3,0)</f>
        <v>2581976.73</v>
      </c>
      <c r="J782" s="66" t="str">
        <f aca="false">LEFT(K782,5)</f>
        <v>21101</v>
      </c>
      <c r="K782" s="67" t="s">
        <v>1696</v>
      </c>
      <c r="L782" s="71" t="s">
        <v>1704</v>
      </c>
      <c r="M782" s="66" t="str">
        <f aca="false">VLOOKUP(L782,'AÇÕES ESTRATÉGICAS'!D:E,2,0)</f>
        <v>2184</v>
      </c>
      <c r="N782" s="66" t="str">
        <f aca="false">CONCATENATE(J782,O782)</f>
        <v>21101ESPAÇOS E SALAS DA CIDADANIA NO ESTADO IMPLANTADOS E/OU REVITALIZADOS</v>
      </c>
      <c r="O782" s="69" t="s">
        <v>1705</v>
      </c>
      <c r="P782" s="69" t="s">
        <v>621</v>
      </c>
      <c r="Q782" s="69" t="n">
        <v>10</v>
      </c>
      <c r="R782" s="69" t="str">
        <f aca="false">VLOOKUP(O782,'PRODUTOS PPA'!G:G,1,0)</f>
        <v>ESPAÇOS E SALAS DA CIDADANIA NO ESTADO IMPLANTADOS E/OU REVITALIZADOS</v>
      </c>
      <c r="S782" s="69" t="s">
        <v>1703</v>
      </c>
      <c r="T782" s="69" t="s">
        <v>1706</v>
      </c>
      <c r="U782" s="69" t="n">
        <v>1314000</v>
      </c>
      <c r="V782" s="70"/>
      <c r="W782" s="69"/>
      <c r="X782" s="69"/>
      <c r="Y782" s="69"/>
      <c r="Z782" s="69"/>
      <c r="AA782" s="69"/>
      <c r="AB782" s="69"/>
      <c r="AC782" s="69"/>
      <c r="AD782" s="69"/>
      <c r="AE782" s="69"/>
      <c r="AF782" s="69"/>
    </row>
    <row r="783" customFormat="false" ht="15" hidden="false" customHeight="false" outlineLevel="0" collapsed="false">
      <c r="A783" s="60" t="s">
        <v>51</v>
      </c>
      <c r="B783" s="61" t="str">
        <f aca="false">VLOOKUP(A783,PROGRAMAS!A:I,5,0)</f>
        <v>TEMÁTICO</v>
      </c>
      <c r="C783" s="62" t="str">
        <f aca="false">VLOOKUP(A783,PROGRAMAS!A:I,2,0)</f>
        <v>GESTÃO MODERNA ORIENTADA PARA RESULTADOS</v>
      </c>
      <c r="D783" s="62" t="str">
        <f aca="false">VLOOKUP(A783,PROGRAMAS!A:O,3,0)</f>
        <v>DIRETRIZ IV</v>
      </c>
      <c r="E783" s="62" t="str">
        <f aca="false">VLOOKUP(A783,PROGRAMAS!A:O,6,0)</f>
        <v>INSTITUCIONAL</v>
      </c>
      <c r="F783" s="74" t="s">
        <v>1707</v>
      </c>
      <c r="G783" s="66" t="str">
        <f aca="false">VLOOKUP(F783,'AÇÕES ORÇAMENTÁRIAS'!D:E,2,0)</f>
        <v>1022</v>
      </c>
      <c r="H783" s="65" t="n">
        <f aca="false">VLOOKUP(CONCATENATE(G783,J783),'AÇÕES ORÇAMENTÁRIAS'!O:P,2,0)</f>
        <v>12282847</v>
      </c>
      <c r="I783" s="65" t="n">
        <f aca="false">VLOOKUP(CONCATENATE(G783,J783),'AÇÕES ORÇAMENTÁRIAS'!O:Q,3,0)</f>
        <v>449194.73</v>
      </c>
      <c r="J783" s="66" t="str">
        <f aca="false">LEFT(K783,5)</f>
        <v>21101</v>
      </c>
      <c r="K783" s="67" t="s">
        <v>1696</v>
      </c>
      <c r="L783" s="71" t="s">
        <v>1708</v>
      </c>
      <c r="M783" s="66" t="str">
        <f aca="false">VLOOKUP(L783,'AÇÕES ESTRATÉGICAS'!D:E,2,0)</f>
        <v>2678</v>
      </c>
      <c r="N783" s="66" t="str">
        <f aca="false">CONCATENATE(J783,O783)</f>
        <v>21101DESENVOLVER E IMPLANTAR SISTEMAS DE GESTÃO DE PROCESSOS</v>
      </c>
      <c r="O783" s="69" t="s">
        <v>1709</v>
      </c>
      <c r="P783" s="69" t="s">
        <v>213</v>
      </c>
      <c r="Q783" s="69" t="n">
        <v>20</v>
      </c>
      <c r="R783" s="69" t="str">
        <f aca="false">VLOOKUP(O783,'PRODUTOS PPA'!G:G,1,0)</f>
        <v>DESENVOLVER E IMPLANTAR SISTEMAS DE GESTÃO DE PROCESSOS</v>
      </c>
      <c r="S783" s="69" t="s">
        <v>1707</v>
      </c>
      <c r="T783" s="69" t="s">
        <v>1710</v>
      </c>
      <c r="U783" s="69" t="n">
        <v>12282847</v>
      </c>
      <c r="V783" s="70"/>
      <c r="W783" s="69"/>
      <c r="X783" s="69"/>
      <c r="Y783" s="69"/>
      <c r="Z783" s="69"/>
      <c r="AA783" s="69"/>
      <c r="AB783" s="69"/>
      <c r="AC783" s="69"/>
      <c r="AD783" s="69"/>
      <c r="AE783" s="69"/>
      <c r="AF783" s="69"/>
    </row>
    <row r="784" customFormat="false" ht="15" hidden="false" customHeight="true" outlineLevel="0" collapsed="false">
      <c r="A784" s="60" t="s">
        <v>51</v>
      </c>
      <c r="B784" s="61" t="str">
        <f aca="false">VLOOKUP(A784,PROGRAMAS!A:I,5,0)</f>
        <v>TEMÁTICO</v>
      </c>
      <c r="C784" s="62" t="str">
        <f aca="false">VLOOKUP(A784,PROGRAMAS!A:I,2,0)</f>
        <v>GESTÃO MODERNA ORIENTADA PARA RESULTADOS</v>
      </c>
      <c r="D784" s="62" t="str">
        <f aca="false">VLOOKUP(A784,PROGRAMAS!A:O,3,0)</f>
        <v>DIRETRIZ IV</v>
      </c>
      <c r="E784" s="62" t="str">
        <f aca="false">VLOOKUP(A784,PROGRAMAS!A:O,6,0)</f>
        <v>INSTITUCIONAL</v>
      </c>
      <c r="F784" s="74" t="s">
        <v>1711</v>
      </c>
      <c r="G784" s="66" t="str">
        <f aca="false">VLOOKUP(F784,'AÇÕES ORÇAMENTÁRIAS'!D:E,2,0)</f>
        <v>2019</v>
      </c>
      <c r="H784" s="65" t="n">
        <f aca="false">VLOOKUP(CONCATENATE(G784,J784),'AÇÕES ORÇAMENTÁRIAS'!O:P,2,0)</f>
        <v>2789668</v>
      </c>
      <c r="I784" s="65" t="n">
        <f aca="false">VLOOKUP(CONCATENATE(G784,J784),'AÇÕES ORÇAMENTÁRIAS'!O:Q,3,0)</f>
        <v>101216.6</v>
      </c>
      <c r="J784" s="66" t="str">
        <f aca="false">LEFT(K784,5)</f>
        <v>21101</v>
      </c>
      <c r="K784" s="67" t="s">
        <v>1696</v>
      </c>
      <c r="L784" s="71" t="s">
        <v>1708</v>
      </c>
      <c r="M784" s="66" t="str">
        <f aca="false">VLOOKUP(L784,'AÇÕES ESTRATÉGICAS'!D:E,2,0)</f>
        <v>2678</v>
      </c>
      <c r="N784" s="66" t="str">
        <f aca="false">CONCATENATE(J784,O784)</f>
        <v>21101ESPAÇOS FÍSICOS E REDE LÓGICA REESTRUTURADOS</v>
      </c>
      <c r="O784" s="69" t="s">
        <v>1712</v>
      </c>
      <c r="P784" s="69" t="s">
        <v>147</v>
      </c>
      <c r="Q784" s="69" t="n">
        <v>20</v>
      </c>
      <c r="R784" s="69" t="str">
        <f aca="false">VLOOKUP(O784,'PRODUTOS PPA'!G:G,1,0)</f>
        <v>ESPAÇOS FÍSICOS E REDE LÓGICA REESTRUTURADOS</v>
      </c>
      <c r="S784" s="69" t="s">
        <v>1711</v>
      </c>
      <c r="T784" s="69" t="s">
        <v>1713</v>
      </c>
      <c r="U784" s="69" t="n">
        <v>2789668</v>
      </c>
      <c r="V784" s="70"/>
      <c r="W784" s="69"/>
      <c r="X784" s="69"/>
      <c r="Y784" s="69"/>
      <c r="Z784" s="69"/>
      <c r="AA784" s="69"/>
      <c r="AB784" s="69"/>
      <c r="AC784" s="69"/>
      <c r="AD784" s="69"/>
      <c r="AE784" s="69"/>
      <c r="AF784" s="69"/>
    </row>
    <row r="785" customFormat="false" ht="15" hidden="false" customHeight="true" outlineLevel="0" collapsed="false">
      <c r="A785" s="60" t="s">
        <v>51</v>
      </c>
      <c r="B785" s="61" t="str">
        <f aca="false">VLOOKUP(A785,PROGRAMAS!A:I,5,0)</f>
        <v>TEMÁTICO</v>
      </c>
      <c r="C785" s="62" t="str">
        <f aca="false">VLOOKUP(A785,PROGRAMAS!A:I,2,0)</f>
        <v>GESTÃO MODERNA ORIENTADA PARA RESULTADOS</v>
      </c>
      <c r="D785" s="62" t="str">
        <f aca="false">VLOOKUP(A785,PROGRAMAS!A:O,3,0)</f>
        <v>DIRETRIZ IV</v>
      </c>
      <c r="E785" s="62" t="str">
        <f aca="false">VLOOKUP(A785,PROGRAMAS!A:O,6,0)</f>
        <v>INSTITUCIONAL</v>
      </c>
      <c r="F785" s="73" t="e">
        <f aca="false">#N/A</f>
        <v>#N/A</v>
      </c>
      <c r="G785" s="66" t="e">
        <f aca="false">VLOOKUP(F785,'AÇÕES ORÇAMENTÁRIAS'!D:E,2,0)</f>
        <v>#N/A</v>
      </c>
      <c r="H785" s="65" t="e">
        <f aca="false">VLOOKUP(CONCATENATE(G785,J785),'AÇÕES ORÇAMENTÁRIAS'!O:P,2,0)</f>
        <v>#N/A</v>
      </c>
      <c r="I785" s="65" t="e">
        <f aca="false">VLOOKUP(CONCATENATE(G785,J785),'AÇÕES ORÇAMENTÁRIAS'!O:Q,3,0)</f>
        <v>#N/A</v>
      </c>
      <c r="J785" s="66" t="str">
        <f aca="false">LEFT(K785,5)</f>
        <v>21101</v>
      </c>
      <c r="K785" s="67" t="s">
        <v>1696</v>
      </c>
      <c r="L785" s="71" t="s">
        <v>1708</v>
      </c>
      <c r="M785" s="66" t="str">
        <f aca="false">VLOOKUP(L785,'AÇÕES ESTRATÉGICAS'!D:E,2,0)</f>
        <v>2678</v>
      </c>
      <c r="N785" s="66" t="str">
        <f aca="false">CONCATENATE(J785,O785)</f>
        <v>21101ALAVANCAR AS INCUBADORAS DO POLO DE DESENVOLVIMENTO TECNOLOGICO DO PIAUI</v>
      </c>
      <c r="O785" s="69" t="s">
        <v>1714</v>
      </c>
      <c r="P785" s="69" t="s">
        <v>136</v>
      </c>
      <c r="Q785" s="69" t="n">
        <v>20</v>
      </c>
      <c r="R785" s="69" t="str">
        <f aca="false">VLOOKUP(O785,'PRODUTOS PPA'!G:G,1,0)</f>
        <v>ALAVANCAR AS INCUBADORAS DO POLO DE DESENVOLVIMENTO TECNOLOGICO DO PIAUI</v>
      </c>
      <c r="S785" s="69" t="e">
        <f aca="false">#N/A</f>
        <v>#N/A</v>
      </c>
      <c r="T785" s="69" t="e">
        <f aca="false">#N/A</f>
        <v>#N/A</v>
      </c>
      <c r="U785" s="69" t="e">
        <f aca="false">#N/A</f>
        <v>#N/A</v>
      </c>
      <c r="V785" s="70"/>
      <c r="W785" s="69"/>
      <c r="X785" s="69"/>
      <c r="Y785" s="69"/>
      <c r="Z785" s="69"/>
      <c r="AA785" s="69"/>
      <c r="AB785" s="69"/>
      <c r="AC785" s="69"/>
      <c r="AD785" s="69"/>
      <c r="AE785" s="69"/>
      <c r="AF785" s="69"/>
    </row>
    <row r="786" customFormat="false" ht="15" hidden="false" customHeight="true" outlineLevel="0" collapsed="false">
      <c r="A786" s="60" t="s">
        <v>51</v>
      </c>
      <c r="B786" s="61" t="str">
        <f aca="false">VLOOKUP(A786,PROGRAMAS!A:I,5,0)</f>
        <v>TEMÁTICO</v>
      </c>
      <c r="C786" s="62" t="str">
        <f aca="false">VLOOKUP(A786,PROGRAMAS!A:I,2,0)</f>
        <v>GESTÃO MODERNA ORIENTADA PARA RESULTADOS</v>
      </c>
      <c r="D786" s="62" t="str">
        <f aca="false">VLOOKUP(A786,PROGRAMAS!A:O,3,0)</f>
        <v>DIRETRIZ IV</v>
      </c>
      <c r="E786" s="62" t="str">
        <f aca="false">VLOOKUP(A786,PROGRAMAS!A:O,6,0)</f>
        <v>INSTITUCIONAL</v>
      </c>
      <c r="F786" s="73" t="e">
        <f aca="false">#N/A</f>
        <v>#N/A</v>
      </c>
      <c r="G786" s="66" t="e">
        <f aca="false">VLOOKUP(F786,'AÇÕES ORÇAMENTÁRIAS'!D:E,2,0)</f>
        <v>#N/A</v>
      </c>
      <c r="H786" s="65" t="e">
        <f aca="false">VLOOKUP(CONCATENATE(G786,J786),'AÇÕES ORÇAMENTÁRIAS'!O:P,2,0)</f>
        <v>#N/A</v>
      </c>
      <c r="I786" s="65" t="e">
        <f aca="false">VLOOKUP(CONCATENATE(G786,J786),'AÇÕES ORÇAMENTÁRIAS'!O:Q,3,0)</f>
        <v>#N/A</v>
      </c>
      <c r="J786" s="66" t="str">
        <f aca="false">LEFT(K786,5)</f>
        <v>21101</v>
      </c>
      <c r="K786" s="67" t="s">
        <v>1696</v>
      </c>
      <c r="L786" s="71" t="s">
        <v>1708</v>
      </c>
      <c r="M786" s="66" t="str">
        <f aca="false">VLOOKUP(L786,'AÇÕES ESTRATÉGICAS'!D:E,2,0)</f>
        <v>2678</v>
      </c>
      <c r="N786" s="66" t="str">
        <f aca="false">CONCATENATE(J786,O786)</f>
        <v>21101ELABORAÇÃO E IMPLANTAÇÃO DE PROJETO DA ESTRUTURA DA INFOVIA</v>
      </c>
      <c r="O786" s="69" t="s">
        <v>1715</v>
      </c>
      <c r="P786" s="69" t="s">
        <v>136</v>
      </c>
      <c r="Q786" s="69" t="n">
        <v>20</v>
      </c>
      <c r="R786" s="69" t="str">
        <f aca="false">VLOOKUP(O786,'PRODUTOS PPA'!G:G,1,0)</f>
        <v>ELABORAÇÃO E IMPLANTAÇÃO DE PROJETO DA ESTRUTURA DA INFOVIA</v>
      </c>
      <c r="S786" s="69" t="e">
        <f aca="false">#N/A</f>
        <v>#N/A</v>
      </c>
      <c r="T786" s="69" t="e">
        <f aca="false">#N/A</f>
        <v>#N/A</v>
      </c>
      <c r="U786" s="69" t="e">
        <f aca="false">#N/A</f>
        <v>#N/A</v>
      </c>
      <c r="V786" s="70"/>
      <c r="W786" s="69"/>
      <c r="X786" s="69"/>
      <c r="Y786" s="69"/>
      <c r="Z786" s="69"/>
      <c r="AA786" s="69"/>
      <c r="AB786" s="69"/>
      <c r="AC786" s="69"/>
      <c r="AD786" s="69"/>
      <c r="AE786" s="69"/>
      <c r="AF786" s="69"/>
    </row>
    <row r="787" customFormat="false" ht="15" hidden="false" customHeight="true" outlineLevel="0" collapsed="false">
      <c r="A787" s="60" t="s">
        <v>51</v>
      </c>
      <c r="B787" s="61" t="str">
        <f aca="false">VLOOKUP(A787,PROGRAMAS!A:I,5,0)</f>
        <v>TEMÁTICO</v>
      </c>
      <c r="C787" s="62" t="str">
        <f aca="false">VLOOKUP(A787,PROGRAMAS!A:I,2,0)</f>
        <v>GESTÃO MODERNA ORIENTADA PARA RESULTADOS</v>
      </c>
      <c r="D787" s="62" t="str">
        <f aca="false">VLOOKUP(A787,PROGRAMAS!A:O,3,0)</f>
        <v>DIRETRIZ IV</v>
      </c>
      <c r="E787" s="62" t="str">
        <f aca="false">VLOOKUP(A787,PROGRAMAS!A:O,6,0)</f>
        <v>INSTITUCIONAL</v>
      </c>
      <c r="F787" s="73" t="e">
        <f aca="false">#N/A</f>
        <v>#N/A</v>
      </c>
      <c r="G787" s="66" t="e">
        <f aca="false">VLOOKUP(F787,'AÇÕES ORÇAMENTÁRIAS'!D:E,2,0)</f>
        <v>#N/A</v>
      </c>
      <c r="H787" s="65" t="e">
        <f aca="false">VLOOKUP(CONCATENATE(G787,J787),'AÇÕES ORÇAMENTÁRIAS'!O:P,2,0)</f>
        <v>#N/A</v>
      </c>
      <c r="I787" s="65" t="e">
        <f aca="false">VLOOKUP(CONCATENATE(G787,J787),'AÇÕES ORÇAMENTÁRIAS'!O:Q,3,0)</f>
        <v>#N/A</v>
      </c>
      <c r="J787" s="66" t="str">
        <f aca="false">LEFT(K787,5)</f>
        <v>21101</v>
      </c>
      <c r="K787" s="67" t="s">
        <v>1696</v>
      </c>
      <c r="L787" s="71" t="s">
        <v>1708</v>
      </c>
      <c r="M787" s="66" t="str">
        <f aca="false">VLOOKUP(L787,'AÇÕES ESTRATÉGICAS'!D:E,2,0)</f>
        <v>2678</v>
      </c>
      <c r="N787" s="66" t="str">
        <f aca="false">CONCATENATE(J787,O787)</f>
        <v>21101IMPLANTAR PROJETO PARA CRIAÇÃO DE REDE OPTICA QUE FAVOREÇA A CONECTIVIDADE</v>
      </c>
      <c r="O787" s="69" t="s">
        <v>1716</v>
      </c>
      <c r="P787" s="69" t="s">
        <v>136</v>
      </c>
      <c r="Q787" s="69" t="n">
        <v>20</v>
      </c>
      <c r="R787" s="69" t="str">
        <f aca="false">VLOOKUP(O787,'PRODUTOS PPA'!G:G,1,0)</f>
        <v>IMPLANTAR PROJETO PARA CRIAÇÃO DE REDE OPTICA QUE FAVOREÇA A CONECTIVIDADE</v>
      </c>
      <c r="S787" s="69" t="e">
        <f aca="false">#N/A</f>
        <v>#N/A</v>
      </c>
      <c r="T787" s="69" t="e">
        <f aca="false">#N/A</f>
        <v>#N/A</v>
      </c>
      <c r="U787" s="69" t="e">
        <f aca="false">#N/A</f>
        <v>#N/A</v>
      </c>
      <c r="V787" s="70"/>
      <c r="W787" s="69"/>
      <c r="X787" s="69"/>
      <c r="Y787" s="69"/>
      <c r="Z787" s="69"/>
      <c r="AA787" s="69"/>
      <c r="AB787" s="69"/>
      <c r="AC787" s="69"/>
      <c r="AD787" s="69"/>
      <c r="AE787" s="69"/>
      <c r="AF787" s="69"/>
    </row>
    <row r="788" customFormat="false" ht="15" hidden="false" customHeight="true" outlineLevel="0" collapsed="false">
      <c r="A788" s="60" t="s">
        <v>51</v>
      </c>
      <c r="B788" s="61" t="str">
        <f aca="false">VLOOKUP(A788,PROGRAMAS!A:I,5,0)</f>
        <v>TEMÁTICO</v>
      </c>
      <c r="C788" s="62" t="str">
        <f aca="false">VLOOKUP(A788,PROGRAMAS!A:I,2,0)</f>
        <v>GESTÃO MODERNA ORIENTADA PARA RESULTADOS</v>
      </c>
      <c r="D788" s="62" t="str">
        <f aca="false">VLOOKUP(A788,PROGRAMAS!A:O,3,0)</f>
        <v>DIRETRIZ IV</v>
      </c>
      <c r="E788" s="62" t="str">
        <f aca="false">VLOOKUP(A788,PROGRAMAS!A:O,6,0)</f>
        <v>INSTITUCIONAL</v>
      </c>
      <c r="F788" s="73" t="e">
        <f aca="false">#N/A</f>
        <v>#N/A</v>
      </c>
      <c r="G788" s="66" t="e">
        <f aca="false">VLOOKUP(F788,'AÇÕES ORÇAMENTÁRIAS'!D:E,2,0)</f>
        <v>#N/A</v>
      </c>
      <c r="H788" s="65" t="e">
        <f aca="false">VLOOKUP(CONCATENATE(G788,J788),'AÇÕES ORÇAMENTÁRIAS'!O:P,2,0)</f>
        <v>#N/A</v>
      </c>
      <c r="I788" s="65" t="e">
        <f aca="false">VLOOKUP(CONCATENATE(G788,J788),'AÇÕES ORÇAMENTÁRIAS'!O:Q,3,0)</f>
        <v>#N/A</v>
      </c>
      <c r="J788" s="66" t="str">
        <f aca="false">LEFT(K788,5)</f>
        <v>21101</v>
      </c>
      <c r="K788" s="67" t="s">
        <v>1696</v>
      </c>
      <c r="L788" s="71" t="s">
        <v>1708</v>
      </c>
      <c r="M788" s="66" t="str">
        <f aca="false">VLOOKUP(L788,'AÇÕES ESTRATÉGICAS'!D:E,2,0)</f>
        <v>2678</v>
      </c>
      <c r="N788" s="66" t="str">
        <f aca="false">CONCATENATE(J788,O788)</f>
        <v>21101MODERNIZAR A INFRAESTRUTURA LOGÍSTICA DA SECRETARIA REALIZADO</v>
      </c>
      <c r="O788" s="69" t="s">
        <v>1717</v>
      </c>
      <c r="P788" s="69" t="s">
        <v>136</v>
      </c>
      <c r="Q788" s="69" t="n">
        <v>40</v>
      </c>
      <c r="R788" s="69" t="str">
        <f aca="false">VLOOKUP(O788,'PRODUTOS PPA'!G:G,1,0)</f>
        <v>MODERNIZAR A INFRAESTRUTURA LOGÍSTICA DA SECRETARIA REALIZADO</v>
      </c>
      <c r="S788" s="69" t="e">
        <f aca="false">#N/A</f>
        <v>#N/A</v>
      </c>
      <c r="T788" s="69" t="e">
        <f aca="false">#N/A</f>
        <v>#N/A</v>
      </c>
      <c r="U788" s="69" t="e">
        <f aca="false">#N/A</f>
        <v>#N/A</v>
      </c>
      <c r="V788" s="70"/>
      <c r="W788" s="69"/>
      <c r="X788" s="69"/>
      <c r="Y788" s="69"/>
      <c r="Z788" s="69"/>
      <c r="AA788" s="69"/>
      <c r="AB788" s="69"/>
      <c r="AC788" s="69"/>
      <c r="AD788" s="69"/>
      <c r="AE788" s="69"/>
      <c r="AF788" s="69"/>
    </row>
    <row r="789" customFormat="false" ht="15" hidden="false" customHeight="false" outlineLevel="0" collapsed="false">
      <c r="A789" s="60" t="s">
        <v>58</v>
      </c>
      <c r="B789" s="61" t="str">
        <f aca="false">VLOOKUP(A789,PROGRAMAS!A:I,5,0)</f>
        <v>TEMÁTICO</v>
      </c>
      <c r="C789" s="62" t="str">
        <f aca="false">VLOOKUP(A789,PROGRAMAS!A:I,2,0)</f>
        <v>GARANTIA DOS DIREITOS E INCLUSÃO DA PESSOA COM DEFICIÊNCIA</v>
      </c>
      <c r="D789" s="62" t="str">
        <f aca="false">VLOOKUP(A789,PROGRAMAS!A:O,3,0)</f>
        <v>DIRETRIZ I</v>
      </c>
      <c r="E789" s="62" t="str">
        <f aca="false">VLOOKUP(A789,PROGRAMAS!A:O,6,0)</f>
        <v>SAÚDE E ASSISTÊNCIA SOCIAL</v>
      </c>
      <c r="F789" s="74" t="s">
        <v>1718</v>
      </c>
      <c r="G789" s="66" t="str">
        <f aca="false">VLOOKUP(F789,'AÇÕES ORÇAMENTÁRIAS'!D:E,2,0)</f>
        <v>1021</v>
      </c>
      <c r="H789" s="65" t="n">
        <f aca="false">VLOOKUP(CONCATENATE(G789,J789),'AÇÕES ORÇAMENTÁRIAS'!O:P,2,0)</f>
        <v>150000</v>
      </c>
      <c r="I789" s="65" t="n">
        <f aca="false">VLOOKUP(CONCATENATE(G789,J789),'AÇÕES ORÇAMENTÁRIAS'!O:Q,3,0)</f>
        <v>3600</v>
      </c>
      <c r="J789" s="66" t="str">
        <f aca="false">LEFT(K789,5)</f>
        <v>21101</v>
      </c>
      <c r="K789" s="67" t="s">
        <v>1696</v>
      </c>
      <c r="L789" s="71" t="s">
        <v>1719</v>
      </c>
      <c r="M789" s="66" t="str">
        <f aca="false">VLOOKUP(L789,'AÇÕES ESTRATÉGICAS'!D:E,2,0)</f>
        <v>2003</v>
      </c>
      <c r="N789" s="66" t="str">
        <f aca="false">CONCATENATE(J789,O789)</f>
        <v>21101PISO TÁTIL INSTALADO</v>
      </c>
      <c r="O789" s="69" t="s">
        <v>1720</v>
      </c>
      <c r="P789" s="69" t="s">
        <v>246</v>
      </c>
      <c r="Q789" s="69" t="n">
        <v>1000</v>
      </c>
      <c r="R789" s="69" t="str">
        <f aca="false">VLOOKUP(O789,'PRODUTOS PPA'!G:G,1,0)</f>
        <v>PISO TÁTIL INSTALADO</v>
      </c>
      <c r="S789" s="69" t="s">
        <v>1718</v>
      </c>
      <c r="T789" s="69" t="s">
        <v>1721</v>
      </c>
      <c r="U789" s="69" t="n">
        <v>150000</v>
      </c>
      <c r="V789" s="70"/>
      <c r="W789" s="69"/>
      <c r="X789" s="69"/>
      <c r="Y789" s="69"/>
      <c r="Z789" s="69"/>
      <c r="AA789" s="69"/>
      <c r="AB789" s="69"/>
      <c r="AC789" s="69"/>
      <c r="AD789" s="69"/>
      <c r="AE789" s="69"/>
      <c r="AF789" s="69"/>
    </row>
    <row r="790" customFormat="false" ht="15" hidden="false" customHeight="true" outlineLevel="0" collapsed="false">
      <c r="A790" s="60" t="s">
        <v>94</v>
      </c>
      <c r="B790" s="61" t="str">
        <f aca="false">VLOOKUP(A790,PROGRAMAS!A:I,5,0)</f>
        <v>GESTÃO</v>
      </c>
      <c r="C790" s="62" t="str">
        <f aca="false">VLOOKUP(A790,PROGRAMAS!A:I,2,0)</f>
        <v>GESTÃO E MANUTENÇÃO DO PODER EXECUTIVO</v>
      </c>
      <c r="D790" s="62" t="str">
        <f aca="false">VLOOKUP(A790,PROGRAMAS!A:O,3,0)</f>
        <v>DIRETRIZ IV</v>
      </c>
      <c r="E790" s="62"/>
      <c r="F790" s="74" t="s">
        <v>255</v>
      </c>
      <c r="G790" s="66" t="str">
        <f aca="false">VLOOKUP(F790,'AÇÕES ORÇAMENTÁRIAS'!D:E,2,0)</f>
        <v>2000</v>
      </c>
      <c r="H790" s="65" t="n">
        <f aca="false">VLOOKUP(CONCATENATE(G790,J790),'AÇÕES ORÇAMENTÁRIAS'!O:P,2,0)</f>
        <v>19056869</v>
      </c>
      <c r="I790" s="65" t="n">
        <f aca="false">VLOOKUP(CONCATENATE(G790,J790),'AÇÕES ORÇAMENTÁRIAS'!O:Q,3,0)</f>
        <v>26701519.33</v>
      </c>
      <c r="J790" s="66" t="str">
        <f aca="false">LEFT(K790,5)</f>
        <v>21101</v>
      </c>
      <c r="K790" s="67" t="s">
        <v>1696</v>
      </c>
      <c r="L790" s="71" t="s">
        <v>1722</v>
      </c>
      <c r="M790" s="66" t="n">
        <f aca="false">VLOOKUP(L790,'AÇÕES ESTRATÉGICAS'!D:E,2,0)</f>
        <v>2125</v>
      </c>
      <c r="N790" s="66" t="str">
        <f aca="false">CONCATENATE(J790,O790)</f>
        <v>21101CENTRO DE DISTRIBUIÇÃO DE SUPRIMENTOS E GASTOS CRIADO</v>
      </c>
      <c r="O790" s="69" t="s">
        <v>1723</v>
      </c>
      <c r="P790" s="69" t="s">
        <v>147</v>
      </c>
      <c r="Q790" s="69" t="n">
        <v>1</v>
      </c>
      <c r="R790" s="69" t="str">
        <f aca="false">VLOOKUP(O790,'PRODUTOS PPA'!G:G,1,0)</f>
        <v>CENTRO DE DISTRIBUIÇÃO DE SUPRIMENTOS E GASTOS CRIADO</v>
      </c>
      <c r="S790" s="69" t="s">
        <v>255</v>
      </c>
      <c r="T790" s="69" t="s">
        <v>260</v>
      </c>
      <c r="U790" s="69" t="n">
        <v>19056869</v>
      </c>
      <c r="V790" s="70"/>
      <c r="W790" s="69"/>
      <c r="X790" s="69"/>
      <c r="Y790" s="69"/>
      <c r="Z790" s="69"/>
      <c r="AA790" s="69"/>
      <c r="AB790" s="69"/>
      <c r="AC790" s="69"/>
      <c r="AD790" s="69"/>
      <c r="AE790" s="69"/>
      <c r="AF790" s="69"/>
    </row>
    <row r="791" customFormat="false" ht="15" hidden="false" customHeight="true" outlineLevel="0" collapsed="false">
      <c r="A791" s="60" t="s">
        <v>94</v>
      </c>
      <c r="B791" s="61" t="str">
        <f aca="false">VLOOKUP(A791,PROGRAMAS!A:I,5,0)</f>
        <v>GESTÃO</v>
      </c>
      <c r="C791" s="62" t="str">
        <f aca="false">VLOOKUP(A791,PROGRAMAS!A:I,2,0)</f>
        <v>GESTÃO E MANUTENÇÃO DO PODER EXECUTIVO</v>
      </c>
      <c r="D791" s="62" t="str">
        <f aca="false">VLOOKUP(A791,PROGRAMAS!A:O,3,0)</f>
        <v>DIRETRIZ IV</v>
      </c>
      <c r="E791" s="62"/>
      <c r="F791" s="74" t="s">
        <v>255</v>
      </c>
      <c r="G791" s="66" t="str">
        <f aca="false">VLOOKUP(F791,'AÇÕES ORÇAMENTÁRIAS'!D:E,2,0)</f>
        <v>2000</v>
      </c>
      <c r="H791" s="65" t="n">
        <f aca="false">VLOOKUP(CONCATENATE(G791,J791),'AÇÕES ORÇAMENTÁRIAS'!O:P,2,0)</f>
        <v>19056869</v>
      </c>
      <c r="I791" s="65" t="n">
        <f aca="false">VLOOKUP(CONCATENATE(G791,J791),'AÇÕES ORÇAMENTÁRIAS'!O:Q,3,0)</f>
        <v>26701519.33</v>
      </c>
      <c r="J791" s="66" t="str">
        <f aca="false">LEFT(K791,5)</f>
        <v>21101</v>
      </c>
      <c r="K791" s="67" t="s">
        <v>1696</v>
      </c>
      <c r="L791" s="71" t="s">
        <v>1722</v>
      </c>
      <c r="M791" s="66" t="n">
        <f aca="false">VLOOKUP(L791,'AÇÕES ESTRATÉGICAS'!D:E,2,0)</f>
        <v>2125</v>
      </c>
      <c r="N791" s="66" t="str">
        <f aca="false">CONCATENATE(J791,O791)</f>
        <v>21101CONSERVAÇÃO E AVALIAÇÃO DE IMÓVEIS NO ESTADO</v>
      </c>
      <c r="O791" s="69" t="s">
        <v>1724</v>
      </c>
      <c r="P791" s="69" t="s">
        <v>147</v>
      </c>
      <c r="Q791" s="69" t="n">
        <v>50</v>
      </c>
      <c r="R791" s="69" t="str">
        <f aca="false">VLOOKUP(O791,'PRODUTOS PPA'!G:G,1,0)</f>
        <v>CONSERVAÇÃO E AVALIAÇÃO DE IMÓVEIS NO ESTADO</v>
      </c>
      <c r="S791" s="69" t="s">
        <v>255</v>
      </c>
      <c r="T791" s="69" t="s">
        <v>260</v>
      </c>
      <c r="U791" s="69" t="n">
        <v>19056869</v>
      </c>
      <c r="V791" s="70"/>
      <c r="W791" s="69"/>
      <c r="X791" s="69"/>
      <c r="Y791" s="69"/>
      <c r="Z791" s="69"/>
      <c r="AA791" s="69"/>
      <c r="AB791" s="69"/>
      <c r="AC791" s="69"/>
      <c r="AD791" s="69"/>
      <c r="AE791" s="69"/>
      <c r="AF791" s="69"/>
    </row>
    <row r="792" customFormat="false" ht="15" hidden="false" customHeight="true" outlineLevel="0" collapsed="false">
      <c r="A792" s="60" t="s">
        <v>94</v>
      </c>
      <c r="B792" s="61" t="str">
        <f aca="false">VLOOKUP(A792,PROGRAMAS!A:I,5,0)</f>
        <v>GESTÃO</v>
      </c>
      <c r="C792" s="62" t="str">
        <f aca="false">VLOOKUP(A792,PROGRAMAS!A:I,2,0)</f>
        <v>GESTÃO E MANUTENÇÃO DO PODER EXECUTIVO</v>
      </c>
      <c r="D792" s="62" t="str">
        <f aca="false">VLOOKUP(A792,PROGRAMAS!A:O,3,0)</f>
        <v>DIRETRIZ IV</v>
      </c>
      <c r="E792" s="62"/>
      <c r="F792" s="74" t="s">
        <v>255</v>
      </c>
      <c r="G792" s="66" t="str">
        <f aca="false">VLOOKUP(F792,'AÇÕES ORÇAMENTÁRIAS'!D:E,2,0)</f>
        <v>2000</v>
      </c>
      <c r="H792" s="65" t="n">
        <f aca="false">VLOOKUP(CONCATENATE(G792,J792),'AÇÕES ORÇAMENTÁRIAS'!O:P,2,0)</f>
        <v>19056869</v>
      </c>
      <c r="I792" s="65" t="n">
        <f aca="false">VLOOKUP(CONCATENATE(G792,J792),'AÇÕES ORÇAMENTÁRIAS'!O:Q,3,0)</f>
        <v>26701519.33</v>
      </c>
      <c r="J792" s="66" t="str">
        <f aca="false">LEFT(K792,5)</f>
        <v>21101</v>
      </c>
      <c r="K792" s="67" t="s">
        <v>1696</v>
      </c>
      <c r="L792" s="71" t="s">
        <v>1722</v>
      </c>
      <c r="M792" s="66" t="n">
        <f aca="false">VLOOKUP(L792,'AÇÕES ESTRATÉGICAS'!D:E,2,0)</f>
        <v>2125</v>
      </c>
      <c r="N792" s="66" t="str">
        <f aca="false">CONCATENATE(J792,O792)</f>
        <v>21101ESTACIONAMENTO DO CENTRO ADMINISTRATIVO AMPLIADO E MODERNIZADO</v>
      </c>
      <c r="O792" s="69" t="s">
        <v>1725</v>
      </c>
      <c r="P792" s="69" t="s">
        <v>953</v>
      </c>
      <c r="Q792" s="69" t="n">
        <v>50</v>
      </c>
      <c r="R792" s="69" t="str">
        <f aca="false">VLOOKUP(O792,'PRODUTOS PPA'!G:G,1,0)</f>
        <v>ESTACIONAMENTO DO CENTRO ADMINISTRATIVO AMPLIADO E MODERNIZADO</v>
      </c>
      <c r="S792" s="69" t="s">
        <v>255</v>
      </c>
      <c r="T792" s="69" t="s">
        <v>260</v>
      </c>
      <c r="U792" s="69" t="n">
        <v>19056869</v>
      </c>
      <c r="V792" s="70"/>
      <c r="W792" s="69"/>
      <c r="X792" s="69"/>
      <c r="Y792" s="69"/>
      <c r="Z792" s="69"/>
      <c r="AA792" s="69"/>
      <c r="AB792" s="69"/>
      <c r="AC792" s="69"/>
      <c r="AD792" s="69"/>
      <c r="AE792" s="69"/>
      <c r="AF792" s="69"/>
    </row>
    <row r="793" customFormat="false" ht="15" hidden="false" customHeight="true" outlineLevel="0" collapsed="false">
      <c r="A793" s="60" t="s">
        <v>94</v>
      </c>
      <c r="B793" s="61" t="str">
        <f aca="false">VLOOKUP(A793,PROGRAMAS!A:I,5,0)</f>
        <v>GESTÃO</v>
      </c>
      <c r="C793" s="62" t="str">
        <f aca="false">VLOOKUP(A793,PROGRAMAS!A:I,2,0)</f>
        <v>GESTÃO E MANUTENÇÃO DO PODER EXECUTIVO</v>
      </c>
      <c r="D793" s="62" t="str">
        <f aca="false">VLOOKUP(A793,PROGRAMAS!A:O,3,0)</f>
        <v>DIRETRIZ IV</v>
      </c>
      <c r="E793" s="62"/>
      <c r="F793" s="74" t="s">
        <v>255</v>
      </c>
      <c r="G793" s="66" t="str">
        <f aca="false">VLOOKUP(F793,'AÇÕES ORÇAMENTÁRIAS'!D:E,2,0)</f>
        <v>2000</v>
      </c>
      <c r="H793" s="65" t="n">
        <f aca="false">VLOOKUP(CONCATENATE(G793,J793),'AÇÕES ORÇAMENTÁRIAS'!O:P,2,0)</f>
        <v>19056869</v>
      </c>
      <c r="I793" s="65" t="n">
        <f aca="false">VLOOKUP(CONCATENATE(G793,J793),'AÇÕES ORÇAMENTÁRIAS'!O:Q,3,0)</f>
        <v>26701519.33</v>
      </c>
      <c r="J793" s="66" t="str">
        <f aca="false">LEFT(K793,5)</f>
        <v>21101</v>
      </c>
      <c r="K793" s="67" t="s">
        <v>1696</v>
      </c>
      <c r="L793" s="71" t="s">
        <v>1722</v>
      </c>
      <c r="M793" s="66" t="n">
        <f aca="false">VLOOKUP(L793,'AÇÕES ESTRATÉGICAS'!D:E,2,0)</f>
        <v>2125</v>
      </c>
      <c r="N793" s="66" t="str">
        <f aca="false">CONCATENATE(J793,O793)</f>
        <v>21101LEILÕES REALIZADOS</v>
      </c>
      <c r="O793" s="69" t="s">
        <v>1726</v>
      </c>
      <c r="P793" s="69" t="s">
        <v>147</v>
      </c>
      <c r="Q793" s="69" t="n">
        <v>4</v>
      </c>
      <c r="R793" s="69" t="str">
        <f aca="false">VLOOKUP(O793,'PRODUTOS PPA'!G:G,1,0)</f>
        <v>LEILÕES REALIZADOS</v>
      </c>
      <c r="S793" s="69" t="s">
        <v>255</v>
      </c>
      <c r="T793" s="69" t="s">
        <v>260</v>
      </c>
      <c r="U793" s="69" t="n">
        <v>19056869</v>
      </c>
      <c r="V793" s="70"/>
      <c r="W793" s="69"/>
      <c r="X793" s="69"/>
      <c r="Y793" s="69"/>
      <c r="Z793" s="69"/>
      <c r="AA793" s="69"/>
      <c r="AB793" s="69"/>
      <c r="AC793" s="69"/>
      <c r="AD793" s="69"/>
      <c r="AE793" s="69"/>
      <c r="AF793" s="69"/>
    </row>
    <row r="794" customFormat="false" ht="15" hidden="false" customHeight="true" outlineLevel="0" collapsed="false">
      <c r="A794" s="60" t="s">
        <v>94</v>
      </c>
      <c r="B794" s="61" t="str">
        <f aca="false">VLOOKUP(A794,PROGRAMAS!A:I,5,0)</f>
        <v>GESTÃO</v>
      </c>
      <c r="C794" s="62" t="str">
        <f aca="false">VLOOKUP(A794,PROGRAMAS!A:I,2,0)</f>
        <v>GESTÃO E MANUTENÇÃO DO PODER EXECUTIVO</v>
      </c>
      <c r="D794" s="62" t="str">
        <f aca="false">VLOOKUP(A794,PROGRAMAS!A:O,3,0)</f>
        <v>DIRETRIZ IV</v>
      </c>
      <c r="E794" s="62"/>
      <c r="F794" s="74" t="s">
        <v>255</v>
      </c>
      <c r="G794" s="66" t="str">
        <f aca="false">VLOOKUP(F794,'AÇÕES ORÇAMENTÁRIAS'!D:E,2,0)</f>
        <v>2000</v>
      </c>
      <c r="H794" s="65" t="n">
        <f aca="false">VLOOKUP(CONCATENATE(G794,J794),'AÇÕES ORÇAMENTÁRIAS'!O:P,2,0)</f>
        <v>19056869</v>
      </c>
      <c r="I794" s="65" t="n">
        <f aca="false">VLOOKUP(CONCATENATE(G794,J794),'AÇÕES ORÇAMENTÁRIAS'!O:Q,3,0)</f>
        <v>26701519.33</v>
      </c>
      <c r="J794" s="66" t="str">
        <f aca="false">LEFT(K794,5)</f>
        <v>21101</v>
      </c>
      <c r="K794" s="67" t="s">
        <v>1696</v>
      </c>
      <c r="L794" s="71" t="s">
        <v>1722</v>
      </c>
      <c r="M794" s="66" t="n">
        <f aca="false">VLOOKUP(L794,'AÇÕES ESTRATÉGICAS'!D:E,2,0)</f>
        <v>2125</v>
      </c>
      <c r="N794" s="66" t="str">
        <f aca="false">CONCATENATE(J794,O794)</f>
        <v>21101LICITAÇÕES REALIZADAS</v>
      </c>
      <c r="O794" s="69" t="s">
        <v>1727</v>
      </c>
      <c r="P794" s="69" t="s">
        <v>213</v>
      </c>
      <c r="Q794" s="69" t="n">
        <v>15</v>
      </c>
      <c r="R794" s="69" t="str">
        <f aca="false">VLOOKUP(O794,'PRODUTOS PPA'!G:G,1,0)</f>
        <v>LICITAÇÕES REALIZADAS</v>
      </c>
      <c r="S794" s="69" t="s">
        <v>255</v>
      </c>
      <c r="T794" s="69" t="s">
        <v>260</v>
      </c>
      <c r="U794" s="69" t="n">
        <v>19056869</v>
      </c>
      <c r="V794" s="70"/>
      <c r="W794" s="69"/>
      <c r="X794" s="69"/>
      <c r="Y794" s="69"/>
      <c r="Z794" s="69"/>
      <c r="AA794" s="69"/>
      <c r="AB794" s="69"/>
      <c r="AC794" s="69"/>
      <c r="AD794" s="69"/>
      <c r="AE794" s="69"/>
      <c r="AF794" s="69"/>
    </row>
    <row r="795" customFormat="false" ht="15" hidden="false" customHeight="true" outlineLevel="0" collapsed="false">
      <c r="A795" s="60" t="s">
        <v>94</v>
      </c>
      <c r="B795" s="61" t="str">
        <f aca="false">VLOOKUP(A795,PROGRAMAS!A:I,5,0)</f>
        <v>GESTÃO</v>
      </c>
      <c r="C795" s="62" t="str">
        <f aca="false">VLOOKUP(A795,PROGRAMAS!A:I,2,0)</f>
        <v>GESTÃO E MANUTENÇÃO DO PODER EXECUTIVO</v>
      </c>
      <c r="D795" s="62" t="str">
        <f aca="false">VLOOKUP(A795,PROGRAMAS!A:O,3,0)</f>
        <v>DIRETRIZ IV</v>
      </c>
      <c r="E795" s="62"/>
      <c r="F795" s="74" t="s">
        <v>255</v>
      </c>
      <c r="G795" s="66" t="str">
        <f aca="false">VLOOKUP(F795,'AÇÕES ORÇAMENTÁRIAS'!D:E,2,0)</f>
        <v>2000</v>
      </c>
      <c r="H795" s="65" t="n">
        <f aca="false">VLOOKUP(CONCATENATE(G795,J795),'AÇÕES ORÇAMENTÁRIAS'!O:P,2,0)</f>
        <v>19056869</v>
      </c>
      <c r="I795" s="65" t="n">
        <f aca="false">VLOOKUP(CONCATENATE(G795,J795),'AÇÕES ORÇAMENTÁRIAS'!O:Q,3,0)</f>
        <v>26701519.33</v>
      </c>
      <c r="J795" s="66" t="str">
        <f aca="false">LEFT(K795,5)</f>
        <v>21101</v>
      </c>
      <c r="K795" s="67" t="s">
        <v>1696</v>
      </c>
      <c r="L795" s="71" t="s">
        <v>1722</v>
      </c>
      <c r="M795" s="66" t="n">
        <f aca="false">VLOOKUP(L795,'AÇÕES ESTRATÉGICAS'!D:E,2,0)</f>
        <v>2125</v>
      </c>
      <c r="N795" s="66" t="str">
        <f aca="false">CONCATENATE(J795,O795)</f>
        <v>21101MELHORIAS INTERNAS E EXTERNAS DO CENTRO ADMINISTRATIVO REALIZADAS</v>
      </c>
      <c r="O795" s="69" t="s">
        <v>1728</v>
      </c>
      <c r="P795" s="69" t="s">
        <v>267</v>
      </c>
      <c r="Q795" s="69" t="n">
        <v>40</v>
      </c>
      <c r="R795" s="69" t="str">
        <f aca="false">VLOOKUP(O795,'PRODUTOS PPA'!G:G,1,0)</f>
        <v>MELHORIAS INTERNAS E EXTERNAS DO CENTRO ADMINISTRATIVO REALIZADAS</v>
      </c>
      <c r="S795" s="69" t="s">
        <v>255</v>
      </c>
      <c r="T795" s="69" t="s">
        <v>260</v>
      </c>
      <c r="U795" s="69" t="n">
        <v>19056869</v>
      </c>
      <c r="V795" s="70"/>
      <c r="W795" s="69"/>
      <c r="X795" s="69"/>
      <c r="Y795" s="69"/>
      <c r="Z795" s="69"/>
      <c r="AA795" s="69"/>
      <c r="AB795" s="69"/>
      <c r="AC795" s="69"/>
      <c r="AD795" s="69"/>
      <c r="AE795" s="69"/>
      <c r="AF795" s="69"/>
    </row>
    <row r="796" customFormat="false" ht="15" hidden="false" customHeight="true" outlineLevel="0" collapsed="false">
      <c r="A796" s="60" t="s">
        <v>94</v>
      </c>
      <c r="B796" s="61" t="str">
        <f aca="false">VLOOKUP(A796,PROGRAMAS!A:I,5,0)</f>
        <v>GESTÃO</v>
      </c>
      <c r="C796" s="62" t="str">
        <f aca="false">VLOOKUP(A796,PROGRAMAS!A:I,2,0)</f>
        <v>GESTÃO E MANUTENÇÃO DO PODER EXECUTIVO</v>
      </c>
      <c r="D796" s="62" t="str">
        <f aca="false">VLOOKUP(A796,PROGRAMAS!A:O,3,0)</f>
        <v>DIRETRIZ IV</v>
      </c>
      <c r="E796" s="62"/>
      <c r="F796" s="74" t="s">
        <v>255</v>
      </c>
      <c r="G796" s="66" t="str">
        <f aca="false">VLOOKUP(F796,'AÇÕES ORÇAMENTÁRIAS'!D:E,2,0)</f>
        <v>2000</v>
      </c>
      <c r="H796" s="65" t="n">
        <f aca="false">VLOOKUP(CONCATENATE(G796,J796),'AÇÕES ORÇAMENTÁRIAS'!O:P,2,0)</f>
        <v>19056869</v>
      </c>
      <c r="I796" s="65" t="n">
        <f aca="false">VLOOKUP(CONCATENATE(G796,J796),'AÇÕES ORÇAMENTÁRIAS'!O:Q,3,0)</f>
        <v>26701519.33</v>
      </c>
      <c r="J796" s="66" t="str">
        <f aca="false">LEFT(K796,5)</f>
        <v>21101</v>
      </c>
      <c r="K796" s="67" t="s">
        <v>1696</v>
      </c>
      <c r="L796" s="71" t="s">
        <v>1722</v>
      </c>
      <c r="M796" s="66" t="n">
        <f aca="false">VLOOKUP(L796,'AÇÕES ESTRATÉGICAS'!D:E,2,0)</f>
        <v>2125</v>
      </c>
      <c r="N796" s="66" t="str">
        <f aca="false">CONCATENATE(J796,O796)</f>
        <v>21101PERÍCIAS MÉDICAS REALIZADAS</v>
      </c>
      <c r="O796" s="69" t="s">
        <v>1729</v>
      </c>
      <c r="P796" s="69" t="s">
        <v>615</v>
      </c>
      <c r="Q796" s="69" t="n">
        <v>12000</v>
      </c>
      <c r="R796" s="69" t="str">
        <f aca="false">VLOOKUP(O796,'PRODUTOS PPA'!G:G,1,0)</f>
        <v>PERÍCIAS MÉDICAS REALIZADAS</v>
      </c>
      <c r="S796" s="69" t="s">
        <v>255</v>
      </c>
      <c r="T796" s="69" t="s">
        <v>260</v>
      </c>
      <c r="U796" s="69" t="n">
        <v>19056869</v>
      </c>
      <c r="V796" s="70"/>
      <c r="W796" s="69"/>
      <c r="X796" s="69"/>
      <c r="Y796" s="69"/>
      <c r="Z796" s="69"/>
      <c r="AA796" s="69"/>
      <c r="AB796" s="69"/>
      <c r="AC796" s="69"/>
      <c r="AD796" s="69"/>
      <c r="AE796" s="69"/>
      <c r="AF796" s="69"/>
    </row>
    <row r="797" customFormat="false" ht="15" hidden="false" customHeight="true" outlineLevel="0" collapsed="false">
      <c r="A797" s="60" t="s">
        <v>94</v>
      </c>
      <c r="B797" s="61" t="str">
        <f aca="false">VLOOKUP(A797,PROGRAMAS!A:I,5,0)</f>
        <v>GESTÃO</v>
      </c>
      <c r="C797" s="62" t="str">
        <f aca="false">VLOOKUP(A797,PROGRAMAS!A:I,2,0)</f>
        <v>GESTÃO E MANUTENÇÃO DO PODER EXECUTIVO</v>
      </c>
      <c r="D797" s="62" t="str">
        <f aca="false">VLOOKUP(A797,PROGRAMAS!A:O,3,0)</f>
        <v>DIRETRIZ IV</v>
      </c>
      <c r="E797" s="62"/>
      <c r="F797" s="74" t="s">
        <v>255</v>
      </c>
      <c r="G797" s="66" t="str">
        <f aca="false">VLOOKUP(F797,'AÇÕES ORÇAMENTÁRIAS'!D:E,2,0)</f>
        <v>2000</v>
      </c>
      <c r="H797" s="65" t="n">
        <f aca="false">VLOOKUP(CONCATENATE(G797,J797),'AÇÕES ORÇAMENTÁRIAS'!O:P,2,0)</f>
        <v>19056869</v>
      </c>
      <c r="I797" s="65" t="n">
        <f aca="false">VLOOKUP(CONCATENATE(G797,J797),'AÇÕES ORÇAMENTÁRIAS'!O:Q,3,0)</f>
        <v>26701519.33</v>
      </c>
      <c r="J797" s="66" t="str">
        <f aca="false">LEFT(K797,5)</f>
        <v>21101</v>
      </c>
      <c r="K797" s="67" t="s">
        <v>1696</v>
      </c>
      <c r="L797" s="71" t="s">
        <v>1722</v>
      </c>
      <c r="M797" s="66" t="n">
        <f aca="false">VLOOKUP(L797,'AÇÕES ESTRATÉGICAS'!D:E,2,0)</f>
        <v>2125</v>
      </c>
      <c r="N797" s="66" t="str">
        <f aca="false">CONCATENATE(J797,O797)</f>
        <v>21101PRAÇA DE ALIMENTAÇÃO CLIMATIZADA NO CENTRO ADMINISTRATIVO CONSTRUÍDA</v>
      </c>
      <c r="O797" s="69" t="s">
        <v>1730</v>
      </c>
      <c r="P797" s="69" t="s">
        <v>473</v>
      </c>
      <c r="Q797" s="69" t="n">
        <v>30</v>
      </c>
      <c r="R797" s="69" t="str">
        <f aca="false">VLOOKUP(O797,'PRODUTOS PPA'!G:G,1,0)</f>
        <v>PRAÇA DE ALIMENTAÇÃO CLIMATIZADA NO CENTRO ADMINISTRATIVO CONSTRUÍDA</v>
      </c>
      <c r="S797" s="69" t="s">
        <v>255</v>
      </c>
      <c r="T797" s="69" t="s">
        <v>260</v>
      </c>
      <c r="U797" s="69" t="n">
        <v>19056869</v>
      </c>
      <c r="V797" s="70"/>
      <c r="W797" s="69"/>
      <c r="X797" s="69"/>
      <c r="Y797" s="69"/>
      <c r="Z797" s="69"/>
      <c r="AA797" s="69"/>
      <c r="AB797" s="69"/>
      <c r="AC797" s="69"/>
      <c r="AD797" s="69"/>
      <c r="AE797" s="69"/>
      <c r="AF797" s="69"/>
    </row>
    <row r="798" customFormat="false" ht="15" hidden="false" customHeight="true" outlineLevel="0" collapsed="false">
      <c r="A798" s="60" t="s">
        <v>94</v>
      </c>
      <c r="B798" s="61" t="str">
        <f aca="false">VLOOKUP(A798,PROGRAMAS!A:I,5,0)</f>
        <v>GESTÃO</v>
      </c>
      <c r="C798" s="62" t="str">
        <f aca="false">VLOOKUP(A798,PROGRAMAS!A:I,2,0)</f>
        <v>GESTÃO E MANUTENÇÃO DO PODER EXECUTIVO</v>
      </c>
      <c r="D798" s="62" t="str">
        <f aca="false">VLOOKUP(A798,PROGRAMAS!A:O,3,0)</f>
        <v>DIRETRIZ IV</v>
      </c>
      <c r="E798" s="62"/>
      <c r="F798" s="74" t="s">
        <v>255</v>
      </c>
      <c r="G798" s="66" t="str">
        <f aca="false">VLOOKUP(F798,'AÇÕES ORÇAMENTÁRIAS'!D:E,2,0)</f>
        <v>2000</v>
      </c>
      <c r="H798" s="65" t="n">
        <f aca="false">VLOOKUP(CONCATENATE(G798,J798),'AÇÕES ORÇAMENTÁRIAS'!O:P,2,0)</f>
        <v>19056869</v>
      </c>
      <c r="I798" s="65" t="n">
        <f aca="false">VLOOKUP(CONCATENATE(G798,J798),'AÇÕES ORÇAMENTÁRIAS'!O:Q,3,0)</f>
        <v>26701519.33</v>
      </c>
      <c r="J798" s="66" t="str">
        <f aca="false">LEFT(K798,5)</f>
        <v>21101</v>
      </c>
      <c r="K798" s="67" t="s">
        <v>1696</v>
      </c>
      <c r="L798" s="71" t="s">
        <v>1722</v>
      </c>
      <c r="M798" s="66" t="n">
        <f aca="false">VLOOKUP(L798,'AÇÕES ESTRATÉGICAS'!D:E,2,0)</f>
        <v>2125</v>
      </c>
      <c r="N798" s="66" t="str">
        <f aca="false">CONCATENATE(J798,O798)</f>
        <v>21101SOFTWARE AVANÇADOS PARA MELHORAR OS PROCESSOS DE TRABALHO E CONTROLE DE GASTOS, BEM COMO APOSENTADORIAS E CUSTOS FINANCEIROS CORRELATOS ADQUIRIDOS</v>
      </c>
      <c r="O798" s="69" t="s">
        <v>1731</v>
      </c>
      <c r="P798" s="69" t="s">
        <v>318</v>
      </c>
      <c r="Q798" s="69" t="n">
        <v>10</v>
      </c>
      <c r="R798" s="69" t="str">
        <f aca="false">VLOOKUP(O798,'PRODUTOS PPA'!G:G,1,0)</f>
        <v>SOFTWARE AVANÇADOS PARA MELHORAR OS PROCESSOS DE TRABALHO E CONTROLE DE GASTOS, BEM COMO APOSENTADORIAS E CUSTOS FINANCEIROS CORRELATOS ADQUIRIDOS</v>
      </c>
      <c r="S798" s="69" t="s">
        <v>255</v>
      </c>
      <c r="T798" s="69" t="s">
        <v>260</v>
      </c>
      <c r="U798" s="69" t="n">
        <v>19056869</v>
      </c>
      <c r="V798" s="70"/>
      <c r="W798" s="69"/>
      <c r="X798" s="69"/>
      <c r="Y798" s="69"/>
      <c r="Z798" s="69"/>
      <c r="AA798" s="69"/>
      <c r="AB798" s="69"/>
      <c r="AC798" s="69"/>
      <c r="AD798" s="69"/>
      <c r="AE798" s="69"/>
      <c r="AF798" s="69"/>
    </row>
    <row r="799" customFormat="false" ht="15" hidden="false" customHeight="true" outlineLevel="0" collapsed="false">
      <c r="A799" s="60" t="s">
        <v>94</v>
      </c>
      <c r="B799" s="61" t="str">
        <f aca="false">VLOOKUP(A799,PROGRAMAS!A:I,5,0)</f>
        <v>GESTÃO</v>
      </c>
      <c r="C799" s="62" t="str">
        <f aca="false">VLOOKUP(A799,PROGRAMAS!A:I,2,0)</f>
        <v>GESTÃO E MANUTENÇÃO DO PODER EXECUTIVO</v>
      </c>
      <c r="D799" s="62" t="str">
        <f aca="false">VLOOKUP(A799,PROGRAMAS!A:O,3,0)</f>
        <v>DIRETRIZ IV</v>
      </c>
      <c r="E799" s="62"/>
      <c r="F799" s="74" t="s">
        <v>1732</v>
      </c>
      <c r="G799" s="66" t="str">
        <f aca="false">VLOOKUP(F799,'AÇÕES ORÇAMENTÁRIAS'!D:E,2,0)</f>
        <v>2020</v>
      </c>
      <c r="H799" s="65" t="n">
        <f aca="false">VLOOKUP(CONCATENATE(G799,J799),'AÇÕES ORÇAMENTÁRIAS'!O:P,2,0)</f>
        <v>261712</v>
      </c>
      <c r="I799" s="65" t="n">
        <f aca="false">VLOOKUP(CONCATENATE(G799,J799),'AÇÕES ORÇAMENTÁRIAS'!O:Q,3,0)</f>
        <v>155431.45</v>
      </c>
      <c r="J799" s="66" t="str">
        <f aca="false">LEFT(K799,5)</f>
        <v>21101</v>
      </c>
      <c r="K799" s="67" t="s">
        <v>1696</v>
      </c>
      <c r="L799" s="71" t="s">
        <v>1722</v>
      </c>
      <c r="M799" s="66" t="n">
        <f aca="false">VLOOKUP(L799,'AÇÕES ESTRATÉGICAS'!D:E,2,0)</f>
        <v>2125</v>
      </c>
      <c r="N799" s="66" t="str">
        <f aca="false">CONCATENATE(J799,O799)</f>
        <v>21101CONCESSÃO DE BOLSA ESTÁGIO A ALUNOS DA REDE PÚBLICA E PRIVADA REALIZADAS</v>
      </c>
      <c r="O799" s="63" t="s">
        <v>1733</v>
      </c>
      <c r="P799" s="63" t="s">
        <v>767</v>
      </c>
      <c r="Q799" s="69" t="n">
        <v>600</v>
      </c>
      <c r="R799" s="69" t="str">
        <f aca="false">VLOOKUP(O799,'PRODUTOS PPA'!G:G,1,0)</f>
        <v>CONCESSÃO DE BOLSA ESTÁGIO A ALUNOS DA REDE PÚBLICA E PRIVADA REALIZADAS</v>
      </c>
      <c r="S799" s="69" t="s">
        <v>1732</v>
      </c>
      <c r="T799" s="69" t="s">
        <v>1734</v>
      </c>
      <c r="U799" s="69" t="n">
        <v>261712</v>
      </c>
      <c r="V799" s="70"/>
      <c r="W799" s="69"/>
      <c r="X799" s="69"/>
      <c r="Y799" s="69"/>
      <c r="Z799" s="69"/>
      <c r="AA799" s="69"/>
      <c r="AB799" s="69"/>
      <c r="AC799" s="69"/>
      <c r="AD799" s="69"/>
      <c r="AE799" s="69"/>
      <c r="AF799" s="69"/>
    </row>
    <row r="800" customFormat="false" ht="15" hidden="false" customHeight="true" outlineLevel="0" collapsed="false">
      <c r="A800" s="60" t="s">
        <v>94</v>
      </c>
      <c r="B800" s="61" t="str">
        <f aca="false">VLOOKUP(A800,PROGRAMAS!A:I,5,0)</f>
        <v>GESTÃO</v>
      </c>
      <c r="C800" s="62" t="str">
        <f aca="false">VLOOKUP(A800,PROGRAMAS!A:I,2,0)</f>
        <v>GESTÃO E MANUTENÇÃO DO PODER EXECUTIVO</v>
      </c>
      <c r="D800" s="62" t="str">
        <f aca="false">VLOOKUP(A800,PROGRAMAS!A:O,3,0)</f>
        <v>DIRETRIZ IV</v>
      </c>
      <c r="E800" s="62"/>
      <c r="F800" s="74" t="s">
        <v>1735</v>
      </c>
      <c r="G800" s="66" t="str">
        <f aca="false">VLOOKUP(F800,'AÇÕES ORÇAMENTÁRIAS'!D:E,2,0)</f>
        <v>2022</v>
      </c>
      <c r="H800" s="65" t="n">
        <f aca="false">VLOOKUP(CONCATENATE(G800,J800),'AÇÕES ORÇAMENTÁRIAS'!O:P,2,0)</f>
        <v>960764</v>
      </c>
      <c r="I800" s="65" t="n">
        <f aca="false">VLOOKUP(CONCATENATE(G800,J800),'AÇÕES ORÇAMENTÁRIAS'!O:Q,3,0)</f>
        <v>168390.98</v>
      </c>
      <c r="J800" s="66" t="str">
        <f aca="false">LEFT(K800,5)</f>
        <v>21102</v>
      </c>
      <c r="K800" s="67" t="s">
        <v>1736</v>
      </c>
      <c r="L800" s="71" t="s">
        <v>1737</v>
      </c>
      <c r="M800" s="66" t="str">
        <f aca="false">VLOOKUP(L800,'AÇÕES ESTRATÉGICAS'!D:E,2,0)</f>
        <v>2610</v>
      </c>
      <c r="N800" s="66" t="str">
        <f aca="false">CONCATENATE(J800,O800)</f>
        <v>21102PROCEDER E APROPRIAR RESERVAS FINANCEIRA PARA AQUISIÇÃO DE BENS E SERVIÇOS.</v>
      </c>
      <c r="O800" s="69" t="s">
        <v>1738</v>
      </c>
      <c r="P800" s="69" t="s">
        <v>318</v>
      </c>
      <c r="Q800" s="69" t="n">
        <v>60</v>
      </c>
      <c r="R800" s="69" t="str">
        <f aca="false">VLOOKUP(O800,'PRODUTOS PPA'!G:G,1,0)</f>
        <v>PROCEDER E APROPRIAR RESERVAS FINANCEIRA PARA AQUISIÇÃO DE BENS E SERVIÇOS.</v>
      </c>
      <c r="S800" s="69" t="s">
        <v>1735</v>
      </c>
      <c r="T800" s="69" t="s">
        <v>1739</v>
      </c>
      <c r="U800" s="69" t="n">
        <v>960764</v>
      </c>
      <c r="V800" s="70"/>
      <c r="W800" s="69"/>
      <c r="X800" s="69"/>
      <c r="Y800" s="69"/>
      <c r="Z800" s="69"/>
      <c r="AA800" s="69"/>
      <c r="AB800" s="69"/>
      <c r="AC800" s="69"/>
      <c r="AD800" s="69"/>
      <c r="AE800" s="69"/>
      <c r="AF800" s="69"/>
    </row>
    <row r="801" customFormat="false" ht="15" hidden="false" customHeight="true" outlineLevel="0" collapsed="false">
      <c r="A801" s="60" t="s">
        <v>51</v>
      </c>
      <c r="B801" s="61" t="str">
        <f aca="false">VLOOKUP(A801,PROGRAMAS!A:I,5,0)</f>
        <v>TEMÁTICO</v>
      </c>
      <c r="C801" s="62" t="str">
        <f aca="false">VLOOKUP(A801,PROGRAMAS!A:I,2,0)</f>
        <v>GESTÃO MODERNA ORIENTADA PARA RESULTADOS</v>
      </c>
      <c r="D801" s="62" t="str">
        <f aca="false">VLOOKUP(A801,PROGRAMAS!A:O,3,0)</f>
        <v>DIRETRIZ IV</v>
      </c>
      <c r="E801" s="62" t="str">
        <f aca="false">VLOOKUP(A801,PROGRAMAS!A:O,6,0)</f>
        <v>INSTITUCIONAL</v>
      </c>
      <c r="F801" s="74" t="s">
        <v>1697</v>
      </c>
      <c r="G801" s="66" t="str">
        <f aca="false">VLOOKUP(F801,'AÇÕES ORÇAMENTÁRIAS'!D:E,2,0)</f>
        <v>2049</v>
      </c>
      <c r="H801" s="65" t="n">
        <f aca="false">VLOOKUP(CONCATENATE(G801,J801),'AÇÕES ORÇAMENTÁRIAS'!O:P,2,0)</f>
        <v>67608</v>
      </c>
      <c r="I801" s="65" t="n">
        <f aca="false">VLOOKUP(CONCATENATE(G801,J801),'AÇÕES ORÇAMENTÁRIAS'!O:Q,3,0)</f>
        <v>4320</v>
      </c>
      <c r="J801" s="66" t="str">
        <f aca="false">LEFT(K801,5)</f>
        <v>21201</v>
      </c>
      <c r="K801" s="67" t="s">
        <v>1740</v>
      </c>
      <c r="L801" s="71" t="s">
        <v>1741</v>
      </c>
      <c r="M801" s="66" t="str">
        <f aca="false">VLOOKUP(L801,'AÇÕES ESTRATÉGICAS'!D:E,2,0)</f>
        <v>2587</v>
      </c>
      <c r="N801" s="66" t="str">
        <f aca="false">CONCATENATE(J801,O801)</f>
        <v>21201SERVIDORES QUALIFICADOS</v>
      </c>
      <c r="O801" s="69" t="s">
        <v>215</v>
      </c>
      <c r="P801" s="69" t="s">
        <v>854</v>
      </c>
      <c r="Q801" s="69" t="n">
        <v>50</v>
      </c>
      <c r="R801" s="69" t="str">
        <f aca="false">VLOOKUP(O801,'PRODUTOS PPA'!G:G,1,0)</f>
        <v>SERVIDORES QUALIFICADOS</v>
      </c>
      <c r="S801" s="69" t="s">
        <v>1697</v>
      </c>
      <c r="T801" s="69" t="s">
        <v>1742</v>
      </c>
      <c r="U801" s="69" t="n">
        <v>67608</v>
      </c>
      <c r="V801" s="70"/>
      <c r="W801" s="69"/>
      <c r="X801" s="69"/>
      <c r="Y801" s="69"/>
      <c r="Z801" s="69"/>
      <c r="AA801" s="69"/>
      <c r="AB801" s="69"/>
      <c r="AC801" s="69"/>
      <c r="AD801" s="69"/>
      <c r="AE801" s="69"/>
      <c r="AF801" s="69"/>
    </row>
    <row r="802" customFormat="false" ht="15" hidden="false" customHeight="true" outlineLevel="0" collapsed="false">
      <c r="A802" s="60" t="s">
        <v>51</v>
      </c>
      <c r="B802" s="61" t="str">
        <f aca="false">VLOOKUP(A802,PROGRAMAS!A:I,5,0)</f>
        <v>TEMÁTICO</v>
      </c>
      <c r="C802" s="62" t="str">
        <f aca="false">VLOOKUP(A802,PROGRAMAS!A:I,2,0)</f>
        <v>GESTÃO MODERNA ORIENTADA PARA RESULTADOS</v>
      </c>
      <c r="D802" s="62" t="str">
        <f aca="false">VLOOKUP(A802,PROGRAMAS!A:O,3,0)</f>
        <v>DIRETRIZ IV</v>
      </c>
      <c r="E802" s="62" t="str">
        <f aca="false">VLOOKUP(A802,PROGRAMAS!A:O,6,0)</f>
        <v>INSTITUCIONAL</v>
      </c>
      <c r="F802" s="74" t="s">
        <v>1743</v>
      </c>
      <c r="G802" s="66" t="str">
        <f aca="false">VLOOKUP(F802,'AÇÕES ORÇAMENTÁRIAS'!D:E,2,0)</f>
        <v>1015</v>
      </c>
      <c r="H802" s="65" t="n">
        <f aca="false">VLOOKUP(CONCATENATE(G802,J802),'AÇÕES ORÇAMENTÁRIAS'!O:P,2,0)</f>
        <v>245000</v>
      </c>
      <c r="I802" s="65" t="n">
        <f aca="false">VLOOKUP(CONCATENATE(G802,J802),'AÇÕES ORÇAMENTÁRIAS'!O:Q,3,0)</f>
        <v>13394.98</v>
      </c>
      <c r="J802" s="66" t="str">
        <f aca="false">LEFT(K802,5)</f>
        <v>21201</v>
      </c>
      <c r="K802" s="67" t="s">
        <v>1740</v>
      </c>
      <c r="L802" s="71" t="s">
        <v>1741</v>
      </c>
      <c r="M802" s="66" t="str">
        <f aca="false">VLOOKUP(L802,'AÇÕES ESTRATÉGICAS'!D:E,2,0)</f>
        <v>2587</v>
      </c>
      <c r="N802" s="66" t="str">
        <f aca="false">CONCATENATE(J802,O802)</f>
        <v>21201REFORMA DO PRÉDIO ANEXO REALIZADA</v>
      </c>
      <c r="O802" s="69" t="s">
        <v>1744</v>
      </c>
      <c r="P802" s="69" t="s">
        <v>136</v>
      </c>
      <c r="Q802" s="69" t="n">
        <v>10</v>
      </c>
      <c r="R802" s="69" t="str">
        <f aca="false">VLOOKUP(O802,'PRODUTOS PPA'!G:G,1,0)</f>
        <v>REFORMA DO PRÉDIO ANEXO REALIZADA</v>
      </c>
      <c r="S802" s="69" t="s">
        <v>1743</v>
      </c>
      <c r="T802" s="69" t="s">
        <v>1745</v>
      </c>
      <c r="U802" s="69" t="n">
        <v>245000</v>
      </c>
      <c r="V802" s="70"/>
      <c r="W802" s="69"/>
      <c r="X802" s="69"/>
      <c r="Y802" s="69"/>
      <c r="Z802" s="69"/>
      <c r="AA802" s="69"/>
      <c r="AB802" s="69"/>
      <c r="AC802" s="69"/>
      <c r="AD802" s="69"/>
      <c r="AE802" s="69"/>
      <c r="AF802" s="69"/>
    </row>
    <row r="803" customFormat="false" ht="15" hidden="false" customHeight="true" outlineLevel="0" collapsed="false">
      <c r="A803" s="60" t="s">
        <v>94</v>
      </c>
      <c r="B803" s="61" t="str">
        <f aca="false">VLOOKUP(A803,PROGRAMAS!A:I,5,0)</f>
        <v>GESTÃO</v>
      </c>
      <c r="C803" s="62" t="str">
        <f aca="false">VLOOKUP(A803,PROGRAMAS!A:I,2,0)</f>
        <v>GESTÃO E MANUTENÇÃO DO PODER EXECUTIVO</v>
      </c>
      <c r="D803" s="62" t="str">
        <f aca="false">VLOOKUP(A803,PROGRAMAS!A:O,3,0)</f>
        <v>DIRETRIZ IV</v>
      </c>
      <c r="E803" s="62"/>
      <c r="F803" s="73" t="e">
        <f aca="false">#N/A</f>
        <v>#N/A</v>
      </c>
      <c r="G803" s="66" t="e">
        <f aca="false">VLOOKUP(F803,'AÇÕES ORÇAMENTÁRIAS'!D:E,2,0)</f>
        <v>#N/A</v>
      </c>
      <c r="H803" s="65" t="e">
        <f aca="false">VLOOKUP(CONCATENATE(G803,J803),'AÇÕES ORÇAMENTÁRIAS'!O:P,2,0)</f>
        <v>#N/A</v>
      </c>
      <c r="I803" s="65" t="e">
        <f aca="false">VLOOKUP(CONCATENATE(G803,J803),'AÇÕES ORÇAMENTÁRIAS'!O:Q,3,0)</f>
        <v>#N/A</v>
      </c>
      <c r="J803" s="66" t="str">
        <f aca="false">LEFT(K803,5)</f>
        <v>21201</v>
      </c>
      <c r="K803" s="67" t="s">
        <v>1740</v>
      </c>
      <c r="L803" s="71" t="s">
        <v>1746</v>
      </c>
      <c r="M803" s="66" t="str">
        <f aca="false">VLOOKUP(L803,'AÇÕES ESTRATÉGICAS'!D:E,2,0)</f>
        <v>2681</v>
      </c>
      <c r="N803" s="66" t="str">
        <f aca="false">CONCATENATE(J803,O803)</f>
        <v>21201CONTRATOS REGULARIZADOS</v>
      </c>
      <c r="O803" s="69" t="s">
        <v>1747</v>
      </c>
      <c r="P803" s="69" t="s">
        <v>267</v>
      </c>
      <c r="Q803" s="69" t="n">
        <v>20</v>
      </c>
      <c r="R803" s="69" t="str">
        <f aca="false">VLOOKUP(O803,'PRODUTOS PPA'!G:G,1,0)</f>
        <v>CONTRATOS REGULARIZADOS</v>
      </c>
      <c r="S803" s="69" t="e">
        <f aca="false">#N/A</f>
        <v>#N/A</v>
      </c>
      <c r="T803" s="69" t="e">
        <f aca="false">#N/A</f>
        <v>#N/A</v>
      </c>
      <c r="U803" s="69" t="e">
        <f aca="false">#N/A</f>
        <v>#N/A</v>
      </c>
      <c r="V803" s="70"/>
      <c r="W803" s="69"/>
      <c r="X803" s="69"/>
      <c r="Y803" s="69"/>
      <c r="Z803" s="69"/>
      <c r="AA803" s="69"/>
      <c r="AB803" s="69"/>
      <c r="AC803" s="69"/>
      <c r="AD803" s="69"/>
      <c r="AE803" s="69"/>
      <c r="AF803" s="69"/>
    </row>
    <row r="804" customFormat="false" ht="15" hidden="false" customHeight="true" outlineLevel="0" collapsed="false">
      <c r="A804" s="60" t="s">
        <v>94</v>
      </c>
      <c r="B804" s="61" t="str">
        <f aca="false">VLOOKUP(A804,PROGRAMAS!A:I,5,0)</f>
        <v>GESTÃO</v>
      </c>
      <c r="C804" s="62" t="str">
        <f aca="false">VLOOKUP(A804,PROGRAMAS!A:I,2,0)</f>
        <v>GESTÃO E MANUTENÇÃO DO PODER EXECUTIVO</v>
      </c>
      <c r="D804" s="62" t="str">
        <f aca="false">VLOOKUP(A804,PROGRAMAS!A:O,3,0)</f>
        <v>DIRETRIZ IV</v>
      </c>
      <c r="E804" s="62"/>
      <c r="F804" s="73" t="e">
        <f aca="false">#N/A</f>
        <v>#N/A</v>
      </c>
      <c r="G804" s="66" t="e">
        <f aca="false">VLOOKUP(F804,'AÇÕES ORÇAMENTÁRIAS'!D:E,2,0)</f>
        <v>#N/A</v>
      </c>
      <c r="H804" s="65" t="e">
        <f aca="false">VLOOKUP(CONCATENATE(G804,J804),'AÇÕES ORÇAMENTÁRIAS'!O:P,2,0)</f>
        <v>#N/A</v>
      </c>
      <c r="I804" s="65" t="e">
        <f aca="false">VLOOKUP(CONCATENATE(G804,J804),'AÇÕES ORÇAMENTÁRIAS'!O:Q,3,0)</f>
        <v>#N/A</v>
      </c>
      <c r="J804" s="66" t="str">
        <f aca="false">LEFT(K804,5)</f>
        <v>21201</v>
      </c>
      <c r="K804" s="67" t="s">
        <v>1740</v>
      </c>
      <c r="L804" s="71" t="s">
        <v>1746</v>
      </c>
      <c r="M804" s="66" t="str">
        <f aca="false">VLOOKUP(L804,'AÇÕES ESTRATÉGICAS'!D:E,2,0)</f>
        <v>2681</v>
      </c>
      <c r="N804" s="66" t="str">
        <f aca="false">CONCATENATE(J804,O804)</f>
        <v>21201EQUIPAMENTOS ADQUIRIDOS</v>
      </c>
      <c r="O804" s="69" t="s">
        <v>595</v>
      </c>
      <c r="P804" s="69" t="s">
        <v>267</v>
      </c>
      <c r="Q804" s="69" t="n">
        <v>30</v>
      </c>
      <c r="R804" s="69" t="str">
        <f aca="false">VLOOKUP(O804,'PRODUTOS PPA'!G:G,1,0)</f>
        <v>EQUIPAMENTOS ADQUIRIDOS</v>
      </c>
      <c r="S804" s="69" t="e">
        <f aca="false">#N/A</f>
        <v>#N/A</v>
      </c>
      <c r="T804" s="69" t="e">
        <f aca="false">#N/A</f>
        <v>#N/A</v>
      </c>
      <c r="U804" s="69" t="e">
        <f aca="false">#N/A</f>
        <v>#N/A</v>
      </c>
      <c r="V804" s="70"/>
      <c r="W804" s="69"/>
      <c r="X804" s="69"/>
      <c r="Y804" s="69"/>
      <c r="Z804" s="69"/>
      <c r="AA804" s="69"/>
      <c r="AB804" s="69"/>
      <c r="AC804" s="69"/>
      <c r="AD804" s="69"/>
      <c r="AE804" s="69"/>
      <c r="AF804" s="69"/>
    </row>
    <row r="805" customFormat="false" ht="15" hidden="false" customHeight="true" outlineLevel="0" collapsed="false">
      <c r="A805" s="60" t="s">
        <v>94</v>
      </c>
      <c r="B805" s="61" t="str">
        <f aca="false">VLOOKUP(A805,PROGRAMAS!A:I,5,0)</f>
        <v>GESTÃO</v>
      </c>
      <c r="C805" s="62" t="str">
        <f aca="false">VLOOKUP(A805,PROGRAMAS!A:I,2,0)</f>
        <v>GESTÃO E MANUTENÇÃO DO PODER EXECUTIVO</v>
      </c>
      <c r="D805" s="62" t="str">
        <f aca="false">VLOOKUP(A805,PROGRAMAS!A:O,3,0)</f>
        <v>DIRETRIZ IV</v>
      </c>
      <c r="E805" s="62"/>
      <c r="F805" s="73" t="e">
        <f aca="false">#N/A</f>
        <v>#N/A</v>
      </c>
      <c r="G805" s="66" t="e">
        <f aca="false">VLOOKUP(F805,'AÇÕES ORÇAMENTÁRIAS'!D:E,2,0)</f>
        <v>#N/A</v>
      </c>
      <c r="H805" s="65" t="e">
        <f aca="false">VLOOKUP(CONCATENATE(G805,J805),'AÇÕES ORÇAMENTÁRIAS'!O:P,2,0)</f>
        <v>#N/A</v>
      </c>
      <c r="I805" s="65" t="e">
        <f aca="false">VLOOKUP(CONCATENATE(G805,J805),'AÇÕES ORÇAMENTÁRIAS'!O:Q,3,0)</f>
        <v>#N/A</v>
      </c>
      <c r="J805" s="66" t="str">
        <f aca="false">LEFT(K805,5)</f>
        <v>21201</v>
      </c>
      <c r="K805" s="67" t="s">
        <v>1740</v>
      </c>
      <c r="L805" s="71" t="s">
        <v>1746</v>
      </c>
      <c r="M805" s="66" t="str">
        <f aca="false">VLOOKUP(L805,'AÇÕES ESTRATÉGICAS'!D:E,2,0)</f>
        <v>2681</v>
      </c>
      <c r="N805" s="66" t="str">
        <f aca="false">CONCATENATE(J805,O805)</f>
        <v>21201GESTÃO MELHORADA</v>
      </c>
      <c r="O805" s="69" t="s">
        <v>141</v>
      </c>
      <c r="P805" s="69" t="s">
        <v>267</v>
      </c>
      <c r="Q805" s="69" t="n">
        <v>50</v>
      </c>
      <c r="R805" s="69" t="str">
        <f aca="false">VLOOKUP(O805,'PRODUTOS PPA'!G:G,1,0)</f>
        <v>GESTÃO MELHORADA</v>
      </c>
      <c r="S805" s="69" t="e">
        <f aca="false">#N/A</f>
        <v>#N/A</v>
      </c>
      <c r="T805" s="69" t="e">
        <f aca="false">#N/A</f>
        <v>#N/A</v>
      </c>
      <c r="U805" s="69" t="e">
        <f aca="false">#N/A</f>
        <v>#N/A</v>
      </c>
      <c r="V805" s="70"/>
      <c r="W805" s="69"/>
      <c r="X805" s="69"/>
      <c r="Y805" s="69"/>
      <c r="Z805" s="69"/>
      <c r="AA805" s="69"/>
      <c r="AB805" s="69"/>
      <c r="AC805" s="69"/>
      <c r="AD805" s="69"/>
      <c r="AE805" s="69"/>
      <c r="AF805" s="69"/>
    </row>
    <row r="806" customFormat="false" ht="15" hidden="false" customHeight="true" outlineLevel="0" collapsed="false">
      <c r="A806" s="60" t="s">
        <v>94</v>
      </c>
      <c r="B806" s="61" t="str">
        <f aca="false">VLOOKUP(A806,PROGRAMAS!A:I,5,0)</f>
        <v>GESTÃO</v>
      </c>
      <c r="C806" s="62" t="str">
        <f aca="false">VLOOKUP(A806,PROGRAMAS!A:I,2,0)</f>
        <v>GESTÃO E MANUTENÇÃO DO PODER EXECUTIVO</v>
      </c>
      <c r="D806" s="62" t="str">
        <f aca="false">VLOOKUP(A806,PROGRAMAS!A:O,3,0)</f>
        <v>DIRETRIZ IV</v>
      </c>
      <c r="E806" s="62"/>
      <c r="F806" s="73" t="e">
        <f aca="false">#N/A</f>
        <v>#N/A</v>
      </c>
      <c r="G806" s="66" t="e">
        <f aca="false">VLOOKUP(F806,'AÇÕES ORÇAMENTÁRIAS'!D:E,2,0)</f>
        <v>#N/A</v>
      </c>
      <c r="H806" s="65" t="e">
        <f aca="false">VLOOKUP(CONCATENATE(G806,J806),'AÇÕES ORÇAMENTÁRIAS'!O:P,2,0)</f>
        <v>#N/A</v>
      </c>
      <c r="I806" s="65" t="e">
        <f aca="false">VLOOKUP(CONCATENATE(G806,J806),'AÇÕES ORÇAMENTÁRIAS'!O:Q,3,0)</f>
        <v>#N/A</v>
      </c>
      <c r="J806" s="66" t="str">
        <f aca="false">LEFT(K806,5)</f>
        <v>21201</v>
      </c>
      <c r="K806" s="67" t="s">
        <v>1740</v>
      </c>
      <c r="L806" s="71" t="s">
        <v>1746</v>
      </c>
      <c r="M806" s="66" t="str">
        <f aca="false">VLOOKUP(L806,'AÇÕES ESTRATÉGICAS'!D:E,2,0)</f>
        <v>2681</v>
      </c>
      <c r="N806" s="66" t="str">
        <f aca="false">CONCATENATE(J806,O806)</f>
        <v>21201PRESTAR SERVIÇOS COM QUALIDADE</v>
      </c>
      <c r="O806" s="69" t="s">
        <v>1748</v>
      </c>
      <c r="P806" s="69" t="s">
        <v>267</v>
      </c>
      <c r="Q806" s="69" t="n">
        <v>100</v>
      </c>
      <c r="R806" s="69" t="str">
        <f aca="false">VLOOKUP(O806,'PRODUTOS PPA'!G:G,1,0)</f>
        <v>PRESTAR SERVIÇOS COM QUALIDADE</v>
      </c>
      <c r="S806" s="69" t="e">
        <f aca="false">#N/A</f>
        <v>#N/A</v>
      </c>
      <c r="T806" s="69" t="e">
        <f aca="false">#N/A</f>
        <v>#N/A</v>
      </c>
      <c r="U806" s="69" t="e">
        <f aca="false">#N/A</f>
        <v>#N/A</v>
      </c>
      <c r="V806" s="70"/>
      <c r="W806" s="69"/>
      <c r="X806" s="69"/>
      <c r="Y806" s="69"/>
      <c r="Z806" s="69"/>
      <c r="AA806" s="69"/>
      <c r="AB806" s="69"/>
      <c r="AC806" s="69"/>
      <c r="AD806" s="69"/>
      <c r="AE806" s="69"/>
      <c r="AF806" s="69"/>
    </row>
    <row r="807" customFormat="false" ht="15" hidden="false" customHeight="true" outlineLevel="0" collapsed="false">
      <c r="A807" s="60" t="s">
        <v>94</v>
      </c>
      <c r="B807" s="61" t="str">
        <f aca="false">VLOOKUP(A807,PROGRAMAS!A:I,5,0)</f>
        <v>GESTÃO</v>
      </c>
      <c r="C807" s="62" t="str">
        <f aca="false">VLOOKUP(A807,PROGRAMAS!A:I,2,0)</f>
        <v>GESTÃO E MANUTENÇÃO DO PODER EXECUTIVO</v>
      </c>
      <c r="D807" s="62" t="str">
        <f aca="false">VLOOKUP(A807,PROGRAMAS!A:O,3,0)</f>
        <v>DIRETRIZ IV</v>
      </c>
      <c r="E807" s="62"/>
      <c r="F807" s="73" t="e">
        <f aca="false">#N/A</f>
        <v>#N/A</v>
      </c>
      <c r="G807" s="66" t="e">
        <f aca="false">VLOOKUP(F807,'AÇÕES ORÇAMENTÁRIAS'!D:E,2,0)</f>
        <v>#N/A</v>
      </c>
      <c r="H807" s="65" t="e">
        <f aca="false">VLOOKUP(CONCATENATE(G807,J807),'AÇÕES ORÇAMENTÁRIAS'!O:P,2,0)</f>
        <v>#N/A</v>
      </c>
      <c r="I807" s="65" t="e">
        <f aca="false">VLOOKUP(CONCATENATE(G807,J807),'AÇÕES ORÇAMENTÁRIAS'!O:Q,3,0)</f>
        <v>#N/A</v>
      </c>
      <c r="J807" s="66" t="str">
        <f aca="false">LEFT(K807,5)</f>
        <v>21201</v>
      </c>
      <c r="K807" s="67" t="s">
        <v>1740</v>
      </c>
      <c r="L807" s="71" t="s">
        <v>1746</v>
      </c>
      <c r="M807" s="66" t="str">
        <f aca="false">VLOOKUP(L807,'AÇÕES ESTRATÉGICAS'!D:E,2,0)</f>
        <v>2681</v>
      </c>
      <c r="N807" s="66" t="str">
        <f aca="false">CONCATENATE(J807,O807)</f>
        <v>21201SISTEMAS IMPLANTADOS</v>
      </c>
      <c r="O807" s="69" t="s">
        <v>748</v>
      </c>
      <c r="P807" s="69" t="s">
        <v>267</v>
      </c>
      <c r="Q807" s="69" t="n">
        <v>50</v>
      </c>
      <c r="R807" s="69" t="str">
        <f aca="false">VLOOKUP(O807,'PRODUTOS PPA'!G:G,1,0)</f>
        <v>SISTEMAS IMPLANTADOS</v>
      </c>
      <c r="S807" s="69" t="e">
        <f aca="false">#N/A</f>
        <v>#N/A</v>
      </c>
      <c r="T807" s="69" t="e">
        <f aca="false">#N/A</f>
        <v>#N/A</v>
      </c>
      <c r="U807" s="69" t="e">
        <f aca="false">#N/A</f>
        <v>#N/A</v>
      </c>
      <c r="V807" s="70"/>
      <c r="W807" s="69"/>
      <c r="X807" s="69"/>
      <c r="Y807" s="69"/>
      <c r="Z807" s="69"/>
      <c r="AA807" s="69"/>
      <c r="AB807" s="69"/>
      <c r="AC807" s="69"/>
      <c r="AD807" s="69"/>
      <c r="AE807" s="69"/>
      <c r="AF807" s="69"/>
    </row>
    <row r="808" customFormat="false" ht="15" hidden="false" customHeight="true" outlineLevel="0" collapsed="false">
      <c r="A808" s="60" t="s">
        <v>97</v>
      </c>
      <c r="B808" s="61" t="str">
        <f aca="false">VLOOKUP(A808,PROGRAMAS!A:I,5,0)</f>
        <v>GESTÃO</v>
      </c>
      <c r="C808" s="62" t="str">
        <f aca="false">VLOOKUP(A808,PROGRAMAS!A:I,2,0)</f>
        <v>SAÚDE DO SERVIDOR</v>
      </c>
      <c r="D808" s="62" t="str">
        <f aca="false">VLOOKUP(A808,PROGRAMAS!A:O,3,0)</f>
        <v>DIRETRIZ IV</v>
      </c>
      <c r="E808" s="62"/>
      <c r="F808" s="74" t="s">
        <v>1749</v>
      </c>
      <c r="G808" s="66" t="str">
        <f aca="false">VLOOKUP(F808,'AÇÕES ORÇAMENTÁRIAS'!D:E,2,0)</f>
        <v>2051</v>
      </c>
      <c r="H808" s="65" t="n">
        <f aca="false">VLOOKUP(CONCATENATE(G808,J808),'AÇÕES ORÇAMENTÁRIAS'!O:P,2,0)</f>
        <v>79136222</v>
      </c>
      <c r="I808" s="65" t="n">
        <f aca="false">VLOOKUP(CONCATENATE(G808,J808),'AÇÕES ORÇAMENTÁRIAS'!O:Q,3,0)</f>
        <v>47645305.07</v>
      </c>
      <c r="J808" s="66" t="str">
        <f aca="false">LEFT(K808,5)</f>
        <v>21201</v>
      </c>
      <c r="K808" s="67" t="s">
        <v>1740</v>
      </c>
      <c r="L808" s="71" t="s">
        <v>1750</v>
      </c>
      <c r="M808" s="66" t="str">
        <f aca="false">VLOOKUP(L808,'AÇÕES ESTRATÉGICAS'!D:E,2,0)</f>
        <v>2620</v>
      </c>
      <c r="N808" s="66" t="str">
        <f aca="false">CONCATENATE(J808,O808)</f>
        <v>21201CRIAÇÃO DE INSTRUÇÕES NORMATIVAS REFERENTE AO REGULAMENTO DO IASPI-SAÚDE</v>
      </c>
      <c r="O808" s="63" t="s">
        <v>1751</v>
      </c>
      <c r="P808" s="63" t="s">
        <v>1752</v>
      </c>
      <c r="Q808" s="69" t="n">
        <v>50</v>
      </c>
      <c r="R808" s="69" t="str">
        <f aca="false">VLOOKUP(O808,'PRODUTOS PPA'!G:G,1,0)</f>
        <v>CRIAÇÃO DE INSTRUÇÕES NORMATIVAS REFERENTE AO REGULAMENTO DO IASPI-SAÚDE</v>
      </c>
      <c r="S808" s="69" t="s">
        <v>1749</v>
      </c>
      <c r="T808" s="69" t="s">
        <v>1753</v>
      </c>
      <c r="U808" s="69" t="n">
        <v>79136222</v>
      </c>
      <c r="V808" s="70"/>
      <c r="W808" s="69"/>
      <c r="X808" s="69"/>
      <c r="Y808" s="69"/>
      <c r="Z808" s="69"/>
      <c r="AA808" s="69"/>
      <c r="AB808" s="69"/>
      <c r="AC808" s="69"/>
      <c r="AD808" s="69"/>
      <c r="AE808" s="69"/>
      <c r="AF808" s="69"/>
    </row>
    <row r="809" customFormat="false" ht="15" hidden="false" customHeight="true" outlineLevel="0" collapsed="false">
      <c r="A809" s="60" t="s">
        <v>97</v>
      </c>
      <c r="B809" s="61" t="str">
        <f aca="false">VLOOKUP(A809,PROGRAMAS!A:I,5,0)</f>
        <v>GESTÃO</v>
      </c>
      <c r="C809" s="62" t="str">
        <f aca="false">VLOOKUP(A809,PROGRAMAS!A:I,2,0)</f>
        <v>SAÚDE DO SERVIDOR</v>
      </c>
      <c r="D809" s="62" t="str">
        <f aca="false">VLOOKUP(A809,PROGRAMAS!A:O,3,0)</f>
        <v>DIRETRIZ IV</v>
      </c>
      <c r="E809" s="62"/>
      <c r="F809" s="74" t="s">
        <v>1749</v>
      </c>
      <c r="G809" s="66" t="str">
        <f aca="false">VLOOKUP(F809,'AÇÕES ORÇAMENTÁRIAS'!D:E,2,0)</f>
        <v>2051</v>
      </c>
      <c r="H809" s="65" t="n">
        <f aca="false">VLOOKUP(CONCATENATE(G809,J809),'AÇÕES ORÇAMENTÁRIAS'!O:P,2,0)</f>
        <v>79136222</v>
      </c>
      <c r="I809" s="65" t="n">
        <f aca="false">VLOOKUP(CONCATENATE(G809,J809),'AÇÕES ORÇAMENTÁRIAS'!O:Q,3,0)</f>
        <v>47645305.07</v>
      </c>
      <c r="J809" s="66" t="str">
        <f aca="false">LEFT(K809,5)</f>
        <v>21201</v>
      </c>
      <c r="K809" s="67" t="s">
        <v>1740</v>
      </c>
      <c r="L809" s="71" t="s">
        <v>1750</v>
      </c>
      <c r="M809" s="66" t="str">
        <f aca="false">VLOOKUP(L809,'AÇÕES ESTRATÉGICAS'!D:E,2,0)</f>
        <v>2620</v>
      </c>
      <c r="N809" s="66" t="str">
        <f aca="false">CONCATENATE(J809,O809)</f>
        <v>21201SERVIÇOS PRESTADOS</v>
      </c>
      <c r="O809" s="63" t="s">
        <v>1677</v>
      </c>
      <c r="P809" s="63" t="s">
        <v>251</v>
      </c>
      <c r="Q809" s="69" t="n">
        <v>2000000</v>
      </c>
      <c r="R809" s="69" t="str">
        <f aca="false">VLOOKUP(O809,'PRODUTOS PPA'!G:G,1,0)</f>
        <v>SERVIÇOS PRESTADOS</v>
      </c>
      <c r="S809" s="69" t="s">
        <v>1749</v>
      </c>
      <c r="T809" s="69" t="s">
        <v>1753</v>
      </c>
      <c r="U809" s="69" t="n">
        <v>79136222</v>
      </c>
      <c r="V809" s="70"/>
      <c r="W809" s="69"/>
      <c r="X809" s="69"/>
      <c r="Y809" s="69"/>
      <c r="Z809" s="69"/>
      <c r="AA809" s="69"/>
      <c r="AB809" s="69"/>
      <c r="AC809" s="69"/>
      <c r="AD809" s="69"/>
      <c r="AE809" s="69"/>
      <c r="AF809" s="69"/>
    </row>
    <row r="810" customFormat="false" ht="15" hidden="false" customHeight="true" outlineLevel="0" collapsed="false">
      <c r="A810" s="60" t="s">
        <v>97</v>
      </c>
      <c r="B810" s="61" t="str">
        <f aca="false">VLOOKUP(A810,PROGRAMAS!A:I,5,0)</f>
        <v>GESTÃO</v>
      </c>
      <c r="C810" s="62" t="str">
        <f aca="false">VLOOKUP(A810,PROGRAMAS!A:I,2,0)</f>
        <v>SAÚDE DO SERVIDOR</v>
      </c>
      <c r="D810" s="62" t="str">
        <f aca="false">VLOOKUP(A810,PROGRAMAS!A:O,3,0)</f>
        <v>DIRETRIZ IV</v>
      </c>
      <c r="E810" s="62"/>
      <c r="F810" s="74" t="s">
        <v>1754</v>
      </c>
      <c r="G810" s="66" t="str">
        <f aca="false">VLOOKUP(F810,'AÇÕES ORÇAMENTÁRIAS'!D:E,2,0)</f>
        <v>2052</v>
      </c>
      <c r="H810" s="65" t="n">
        <f aca="false">VLOOKUP(CONCATENATE(G810,J810),'AÇÕES ORÇAMENTÁRIAS'!O:P,2,0)</f>
        <v>131632217</v>
      </c>
      <c r="I810" s="65" t="n">
        <f aca="false">VLOOKUP(CONCATENATE(G810,J810),'AÇÕES ORÇAMENTÁRIAS'!O:Q,3,0)</f>
        <v>98477371.68</v>
      </c>
      <c r="J810" s="66" t="str">
        <f aca="false">LEFT(K810,5)</f>
        <v>21201</v>
      </c>
      <c r="K810" s="67" t="s">
        <v>1740</v>
      </c>
      <c r="L810" s="71" t="s">
        <v>1755</v>
      </c>
      <c r="M810" s="66" t="str">
        <f aca="false">VLOOKUP(L810,'AÇÕES ESTRATÉGICAS'!D:E,2,0)</f>
        <v>2622</v>
      </c>
      <c r="N810" s="66" t="str">
        <f aca="false">CONCATENATE(J810,O810)</f>
        <v>21201CRIAÇÃO DE INSTRUÇÕES NORMATIVAS REFERENTE AO REGULAMENTO DO PLAMTA</v>
      </c>
      <c r="O810" s="63" t="s">
        <v>1756</v>
      </c>
      <c r="P810" s="63" t="s">
        <v>1752</v>
      </c>
      <c r="Q810" s="69" t="n">
        <v>50</v>
      </c>
      <c r="R810" s="69" t="str">
        <f aca="false">VLOOKUP(O810,'PRODUTOS PPA'!G:G,1,0)</f>
        <v>CRIAÇÃO DE INSTRUÇÕES NORMATIVAS REFERENTE AO REGULAMENTO DO PLAMTA</v>
      </c>
      <c r="S810" s="69" t="s">
        <v>1754</v>
      </c>
      <c r="T810" s="69" t="s">
        <v>1757</v>
      </c>
      <c r="U810" s="69" t="n">
        <v>131632217</v>
      </c>
      <c r="V810" s="70"/>
      <c r="W810" s="69"/>
      <c r="X810" s="69"/>
      <c r="Y810" s="69"/>
      <c r="Z810" s="69"/>
      <c r="AA810" s="69"/>
      <c r="AB810" s="69"/>
      <c r="AC810" s="69"/>
      <c r="AD810" s="69"/>
      <c r="AE810" s="69"/>
      <c r="AF810" s="69"/>
    </row>
    <row r="811" customFormat="false" ht="15" hidden="false" customHeight="true" outlineLevel="0" collapsed="false">
      <c r="A811" s="60" t="s">
        <v>97</v>
      </c>
      <c r="B811" s="61" t="str">
        <f aca="false">VLOOKUP(A811,PROGRAMAS!A:I,5,0)</f>
        <v>GESTÃO</v>
      </c>
      <c r="C811" s="62" t="str">
        <f aca="false">VLOOKUP(A811,PROGRAMAS!A:I,2,0)</f>
        <v>SAÚDE DO SERVIDOR</v>
      </c>
      <c r="D811" s="62" t="str">
        <f aca="false">VLOOKUP(A811,PROGRAMAS!A:O,3,0)</f>
        <v>DIRETRIZ IV</v>
      </c>
      <c r="E811" s="62"/>
      <c r="F811" s="74" t="s">
        <v>1754</v>
      </c>
      <c r="G811" s="66" t="str">
        <f aca="false">VLOOKUP(F811,'AÇÕES ORÇAMENTÁRIAS'!D:E,2,0)</f>
        <v>2052</v>
      </c>
      <c r="H811" s="65" t="n">
        <f aca="false">VLOOKUP(CONCATENATE(G811,J811),'AÇÕES ORÇAMENTÁRIAS'!O:P,2,0)</f>
        <v>131632217</v>
      </c>
      <c r="I811" s="65" t="n">
        <f aca="false">VLOOKUP(CONCATENATE(G811,J811),'AÇÕES ORÇAMENTÁRIAS'!O:Q,3,0)</f>
        <v>98477371.68</v>
      </c>
      <c r="J811" s="66" t="str">
        <f aca="false">LEFT(K811,5)</f>
        <v>21201</v>
      </c>
      <c r="K811" s="67" t="s">
        <v>1740</v>
      </c>
      <c r="L811" s="71" t="s">
        <v>1755</v>
      </c>
      <c r="M811" s="66" t="str">
        <f aca="false">VLOOKUP(L811,'AÇÕES ESTRATÉGICAS'!D:E,2,0)</f>
        <v>2622</v>
      </c>
      <c r="N811" s="66" t="str">
        <f aca="false">CONCATENATE(J811,O811)</f>
        <v>21201INTERNAÇÕES</v>
      </c>
      <c r="O811" s="63" t="s">
        <v>1758</v>
      </c>
      <c r="P811" s="63" t="s">
        <v>251</v>
      </c>
      <c r="Q811" s="69" t="n">
        <v>60000</v>
      </c>
      <c r="R811" s="69" t="str">
        <f aca="false">VLOOKUP(O811,'PRODUTOS PPA'!G:G,1,0)</f>
        <v>INTERNAÇÕES</v>
      </c>
      <c r="S811" s="69" t="s">
        <v>1754</v>
      </c>
      <c r="T811" s="69" t="s">
        <v>1757</v>
      </c>
      <c r="U811" s="69" t="n">
        <v>131632217</v>
      </c>
      <c r="V811" s="70"/>
      <c r="W811" s="69"/>
      <c r="X811" s="69"/>
      <c r="Y811" s="69"/>
      <c r="Z811" s="69"/>
      <c r="AA811" s="69"/>
      <c r="AB811" s="69"/>
      <c r="AC811" s="69"/>
      <c r="AD811" s="69"/>
      <c r="AE811" s="69"/>
      <c r="AF811" s="69"/>
    </row>
    <row r="812" customFormat="false" ht="15" hidden="false" customHeight="true" outlineLevel="0" collapsed="false">
      <c r="A812" s="60" t="s">
        <v>51</v>
      </c>
      <c r="B812" s="61" t="str">
        <f aca="false">VLOOKUP(A812,PROGRAMAS!A:I,5,0)</f>
        <v>TEMÁTICO</v>
      </c>
      <c r="C812" s="62" t="str">
        <f aca="false">VLOOKUP(A812,PROGRAMAS!A:I,2,0)</f>
        <v>GESTÃO MODERNA ORIENTADA PARA RESULTADOS</v>
      </c>
      <c r="D812" s="62" t="str">
        <f aca="false">VLOOKUP(A812,PROGRAMAS!A:O,3,0)</f>
        <v>DIRETRIZ IV</v>
      </c>
      <c r="E812" s="62" t="str">
        <f aca="false">VLOOKUP(A812,PROGRAMAS!A:O,6,0)</f>
        <v>INSTITUCIONAL</v>
      </c>
      <c r="F812" s="74" t="s">
        <v>1697</v>
      </c>
      <c r="G812" s="66" t="str">
        <f aca="false">VLOOKUP(F812,'AÇÕES ORÇAMENTÁRIAS'!D:E,2,0)</f>
        <v>2049</v>
      </c>
      <c r="H812" s="65" t="e">
        <f aca="false">VLOOKUP(CONCATENATE(G812,J812),'AÇÕES ORÇAMENTÁRIAS'!O:P,2,0)</f>
        <v>#N/A</v>
      </c>
      <c r="I812" s="65" t="e">
        <f aca="false">VLOOKUP(CONCATENATE(G812,J812),'AÇÕES ORÇAMENTÁRIAS'!O:Q,3,0)</f>
        <v>#N/A</v>
      </c>
      <c r="J812" s="66" t="str">
        <f aca="false">LEFT(K812,5)</f>
        <v>21203</v>
      </c>
      <c r="K812" s="67" t="s">
        <v>1759</v>
      </c>
      <c r="L812" s="71" t="s">
        <v>1760</v>
      </c>
      <c r="M812" s="66" t="str">
        <f aca="false">VLOOKUP(L812,'AÇÕES ESTRATÉGICAS'!D:E,2,0)</f>
        <v>1619</v>
      </c>
      <c r="N812" s="66" t="str">
        <f aca="false">CONCATENATE(J812,O812)</f>
        <v>21203SERVIDORES QUALIFICADOS</v>
      </c>
      <c r="O812" s="69" t="s">
        <v>215</v>
      </c>
      <c r="P812" s="69" t="s">
        <v>147</v>
      </c>
      <c r="Q812" s="69" t="n">
        <v>50</v>
      </c>
      <c r="R812" s="69" t="str">
        <f aca="false">VLOOKUP(O812,'PRODUTOS PPA'!G:G,1,0)</f>
        <v>SERVIDORES QUALIFICADOS</v>
      </c>
      <c r="S812" s="69" t="s">
        <v>1697</v>
      </c>
      <c r="T812" s="69" t="s">
        <v>1742</v>
      </c>
      <c r="U812" s="69" t="e">
        <f aca="false">#N/A</f>
        <v>#N/A</v>
      </c>
      <c r="V812" s="70"/>
      <c r="W812" s="69"/>
      <c r="X812" s="69"/>
      <c r="Y812" s="69"/>
      <c r="Z812" s="69"/>
      <c r="AA812" s="69"/>
      <c r="AB812" s="69"/>
      <c r="AC812" s="69"/>
      <c r="AD812" s="69"/>
      <c r="AE812" s="69"/>
      <c r="AF812" s="69"/>
    </row>
    <row r="813" customFormat="false" ht="15" hidden="false" customHeight="true" outlineLevel="0" collapsed="false">
      <c r="A813" s="60" t="s">
        <v>51</v>
      </c>
      <c r="B813" s="61" t="str">
        <f aca="false">VLOOKUP(A813,PROGRAMAS!A:I,5,0)</f>
        <v>TEMÁTICO</v>
      </c>
      <c r="C813" s="62" t="str">
        <f aca="false">VLOOKUP(A813,PROGRAMAS!A:I,2,0)</f>
        <v>GESTÃO MODERNA ORIENTADA PARA RESULTADOS</v>
      </c>
      <c r="D813" s="62" t="str">
        <f aca="false">VLOOKUP(A813,PROGRAMAS!A:O,3,0)</f>
        <v>DIRETRIZ IV</v>
      </c>
      <c r="E813" s="62" t="str">
        <f aca="false">VLOOKUP(A813,PROGRAMAS!A:O,6,0)</f>
        <v>INSTITUCIONAL</v>
      </c>
      <c r="F813" s="63" t="e">
        <f aca="false">#N/A</f>
        <v>#N/A</v>
      </c>
      <c r="G813" s="66" t="e">
        <f aca="false">VLOOKUP(F813,'AÇÕES ORÇAMENTÁRIAS'!D:E,2,0)</f>
        <v>#N/A</v>
      </c>
      <c r="H813" s="65" t="e">
        <f aca="false">VLOOKUP(CONCATENATE(G813,J813),'AÇÕES ORÇAMENTÁRIAS'!O:P,2,0)</f>
        <v>#N/A</v>
      </c>
      <c r="I813" s="65" t="e">
        <f aca="false">VLOOKUP(CONCATENATE(G813,J813),'AÇÕES ORÇAMENTÁRIAS'!O:Q,3,0)</f>
        <v>#N/A</v>
      </c>
      <c r="J813" s="66" t="str">
        <f aca="false">LEFT(K813,5)</f>
        <v>21203</v>
      </c>
      <c r="K813" s="67" t="s">
        <v>1759</v>
      </c>
      <c r="L813" s="71" t="s">
        <v>1760</v>
      </c>
      <c r="M813" s="66" t="str">
        <f aca="false">VLOOKUP(L813,'AÇÕES ESTRATÉGICAS'!D:E,2,0)</f>
        <v>1619</v>
      </c>
      <c r="N813" s="66" t="str">
        <f aca="false">CONCATENATE(J813,O813)</f>
        <v>21203ARQUIVO MODERNIZADO</v>
      </c>
      <c r="O813" s="63" t="s">
        <v>1761</v>
      </c>
      <c r="P813" s="63" t="s">
        <v>136</v>
      </c>
      <c r="Q813" s="69" t="n">
        <v>25</v>
      </c>
      <c r="R813" s="69" t="str">
        <f aca="false">VLOOKUP(O813,'PRODUTOS PPA'!G:G,1,0)</f>
        <v>ARQUIVO MODERNIZADO</v>
      </c>
      <c r="S813" s="69" t="e">
        <f aca="false">#N/A</f>
        <v>#N/A</v>
      </c>
      <c r="T813" s="69" t="e">
        <f aca="false">#N/A</f>
        <v>#N/A</v>
      </c>
      <c r="U813" s="69" t="e">
        <f aca="false">#N/A</f>
        <v>#N/A</v>
      </c>
      <c r="V813" s="70"/>
      <c r="W813" s="69"/>
      <c r="X813" s="69"/>
      <c r="Y813" s="69"/>
      <c r="Z813" s="69"/>
      <c r="AA813" s="69"/>
      <c r="AB813" s="69"/>
      <c r="AC813" s="69"/>
      <c r="AD813" s="69"/>
      <c r="AE813" s="69"/>
      <c r="AF813" s="69"/>
    </row>
    <row r="814" customFormat="false" ht="15" hidden="false" customHeight="true" outlineLevel="0" collapsed="false">
      <c r="A814" s="60" t="s">
        <v>94</v>
      </c>
      <c r="B814" s="61" t="str">
        <f aca="false">VLOOKUP(A814,PROGRAMAS!A:I,5,0)</f>
        <v>GESTÃO</v>
      </c>
      <c r="C814" s="62" t="str">
        <f aca="false">VLOOKUP(A814,PROGRAMAS!A:I,2,0)</f>
        <v>GESTÃO E MANUTENÇÃO DO PODER EXECUTIVO</v>
      </c>
      <c r="D814" s="62" t="str">
        <f aca="false">VLOOKUP(A814,PROGRAMAS!A:O,3,0)</f>
        <v>DIRETRIZ IV</v>
      </c>
      <c r="E814" s="62"/>
      <c r="F814" s="74" t="s">
        <v>1762</v>
      </c>
      <c r="G814" s="66" t="str">
        <f aca="false">VLOOKUP(F814,'AÇÕES ORÇAMENTÁRIAS'!D:E,2,0)</f>
        <v>2226</v>
      </c>
      <c r="H814" s="65" t="n">
        <f aca="false">VLOOKUP(CONCATENATE(G814,J814),'AÇÕES ORÇAMENTÁRIAS'!O:P,2,0)</f>
        <v>1820000</v>
      </c>
      <c r="I814" s="65" t="n">
        <f aca="false">VLOOKUP(CONCATENATE(G814,J814),'AÇÕES ORÇAMENTÁRIAS'!O:Q,3,0)</f>
        <v>800000</v>
      </c>
      <c r="J814" s="66" t="str">
        <f aca="false">LEFT(K814,5)</f>
        <v>21203</v>
      </c>
      <c r="K814" s="67" t="s">
        <v>1759</v>
      </c>
      <c r="L814" s="71" t="s">
        <v>1763</v>
      </c>
      <c r="M814" s="66" t="str">
        <f aca="false">VLOOKUP(L814,'AÇÕES ESTRATÉGICAS'!D:E,2,0)</f>
        <v>1595</v>
      </c>
      <c r="N814" s="66" t="str">
        <f aca="false">CONCATENATE(J814,O814)</f>
        <v>21203GESTÃO ADMINISTRATIVA MELHORADA</v>
      </c>
      <c r="O814" s="63" t="s">
        <v>259</v>
      </c>
      <c r="P814" s="63" t="s">
        <v>213</v>
      </c>
      <c r="Q814" s="69" t="n">
        <v>25</v>
      </c>
      <c r="R814" s="69" t="str">
        <f aca="false">VLOOKUP(O814,'PRODUTOS PPA'!G:G,1,0)</f>
        <v>GESTÃO ADMINISTRATIVA MELHORADA</v>
      </c>
      <c r="S814" s="69" t="s">
        <v>1762</v>
      </c>
      <c r="T814" s="69" t="s">
        <v>1764</v>
      </c>
      <c r="U814" s="69" t="n">
        <v>1820000</v>
      </c>
      <c r="V814" s="70"/>
      <c r="W814" s="69"/>
      <c r="X814" s="69"/>
      <c r="Y814" s="69"/>
      <c r="Z814" s="69"/>
      <c r="AA814" s="69"/>
      <c r="AB814" s="69"/>
      <c r="AC814" s="69"/>
      <c r="AD814" s="69"/>
      <c r="AE814" s="69"/>
      <c r="AF814" s="69"/>
    </row>
    <row r="815" customFormat="false" ht="15" hidden="false" customHeight="true" outlineLevel="0" collapsed="false">
      <c r="A815" s="60" t="s">
        <v>96</v>
      </c>
      <c r="B815" s="61" t="str">
        <f aca="false">VLOOKUP(A815,PROGRAMAS!A:I,5,0)</f>
        <v>GESTÃO</v>
      </c>
      <c r="C815" s="62" t="str">
        <f aca="false">VLOOKUP(A815,PROGRAMAS!A:I,2,0)</f>
        <v>PREVIDÊNCIA SOCIAL DO SERVIDOR</v>
      </c>
      <c r="D815" s="62" t="str">
        <f aca="false">VLOOKUP(A815,PROGRAMAS!A:O,3,0)</f>
        <v>DIRETRIZ IV</v>
      </c>
      <c r="E815" s="62"/>
      <c r="F815" s="73" t="e">
        <f aca="false">#N/A</f>
        <v>#N/A</v>
      </c>
      <c r="G815" s="66" t="e">
        <f aca="false">VLOOKUP(F815,'AÇÕES ORÇAMENTÁRIAS'!D:E,2,0)</f>
        <v>#N/A</v>
      </c>
      <c r="H815" s="65" t="e">
        <f aca="false">VLOOKUP(CONCATENATE(G815,J815),'AÇÕES ORÇAMENTÁRIAS'!O:P,2,0)</f>
        <v>#N/A</v>
      </c>
      <c r="I815" s="65" t="e">
        <f aca="false">VLOOKUP(CONCATENATE(G815,J815),'AÇÕES ORÇAMENTÁRIAS'!O:Q,3,0)</f>
        <v>#N/A</v>
      </c>
      <c r="J815" s="66" t="str">
        <f aca="false">LEFT(K815,5)</f>
        <v>21203</v>
      </c>
      <c r="K815" s="67" t="s">
        <v>1759</v>
      </c>
      <c r="L815" s="71" t="s">
        <v>1765</v>
      </c>
      <c r="M815" s="66" t="str">
        <f aca="false">VLOOKUP(L815,'AÇÕES ESTRATÉGICAS'!D:E,2,0)</f>
        <v>2460</v>
      </c>
      <c r="N815" s="66" t="str">
        <f aca="false">CONCATENATE(J815,O815)</f>
        <v>21203CONTRATAÇÃO DE CONSULTORIA E ASSESSORIA PARA CONSTRUÇÃO DE SOLUÇÃO PARA O EQUILÍBRIO FINANCEIRO E ATUARIAL DO REGIME PRÓPRIO DO ESTADO DO PIAUI(RPPS)</v>
      </c>
      <c r="O815" s="69" t="s">
        <v>1766</v>
      </c>
      <c r="P815" s="69" t="s">
        <v>1767</v>
      </c>
      <c r="Q815" s="69" t="n">
        <v>1</v>
      </c>
      <c r="R815" s="69" t="str">
        <f aca="false">VLOOKUP(O815,'PRODUTOS PPA'!G:G,1,0)</f>
        <v>CONTRATAÇÃO DE CONSULTORIA E ASSESSORIA PARA CONSTRUÇÃO DE SOLUÇÃO PARA O EQUILÍBRIO FINANCEIRO E ATUARIAL DO REGIME PRÓPRIO DO ESTADO DO PIAUI(RPPS)</v>
      </c>
      <c r="S815" s="69" t="e">
        <f aca="false">#N/A</f>
        <v>#N/A</v>
      </c>
      <c r="T815" s="69" t="e">
        <f aca="false">#N/A</f>
        <v>#N/A</v>
      </c>
      <c r="U815" s="69" t="e">
        <f aca="false">#N/A</f>
        <v>#N/A</v>
      </c>
      <c r="V815" s="70"/>
      <c r="W815" s="69"/>
      <c r="X815" s="69"/>
      <c r="Y815" s="69"/>
      <c r="Z815" s="69"/>
      <c r="AA815" s="69"/>
      <c r="AB815" s="69"/>
      <c r="AC815" s="69"/>
      <c r="AD815" s="69"/>
      <c r="AE815" s="69"/>
      <c r="AF815" s="69"/>
    </row>
    <row r="816" customFormat="false" ht="15" hidden="false" customHeight="true" outlineLevel="0" collapsed="false">
      <c r="A816" s="60" t="s">
        <v>96</v>
      </c>
      <c r="B816" s="61" t="str">
        <f aca="false">VLOOKUP(A816,PROGRAMAS!A:I,5,0)</f>
        <v>GESTÃO</v>
      </c>
      <c r="C816" s="62" t="str">
        <f aca="false">VLOOKUP(A816,PROGRAMAS!A:I,2,0)</f>
        <v>PREVIDÊNCIA SOCIAL DO SERVIDOR</v>
      </c>
      <c r="D816" s="62" t="str">
        <f aca="false">VLOOKUP(A816,PROGRAMAS!A:O,3,0)</f>
        <v>DIRETRIZ IV</v>
      </c>
      <c r="E816" s="62"/>
      <c r="F816" s="73" t="e">
        <f aca="false">#N/A</f>
        <v>#N/A</v>
      </c>
      <c r="G816" s="66" t="e">
        <f aca="false">VLOOKUP(F816,'AÇÕES ORÇAMENTÁRIAS'!D:E,2,0)</f>
        <v>#N/A</v>
      </c>
      <c r="H816" s="65" t="e">
        <f aca="false">VLOOKUP(CONCATENATE(G816,J816),'AÇÕES ORÇAMENTÁRIAS'!O:P,2,0)</f>
        <v>#N/A</v>
      </c>
      <c r="I816" s="65" t="e">
        <f aca="false">VLOOKUP(CONCATENATE(G816,J816),'AÇÕES ORÇAMENTÁRIAS'!O:Q,3,0)</f>
        <v>#N/A</v>
      </c>
      <c r="J816" s="66" t="str">
        <f aca="false">LEFT(K816,5)</f>
        <v>21203</v>
      </c>
      <c r="K816" s="67" t="s">
        <v>1759</v>
      </c>
      <c r="L816" s="71" t="s">
        <v>1765</v>
      </c>
      <c r="M816" s="66" t="str">
        <f aca="false">VLOOKUP(L816,'AÇÕES ESTRATÉGICAS'!D:E,2,0)</f>
        <v>2460</v>
      </c>
      <c r="N816" s="66" t="str">
        <f aca="false">CONCATENATE(J816,O816)</f>
        <v>21203CONTRATAR CUSTODIANTE, ADMINISTRADOR, GESTOR E/OU CONSULTOR PARA INVESTIMENTO MOBILIÁRIO E IMOBILIÁRIOS VINCULADOS AO REGIME DE PREVIDENCIA SOCIAL DO ESTADO DO PIAUI</v>
      </c>
      <c r="O816" s="63" t="s">
        <v>1768</v>
      </c>
      <c r="P816" s="63" t="s">
        <v>136</v>
      </c>
      <c r="Q816" s="69" t="n">
        <v>25</v>
      </c>
      <c r="R816" s="69" t="str">
        <f aca="false">VLOOKUP(O816,'PRODUTOS PPA'!G:G,1,0)</f>
        <v>CONTRATAR CUSTODIANTE, ADMINISTRADOR, GESTOR E/OU CONSULTOR PARA INVESTIMENTO MOBILIÁRIO E IMOBILIÁRIOS VINCULADOS AO REGIME DE PREVIDENCIA SOCIAL DO ESTADO DO PIAUI</v>
      </c>
      <c r="S816" s="69" t="e">
        <f aca="false">#N/A</f>
        <v>#N/A</v>
      </c>
      <c r="T816" s="69" t="e">
        <f aca="false">#N/A</f>
        <v>#N/A</v>
      </c>
      <c r="U816" s="69" t="e">
        <f aca="false">#N/A</f>
        <v>#N/A</v>
      </c>
      <c r="V816" s="70"/>
      <c r="W816" s="69"/>
      <c r="X816" s="69"/>
      <c r="Y816" s="69"/>
      <c r="Z816" s="69"/>
      <c r="AA816" s="69"/>
      <c r="AB816" s="69"/>
      <c r="AC816" s="69"/>
      <c r="AD816" s="69"/>
      <c r="AE816" s="69"/>
      <c r="AF816" s="69"/>
    </row>
    <row r="817" customFormat="false" ht="15" hidden="false" customHeight="true" outlineLevel="0" collapsed="false">
      <c r="A817" s="60" t="s">
        <v>96</v>
      </c>
      <c r="B817" s="61" t="str">
        <f aca="false">VLOOKUP(A817,PROGRAMAS!A:I,5,0)</f>
        <v>GESTÃO</v>
      </c>
      <c r="C817" s="62" t="str">
        <f aca="false">VLOOKUP(A817,PROGRAMAS!A:I,2,0)</f>
        <v>PREVIDÊNCIA SOCIAL DO SERVIDOR</v>
      </c>
      <c r="D817" s="62" t="str">
        <f aca="false">VLOOKUP(A817,PROGRAMAS!A:O,3,0)</f>
        <v>DIRETRIZ IV</v>
      </c>
      <c r="E817" s="62"/>
      <c r="F817" s="73" t="e">
        <f aca="false">#N/A</f>
        <v>#N/A</v>
      </c>
      <c r="G817" s="66" t="e">
        <f aca="false">VLOOKUP(F817,'AÇÕES ORÇAMENTÁRIAS'!D:E,2,0)</f>
        <v>#N/A</v>
      </c>
      <c r="H817" s="65" t="e">
        <f aca="false">VLOOKUP(CONCATENATE(G817,J817),'AÇÕES ORÇAMENTÁRIAS'!O:P,2,0)</f>
        <v>#N/A</v>
      </c>
      <c r="I817" s="65" t="e">
        <f aca="false">VLOOKUP(CONCATENATE(G817,J817),'AÇÕES ORÇAMENTÁRIAS'!O:Q,3,0)</f>
        <v>#N/A</v>
      </c>
      <c r="J817" s="66" t="str">
        <f aca="false">LEFT(K817,5)</f>
        <v>21203</v>
      </c>
      <c r="K817" s="67" t="s">
        <v>1759</v>
      </c>
      <c r="L817" s="71" t="s">
        <v>1765</v>
      </c>
      <c r="M817" s="66" t="str">
        <f aca="false">VLOOKUP(L817,'AÇÕES ESTRATÉGICAS'!D:E,2,0)</f>
        <v>2460</v>
      </c>
      <c r="N817" s="66" t="str">
        <f aca="false">CONCATENATE(J817,O817)</f>
        <v>21203DIGITALIZAÇÃO DO ARQUIVO PREVIDENCIÁRIO REALIZADO</v>
      </c>
      <c r="O817" s="63" t="s">
        <v>1769</v>
      </c>
      <c r="P817" s="63" t="s">
        <v>136</v>
      </c>
      <c r="Q817" s="69" t="n">
        <v>50</v>
      </c>
      <c r="R817" s="69" t="str">
        <f aca="false">VLOOKUP(O817,'PRODUTOS PPA'!G:G,1,0)</f>
        <v>DIGITALIZAÇÃO DO ARQUIVO PREVIDENCIÁRIO REALIZADO</v>
      </c>
      <c r="S817" s="69" t="e">
        <f aca="false">#N/A</f>
        <v>#N/A</v>
      </c>
      <c r="T817" s="69" t="e">
        <f aca="false">#N/A</f>
        <v>#N/A</v>
      </c>
      <c r="U817" s="69" t="e">
        <f aca="false">#N/A</f>
        <v>#N/A</v>
      </c>
      <c r="V817" s="70"/>
      <c r="W817" s="69"/>
      <c r="X817" s="69"/>
      <c r="Y817" s="69"/>
      <c r="Z817" s="69"/>
      <c r="AA817" s="69"/>
      <c r="AB817" s="69"/>
      <c r="AC817" s="69"/>
      <c r="AD817" s="69"/>
      <c r="AE817" s="69"/>
      <c r="AF817" s="69"/>
    </row>
    <row r="818" customFormat="false" ht="15" hidden="false" customHeight="true" outlineLevel="0" collapsed="false">
      <c r="A818" s="60" t="s">
        <v>96</v>
      </c>
      <c r="B818" s="61" t="str">
        <f aca="false">VLOOKUP(A818,PROGRAMAS!A:I,5,0)</f>
        <v>GESTÃO</v>
      </c>
      <c r="C818" s="62" t="str">
        <f aca="false">VLOOKUP(A818,PROGRAMAS!A:I,2,0)</f>
        <v>PREVIDÊNCIA SOCIAL DO SERVIDOR</v>
      </c>
      <c r="D818" s="62" t="str">
        <f aca="false">VLOOKUP(A818,PROGRAMAS!A:O,3,0)</f>
        <v>DIRETRIZ IV</v>
      </c>
      <c r="E818" s="62"/>
      <c r="F818" s="73" t="e">
        <f aca="false">#N/A</f>
        <v>#N/A</v>
      </c>
      <c r="G818" s="66" t="e">
        <f aca="false">VLOOKUP(F818,'AÇÕES ORÇAMENTÁRIAS'!D:E,2,0)</f>
        <v>#N/A</v>
      </c>
      <c r="H818" s="65" t="e">
        <f aca="false">VLOOKUP(CONCATENATE(G818,J818),'AÇÕES ORÇAMENTÁRIAS'!O:P,2,0)</f>
        <v>#N/A</v>
      </c>
      <c r="I818" s="65" t="e">
        <f aca="false">VLOOKUP(CONCATENATE(G818,J818),'AÇÕES ORÇAMENTÁRIAS'!O:Q,3,0)</f>
        <v>#N/A</v>
      </c>
      <c r="J818" s="66" t="str">
        <f aca="false">LEFT(K818,5)</f>
        <v>21203</v>
      </c>
      <c r="K818" s="67" t="s">
        <v>1759</v>
      </c>
      <c r="L818" s="71" t="s">
        <v>1765</v>
      </c>
      <c r="M818" s="66" t="str">
        <f aca="false">VLOOKUP(L818,'AÇÕES ESTRATÉGICAS'!D:E,2,0)</f>
        <v>2460</v>
      </c>
      <c r="N818" s="66" t="str">
        <f aca="false">CONCATENATE(J818,O818)</f>
        <v>21203ESTUDO ATUARIAL REALIZADO</v>
      </c>
      <c r="O818" s="63" t="s">
        <v>1770</v>
      </c>
      <c r="P818" s="63" t="s">
        <v>1771</v>
      </c>
      <c r="Q818" s="69" t="n">
        <v>1</v>
      </c>
      <c r="R818" s="69" t="str">
        <f aca="false">VLOOKUP(O818,'PRODUTOS PPA'!G:G,1,0)</f>
        <v>ESTUDO ATUARIAL REALIZADO</v>
      </c>
      <c r="S818" s="69" t="e">
        <f aca="false">#N/A</f>
        <v>#N/A</v>
      </c>
      <c r="T818" s="69" t="e">
        <f aca="false">#N/A</f>
        <v>#N/A</v>
      </c>
      <c r="U818" s="69" t="e">
        <f aca="false">#N/A</f>
        <v>#N/A</v>
      </c>
      <c r="V818" s="70"/>
      <c r="W818" s="69"/>
      <c r="X818" s="69"/>
      <c r="Y818" s="69"/>
      <c r="Z818" s="69"/>
      <c r="AA818" s="69"/>
      <c r="AB818" s="69"/>
      <c r="AC818" s="69"/>
      <c r="AD818" s="69"/>
      <c r="AE818" s="69"/>
      <c r="AF818" s="69"/>
    </row>
    <row r="819" customFormat="false" ht="15" hidden="false" customHeight="true" outlineLevel="0" collapsed="false">
      <c r="A819" s="60" t="s">
        <v>96</v>
      </c>
      <c r="B819" s="61" t="str">
        <f aca="false">VLOOKUP(A819,PROGRAMAS!A:I,5,0)</f>
        <v>GESTÃO</v>
      </c>
      <c r="C819" s="62" t="str">
        <f aca="false">VLOOKUP(A819,PROGRAMAS!A:I,2,0)</f>
        <v>PREVIDÊNCIA SOCIAL DO SERVIDOR</v>
      </c>
      <c r="D819" s="62" t="str">
        <f aca="false">VLOOKUP(A819,PROGRAMAS!A:O,3,0)</f>
        <v>DIRETRIZ IV</v>
      </c>
      <c r="E819" s="62"/>
      <c r="F819" s="73" t="e">
        <f aca="false">#N/A</f>
        <v>#N/A</v>
      </c>
      <c r="G819" s="66" t="e">
        <f aca="false">VLOOKUP(F819,'AÇÕES ORÇAMENTÁRIAS'!D:E,2,0)</f>
        <v>#N/A</v>
      </c>
      <c r="H819" s="65" t="e">
        <f aca="false">VLOOKUP(CONCATENATE(G819,J819),'AÇÕES ORÇAMENTÁRIAS'!O:P,2,0)</f>
        <v>#N/A</v>
      </c>
      <c r="I819" s="65" t="e">
        <f aca="false">VLOOKUP(CONCATENATE(G819,J819),'AÇÕES ORÇAMENTÁRIAS'!O:Q,3,0)</f>
        <v>#N/A</v>
      </c>
      <c r="J819" s="66" t="str">
        <f aca="false">LEFT(K819,5)</f>
        <v>21203</v>
      </c>
      <c r="K819" s="67" t="s">
        <v>1759</v>
      </c>
      <c r="L819" s="71" t="s">
        <v>1765</v>
      </c>
      <c r="M819" s="66" t="str">
        <f aca="false">VLOOKUP(L819,'AÇÕES ESTRATÉGICAS'!D:E,2,0)</f>
        <v>2460</v>
      </c>
      <c r="N819" s="66" t="str">
        <f aca="false">CONCATENATE(J819,O819)</f>
        <v>21203GESTÃO DO REGIME PRÓPRIO DE PREVIDÊNCIA SOCIAL DO ESTADO (RPPS) MODERNIZADO</v>
      </c>
      <c r="O819" s="63" t="s">
        <v>1772</v>
      </c>
      <c r="P819" s="63" t="s">
        <v>136</v>
      </c>
      <c r="Q819" s="69" t="n">
        <v>25</v>
      </c>
      <c r="R819" s="69" t="str">
        <f aca="false">VLOOKUP(O819,'PRODUTOS PPA'!G:G,1,0)</f>
        <v>GESTÃO DO REGIME PRÓPRIO DE PREVIDÊNCIA SOCIAL DO ESTADO (RPPS) MODERNIZADO</v>
      </c>
      <c r="S819" s="69" t="e">
        <f aca="false">#N/A</f>
        <v>#N/A</v>
      </c>
      <c r="T819" s="69" t="e">
        <f aca="false">#N/A</f>
        <v>#N/A</v>
      </c>
      <c r="U819" s="69" t="e">
        <f aca="false">#N/A</f>
        <v>#N/A</v>
      </c>
      <c r="V819" s="70"/>
      <c r="W819" s="69"/>
      <c r="X819" s="69"/>
      <c r="Y819" s="69"/>
      <c r="Z819" s="69"/>
      <c r="AA819" s="69"/>
      <c r="AB819" s="69"/>
      <c r="AC819" s="69"/>
      <c r="AD819" s="69"/>
      <c r="AE819" s="69"/>
      <c r="AF819" s="69"/>
    </row>
    <row r="820" customFormat="false" ht="15" hidden="false" customHeight="true" outlineLevel="0" collapsed="false">
      <c r="A820" s="60" t="s">
        <v>96</v>
      </c>
      <c r="B820" s="61" t="str">
        <f aca="false">VLOOKUP(A820,PROGRAMAS!A:I,5,0)</f>
        <v>GESTÃO</v>
      </c>
      <c r="C820" s="62" t="str">
        <f aca="false">VLOOKUP(A820,PROGRAMAS!A:I,2,0)</f>
        <v>PREVIDÊNCIA SOCIAL DO SERVIDOR</v>
      </c>
      <c r="D820" s="62" t="str">
        <f aca="false">VLOOKUP(A820,PROGRAMAS!A:O,3,0)</f>
        <v>DIRETRIZ IV</v>
      </c>
      <c r="E820" s="62"/>
      <c r="F820" s="73" t="e">
        <f aca="false">#N/A</f>
        <v>#N/A</v>
      </c>
      <c r="G820" s="66" t="e">
        <f aca="false">VLOOKUP(F820,'AÇÕES ORÇAMENTÁRIAS'!D:E,2,0)</f>
        <v>#N/A</v>
      </c>
      <c r="H820" s="65" t="e">
        <f aca="false">VLOOKUP(CONCATENATE(G820,J820),'AÇÕES ORÇAMENTÁRIAS'!O:P,2,0)</f>
        <v>#N/A</v>
      </c>
      <c r="I820" s="65" t="e">
        <f aca="false">VLOOKUP(CONCATENATE(G820,J820),'AÇÕES ORÇAMENTÁRIAS'!O:Q,3,0)</f>
        <v>#N/A</v>
      </c>
      <c r="J820" s="66" t="str">
        <f aca="false">LEFT(K820,5)</f>
        <v>21203</v>
      </c>
      <c r="K820" s="67" t="s">
        <v>1759</v>
      </c>
      <c r="L820" s="71" t="s">
        <v>1765</v>
      </c>
      <c r="M820" s="66" t="str">
        <f aca="false">VLOOKUP(L820,'AÇÕES ESTRATÉGICAS'!D:E,2,0)</f>
        <v>2460</v>
      </c>
      <c r="N820" s="66" t="str">
        <f aca="false">CONCATENATE(J820,O820)</f>
        <v>21203MODERNIZAÇÃO DA GESTÃO E DA INFRAESTRUTURA DO FUNDO DE PREVIDÊNCIA REALIZADO</v>
      </c>
      <c r="O820" s="63" t="s">
        <v>1773</v>
      </c>
      <c r="P820" s="63" t="s">
        <v>136</v>
      </c>
      <c r="Q820" s="69" t="n">
        <v>25</v>
      </c>
      <c r="R820" s="69" t="str">
        <f aca="false">VLOOKUP(O820,'PRODUTOS PPA'!G:G,1,0)</f>
        <v>MODERNIZAÇÃO DA GESTÃO E DA INFRAESTRUTURA DO FUNDO DE PREVIDÊNCIA REALIZADO</v>
      </c>
      <c r="S820" s="69" t="e">
        <f aca="false">#N/A</f>
        <v>#N/A</v>
      </c>
      <c r="T820" s="69" t="e">
        <f aca="false">#N/A</f>
        <v>#N/A</v>
      </c>
      <c r="U820" s="69" t="e">
        <f aca="false">#N/A</f>
        <v>#N/A</v>
      </c>
      <c r="V820" s="70"/>
      <c r="W820" s="69"/>
      <c r="X820" s="69"/>
      <c r="Y820" s="69"/>
      <c r="Z820" s="69"/>
      <c r="AA820" s="69"/>
      <c r="AB820" s="69"/>
      <c r="AC820" s="69"/>
      <c r="AD820" s="69"/>
      <c r="AE820" s="69"/>
      <c r="AF820" s="69"/>
    </row>
    <row r="821" customFormat="false" ht="15" hidden="false" customHeight="true" outlineLevel="0" collapsed="false">
      <c r="A821" s="60" t="s">
        <v>96</v>
      </c>
      <c r="B821" s="61" t="str">
        <f aca="false">VLOOKUP(A821,PROGRAMAS!A:I,5,0)</f>
        <v>GESTÃO</v>
      </c>
      <c r="C821" s="62" t="str">
        <f aca="false">VLOOKUP(A821,PROGRAMAS!A:I,2,0)</f>
        <v>PREVIDÊNCIA SOCIAL DO SERVIDOR</v>
      </c>
      <c r="D821" s="62" t="str">
        <f aca="false">VLOOKUP(A821,PROGRAMAS!A:O,3,0)</f>
        <v>DIRETRIZ IV</v>
      </c>
      <c r="E821" s="62"/>
      <c r="F821" s="73" t="e">
        <f aca="false">#N/A</f>
        <v>#N/A</v>
      </c>
      <c r="G821" s="66" t="e">
        <f aca="false">VLOOKUP(F821,'AÇÕES ORÇAMENTÁRIAS'!D:E,2,0)</f>
        <v>#N/A</v>
      </c>
      <c r="H821" s="65" t="e">
        <f aca="false">VLOOKUP(CONCATENATE(G821,J821),'AÇÕES ORÇAMENTÁRIAS'!O:P,2,0)</f>
        <v>#N/A</v>
      </c>
      <c r="I821" s="65" t="e">
        <f aca="false">VLOOKUP(CONCATENATE(G821,J821),'AÇÕES ORÇAMENTÁRIAS'!O:Q,3,0)</f>
        <v>#N/A</v>
      </c>
      <c r="J821" s="66" t="str">
        <f aca="false">LEFT(K821,5)</f>
        <v>21203</v>
      </c>
      <c r="K821" s="67" t="s">
        <v>1759</v>
      </c>
      <c r="L821" s="71" t="s">
        <v>1765</v>
      </c>
      <c r="M821" s="66" t="str">
        <f aca="false">VLOOKUP(L821,'AÇÕES ESTRATÉGICAS'!D:E,2,0)</f>
        <v>2460</v>
      </c>
      <c r="N821" s="66" t="str">
        <f aca="false">CONCATENATE(J821,O821)</f>
        <v>21203MODERNIZAÇÃO DOS PROCESSOS ADMINISTRATIVOS REALIZADA</v>
      </c>
      <c r="O821" s="63" t="s">
        <v>1774</v>
      </c>
      <c r="P821" s="63" t="s">
        <v>136</v>
      </c>
      <c r="Q821" s="69" t="n">
        <v>25</v>
      </c>
      <c r="R821" s="69" t="str">
        <f aca="false">VLOOKUP(O821,'PRODUTOS PPA'!G:G,1,0)</f>
        <v>MODERNIZAÇÃO DOS PROCESSOS ADMINISTRATIVOS REALIZADA</v>
      </c>
      <c r="S821" s="69" t="e">
        <f aca="false">#N/A</f>
        <v>#N/A</v>
      </c>
      <c r="T821" s="69" t="e">
        <f aca="false">#N/A</f>
        <v>#N/A</v>
      </c>
      <c r="U821" s="69" t="e">
        <f aca="false">#N/A</f>
        <v>#N/A</v>
      </c>
      <c r="V821" s="70"/>
      <c r="W821" s="69"/>
      <c r="X821" s="69"/>
      <c r="Y821" s="69"/>
      <c r="Z821" s="69"/>
      <c r="AA821" s="69"/>
      <c r="AB821" s="69"/>
      <c r="AC821" s="69"/>
      <c r="AD821" s="69"/>
      <c r="AE821" s="69"/>
      <c r="AF821" s="69"/>
    </row>
    <row r="822" customFormat="false" ht="15" hidden="false" customHeight="true" outlineLevel="0" collapsed="false">
      <c r="A822" s="60" t="s">
        <v>96</v>
      </c>
      <c r="B822" s="61" t="str">
        <f aca="false">VLOOKUP(A822,PROGRAMAS!A:I,5,0)</f>
        <v>GESTÃO</v>
      </c>
      <c r="C822" s="62" t="str">
        <f aca="false">VLOOKUP(A822,PROGRAMAS!A:I,2,0)</f>
        <v>PREVIDÊNCIA SOCIAL DO SERVIDOR</v>
      </c>
      <c r="D822" s="62" t="str">
        <f aca="false">VLOOKUP(A822,PROGRAMAS!A:O,3,0)</f>
        <v>DIRETRIZ IV</v>
      </c>
      <c r="E822" s="62"/>
      <c r="F822" s="73" t="e">
        <f aca="false">#N/A</f>
        <v>#N/A</v>
      </c>
      <c r="G822" s="66" t="e">
        <f aca="false">VLOOKUP(F822,'AÇÕES ORÇAMENTÁRIAS'!D:E,2,0)</f>
        <v>#N/A</v>
      </c>
      <c r="H822" s="65" t="e">
        <f aca="false">VLOOKUP(CONCATENATE(G822,J822),'AÇÕES ORÇAMENTÁRIAS'!O:P,2,0)</f>
        <v>#N/A</v>
      </c>
      <c r="I822" s="65" t="e">
        <f aca="false">VLOOKUP(CONCATENATE(G822,J822),'AÇÕES ORÇAMENTÁRIAS'!O:Q,3,0)</f>
        <v>#N/A</v>
      </c>
      <c r="J822" s="66" t="str">
        <f aca="false">LEFT(K822,5)</f>
        <v>21203</v>
      </c>
      <c r="K822" s="67" t="s">
        <v>1759</v>
      </c>
      <c r="L822" s="71" t="s">
        <v>1765</v>
      </c>
      <c r="M822" s="66" t="str">
        <f aca="false">VLOOKUP(L822,'AÇÕES ESTRATÉGICAS'!D:E,2,0)</f>
        <v>2460</v>
      </c>
      <c r="N822" s="66" t="str">
        <f aca="false">CONCATENATE(J822,O822)</f>
        <v>21203QUALIFICAÇÃO E VALORIZAÇÃO DO SERVIDOR REALIZADA</v>
      </c>
      <c r="O822" s="63" t="s">
        <v>1775</v>
      </c>
      <c r="P822" s="63" t="s">
        <v>147</v>
      </c>
      <c r="Q822" s="69" t="n">
        <v>2000</v>
      </c>
      <c r="R822" s="69" t="str">
        <f aca="false">VLOOKUP(O822,'PRODUTOS PPA'!G:G,1,0)</f>
        <v>QUALIFICAÇÃO E VALORIZAÇÃO DO SERVIDOR REALIZADA</v>
      </c>
      <c r="S822" s="69" t="e">
        <f aca="false">#N/A</f>
        <v>#N/A</v>
      </c>
      <c r="T822" s="69" t="e">
        <f aca="false">#N/A</f>
        <v>#N/A</v>
      </c>
      <c r="U822" s="69" t="e">
        <f aca="false">#N/A</f>
        <v>#N/A</v>
      </c>
      <c r="V822" s="70"/>
      <c r="W822" s="69"/>
      <c r="X822" s="69"/>
      <c r="Y822" s="69"/>
      <c r="Z822" s="69"/>
      <c r="AA822" s="69"/>
      <c r="AB822" s="69"/>
      <c r="AC822" s="69"/>
      <c r="AD822" s="69"/>
      <c r="AE822" s="69"/>
      <c r="AF822" s="69"/>
    </row>
    <row r="823" customFormat="false" ht="15" hidden="false" customHeight="true" outlineLevel="0" collapsed="false">
      <c r="A823" s="60" t="s">
        <v>96</v>
      </c>
      <c r="B823" s="61" t="str">
        <f aca="false">VLOOKUP(A823,PROGRAMAS!A:I,5,0)</f>
        <v>GESTÃO</v>
      </c>
      <c r="C823" s="62" t="str">
        <f aca="false">VLOOKUP(A823,PROGRAMAS!A:I,2,0)</f>
        <v>PREVIDÊNCIA SOCIAL DO SERVIDOR</v>
      </c>
      <c r="D823" s="62" t="str">
        <f aca="false">VLOOKUP(A823,PROGRAMAS!A:O,3,0)</f>
        <v>DIRETRIZ IV</v>
      </c>
      <c r="E823" s="62"/>
      <c r="F823" s="73" t="e">
        <f aca="false">#N/A</f>
        <v>#N/A</v>
      </c>
      <c r="G823" s="66" t="e">
        <f aca="false">VLOOKUP(F823,'AÇÕES ORÇAMENTÁRIAS'!D:E,2,0)</f>
        <v>#N/A</v>
      </c>
      <c r="H823" s="65" t="e">
        <f aca="false">VLOOKUP(CONCATENATE(G823,J823),'AÇÕES ORÇAMENTÁRIAS'!O:P,2,0)</f>
        <v>#N/A</v>
      </c>
      <c r="I823" s="65" t="e">
        <f aca="false">VLOOKUP(CONCATENATE(G823,J823),'AÇÕES ORÇAMENTÁRIAS'!O:Q,3,0)</f>
        <v>#N/A</v>
      </c>
      <c r="J823" s="66" t="str">
        <f aca="false">LEFT(K823,5)</f>
        <v>21203</v>
      </c>
      <c r="K823" s="67" t="s">
        <v>1759</v>
      </c>
      <c r="L823" s="71" t="s">
        <v>1765</v>
      </c>
      <c r="M823" s="66" t="str">
        <f aca="false">VLOOKUP(L823,'AÇÕES ESTRATÉGICAS'!D:E,2,0)</f>
        <v>2460</v>
      </c>
      <c r="N823" s="66" t="str">
        <f aca="false">CONCATENATE(J823,O823)</f>
        <v>21203SERVIDORES E SEUS DEPENDENTES ASSISTIDOS ATRAVÉS DA CONCESSÃO DE BENEFÍCIOS PREVIDENCIÁRIO</v>
      </c>
      <c r="O823" s="63" t="s">
        <v>1776</v>
      </c>
      <c r="P823" s="63" t="s">
        <v>251</v>
      </c>
      <c r="Q823" s="69" t="n">
        <v>40000</v>
      </c>
      <c r="R823" s="69" t="str">
        <f aca="false">VLOOKUP(O823,'PRODUTOS PPA'!G:G,1,0)</f>
        <v>SERVIDORES E SEUS DEPENDENTES ASSISTIDOS ATRAVÉS DA CONCESSÃO DE BENEFÍCIOS PREVIDENCIÁRIO</v>
      </c>
      <c r="S823" s="69" t="e">
        <f aca="false">#N/A</f>
        <v>#N/A</v>
      </c>
      <c r="T823" s="69" t="e">
        <f aca="false">#N/A</f>
        <v>#N/A</v>
      </c>
      <c r="U823" s="69" t="e">
        <f aca="false">#N/A</f>
        <v>#N/A</v>
      </c>
      <c r="V823" s="70"/>
      <c r="W823" s="69"/>
      <c r="X823" s="69"/>
      <c r="Y823" s="69"/>
      <c r="Z823" s="69"/>
      <c r="AA823" s="69"/>
      <c r="AB823" s="69"/>
      <c r="AC823" s="69"/>
      <c r="AD823" s="69"/>
      <c r="AE823" s="69"/>
      <c r="AF823" s="69"/>
    </row>
    <row r="824" customFormat="false" ht="15" hidden="false" customHeight="true" outlineLevel="0" collapsed="false">
      <c r="A824" s="60" t="s">
        <v>51</v>
      </c>
      <c r="B824" s="61" t="str">
        <f aca="false">VLOOKUP(A824,PROGRAMAS!A:I,5,0)</f>
        <v>TEMÁTICO</v>
      </c>
      <c r="C824" s="62" t="str">
        <f aca="false">VLOOKUP(A824,PROGRAMAS!A:I,2,0)</f>
        <v>GESTÃO MODERNA ORIENTADA PARA RESULTADOS</v>
      </c>
      <c r="D824" s="62" t="str">
        <f aca="false">VLOOKUP(A824,PROGRAMAS!A:O,3,0)</f>
        <v>DIRETRIZ IV</v>
      </c>
      <c r="E824" s="62" t="str">
        <f aca="false">VLOOKUP(A824,PROGRAMAS!A:O,6,0)</f>
        <v>INSTITUCIONAL</v>
      </c>
      <c r="F824" s="74" t="s">
        <v>1777</v>
      </c>
      <c r="G824" s="66" t="str">
        <f aca="false">VLOOKUP(F824,'AÇÕES ORÇAMENTÁRIAS'!D:E,2,0)</f>
        <v>1233</v>
      </c>
      <c r="H824" s="65" t="n">
        <f aca="false">VLOOKUP(CONCATENATE(G824,J824),'AÇÕES ORÇAMENTÁRIAS'!O:P,2,0)</f>
        <v>3400000</v>
      </c>
      <c r="I824" s="65" t="n">
        <f aca="false">VLOOKUP(CONCATENATE(G824,J824),'AÇÕES ORÇAMENTÁRIAS'!O:Q,3,0)</f>
        <v>1870313.1</v>
      </c>
      <c r="J824" s="66" t="str">
        <f aca="false">LEFT(K824,5)</f>
        <v>21204</v>
      </c>
      <c r="K824" s="67" t="s">
        <v>1778</v>
      </c>
      <c r="L824" s="71" t="s">
        <v>1779</v>
      </c>
      <c r="M824" s="66" t="str">
        <f aca="false">VLOOKUP(L824,'AÇÕES ESTRATÉGICAS'!D:E,2,0)</f>
        <v>1591</v>
      </c>
      <c r="N824" s="66" t="str">
        <f aca="false">CONCATENATE(J824,O824)</f>
        <v>21204CERTIFICAÇÃO DIGITAL INSTITUÍDA</v>
      </c>
      <c r="O824" s="13" t="s">
        <v>1780</v>
      </c>
      <c r="P824" s="13" t="s">
        <v>147</v>
      </c>
      <c r="Q824" s="15" t="n">
        <v>400</v>
      </c>
      <c r="R824" s="69" t="str">
        <f aca="false">VLOOKUP(O824,'PRODUTOS PPA'!G:G,1,0)</f>
        <v>CERTIFICAÇÃO DIGITAL INSTITUÍDA</v>
      </c>
      <c r="S824" s="15" t="s">
        <v>1777</v>
      </c>
      <c r="T824" s="15" t="s">
        <v>1781</v>
      </c>
      <c r="U824" s="15" t="n">
        <v>3400000</v>
      </c>
      <c r="V824" s="15"/>
      <c r="W824" s="13"/>
      <c r="X824" s="13"/>
      <c r="Y824" s="69"/>
      <c r="Z824" s="69"/>
      <c r="AA824" s="69"/>
      <c r="AB824" s="69"/>
      <c r="AC824" s="69"/>
      <c r="AD824" s="69"/>
      <c r="AE824" s="69"/>
      <c r="AF824" s="69"/>
    </row>
    <row r="825" customFormat="false" ht="15" hidden="false" customHeight="true" outlineLevel="0" collapsed="false">
      <c r="A825" s="60" t="s">
        <v>51</v>
      </c>
      <c r="B825" s="61" t="str">
        <f aca="false">VLOOKUP(A825,PROGRAMAS!A:I,5,0)</f>
        <v>TEMÁTICO</v>
      </c>
      <c r="C825" s="62" t="str">
        <f aca="false">VLOOKUP(A825,PROGRAMAS!A:I,2,0)</f>
        <v>GESTÃO MODERNA ORIENTADA PARA RESULTADOS</v>
      </c>
      <c r="D825" s="62" t="str">
        <f aca="false">VLOOKUP(A825,PROGRAMAS!A:O,3,0)</f>
        <v>DIRETRIZ IV</v>
      </c>
      <c r="E825" s="62" t="str">
        <f aca="false">VLOOKUP(A825,PROGRAMAS!A:O,6,0)</f>
        <v>INSTITUCIONAL</v>
      </c>
      <c r="F825" s="74" t="s">
        <v>1777</v>
      </c>
      <c r="G825" s="66" t="str">
        <f aca="false">VLOOKUP(F825,'AÇÕES ORÇAMENTÁRIAS'!D:E,2,0)</f>
        <v>1233</v>
      </c>
      <c r="H825" s="65" t="n">
        <f aca="false">VLOOKUP(CONCATENATE(G825,J825),'AÇÕES ORÇAMENTÁRIAS'!O:P,2,0)</f>
        <v>3400000</v>
      </c>
      <c r="I825" s="65" t="n">
        <f aca="false">VLOOKUP(CONCATENATE(G825,J825),'AÇÕES ORÇAMENTÁRIAS'!O:Q,3,0)</f>
        <v>1870313.1</v>
      </c>
      <c r="J825" s="66" t="str">
        <f aca="false">LEFT(K825,5)</f>
        <v>21204</v>
      </c>
      <c r="K825" s="67" t="s">
        <v>1778</v>
      </c>
      <c r="L825" s="71" t="s">
        <v>1779</v>
      </c>
      <c r="M825" s="66" t="str">
        <f aca="false">VLOOKUP(L825,'AÇÕES ESTRATÉGICAS'!D:E,2,0)</f>
        <v>1591</v>
      </c>
      <c r="N825" s="66" t="str">
        <f aca="false">CONCATENATE(J825,O825)</f>
        <v>21204DESENVOLVIMENTO DE PÁGINAS NA INTERNET</v>
      </c>
      <c r="O825" s="13" t="s">
        <v>1782</v>
      </c>
      <c r="P825" s="13" t="s">
        <v>147</v>
      </c>
      <c r="Q825" s="15" t="n">
        <v>20</v>
      </c>
      <c r="R825" s="69" t="str">
        <f aca="false">VLOOKUP(O825,'PRODUTOS PPA'!G:G,1,0)</f>
        <v>DESENVOLVIMENTO DE PÁGINAS NA INTERNET</v>
      </c>
      <c r="S825" s="15" t="s">
        <v>1777</v>
      </c>
      <c r="T825" s="15" t="s">
        <v>1781</v>
      </c>
      <c r="U825" s="15" t="n">
        <v>3400000</v>
      </c>
      <c r="V825" s="15"/>
      <c r="W825" s="13"/>
      <c r="X825" s="13"/>
      <c r="Y825" s="69"/>
      <c r="Z825" s="69"/>
      <c r="AA825" s="69"/>
      <c r="AB825" s="69"/>
      <c r="AC825" s="69"/>
      <c r="AD825" s="69"/>
      <c r="AE825" s="69"/>
      <c r="AF825" s="69"/>
    </row>
    <row r="826" customFormat="false" ht="15" hidden="false" customHeight="true" outlineLevel="0" collapsed="false">
      <c r="A826" s="60" t="s">
        <v>51</v>
      </c>
      <c r="B826" s="61" t="str">
        <f aca="false">VLOOKUP(A826,PROGRAMAS!A:I,5,0)</f>
        <v>TEMÁTICO</v>
      </c>
      <c r="C826" s="62" t="str">
        <f aca="false">VLOOKUP(A826,PROGRAMAS!A:I,2,0)</f>
        <v>GESTÃO MODERNA ORIENTADA PARA RESULTADOS</v>
      </c>
      <c r="D826" s="62" t="str">
        <f aca="false">VLOOKUP(A826,PROGRAMAS!A:O,3,0)</f>
        <v>DIRETRIZ IV</v>
      </c>
      <c r="E826" s="62" t="str">
        <f aca="false">VLOOKUP(A826,PROGRAMAS!A:O,6,0)</f>
        <v>INSTITUCIONAL</v>
      </c>
      <c r="F826" s="74" t="s">
        <v>1777</v>
      </c>
      <c r="G826" s="66" t="str">
        <f aca="false">VLOOKUP(F826,'AÇÕES ORÇAMENTÁRIAS'!D:E,2,0)</f>
        <v>1233</v>
      </c>
      <c r="H826" s="65" t="n">
        <f aca="false">VLOOKUP(CONCATENATE(G826,J826),'AÇÕES ORÇAMENTÁRIAS'!O:P,2,0)</f>
        <v>3400000</v>
      </c>
      <c r="I826" s="65" t="n">
        <f aca="false">VLOOKUP(CONCATENATE(G826,J826),'AÇÕES ORÇAMENTÁRIAS'!O:Q,3,0)</f>
        <v>1870313.1</v>
      </c>
      <c r="J826" s="66" t="str">
        <f aca="false">LEFT(K826,5)</f>
        <v>21204</v>
      </c>
      <c r="K826" s="67" t="s">
        <v>1778</v>
      </c>
      <c r="L826" s="71" t="s">
        <v>1779</v>
      </c>
      <c r="M826" s="66" t="str">
        <f aca="false">VLOOKUP(L826,'AÇÕES ESTRATÉGICAS'!D:E,2,0)</f>
        <v>1591</v>
      </c>
      <c r="N826" s="66" t="str">
        <f aca="false">CONCATENATE(J826,O826)</f>
        <v>21204DESENVOLVIMENTO E IMPLANTAÇÃO DE SISTEMA DE INFORMAÇÃO REALIZADA</v>
      </c>
      <c r="O826" s="13" t="s">
        <v>1783</v>
      </c>
      <c r="P826" s="13" t="s">
        <v>147</v>
      </c>
      <c r="Q826" s="15" t="n">
        <v>20</v>
      </c>
      <c r="R826" s="69" t="str">
        <f aca="false">VLOOKUP(O826,'PRODUTOS PPA'!G:G,1,0)</f>
        <v>DESENVOLVIMENTO E IMPLANTAÇÃO DE SISTEMA DE INFORMAÇÃO REALIZADA</v>
      </c>
      <c r="S826" s="15" t="s">
        <v>1777</v>
      </c>
      <c r="T826" s="15" t="s">
        <v>1781</v>
      </c>
      <c r="U826" s="15" t="n">
        <v>3400000</v>
      </c>
      <c r="V826" s="15"/>
      <c r="W826" s="13"/>
      <c r="X826" s="13"/>
      <c r="Y826" s="69"/>
      <c r="Z826" s="69"/>
      <c r="AA826" s="69"/>
      <c r="AB826" s="69"/>
      <c r="AC826" s="69"/>
      <c r="AD826" s="69"/>
      <c r="AE826" s="69"/>
      <c r="AF826" s="69"/>
    </row>
    <row r="827" customFormat="false" ht="15" hidden="false" customHeight="true" outlineLevel="0" collapsed="false">
      <c r="A827" s="60" t="s">
        <v>51</v>
      </c>
      <c r="B827" s="61" t="str">
        <f aca="false">VLOOKUP(A827,PROGRAMAS!A:I,5,0)</f>
        <v>TEMÁTICO</v>
      </c>
      <c r="C827" s="62" t="str">
        <f aca="false">VLOOKUP(A827,PROGRAMAS!A:I,2,0)</f>
        <v>GESTÃO MODERNA ORIENTADA PARA RESULTADOS</v>
      </c>
      <c r="D827" s="62" t="str">
        <f aca="false">VLOOKUP(A827,PROGRAMAS!A:O,3,0)</f>
        <v>DIRETRIZ IV</v>
      </c>
      <c r="E827" s="62" t="str">
        <f aca="false">VLOOKUP(A827,PROGRAMAS!A:O,6,0)</f>
        <v>INSTITUCIONAL</v>
      </c>
      <c r="F827" s="74" t="s">
        <v>1777</v>
      </c>
      <c r="G827" s="66" t="str">
        <f aca="false">VLOOKUP(F827,'AÇÕES ORÇAMENTÁRIAS'!D:E,2,0)</f>
        <v>1233</v>
      </c>
      <c r="H827" s="65" t="n">
        <f aca="false">VLOOKUP(CONCATENATE(G827,J827),'AÇÕES ORÇAMENTÁRIAS'!O:P,2,0)</f>
        <v>3400000</v>
      </c>
      <c r="I827" s="65" t="n">
        <f aca="false">VLOOKUP(CONCATENATE(G827,J827),'AÇÕES ORÇAMENTÁRIAS'!O:Q,3,0)</f>
        <v>1870313.1</v>
      </c>
      <c r="J827" s="66" t="str">
        <f aca="false">LEFT(K827,5)</f>
        <v>21204</v>
      </c>
      <c r="K827" s="67" t="s">
        <v>1778</v>
      </c>
      <c r="L827" s="71" t="s">
        <v>1779</v>
      </c>
      <c r="M827" s="66" t="str">
        <f aca="false">VLOOKUP(L827,'AÇÕES ESTRATÉGICAS'!D:E,2,0)</f>
        <v>1591</v>
      </c>
      <c r="N827" s="66" t="str">
        <f aca="false">CONCATENATE(J827,O827)</f>
        <v>21204GESTÃO DE IMPRESSÃO DE DOCUMENTOS</v>
      </c>
      <c r="O827" s="13" t="s">
        <v>1784</v>
      </c>
      <c r="P827" s="13" t="s">
        <v>1785</v>
      </c>
      <c r="Q827" s="15" t="n">
        <v>60</v>
      </c>
      <c r="R827" s="69" t="str">
        <f aca="false">VLOOKUP(O827,'PRODUTOS PPA'!G:G,1,0)</f>
        <v>GESTÃO DE IMPRESSÃO DE DOCUMENTOS</v>
      </c>
      <c r="S827" s="15" t="s">
        <v>1777</v>
      </c>
      <c r="T827" s="15" t="s">
        <v>1781</v>
      </c>
      <c r="U827" s="15" t="n">
        <v>3400000</v>
      </c>
      <c r="V827" s="15"/>
      <c r="W827" s="13"/>
      <c r="X827" s="13"/>
      <c r="Y827" s="69"/>
      <c r="Z827" s="69"/>
      <c r="AA827" s="69"/>
      <c r="AB827" s="69"/>
      <c r="AC827" s="69"/>
      <c r="AD827" s="69"/>
      <c r="AE827" s="69"/>
      <c r="AF827" s="69"/>
    </row>
    <row r="828" customFormat="false" ht="15" hidden="false" customHeight="true" outlineLevel="0" collapsed="false">
      <c r="A828" s="60" t="s">
        <v>51</v>
      </c>
      <c r="B828" s="61" t="str">
        <f aca="false">VLOOKUP(A828,PROGRAMAS!A:I,5,0)</f>
        <v>TEMÁTICO</v>
      </c>
      <c r="C828" s="62" t="str">
        <f aca="false">VLOOKUP(A828,PROGRAMAS!A:I,2,0)</f>
        <v>GESTÃO MODERNA ORIENTADA PARA RESULTADOS</v>
      </c>
      <c r="D828" s="62" t="str">
        <f aca="false">VLOOKUP(A828,PROGRAMAS!A:O,3,0)</f>
        <v>DIRETRIZ IV</v>
      </c>
      <c r="E828" s="62" t="str">
        <f aca="false">VLOOKUP(A828,PROGRAMAS!A:O,6,0)</f>
        <v>INSTITUCIONAL</v>
      </c>
      <c r="F828" s="74" t="s">
        <v>1777</v>
      </c>
      <c r="G828" s="66" t="str">
        <f aca="false">VLOOKUP(F828,'AÇÕES ORÇAMENTÁRIAS'!D:E,2,0)</f>
        <v>1233</v>
      </c>
      <c r="H828" s="65" t="n">
        <f aca="false">VLOOKUP(CONCATENATE(G828,J828),'AÇÕES ORÇAMENTÁRIAS'!O:P,2,0)</f>
        <v>3400000</v>
      </c>
      <c r="I828" s="65" t="n">
        <f aca="false">VLOOKUP(CONCATENATE(G828,J828),'AÇÕES ORÇAMENTÁRIAS'!O:Q,3,0)</f>
        <v>1870313.1</v>
      </c>
      <c r="J828" s="66" t="str">
        <f aca="false">LEFT(K828,5)</f>
        <v>21204</v>
      </c>
      <c r="K828" s="67" t="s">
        <v>1778</v>
      </c>
      <c r="L828" s="71" t="s">
        <v>1779</v>
      </c>
      <c r="M828" s="66" t="str">
        <f aca="false">VLOOKUP(L828,'AÇÕES ESTRATÉGICAS'!D:E,2,0)</f>
        <v>1591</v>
      </c>
      <c r="N828" s="66" t="str">
        <f aca="false">CONCATENATE(J828,O828)</f>
        <v>21204GESTÃO ELETRÔNICA DE DOCUMENTOS E PROCESSOS IMPLEMENTADA</v>
      </c>
      <c r="O828" s="13" t="s">
        <v>1786</v>
      </c>
      <c r="P828" s="13" t="s">
        <v>147</v>
      </c>
      <c r="Q828" s="15" t="n">
        <v>100</v>
      </c>
      <c r="R828" s="69" t="str">
        <f aca="false">VLOOKUP(O828,'PRODUTOS PPA'!G:G,1,0)</f>
        <v>GESTÃO ELETRÔNICA DE DOCUMENTOS E PROCESSOS IMPLEMENTADA</v>
      </c>
      <c r="S828" s="15" t="s">
        <v>1777</v>
      </c>
      <c r="T828" s="15" t="s">
        <v>1781</v>
      </c>
      <c r="U828" s="15" t="n">
        <v>3400000</v>
      </c>
      <c r="V828" s="15"/>
      <c r="W828" s="13"/>
      <c r="X828" s="13"/>
      <c r="Y828" s="69"/>
      <c r="Z828" s="69"/>
      <c r="AA828" s="69"/>
      <c r="AB828" s="69"/>
      <c r="AC828" s="69"/>
      <c r="AD828" s="69"/>
      <c r="AE828" s="69"/>
      <c r="AF828" s="69"/>
    </row>
    <row r="829" customFormat="false" ht="15" hidden="false" customHeight="true" outlineLevel="0" collapsed="false">
      <c r="A829" s="60" t="s">
        <v>51</v>
      </c>
      <c r="B829" s="61" t="str">
        <f aca="false">VLOOKUP(A829,PROGRAMAS!A:I,5,0)</f>
        <v>TEMÁTICO</v>
      </c>
      <c r="C829" s="62" t="str">
        <f aca="false">VLOOKUP(A829,PROGRAMAS!A:I,2,0)</f>
        <v>GESTÃO MODERNA ORIENTADA PARA RESULTADOS</v>
      </c>
      <c r="D829" s="62" t="str">
        <f aca="false">VLOOKUP(A829,PROGRAMAS!A:O,3,0)</f>
        <v>DIRETRIZ IV</v>
      </c>
      <c r="E829" s="62" t="str">
        <f aca="false">VLOOKUP(A829,PROGRAMAS!A:O,6,0)</f>
        <v>INSTITUCIONAL</v>
      </c>
      <c r="F829" s="74" t="s">
        <v>1777</v>
      </c>
      <c r="G829" s="66" t="str">
        <f aca="false">VLOOKUP(F829,'AÇÕES ORÇAMENTÁRIAS'!D:E,2,0)</f>
        <v>1233</v>
      </c>
      <c r="H829" s="65" t="n">
        <f aca="false">VLOOKUP(CONCATENATE(G829,J829),'AÇÕES ORÇAMENTÁRIAS'!O:P,2,0)</f>
        <v>3400000</v>
      </c>
      <c r="I829" s="65" t="n">
        <f aca="false">VLOOKUP(CONCATENATE(G829,J829),'AÇÕES ORÇAMENTÁRIAS'!O:Q,3,0)</f>
        <v>1870313.1</v>
      </c>
      <c r="J829" s="66" t="str">
        <f aca="false">LEFT(K829,5)</f>
        <v>21204</v>
      </c>
      <c r="K829" s="67" t="s">
        <v>1778</v>
      </c>
      <c r="L829" s="71" t="s">
        <v>1779</v>
      </c>
      <c r="M829" s="66" t="str">
        <f aca="false">VLOOKUP(L829,'AÇÕES ESTRATÉGICAS'!D:E,2,0)</f>
        <v>1591</v>
      </c>
      <c r="N829" s="66" t="str">
        <f aca="false">CONCATENATE(J829,O829)</f>
        <v>21204MODERNIZAÇÃO DO EMAIL EXPRESSO REALIZADA</v>
      </c>
      <c r="O829" s="13" t="s">
        <v>1787</v>
      </c>
      <c r="P829" s="13" t="s">
        <v>147</v>
      </c>
      <c r="Q829" s="15" t="n">
        <v>10000</v>
      </c>
      <c r="R829" s="69" t="str">
        <f aca="false">VLOOKUP(O829,'PRODUTOS PPA'!G:G,1,0)</f>
        <v>MODERNIZAÇÃO DO EMAIL EXPRESSO REALIZADA</v>
      </c>
      <c r="S829" s="15" t="s">
        <v>1777</v>
      </c>
      <c r="T829" s="15" t="s">
        <v>1781</v>
      </c>
      <c r="U829" s="15" t="n">
        <v>3400000</v>
      </c>
      <c r="V829" s="15"/>
      <c r="W829" s="13"/>
      <c r="X829" s="13"/>
      <c r="Y829" s="13"/>
      <c r="Z829" s="13"/>
      <c r="AA829" s="13"/>
      <c r="AB829" s="13"/>
      <c r="AC829" s="13"/>
      <c r="AD829" s="13"/>
      <c r="AE829" s="13"/>
      <c r="AF829" s="13"/>
    </row>
    <row r="830" customFormat="false" ht="15" hidden="false" customHeight="true" outlineLevel="0" collapsed="false">
      <c r="A830" s="60" t="s">
        <v>51</v>
      </c>
      <c r="B830" s="61" t="str">
        <f aca="false">VLOOKUP(A830,PROGRAMAS!A:I,5,0)</f>
        <v>TEMÁTICO</v>
      </c>
      <c r="C830" s="62" t="str">
        <f aca="false">VLOOKUP(A830,PROGRAMAS!A:I,2,0)</f>
        <v>GESTÃO MODERNA ORIENTADA PARA RESULTADOS</v>
      </c>
      <c r="D830" s="62" t="str">
        <f aca="false">VLOOKUP(A830,PROGRAMAS!A:O,3,0)</f>
        <v>DIRETRIZ IV</v>
      </c>
      <c r="E830" s="62" t="str">
        <f aca="false">VLOOKUP(A830,PROGRAMAS!A:O,6,0)</f>
        <v>INSTITUCIONAL</v>
      </c>
      <c r="F830" s="74" t="s">
        <v>1777</v>
      </c>
      <c r="G830" s="66" t="str">
        <f aca="false">VLOOKUP(F830,'AÇÕES ORÇAMENTÁRIAS'!D:E,2,0)</f>
        <v>1233</v>
      </c>
      <c r="H830" s="65" t="n">
        <f aca="false">VLOOKUP(CONCATENATE(G830,J830),'AÇÕES ORÇAMENTÁRIAS'!O:P,2,0)</f>
        <v>3400000</v>
      </c>
      <c r="I830" s="65" t="n">
        <f aca="false">VLOOKUP(CONCATENATE(G830,J830),'AÇÕES ORÇAMENTÁRIAS'!O:Q,3,0)</f>
        <v>1870313.1</v>
      </c>
      <c r="J830" s="66" t="str">
        <f aca="false">LEFT(K830,5)</f>
        <v>21204</v>
      </c>
      <c r="K830" s="67" t="s">
        <v>1778</v>
      </c>
      <c r="L830" s="71" t="s">
        <v>1779</v>
      </c>
      <c r="M830" s="66" t="str">
        <f aca="false">VLOOKUP(L830,'AÇÕES ESTRATÉGICAS'!D:E,2,0)</f>
        <v>1591</v>
      </c>
      <c r="N830" s="66" t="str">
        <f aca="false">CONCATENATE(J830,O830)</f>
        <v>21204SISTEMA DE PROTEÇÃO ANTIVIRUS ADQUIRIDOS E IMPLANTADOS</v>
      </c>
      <c r="O830" s="13" t="s">
        <v>1788</v>
      </c>
      <c r="P830" s="13" t="s">
        <v>147</v>
      </c>
      <c r="Q830" s="15" t="n">
        <v>2500</v>
      </c>
      <c r="R830" s="69" t="str">
        <f aca="false">VLOOKUP(O830,'PRODUTOS PPA'!G:G,1,0)</f>
        <v>SISTEMA DE PROTEÇÃO ANTIVIRUS ADQUIRIDOS E IMPLANTADOS</v>
      </c>
      <c r="S830" s="15" t="s">
        <v>1777</v>
      </c>
      <c r="T830" s="15" t="s">
        <v>1781</v>
      </c>
      <c r="U830" s="15" t="n">
        <v>3400000</v>
      </c>
      <c r="V830" s="15"/>
      <c r="W830" s="13"/>
      <c r="X830" s="13"/>
      <c r="Y830" s="13"/>
      <c r="Z830" s="13"/>
      <c r="AA830" s="13"/>
      <c r="AB830" s="13"/>
      <c r="AC830" s="13"/>
      <c r="AD830" s="13"/>
      <c r="AE830" s="13"/>
      <c r="AF830" s="13"/>
    </row>
    <row r="831" customFormat="false" ht="15" hidden="false" customHeight="true" outlineLevel="0" collapsed="false">
      <c r="A831" s="60" t="s">
        <v>51</v>
      </c>
      <c r="B831" s="61" t="str">
        <f aca="false">VLOOKUP(A831,PROGRAMAS!A:I,5,0)</f>
        <v>TEMÁTICO</v>
      </c>
      <c r="C831" s="62" t="str">
        <f aca="false">VLOOKUP(A831,PROGRAMAS!A:I,2,0)</f>
        <v>GESTÃO MODERNA ORIENTADA PARA RESULTADOS</v>
      </c>
      <c r="D831" s="62" t="str">
        <f aca="false">VLOOKUP(A831,PROGRAMAS!A:O,3,0)</f>
        <v>DIRETRIZ IV</v>
      </c>
      <c r="E831" s="62" t="str">
        <f aca="false">VLOOKUP(A831,PROGRAMAS!A:O,6,0)</f>
        <v>INSTITUCIONAL</v>
      </c>
      <c r="F831" s="74" t="s">
        <v>1789</v>
      </c>
      <c r="G831" s="66" t="str">
        <f aca="false">VLOOKUP(F831,'AÇÕES ORÇAMENTÁRIAS'!D:E,2,0)</f>
        <v>1329</v>
      </c>
      <c r="H831" s="65" t="n">
        <f aca="false">VLOOKUP(CONCATENATE(G831,J831),'AÇÕES ORÇAMENTÁRIAS'!O:P,2,0)</f>
        <v>3210272</v>
      </c>
      <c r="I831" s="65" t="n">
        <f aca="false">VLOOKUP(CONCATENATE(G831,J831),'AÇÕES ORÇAMENTÁRIAS'!O:Q,3,0)</f>
        <v>1080825</v>
      </c>
      <c r="J831" s="66" t="str">
        <f aca="false">LEFT(K831,5)</f>
        <v>21204</v>
      </c>
      <c r="K831" s="67" t="s">
        <v>1778</v>
      </c>
      <c r="L831" s="71" t="s">
        <v>1790</v>
      </c>
      <c r="M831" s="66" t="str">
        <f aca="false">VLOOKUP(L831,'AÇÕES ESTRATÉGICAS'!D:E,2,0)</f>
        <v>1645</v>
      </c>
      <c r="N831" s="66" t="str">
        <f aca="false">CONCATENATE(J831,O831)</f>
        <v>21204CENTROS DE OPERAÇÃO DE REDES (CORE)</v>
      </c>
      <c r="O831" s="13" t="s">
        <v>1791</v>
      </c>
      <c r="P831" s="13" t="s">
        <v>147</v>
      </c>
      <c r="Q831" s="15" t="n">
        <v>2</v>
      </c>
      <c r="R831" s="69" t="str">
        <f aca="false">VLOOKUP(O831,'PRODUTOS PPA'!G:G,1,0)</f>
        <v>CENTROS DE OPERAÇÃO DE REDES (CORE)</v>
      </c>
      <c r="S831" s="15" t="s">
        <v>1789</v>
      </c>
      <c r="T831" s="15" t="s">
        <v>1792</v>
      </c>
      <c r="U831" s="15" t="n">
        <v>3210272</v>
      </c>
      <c r="V831" s="15"/>
      <c r="W831" s="13"/>
      <c r="X831" s="13"/>
      <c r="Y831" s="13"/>
      <c r="Z831" s="13"/>
      <c r="AA831" s="13"/>
      <c r="AB831" s="13"/>
      <c r="AC831" s="13"/>
      <c r="AD831" s="13"/>
      <c r="AE831" s="13"/>
      <c r="AF831" s="13"/>
    </row>
    <row r="832" customFormat="false" ht="15" hidden="false" customHeight="true" outlineLevel="0" collapsed="false">
      <c r="A832" s="60" t="s">
        <v>51</v>
      </c>
      <c r="B832" s="61" t="str">
        <f aca="false">VLOOKUP(A832,PROGRAMAS!A:I,5,0)</f>
        <v>TEMÁTICO</v>
      </c>
      <c r="C832" s="62" t="str">
        <f aca="false">VLOOKUP(A832,PROGRAMAS!A:I,2,0)</f>
        <v>GESTÃO MODERNA ORIENTADA PARA RESULTADOS</v>
      </c>
      <c r="D832" s="62" t="str">
        <f aca="false">VLOOKUP(A832,PROGRAMAS!A:O,3,0)</f>
        <v>DIRETRIZ IV</v>
      </c>
      <c r="E832" s="62" t="str">
        <f aca="false">VLOOKUP(A832,PROGRAMAS!A:O,6,0)</f>
        <v>INSTITUCIONAL</v>
      </c>
      <c r="F832" s="73" t="e">
        <f aca="false">#N/A</f>
        <v>#N/A</v>
      </c>
      <c r="G832" s="66" t="e">
        <f aca="false">VLOOKUP(F832,'AÇÕES ORÇAMENTÁRIAS'!D:E,2,0)</f>
        <v>#N/A</v>
      </c>
      <c r="H832" s="65" t="e">
        <f aca="false">VLOOKUP(CONCATENATE(G832,J832),'AÇÕES ORÇAMENTÁRIAS'!O:P,2,0)</f>
        <v>#N/A</v>
      </c>
      <c r="I832" s="65" t="e">
        <f aca="false">VLOOKUP(CONCATENATE(G832,J832),'AÇÕES ORÇAMENTÁRIAS'!O:Q,3,0)</f>
        <v>#N/A</v>
      </c>
      <c r="J832" s="66" t="str">
        <f aca="false">LEFT(K832,5)</f>
        <v>21204</v>
      </c>
      <c r="K832" s="67" t="s">
        <v>1778</v>
      </c>
      <c r="L832" s="71" t="s">
        <v>1793</v>
      </c>
      <c r="M832" s="66" t="str">
        <f aca="false">VLOOKUP(L832,'AÇÕES ESTRATÉGICAS'!D:E,2,0)</f>
        <v>1614</v>
      </c>
      <c r="N832" s="66" t="str">
        <f aca="false">CONCATENATE(J832,O832)</f>
        <v>21204AQUISIÇÃO DE SISTEMAS REALIZADOS E IMPLANTADOS</v>
      </c>
      <c r="O832" s="69" t="s">
        <v>1794</v>
      </c>
      <c r="P832" s="69" t="s">
        <v>147</v>
      </c>
      <c r="Q832" s="69" t="n">
        <v>1</v>
      </c>
      <c r="R832" s="69" t="str">
        <f aca="false">VLOOKUP(O832,'PRODUTOS PPA'!G:G,1,0)</f>
        <v>AQUISIÇÃO DE SISTEMAS REALIZADOS E IMPLANTADOS</v>
      </c>
      <c r="S832" s="69" t="e">
        <f aca="false">#N/A</f>
        <v>#N/A</v>
      </c>
      <c r="T832" s="69" t="e">
        <f aca="false">#N/A</f>
        <v>#N/A</v>
      </c>
      <c r="U832" s="69" t="e">
        <f aca="false">#N/A</f>
        <v>#N/A</v>
      </c>
      <c r="V832" s="70"/>
      <c r="W832" s="69"/>
      <c r="X832" s="69"/>
      <c r="Y832" s="13"/>
      <c r="Z832" s="13"/>
      <c r="AA832" s="13"/>
      <c r="AB832" s="13"/>
      <c r="AC832" s="13"/>
      <c r="AD832" s="13"/>
      <c r="AE832" s="13"/>
      <c r="AF832" s="13"/>
    </row>
    <row r="833" customFormat="false" ht="15" hidden="false" customHeight="true" outlineLevel="0" collapsed="false">
      <c r="A833" s="60" t="s">
        <v>51</v>
      </c>
      <c r="B833" s="61" t="str">
        <f aca="false">VLOOKUP(A833,PROGRAMAS!A:I,5,0)</f>
        <v>TEMÁTICO</v>
      </c>
      <c r="C833" s="62" t="str">
        <f aca="false">VLOOKUP(A833,PROGRAMAS!A:I,2,0)</f>
        <v>GESTÃO MODERNA ORIENTADA PARA RESULTADOS</v>
      </c>
      <c r="D833" s="62" t="str">
        <f aca="false">VLOOKUP(A833,PROGRAMAS!A:O,3,0)</f>
        <v>DIRETRIZ IV</v>
      </c>
      <c r="E833" s="62" t="str">
        <f aca="false">VLOOKUP(A833,PROGRAMAS!A:O,6,0)</f>
        <v>INSTITUCIONAL</v>
      </c>
      <c r="F833" s="73" t="e">
        <f aca="false">#N/A</f>
        <v>#N/A</v>
      </c>
      <c r="G833" s="66" t="e">
        <f aca="false">VLOOKUP(F833,'AÇÕES ORÇAMENTÁRIAS'!D:E,2,0)</f>
        <v>#N/A</v>
      </c>
      <c r="H833" s="65" t="e">
        <f aca="false">VLOOKUP(CONCATENATE(G833,J833),'AÇÕES ORÇAMENTÁRIAS'!O:P,2,0)</f>
        <v>#N/A</v>
      </c>
      <c r="I833" s="65" t="e">
        <f aca="false">VLOOKUP(CONCATENATE(G833,J833),'AÇÕES ORÇAMENTÁRIAS'!O:Q,3,0)</f>
        <v>#N/A</v>
      </c>
      <c r="J833" s="66" t="str">
        <f aca="false">LEFT(K833,5)</f>
        <v>21204</v>
      </c>
      <c r="K833" s="67" t="s">
        <v>1778</v>
      </c>
      <c r="L833" s="71" t="s">
        <v>1793</v>
      </c>
      <c r="M833" s="66" t="str">
        <f aca="false">VLOOKUP(L833,'AÇÕES ESTRATÉGICAS'!D:E,2,0)</f>
        <v>1614</v>
      </c>
      <c r="N833" s="66" t="str">
        <f aca="false">CONCATENATE(J833,O833)</f>
        <v>21204EQUIPAMENTOS ADQUIRIDOS</v>
      </c>
      <c r="O833" s="13" t="s">
        <v>595</v>
      </c>
      <c r="P833" s="13" t="s">
        <v>147</v>
      </c>
      <c r="Q833" s="15" t="n">
        <v>2</v>
      </c>
      <c r="R833" s="69" t="str">
        <f aca="false">VLOOKUP(O833,'PRODUTOS PPA'!G:G,1,0)</f>
        <v>EQUIPAMENTOS ADQUIRIDOS</v>
      </c>
      <c r="S833" s="15" t="e">
        <f aca="false">#N/A</f>
        <v>#N/A</v>
      </c>
      <c r="T833" s="15" t="e">
        <f aca="false">#N/A</f>
        <v>#N/A</v>
      </c>
      <c r="U833" s="15" t="e">
        <f aca="false">#N/A</f>
        <v>#N/A</v>
      </c>
      <c r="V833" s="15"/>
      <c r="W833" s="13"/>
      <c r="X833" s="13"/>
      <c r="Y833" s="13"/>
      <c r="Z833" s="13"/>
      <c r="AA833" s="13"/>
      <c r="AB833" s="13"/>
      <c r="AC833" s="13"/>
      <c r="AD833" s="13"/>
      <c r="AE833" s="13"/>
      <c r="AF833" s="13"/>
    </row>
    <row r="834" customFormat="false" ht="15" hidden="false" customHeight="true" outlineLevel="0" collapsed="false">
      <c r="A834" s="60" t="s">
        <v>51</v>
      </c>
      <c r="B834" s="61" t="str">
        <f aca="false">VLOOKUP(A834,PROGRAMAS!A:I,5,0)</f>
        <v>TEMÁTICO</v>
      </c>
      <c r="C834" s="62" t="str">
        <f aca="false">VLOOKUP(A834,PROGRAMAS!A:I,2,0)</f>
        <v>GESTÃO MODERNA ORIENTADA PARA RESULTADOS</v>
      </c>
      <c r="D834" s="62" t="str">
        <f aca="false">VLOOKUP(A834,PROGRAMAS!A:O,3,0)</f>
        <v>DIRETRIZ IV</v>
      </c>
      <c r="E834" s="62" t="str">
        <f aca="false">VLOOKUP(A834,PROGRAMAS!A:O,6,0)</f>
        <v>INSTITUCIONAL</v>
      </c>
      <c r="F834" s="73" t="e">
        <f aca="false">#N/A</f>
        <v>#N/A</v>
      </c>
      <c r="G834" s="66" t="e">
        <f aca="false">VLOOKUP(F834,'AÇÕES ORÇAMENTÁRIAS'!D:E,2,0)</f>
        <v>#N/A</v>
      </c>
      <c r="H834" s="65" t="e">
        <f aca="false">VLOOKUP(CONCATENATE(G834,J834),'AÇÕES ORÇAMENTÁRIAS'!O:P,2,0)</f>
        <v>#N/A</v>
      </c>
      <c r="I834" s="65" t="e">
        <f aca="false">VLOOKUP(CONCATENATE(G834,J834),'AÇÕES ORÇAMENTÁRIAS'!O:Q,3,0)</f>
        <v>#N/A</v>
      </c>
      <c r="J834" s="66" t="str">
        <f aca="false">LEFT(K834,5)</f>
        <v>21204</v>
      </c>
      <c r="K834" s="67" t="s">
        <v>1778</v>
      </c>
      <c r="L834" s="71" t="s">
        <v>1793</v>
      </c>
      <c r="M834" s="66" t="str">
        <f aca="false">VLOOKUP(L834,'AÇÕES ESTRATÉGICAS'!D:E,2,0)</f>
        <v>1614</v>
      </c>
      <c r="N834" s="66" t="str">
        <f aca="false">CONCATENATE(J834,O834)</f>
        <v>21204TREINAMENTO E CAPACITAÇÃO REALIZADO</v>
      </c>
      <c r="O834" s="13" t="s">
        <v>1795</v>
      </c>
      <c r="P834" s="13" t="s">
        <v>306</v>
      </c>
      <c r="Q834" s="15" t="n">
        <v>10</v>
      </c>
      <c r="R834" s="69" t="str">
        <f aca="false">VLOOKUP(O834,'PRODUTOS PPA'!G:G,1,0)</f>
        <v>TREINAMENTO E CAPACITAÇÃO REALIZADO</v>
      </c>
      <c r="S834" s="15" t="e">
        <f aca="false">#N/A</f>
        <v>#N/A</v>
      </c>
      <c r="T834" s="15" t="e">
        <f aca="false">#N/A</f>
        <v>#N/A</v>
      </c>
      <c r="U834" s="15" t="e">
        <f aca="false">#N/A</f>
        <v>#N/A</v>
      </c>
      <c r="V834" s="15"/>
      <c r="W834" s="13"/>
      <c r="X834" s="13"/>
      <c r="Y834" s="13"/>
      <c r="Z834" s="13"/>
      <c r="AA834" s="13"/>
      <c r="AB834" s="13"/>
      <c r="AC834" s="13"/>
      <c r="AD834" s="13"/>
      <c r="AE834" s="13"/>
      <c r="AF834" s="13"/>
    </row>
    <row r="835" customFormat="false" ht="15" hidden="false" customHeight="true" outlineLevel="0" collapsed="false">
      <c r="A835" s="60" t="s">
        <v>53</v>
      </c>
      <c r="B835" s="61" t="str">
        <f aca="false">VLOOKUP(A835,PROGRAMAS!A:I,5,0)</f>
        <v>TEMÁTICO</v>
      </c>
      <c r="C835" s="62" t="str">
        <f aca="false">VLOOKUP(A835,PROGRAMAS!A:I,2,0)</f>
        <v>MODERNIZAÇÃO TECNOLÓGICA DO ESTADO DO PIAUÍ</v>
      </c>
      <c r="D835" s="62" t="str">
        <f aca="false">VLOOKUP(A835,PROGRAMAS!A:O,3,0)</f>
        <v>DIRETRIZ I</v>
      </c>
      <c r="E835" s="62" t="str">
        <f aca="false">VLOOKUP(A835,PROGRAMAS!A:O,6,0)</f>
        <v>INSTITUCIONAL</v>
      </c>
      <c r="F835" s="74" t="s">
        <v>1796</v>
      </c>
      <c r="G835" s="66" t="str">
        <f aca="false">VLOOKUP(F835,'AÇÕES ORÇAMENTÁRIAS'!D:E,2,0)</f>
        <v>1315</v>
      </c>
      <c r="H835" s="65" t="n">
        <f aca="false">VLOOKUP(CONCATENATE(G835,J835),'AÇÕES ORÇAMENTÁRIAS'!O:P,2,0)</f>
        <v>8312645</v>
      </c>
      <c r="I835" s="65" t="n">
        <f aca="false">VLOOKUP(CONCATENATE(G835,J835),'AÇÕES ORÇAMENTÁRIAS'!O:Q,3,0)</f>
        <v>6141626.34</v>
      </c>
      <c r="J835" s="66" t="str">
        <f aca="false">LEFT(K835,5)</f>
        <v>21204</v>
      </c>
      <c r="K835" s="67" t="s">
        <v>1778</v>
      </c>
      <c r="L835" s="71" t="s">
        <v>1797</v>
      </c>
      <c r="M835" s="66" t="str">
        <f aca="false">VLOOKUP(L835,'AÇÕES ESTRATÉGICAS'!D:E,2,0)</f>
        <v>1603</v>
      </c>
      <c r="N835" s="66" t="str">
        <f aca="false">CONCATENATE(J835,O835)</f>
        <v>21204ESTAÇÕES PIAUÍ DIGITAL CONSTRUÍDAS</v>
      </c>
      <c r="O835" s="13" t="s">
        <v>1798</v>
      </c>
      <c r="P835" s="13" t="s">
        <v>147</v>
      </c>
      <c r="Q835" s="15" t="n">
        <v>5</v>
      </c>
      <c r="R835" s="69" t="str">
        <f aca="false">VLOOKUP(O835,'PRODUTOS PPA'!G:G,1,0)</f>
        <v>ESTAÇÕES PIAUÍ DIGITAL CONSTRUÍDAS</v>
      </c>
      <c r="S835" s="15" t="s">
        <v>1796</v>
      </c>
      <c r="T835" s="15" t="s">
        <v>1799</v>
      </c>
      <c r="U835" s="15" t="n">
        <v>8312645</v>
      </c>
      <c r="V835" s="15"/>
      <c r="W835" s="13"/>
      <c r="X835" s="13"/>
      <c r="Y835" s="13"/>
      <c r="Z835" s="13"/>
      <c r="AA835" s="13"/>
      <c r="AB835" s="13"/>
      <c r="AC835" s="13"/>
      <c r="AD835" s="13"/>
      <c r="AE835" s="13"/>
      <c r="AF835" s="13"/>
    </row>
    <row r="836" customFormat="false" ht="15" hidden="false" customHeight="true" outlineLevel="0" collapsed="false">
      <c r="A836" s="60" t="s">
        <v>53</v>
      </c>
      <c r="B836" s="61" t="str">
        <f aca="false">VLOOKUP(A836,PROGRAMAS!A:I,5,0)</f>
        <v>TEMÁTICO</v>
      </c>
      <c r="C836" s="62" t="str">
        <f aca="false">VLOOKUP(A836,PROGRAMAS!A:I,2,0)</f>
        <v>MODERNIZAÇÃO TECNOLÓGICA DO ESTADO DO PIAUÍ</v>
      </c>
      <c r="D836" s="62" t="str">
        <f aca="false">VLOOKUP(A836,PROGRAMAS!A:O,3,0)</f>
        <v>DIRETRIZ I</v>
      </c>
      <c r="E836" s="62" t="str">
        <f aca="false">VLOOKUP(A836,PROGRAMAS!A:O,6,0)</f>
        <v>INSTITUCIONAL</v>
      </c>
      <c r="F836" s="74" t="s">
        <v>1796</v>
      </c>
      <c r="G836" s="66" t="str">
        <f aca="false">VLOOKUP(F836,'AÇÕES ORÇAMENTÁRIAS'!D:E,2,0)</f>
        <v>1315</v>
      </c>
      <c r="H836" s="65" t="n">
        <f aca="false">VLOOKUP(CONCATENATE(G836,J836),'AÇÕES ORÇAMENTÁRIAS'!O:P,2,0)</f>
        <v>8312645</v>
      </c>
      <c r="I836" s="65" t="n">
        <f aca="false">VLOOKUP(CONCATENATE(G836,J836),'AÇÕES ORÇAMENTÁRIAS'!O:Q,3,0)</f>
        <v>6141626.34</v>
      </c>
      <c r="J836" s="66" t="str">
        <f aca="false">LEFT(K836,5)</f>
        <v>21204</v>
      </c>
      <c r="K836" s="67" t="s">
        <v>1778</v>
      </c>
      <c r="L836" s="71" t="s">
        <v>1797</v>
      </c>
      <c r="M836" s="66" t="str">
        <f aca="false">VLOOKUP(L836,'AÇÕES ESTRATÉGICAS'!D:E,2,0)</f>
        <v>1603</v>
      </c>
      <c r="N836" s="66" t="str">
        <f aca="false">CONCATENATE(J836,O836)</f>
        <v>21204INFRAESTRUTURA DE TECNOLOGIA PARA REGIÕES AGRÍCOLAS IMPLANTADAS</v>
      </c>
      <c r="O836" s="13" t="s">
        <v>1800</v>
      </c>
      <c r="P836" s="13" t="s">
        <v>403</v>
      </c>
      <c r="Q836" s="15" t="n">
        <v>10</v>
      </c>
      <c r="R836" s="69" t="str">
        <f aca="false">VLOOKUP(O836,'PRODUTOS PPA'!G:G,1,0)</f>
        <v>INFRAESTRUTURA DE TECNOLOGIA PARA REGIÕES AGRÍCOLAS IMPLANTADAS</v>
      </c>
      <c r="S836" s="15" t="s">
        <v>1796</v>
      </c>
      <c r="T836" s="15" t="s">
        <v>1799</v>
      </c>
      <c r="U836" s="15" t="n">
        <v>8312645</v>
      </c>
      <c r="V836" s="15"/>
      <c r="W836" s="13"/>
      <c r="X836" s="13"/>
      <c r="Y836" s="13"/>
      <c r="Z836" s="13"/>
      <c r="AA836" s="13"/>
      <c r="AB836" s="13"/>
      <c r="AC836" s="13"/>
      <c r="AD836" s="13"/>
      <c r="AE836" s="13"/>
      <c r="AF836" s="13"/>
    </row>
    <row r="837" customFormat="false" ht="15" hidden="false" customHeight="true" outlineLevel="0" collapsed="false">
      <c r="A837" s="60" t="s">
        <v>53</v>
      </c>
      <c r="B837" s="61" t="str">
        <f aca="false">VLOOKUP(A837,PROGRAMAS!A:I,5,0)</f>
        <v>TEMÁTICO</v>
      </c>
      <c r="C837" s="62" t="str">
        <f aca="false">VLOOKUP(A837,PROGRAMAS!A:I,2,0)</f>
        <v>MODERNIZAÇÃO TECNOLÓGICA DO ESTADO DO PIAUÍ</v>
      </c>
      <c r="D837" s="62" t="str">
        <f aca="false">VLOOKUP(A837,PROGRAMAS!A:O,3,0)</f>
        <v>DIRETRIZ I</v>
      </c>
      <c r="E837" s="62" t="str">
        <f aca="false">VLOOKUP(A837,PROGRAMAS!A:O,6,0)</f>
        <v>INSTITUCIONAL</v>
      </c>
      <c r="F837" s="74" t="s">
        <v>1796</v>
      </c>
      <c r="G837" s="66" t="str">
        <f aca="false">VLOOKUP(F837,'AÇÕES ORÇAMENTÁRIAS'!D:E,2,0)</f>
        <v>1315</v>
      </c>
      <c r="H837" s="65" t="n">
        <f aca="false">VLOOKUP(CONCATENATE(G837,J837),'AÇÕES ORÇAMENTÁRIAS'!O:P,2,0)</f>
        <v>8312645</v>
      </c>
      <c r="I837" s="65" t="n">
        <f aca="false">VLOOKUP(CONCATENATE(G837,J837),'AÇÕES ORÇAMENTÁRIAS'!O:Q,3,0)</f>
        <v>6141626.34</v>
      </c>
      <c r="J837" s="66" t="str">
        <f aca="false">LEFT(K837,5)</f>
        <v>21204</v>
      </c>
      <c r="K837" s="67" t="s">
        <v>1778</v>
      </c>
      <c r="L837" s="71" t="s">
        <v>1797</v>
      </c>
      <c r="M837" s="66" t="str">
        <f aca="false">VLOOKUP(L837,'AÇÕES ESTRATÉGICAS'!D:E,2,0)</f>
        <v>1603</v>
      </c>
      <c r="N837" s="66" t="str">
        <f aca="false">CONCATENATE(J837,O837)</f>
        <v>21204INFRAESTRUTURA PARA ÁREA DE EDUCAÇÃO E SAÚDE IMPLEMENTADO</v>
      </c>
      <c r="O837" s="13" t="s">
        <v>1801</v>
      </c>
      <c r="P837" s="13" t="s">
        <v>147</v>
      </c>
      <c r="Q837" s="15" t="n">
        <v>20</v>
      </c>
      <c r="R837" s="69" t="str">
        <f aca="false">VLOOKUP(O837,'PRODUTOS PPA'!G:G,1,0)</f>
        <v>INFRAESTRUTURA PARA ÁREA DE EDUCAÇÃO E SAÚDE IMPLEMENTADO</v>
      </c>
      <c r="S837" s="15" t="s">
        <v>1796</v>
      </c>
      <c r="T837" s="15" t="s">
        <v>1799</v>
      </c>
      <c r="U837" s="15" t="n">
        <v>8312645</v>
      </c>
      <c r="V837" s="15"/>
      <c r="W837" s="13"/>
      <c r="X837" s="13"/>
      <c r="Y837" s="13"/>
      <c r="Z837" s="13"/>
      <c r="AA837" s="13"/>
      <c r="AB837" s="13"/>
      <c r="AC837" s="13"/>
      <c r="AD837" s="13"/>
      <c r="AE837" s="13"/>
      <c r="AF837" s="13"/>
    </row>
    <row r="838" customFormat="false" ht="15" hidden="false" customHeight="true" outlineLevel="0" collapsed="false">
      <c r="A838" s="60" t="s">
        <v>53</v>
      </c>
      <c r="B838" s="61" t="str">
        <f aca="false">VLOOKUP(A838,PROGRAMAS!A:I,5,0)</f>
        <v>TEMÁTICO</v>
      </c>
      <c r="C838" s="62" t="str">
        <f aca="false">VLOOKUP(A838,PROGRAMAS!A:I,2,0)</f>
        <v>MODERNIZAÇÃO TECNOLÓGICA DO ESTADO DO PIAUÍ</v>
      </c>
      <c r="D838" s="62" t="str">
        <f aca="false">VLOOKUP(A838,PROGRAMAS!A:O,3,0)</f>
        <v>DIRETRIZ I</v>
      </c>
      <c r="E838" s="62" t="str">
        <f aca="false">VLOOKUP(A838,PROGRAMAS!A:O,6,0)</f>
        <v>INSTITUCIONAL</v>
      </c>
      <c r="F838" s="74" t="s">
        <v>1796</v>
      </c>
      <c r="G838" s="66" t="str">
        <f aca="false">VLOOKUP(F838,'AÇÕES ORÇAMENTÁRIAS'!D:E,2,0)</f>
        <v>1315</v>
      </c>
      <c r="H838" s="65" t="n">
        <f aca="false">VLOOKUP(CONCATENATE(G838,J838),'AÇÕES ORÇAMENTÁRIAS'!O:P,2,0)</f>
        <v>8312645</v>
      </c>
      <c r="I838" s="65" t="n">
        <f aca="false">VLOOKUP(CONCATENATE(G838,J838),'AÇÕES ORÇAMENTÁRIAS'!O:Q,3,0)</f>
        <v>6141626.34</v>
      </c>
      <c r="J838" s="66" t="str">
        <f aca="false">LEFT(K838,5)</f>
        <v>21204</v>
      </c>
      <c r="K838" s="67" t="s">
        <v>1778</v>
      </c>
      <c r="L838" s="71" t="s">
        <v>1797</v>
      </c>
      <c r="M838" s="66" t="str">
        <f aca="false">VLOOKUP(L838,'AÇÕES ESTRATÉGICAS'!D:E,2,0)</f>
        <v>1603</v>
      </c>
      <c r="N838" s="66" t="str">
        <f aca="false">CONCATENATE(J838,O838)</f>
        <v>21204TELECENTRO PARA A INCLUSÃO DIGITAL IMPLANTADOS E MANTIDOS</v>
      </c>
      <c r="O838" s="13" t="s">
        <v>1802</v>
      </c>
      <c r="P838" s="13" t="s">
        <v>147</v>
      </c>
      <c r="Q838" s="15" t="n">
        <v>10</v>
      </c>
      <c r="R838" s="69" t="str">
        <f aca="false">VLOOKUP(O838,'PRODUTOS PPA'!G:G,1,0)</f>
        <v>TELECENTRO PARA A INCLUSÃO DIGITAL IMPLANTADOS E MANTIDOS</v>
      </c>
      <c r="S838" s="15" t="s">
        <v>1796</v>
      </c>
      <c r="T838" s="15" t="s">
        <v>1799</v>
      </c>
      <c r="U838" s="15" t="n">
        <v>8312645</v>
      </c>
      <c r="V838" s="15"/>
      <c r="W838" s="13"/>
      <c r="X838" s="13"/>
      <c r="Y838" s="13"/>
      <c r="Z838" s="13"/>
      <c r="AA838" s="13"/>
      <c r="AB838" s="13"/>
      <c r="AC838" s="13"/>
      <c r="AD838" s="13"/>
      <c r="AE838" s="13"/>
      <c r="AF838" s="13"/>
    </row>
    <row r="839" customFormat="false" ht="15" hidden="false" customHeight="true" outlineLevel="0" collapsed="false">
      <c r="A839" s="60" t="s">
        <v>53</v>
      </c>
      <c r="B839" s="61" t="str">
        <f aca="false">VLOOKUP(A839,PROGRAMAS!A:I,5,0)</f>
        <v>TEMÁTICO</v>
      </c>
      <c r="C839" s="62" t="str">
        <f aca="false">VLOOKUP(A839,PROGRAMAS!A:I,2,0)</f>
        <v>MODERNIZAÇÃO TECNOLÓGICA DO ESTADO DO PIAUÍ</v>
      </c>
      <c r="D839" s="62" t="str">
        <f aca="false">VLOOKUP(A839,PROGRAMAS!A:O,3,0)</f>
        <v>DIRETRIZ I</v>
      </c>
      <c r="E839" s="62" t="str">
        <f aca="false">VLOOKUP(A839,PROGRAMAS!A:O,6,0)</f>
        <v>INSTITUCIONAL</v>
      </c>
      <c r="F839" s="74" t="s">
        <v>1789</v>
      </c>
      <c r="G839" s="66" t="str">
        <f aca="false">VLOOKUP(F839,'AÇÕES ORÇAMENTÁRIAS'!D:E,2,0)</f>
        <v>1329</v>
      </c>
      <c r="H839" s="65" t="n">
        <f aca="false">VLOOKUP(CONCATENATE(G839,J839),'AÇÕES ORÇAMENTÁRIAS'!O:P,2,0)</f>
        <v>3210272</v>
      </c>
      <c r="I839" s="65" t="n">
        <f aca="false">VLOOKUP(CONCATENATE(G839,J839),'AÇÕES ORÇAMENTÁRIAS'!O:Q,3,0)</f>
        <v>1080825</v>
      </c>
      <c r="J839" s="66" t="str">
        <f aca="false">LEFT(K839,5)</f>
        <v>21204</v>
      </c>
      <c r="K839" s="67" t="s">
        <v>1778</v>
      </c>
      <c r="L839" s="71" t="s">
        <v>1790</v>
      </c>
      <c r="M839" s="66" t="str">
        <f aca="false">VLOOKUP(L839,'AÇÕES ESTRATÉGICAS'!D:E,2,0)</f>
        <v>1645</v>
      </c>
      <c r="N839" s="66" t="str">
        <f aca="false">CONCATENATE(J839,O839)</f>
        <v>21204EQUIPAMENTOS DE INFORMATIVA (VOIP) ADQUIRIDOS</v>
      </c>
      <c r="O839" s="13" t="s">
        <v>1803</v>
      </c>
      <c r="P839" s="13" t="s">
        <v>147</v>
      </c>
      <c r="Q839" s="15" t="n">
        <v>300</v>
      </c>
      <c r="R839" s="69" t="str">
        <f aca="false">VLOOKUP(O839,'PRODUTOS PPA'!G:G,1,0)</f>
        <v>EQUIPAMENTOS DE INFORMATIVA (VOIP) ADQUIRIDOS</v>
      </c>
      <c r="S839" s="15" t="s">
        <v>1789</v>
      </c>
      <c r="T839" s="15" t="s">
        <v>1792</v>
      </c>
      <c r="U839" s="15" t="n">
        <v>3210272</v>
      </c>
      <c r="V839" s="15"/>
      <c r="W839" s="13"/>
      <c r="X839" s="13"/>
      <c r="Y839" s="13"/>
      <c r="Z839" s="13"/>
      <c r="AA839" s="13"/>
      <c r="AB839" s="13"/>
      <c r="AC839" s="13"/>
      <c r="AD839" s="13"/>
      <c r="AE839" s="13"/>
      <c r="AF839" s="13"/>
    </row>
    <row r="840" customFormat="false" ht="15" hidden="false" customHeight="true" outlineLevel="0" collapsed="false">
      <c r="A840" s="60" t="s">
        <v>53</v>
      </c>
      <c r="B840" s="61" t="str">
        <f aca="false">VLOOKUP(A840,PROGRAMAS!A:I,5,0)</f>
        <v>TEMÁTICO</v>
      </c>
      <c r="C840" s="62" t="str">
        <f aca="false">VLOOKUP(A840,PROGRAMAS!A:I,2,0)</f>
        <v>MODERNIZAÇÃO TECNOLÓGICA DO ESTADO DO PIAUÍ</v>
      </c>
      <c r="D840" s="62" t="str">
        <f aca="false">VLOOKUP(A840,PROGRAMAS!A:O,3,0)</f>
        <v>DIRETRIZ I</v>
      </c>
      <c r="E840" s="62" t="str">
        <f aca="false">VLOOKUP(A840,PROGRAMAS!A:O,6,0)</f>
        <v>INSTITUCIONAL</v>
      </c>
      <c r="F840" s="74" t="s">
        <v>1789</v>
      </c>
      <c r="G840" s="66" t="str">
        <f aca="false">VLOOKUP(F840,'AÇÕES ORÇAMENTÁRIAS'!D:E,2,0)</f>
        <v>1329</v>
      </c>
      <c r="H840" s="65" t="n">
        <f aca="false">VLOOKUP(CONCATENATE(G840,J840),'AÇÕES ORÇAMENTÁRIAS'!O:P,2,0)</f>
        <v>3210272</v>
      </c>
      <c r="I840" s="65" t="n">
        <f aca="false">VLOOKUP(CONCATENATE(G840,J840),'AÇÕES ORÇAMENTÁRIAS'!O:Q,3,0)</f>
        <v>1080825</v>
      </c>
      <c r="J840" s="66" t="str">
        <f aca="false">LEFT(K840,5)</f>
        <v>21204</v>
      </c>
      <c r="K840" s="67" t="s">
        <v>1778</v>
      </c>
      <c r="L840" s="71" t="s">
        <v>1790</v>
      </c>
      <c r="M840" s="66" t="str">
        <f aca="false">VLOOKUP(L840,'AÇÕES ESTRATÉGICAS'!D:E,2,0)</f>
        <v>1645</v>
      </c>
      <c r="N840" s="66" t="str">
        <f aca="false">CONCATENATE(J840,O840)</f>
        <v>21204INFRAESTRUTURA DE TECNOLOGIA PARA SEGURANÇA PÚBLICA</v>
      </c>
      <c r="O840" s="13" t="s">
        <v>1804</v>
      </c>
      <c r="P840" s="13" t="s">
        <v>637</v>
      </c>
      <c r="Q840" s="15" t="n">
        <v>60</v>
      </c>
      <c r="R840" s="69" t="str">
        <f aca="false">VLOOKUP(O840,'PRODUTOS PPA'!G:G,1,0)</f>
        <v>INFRAESTRUTURA DE TECNOLOGIA PARA SEGURANÇA PÚBLICA</v>
      </c>
      <c r="S840" s="15" t="s">
        <v>1789</v>
      </c>
      <c r="T840" s="15" t="s">
        <v>1792</v>
      </c>
      <c r="U840" s="15" t="n">
        <v>3210272</v>
      </c>
      <c r="V840" s="15"/>
      <c r="W840" s="13"/>
      <c r="X840" s="13"/>
      <c r="Y840" s="13"/>
      <c r="Z840" s="13"/>
      <c r="AA840" s="13"/>
      <c r="AB840" s="13"/>
      <c r="AC840" s="13"/>
      <c r="AD840" s="13"/>
      <c r="AE840" s="13"/>
      <c r="AF840" s="13"/>
    </row>
    <row r="841" customFormat="false" ht="15" hidden="false" customHeight="true" outlineLevel="0" collapsed="false">
      <c r="A841" s="60" t="s">
        <v>53</v>
      </c>
      <c r="B841" s="61" t="str">
        <f aca="false">VLOOKUP(A841,PROGRAMAS!A:I,5,0)</f>
        <v>TEMÁTICO</v>
      </c>
      <c r="C841" s="62" t="str">
        <f aca="false">VLOOKUP(A841,PROGRAMAS!A:I,2,0)</f>
        <v>MODERNIZAÇÃO TECNOLÓGICA DO ESTADO DO PIAUÍ</v>
      </c>
      <c r="D841" s="62" t="str">
        <f aca="false">VLOOKUP(A841,PROGRAMAS!A:O,3,0)</f>
        <v>DIRETRIZ I</v>
      </c>
      <c r="E841" s="62" t="str">
        <f aca="false">VLOOKUP(A841,PROGRAMAS!A:O,6,0)</f>
        <v>INSTITUCIONAL</v>
      </c>
      <c r="F841" s="74" t="s">
        <v>1789</v>
      </c>
      <c r="G841" s="66" t="str">
        <f aca="false">VLOOKUP(F841,'AÇÕES ORÇAMENTÁRIAS'!D:E,2,0)</f>
        <v>1329</v>
      </c>
      <c r="H841" s="65" t="n">
        <f aca="false">VLOOKUP(CONCATENATE(G841,J841),'AÇÕES ORÇAMENTÁRIAS'!O:P,2,0)</f>
        <v>3210272</v>
      </c>
      <c r="I841" s="65" t="n">
        <f aca="false">VLOOKUP(CONCATENATE(G841,J841),'AÇÕES ORÇAMENTÁRIAS'!O:Q,3,0)</f>
        <v>1080825</v>
      </c>
      <c r="J841" s="66" t="str">
        <f aca="false">LEFT(K841,5)</f>
        <v>21204</v>
      </c>
      <c r="K841" s="67" t="s">
        <v>1778</v>
      </c>
      <c r="L841" s="71" t="s">
        <v>1790</v>
      </c>
      <c r="M841" s="66" t="str">
        <f aca="false">VLOOKUP(L841,'AÇÕES ESTRATÉGICAS'!D:E,2,0)</f>
        <v>1645</v>
      </c>
      <c r="N841" s="66" t="str">
        <f aca="false">CONCATENATE(J841,O841)</f>
        <v>21204REDE DE COMUNICAÇÃO PRÓPRIA IMPLANTADA E MANTIDA</v>
      </c>
      <c r="O841" s="13" t="s">
        <v>1805</v>
      </c>
      <c r="P841" s="13" t="s">
        <v>147</v>
      </c>
      <c r="Q841" s="15" t="n">
        <v>3</v>
      </c>
      <c r="R841" s="69" t="str">
        <f aca="false">VLOOKUP(O841,'PRODUTOS PPA'!G:G,1,0)</f>
        <v>REDE DE COMUNICAÇÃO PRÓPRIA IMPLANTADA E MANTIDA</v>
      </c>
      <c r="S841" s="15" t="s">
        <v>1789</v>
      </c>
      <c r="T841" s="15" t="s">
        <v>1792</v>
      </c>
      <c r="U841" s="15" t="n">
        <v>3210272</v>
      </c>
      <c r="V841" s="15"/>
      <c r="W841" s="13"/>
      <c r="X841" s="13"/>
      <c r="Y841" s="13"/>
      <c r="Z841" s="13"/>
      <c r="AA841" s="13"/>
      <c r="AB841" s="13"/>
      <c r="AC841" s="13"/>
      <c r="AD841" s="13"/>
      <c r="AE841" s="13"/>
      <c r="AF841" s="13"/>
    </row>
    <row r="842" customFormat="false" ht="15" hidden="false" customHeight="true" outlineLevel="0" collapsed="false">
      <c r="A842" s="60" t="s">
        <v>53</v>
      </c>
      <c r="B842" s="61" t="str">
        <f aca="false">VLOOKUP(A842,PROGRAMAS!A:I,5,0)</f>
        <v>TEMÁTICO</v>
      </c>
      <c r="C842" s="62" t="str">
        <f aca="false">VLOOKUP(A842,PROGRAMAS!A:I,2,0)</f>
        <v>MODERNIZAÇÃO TECNOLÓGICA DO ESTADO DO PIAUÍ</v>
      </c>
      <c r="D842" s="62" t="str">
        <f aca="false">VLOOKUP(A842,PROGRAMAS!A:O,3,0)</f>
        <v>DIRETRIZ I</v>
      </c>
      <c r="E842" s="62" t="str">
        <f aca="false">VLOOKUP(A842,PROGRAMAS!A:O,6,0)</f>
        <v>INSTITUCIONAL</v>
      </c>
      <c r="F842" s="74" t="s">
        <v>1806</v>
      </c>
      <c r="G842" s="66" t="str">
        <f aca="false">VLOOKUP(F842,'AÇÕES ORÇAMENTÁRIAS'!D:E,2,0)</f>
        <v>1327</v>
      </c>
      <c r="H842" s="65" t="n">
        <f aca="false">VLOOKUP(CONCATENATE(G842,J842),'AÇÕES ORÇAMENTÁRIAS'!O:P,2,0)</f>
        <v>3100000</v>
      </c>
      <c r="I842" s="65" t="n">
        <f aca="false">VLOOKUP(CONCATENATE(G842,J842),'AÇÕES ORÇAMENTÁRIAS'!O:Q,3,0)</f>
        <v>0</v>
      </c>
      <c r="J842" s="66" t="n">
        <v>21204</v>
      </c>
      <c r="K842" s="67" t="s">
        <v>1778</v>
      </c>
      <c r="L842" s="71" t="s">
        <v>1807</v>
      </c>
      <c r="M842" s="66" t="str">
        <f aca="false">VLOOKUP(L842,'AÇÕES ESTRATÉGICAS'!D:E,2,0)</f>
        <v>1531</v>
      </c>
      <c r="N842" s="66" t="str">
        <f aca="false">CONCATENATE(J842,O842)</f>
        <v>21204CENTRAIS VIRTUAIS DE TELE ATENDIMENTOS</v>
      </c>
      <c r="O842" s="69" t="s">
        <v>1808</v>
      </c>
      <c r="P842" s="69" t="s">
        <v>147</v>
      </c>
      <c r="Q842" s="69" t="n">
        <v>10</v>
      </c>
      <c r="R842" s="69" t="str">
        <f aca="false">VLOOKUP(O842,'PRODUTOS PPA'!G:G,1,0)</f>
        <v>CENTRAIS VIRTUAIS DE TELE ATENDIMENTOS</v>
      </c>
      <c r="S842" s="69" t="s">
        <v>1806</v>
      </c>
      <c r="T842" s="69" t="s">
        <v>1809</v>
      </c>
      <c r="U842" s="69" t="n">
        <v>3100000</v>
      </c>
      <c r="V842" s="70"/>
      <c r="W842" s="69"/>
      <c r="X842" s="69"/>
      <c r="Y842" s="13"/>
      <c r="Z842" s="13"/>
      <c r="AA842" s="13"/>
      <c r="AB842" s="13"/>
      <c r="AC842" s="13"/>
      <c r="AD842" s="13"/>
      <c r="AE842" s="13"/>
      <c r="AF842" s="13"/>
    </row>
    <row r="843" customFormat="false" ht="15" hidden="false" customHeight="true" outlineLevel="0" collapsed="false">
      <c r="A843" s="60" t="s">
        <v>53</v>
      </c>
      <c r="B843" s="61" t="str">
        <f aca="false">VLOOKUP(A843,PROGRAMAS!A:I,5,0)</f>
        <v>TEMÁTICO</v>
      </c>
      <c r="C843" s="62" t="str">
        <f aca="false">VLOOKUP(A843,PROGRAMAS!A:I,2,0)</f>
        <v>MODERNIZAÇÃO TECNOLÓGICA DO ESTADO DO PIAUÍ</v>
      </c>
      <c r="D843" s="62" t="str">
        <f aca="false">VLOOKUP(A843,PROGRAMAS!A:O,3,0)</f>
        <v>DIRETRIZ I</v>
      </c>
      <c r="E843" s="62" t="str">
        <f aca="false">VLOOKUP(A843,PROGRAMAS!A:O,6,0)</f>
        <v>INSTITUCIONAL</v>
      </c>
      <c r="F843" s="74" t="s">
        <v>1806</v>
      </c>
      <c r="G843" s="66" t="str">
        <f aca="false">VLOOKUP(F843,'AÇÕES ORÇAMENTÁRIAS'!D:E,2,0)</f>
        <v>1327</v>
      </c>
      <c r="H843" s="65" t="n">
        <f aca="false">VLOOKUP(CONCATENATE(G843,J843),'AÇÕES ORÇAMENTÁRIAS'!O:P,2,0)</f>
        <v>3100000</v>
      </c>
      <c r="I843" s="65" t="n">
        <f aca="false">VLOOKUP(CONCATENATE(G843,J843),'AÇÕES ORÇAMENTÁRIAS'!O:Q,3,0)</f>
        <v>0</v>
      </c>
      <c r="J843" s="66" t="str">
        <f aca="false">LEFT(K843,5)</f>
        <v>21204</v>
      </c>
      <c r="K843" s="67" t="s">
        <v>1778</v>
      </c>
      <c r="L843" s="71" t="s">
        <v>1807</v>
      </c>
      <c r="M843" s="66" t="str">
        <f aca="false">VLOOKUP(L843,'AÇÕES ESTRATÉGICAS'!D:E,2,0)</f>
        <v>1531</v>
      </c>
      <c r="N843" s="66" t="str">
        <f aca="false">CONCATENATE(J843,O843)</f>
        <v>21204EQUIPAMENTOS E INFRAESTRUTURA DE T.I. MANTIDOS</v>
      </c>
      <c r="O843" s="69" t="s">
        <v>1810</v>
      </c>
      <c r="P843" s="69" t="s">
        <v>147</v>
      </c>
      <c r="Q843" s="69" t="n">
        <v>20</v>
      </c>
      <c r="R843" s="69" t="str">
        <f aca="false">VLOOKUP(O843,'PRODUTOS PPA'!G:G,1,0)</f>
        <v>EQUIPAMENTOS E INFRAESTRUTURA DE T.I. MANTIDOS</v>
      </c>
      <c r="S843" s="69" t="s">
        <v>1806</v>
      </c>
      <c r="T843" s="69" t="s">
        <v>1809</v>
      </c>
      <c r="U843" s="69" t="n">
        <v>3100000</v>
      </c>
      <c r="V843" s="70"/>
      <c r="W843" s="69"/>
      <c r="X843" s="69"/>
      <c r="Y843" s="13"/>
      <c r="Z843" s="13"/>
      <c r="AA843" s="13"/>
      <c r="AB843" s="13"/>
      <c r="AC843" s="13"/>
      <c r="AD843" s="13"/>
      <c r="AE843" s="13"/>
      <c r="AF843" s="13"/>
    </row>
    <row r="844" customFormat="false" ht="15" hidden="false" customHeight="true" outlineLevel="0" collapsed="false">
      <c r="A844" s="60" t="s">
        <v>53</v>
      </c>
      <c r="B844" s="61" t="str">
        <f aca="false">VLOOKUP(A844,PROGRAMAS!A:I,5,0)</f>
        <v>TEMÁTICO</v>
      </c>
      <c r="C844" s="62" t="str">
        <f aca="false">VLOOKUP(A844,PROGRAMAS!A:I,2,0)</f>
        <v>MODERNIZAÇÃO TECNOLÓGICA DO ESTADO DO PIAUÍ</v>
      </c>
      <c r="D844" s="62" t="str">
        <f aca="false">VLOOKUP(A844,PROGRAMAS!A:O,3,0)</f>
        <v>DIRETRIZ I</v>
      </c>
      <c r="E844" s="62" t="str">
        <f aca="false">VLOOKUP(A844,PROGRAMAS!A:O,6,0)</f>
        <v>INSTITUCIONAL</v>
      </c>
      <c r="F844" s="74" t="s">
        <v>1806</v>
      </c>
      <c r="G844" s="66" t="str">
        <f aca="false">VLOOKUP(F844,'AÇÕES ORÇAMENTÁRIAS'!D:E,2,0)</f>
        <v>1327</v>
      </c>
      <c r="H844" s="65" t="n">
        <f aca="false">VLOOKUP(CONCATENATE(G844,J844),'AÇÕES ORÇAMENTÁRIAS'!O:P,2,0)</f>
        <v>3100000</v>
      </c>
      <c r="I844" s="65" t="n">
        <f aca="false">VLOOKUP(CONCATENATE(G844,J844),'AÇÕES ORÇAMENTÁRIAS'!O:Q,3,0)</f>
        <v>0</v>
      </c>
      <c r="J844" s="66" t="str">
        <f aca="false">LEFT(K844,5)</f>
        <v>21204</v>
      </c>
      <c r="K844" s="67" t="s">
        <v>1778</v>
      </c>
      <c r="L844" s="71" t="s">
        <v>1807</v>
      </c>
      <c r="M844" s="66" t="str">
        <f aca="false">VLOOKUP(L844,'AÇÕES ESTRATÉGICAS'!D:E,2,0)</f>
        <v>1531</v>
      </c>
      <c r="N844" s="66" t="str">
        <f aca="false">CONCATENATE(J844,O844)</f>
        <v>21204EQUIPAMENTOS ESPECÍFICOS E INFORMÁTICA ADQUIRIDOS</v>
      </c>
      <c r="O844" s="69" t="s">
        <v>1811</v>
      </c>
      <c r="P844" s="69" t="s">
        <v>147</v>
      </c>
      <c r="Q844" s="69" t="n">
        <v>10</v>
      </c>
      <c r="R844" s="69" t="str">
        <f aca="false">VLOOKUP(O844,'PRODUTOS PPA'!G:G,1,0)</f>
        <v>EQUIPAMENTOS ESPECÍFICOS E INFORMÁTICA ADQUIRIDOS</v>
      </c>
      <c r="S844" s="69" t="s">
        <v>1806</v>
      </c>
      <c r="T844" s="69" t="s">
        <v>1809</v>
      </c>
      <c r="U844" s="69" t="n">
        <v>3100000</v>
      </c>
      <c r="V844" s="70"/>
      <c r="W844" s="69"/>
      <c r="X844" s="69"/>
      <c r="Y844" s="13"/>
      <c r="Z844" s="13"/>
      <c r="AA844" s="13"/>
      <c r="AB844" s="13"/>
      <c r="AC844" s="13"/>
      <c r="AD844" s="13"/>
      <c r="AE844" s="13"/>
      <c r="AF844" s="13"/>
    </row>
    <row r="845" customFormat="false" ht="15" hidden="false" customHeight="true" outlineLevel="0" collapsed="false">
      <c r="A845" s="60" t="s">
        <v>53</v>
      </c>
      <c r="B845" s="61" t="str">
        <f aca="false">VLOOKUP(A845,PROGRAMAS!A:I,5,0)</f>
        <v>TEMÁTICO</v>
      </c>
      <c r="C845" s="62" t="str">
        <f aca="false">VLOOKUP(A845,PROGRAMAS!A:I,2,0)</f>
        <v>MODERNIZAÇÃO TECNOLÓGICA DO ESTADO DO PIAUÍ</v>
      </c>
      <c r="D845" s="62" t="str">
        <f aca="false">VLOOKUP(A845,PROGRAMAS!A:O,3,0)</f>
        <v>DIRETRIZ I</v>
      </c>
      <c r="E845" s="62" t="str">
        <f aca="false">VLOOKUP(A845,PROGRAMAS!A:O,6,0)</f>
        <v>INSTITUCIONAL</v>
      </c>
      <c r="F845" s="74" t="s">
        <v>1806</v>
      </c>
      <c r="G845" s="66" t="str">
        <f aca="false">VLOOKUP(F845,'AÇÕES ORÇAMENTÁRIAS'!D:E,2,0)</f>
        <v>1327</v>
      </c>
      <c r="H845" s="65" t="n">
        <f aca="false">VLOOKUP(CONCATENATE(G845,J845),'AÇÕES ORÇAMENTÁRIAS'!O:P,2,0)</f>
        <v>3100000</v>
      </c>
      <c r="I845" s="65" t="n">
        <f aca="false">VLOOKUP(CONCATENATE(G845,J845),'AÇÕES ORÇAMENTÁRIAS'!O:Q,3,0)</f>
        <v>0</v>
      </c>
      <c r="J845" s="66" t="str">
        <f aca="false">LEFT(K845,5)</f>
        <v>21204</v>
      </c>
      <c r="K845" s="67" t="s">
        <v>1778</v>
      </c>
      <c r="L845" s="71" t="s">
        <v>1807</v>
      </c>
      <c r="M845" s="66" t="str">
        <f aca="false">VLOOKUP(L845,'AÇÕES ESTRATÉGICAS'!D:E,2,0)</f>
        <v>1531</v>
      </c>
      <c r="N845" s="66" t="str">
        <f aca="false">CONCATENATE(J845,O845)</f>
        <v>21204SOFTWARE PARA GESTÃO ADMINISTRATIVA APLICADA ADQUIRIDO</v>
      </c>
      <c r="O845" s="69" t="s">
        <v>1812</v>
      </c>
      <c r="P845" s="69" t="s">
        <v>147</v>
      </c>
      <c r="Q845" s="69" t="n">
        <v>2</v>
      </c>
      <c r="R845" s="69" t="str">
        <f aca="false">VLOOKUP(O845,'PRODUTOS PPA'!G:G,1,0)</f>
        <v>SOFTWARE PARA GESTÃO ADMINISTRATIVA APLICADA ADQUIRIDO</v>
      </c>
      <c r="S845" s="69" t="s">
        <v>1806</v>
      </c>
      <c r="T845" s="69" t="s">
        <v>1809</v>
      </c>
      <c r="U845" s="69" t="n">
        <v>3100000</v>
      </c>
      <c r="V845" s="70"/>
      <c r="W845" s="69"/>
      <c r="X845" s="69"/>
      <c r="Y845" s="13"/>
      <c r="Z845" s="13"/>
      <c r="AA845" s="13"/>
      <c r="AB845" s="13"/>
      <c r="AC845" s="13"/>
      <c r="AD845" s="13"/>
      <c r="AE845" s="13"/>
      <c r="AF845" s="13"/>
    </row>
    <row r="846" customFormat="false" ht="15" hidden="false" customHeight="true" outlineLevel="0" collapsed="false">
      <c r="A846" s="60" t="s">
        <v>94</v>
      </c>
      <c r="B846" s="61" t="str">
        <f aca="false">VLOOKUP(A846,PROGRAMAS!A:I,5,0)</f>
        <v>GESTÃO</v>
      </c>
      <c r="C846" s="62" t="str">
        <f aca="false">VLOOKUP(A846,PROGRAMAS!A:I,2,0)</f>
        <v>GESTÃO E MANUTENÇÃO DO PODER EXECUTIVO</v>
      </c>
      <c r="D846" s="62" t="str">
        <f aca="false">VLOOKUP(A846,PROGRAMAS!A:O,3,0)</f>
        <v>DIRETRIZ IV</v>
      </c>
      <c r="E846" s="62"/>
      <c r="F846" s="74" t="s">
        <v>255</v>
      </c>
      <c r="G846" s="66" t="str">
        <f aca="false">VLOOKUP(F846,'AÇÕES ORÇAMENTÁRIAS'!D:E,2,0)</f>
        <v>2000</v>
      </c>
      <c r="H846" s="65" t="n">
        <f aca="false">VLOOKUP(CONCATENATE(G846,J846),'AÇÕES ORÇAMENTÁRIAS'!O:P,2,0)</f>
        <v>3985000</v>
      </c>
      <c r="I846" s="65" t="n">
        <f aca="false">VLOOKUP(CONCATENATE(G846,J846),'AÇÕES ORÇAMENTÁRIAS'!O:Q,3,0)</f>
        <v>2025057.17</v>
      </c>
      <c r="J846" s="66" t="str">
        <f aca="false">LEFT(K846,5)</f>
        <v>21204</v>
      </c>
      <c r="K846" s="67" t="s">
        <v>1778</v>
      </c>
      <c r="L846" s="71" t="s">
        <v>1813</v>
      </c>
      <c r="M846" s="66" t="str">
        <f aca="false">VLOOKUP(L846,'AÇÕES ESTRATÉGICAS'!D:E,2,0)</f>
        <v>1538</v>
      </c>
      <c r="N846" s="66" t="str">
        <f aca="false">CONCATENATE(J846,O846)</f>
        <v>21204CONSULTORIA DE GESTÃO INTERNA E COMUNICAÇÃO</v>
      </c>
      <c r="O846" s="13" t="s">
        <v>1814</v>
      </c>
      <c r="P846" s="13" t="s">
        <v>147</v>
      </c>
      <c r="Q846" s="15" t="n">
        <v>1</v>
      </c>
      <c r="R846" s="69" t="str">
        <f aca="false">VLOOKUP(O846,'PRODUTOS PPA'!G:G,1,0)</f>
        <v>CONSULTORIA DE GESTÃO INTERNA E COMUNICAÇÃO</v>
      </c>
      <c r="S846" s="15" t="s">
        <v>255</v>
      </c>
      <c r="T846" s="15" t="s">
        <v>260</v>
      </c>
      <c r="U846" s="15" t="n">
        <v>3985000</v>
      </c>
      <c r="V846" s="15"/>
      <c r="W846" s="13"/>
      <c r="X846" s="13"/>
      <c r="Y846" s="13"/>
      <c r="Z846" s="13"/>
      <c r="AA846" s="13"/>
      <c r="AB846" s="13"/>
      <c r="AC846" s="13"/>
      <c r="AD846" s="13"/>
      <c r="AE846" s="13"/>
      <c r="AF846" s="13"/>
    </row>
    <row r="847" customFormat="false" ht="15" hidden="false" customHeight="true" outlineLevel="0" collapsed="false">
      <c r="A847" s="60" t="s">
        <v>94</v>
      </c>
      <c r="B847" s="61" t="str">
        <f aca="false">VLOOKUP(A847,PROGRAMAS!A:I,5,0)</f>
        <v>GESTÃO</v>
      </c>
      <c r="C847" s="62" t="str">
        <f aca="false">VLOOKUP(A847,PROGRAMAS!A:I,2,0)</f>
        <v>GESTÃO E MANUTENÇÃO DO PODER EXECUTIVO</v>
      </c>
      <c r="D847" s="62" t="str">
        <f aca="false">VLOOKUP(A847,PROGRAMAS!A:O,3,0)</f>
        <v>DIRETRIZ IV</v>
      </c>
      <c r="E847" s="62"/>
      <c r="F847" s="74" t="s">
        <v>255</v>
      </c>
      <c r="G847" s="66" t="str">
        <f aca="false">VLOOKUP(F847,'AÇÕES ORÇAMENTÁRIAS'!D:E,2,0)</f>
        <v>2000</v>
      </c>
      <c r="H847" s="65" t="n">
        <f aca="false">VLOOKUP(CONCATENATE(G847,J847),'AÇÕES ORÇAMENTÁRIAS'!O:P,2,0)</f>
        <v>3985000</v>
      </c>
      <c r="I847" s="65" t="n">
        <f aca="false">VLOOKUP(CONCATENATE(G847,J847),'AÇÕES ORÇAMENTÁRIAS'!O:Q,3,0)</f>
        <v>2025057.17</v>
      </c>
      <c r="J847" s="66" t="str">
        <f aca="false">LEFT(K847,5)</f>
        <v>21204</v>
      </c>
      <c r="K847" s="67" t="s">
        <v>1778</v>
      </c>
      <c r="L847" s="71" t="s">
        <v>1813</v>
      </c>
      <c r="M847" s="66" t="str">
        <f aca="false">VLOOKUP(L847,'AÇÕES ESTRATÉGICAS'!D:E,2,0)</f>
        <v>1538</v>
      </c>
      <c r="N847" s="66" t="str">
        <f aca="false">CONCATENATE(J847,O847)</f>
        <v>21204MELHORIAS ADMINISTRATIVAS</v>
      </c>
      <c r="O847" s="13" t="s">
        <v>1815</v>
      </c>
      <c r="P847" s="13" t="s">
        <v>136</v>
      </c>
      <c r="Q847" s="15" t="n">
        <v>20</v>
      </c>
      <c r="R847" s="69" t="str">
        <f aca="false">VLOOKUP(O847,'PRODUTOS PPA'!G:G,1,0)</f>
        <v>MELHORIAS ADMINISTRATIVAS</v>
      </c>
      <c r="S847" s="15" t="s">
        <v>255</v>
      </c>
      <c r="T847" s="15" t="s">
        <v>260</v>
      </c>
      <c r="U847" s="15" t="n">
        <v>3985000</v>
      </c>
      <c r="V847" s="15"/>
      <c r="W847" s="13"/>
      <c r="X847" s="13"/>
      <c r="Y847" s="13"/>
      <c r="Z847" s="13"/>
      <c r="AA847" s="13"/>
      <c r="AB847" s="13"/>
      <c r="AC847" s="13"/>
      <c r="AD847" s="13"/>
      <c r="AE847" s="13"/>
      <c r="AF847" s="13"/>
    </row>
    <row r="848" customFormat="false" ht="15" hidden="false" customHeight="true" outlineLevel="0" collapsed="false">
      <c r="A848" s="60" t="s">
        <v>51</v>
      </c>
      <c r="B848" s="61" t="str">
        <f aca="false">VLOOKUP(A848,PROGRAMAS!A:I,5,0)</f>
        <v>TEMÁTICO</v>
      </c>
      <c r="C848" s="62" t="str">
        <f aca="false">VLOOKUP(A848,PROGRAMAS!A:I,2,0)</f>
        <v>GESTÃO MODERNA ORIENTADA PARA RESULTADOS</v>
      </c>
      <c r="D848" s="62" t="str">
        <f aca="false">VLOOKUP(A848,PROGRAMAS!A:O,3,0)</f>
        <v>DIRETRIZ IV</v>
      </c>
      <c r="E848" s="62" t="str">
        <f aca="false">VLOOKUP(A848,PROGRAMAS!A:O,6,0)</f>
        <v>INSTITUCIONAL</v>
      </c>
      <c r="F848" s="74" t="s">
        <v>1816</v>
      </c>
      <c r="G848" s="66" t="str">
        <f aca="false">VLOOKUP(F848,'AÇÕES ORÇAMENTÁRIAS'!D:E,2,0)</f>
        <v>1085</v>
      </c>
      <c r="H848" s="65" t="n">
        <f aca="false">VLOOKUP(CONCATENATE(G848,J848),'AÇÕES ORÇAMENTÁRIAS'!O:P,2,0)</f>
        <v>26000</v>
      </c>
      <c r="I848" s="65" t="n">
        <f aca="false">VLOOKUP(CONCATENATE(G848,J848),'AÇÕES ORÇAMENTÁRIAS'!O:Q,3,0)</f>
        <v>0</v>
      </c>
      <c r="J848" s="66" t="str">
        <f aca="false">LEFT(K848,5)</f>
        <v>21205</v>
      </c>
      <c r="K848" s="67" t="s">
        <v>1817</v>
      </c>
      <c r="L848" s="71" t="s">
        <v>1818</v>
      </c>
      <c r="M848" s="66" t="str">
        <f aca="false">VLOOKUP(L848,'AÇÕES ESTRATÉGICAS'!D:E,2,0)</f>
        <v>1617</v>
      </c>
      <c r="N848" s="66" t="str">
        <f aca="false">CONCATENATE(J848,O848)</f>
        <v>21205EQUIPAMENTOS DE INFORMÁTICA ADQUIRIDOS</v>
      </c>
      <c r="O848" s="13" t="s">
        <v>1819</v>
      </c>
      <c r="P848" s="13" t="s">
        <v>147</v>
      </c>
      <c r="Q848" s="15" t="n">
        <v>200</v>
      </c>
      <c r="R848" s="69" t="str">
        <f aca="false">VLOOKUP(O848,'PRODUTOS PPA'!G:G,1,0)</f>
        <v>EQUIPAMENTOS DE INFORMÁTICA ADQUIRIDOS</v>
      </c>
      <c r="S848" s="15" t="s">
        <v>1816</v>
      </c>
      <c r="T848" s="15" t="s">
        <v>1820</v>
      </c>
      <c r="U848" s="15" t="n">
        <v>26000</v>
      </c>
      <c r="V848" s="15"/>
      <c r="W848" s="13"/>
      <c r="X848" s="13"/>
      <c r="Y848" s="13"/>
      <c r="Z848" s="13"/>
      <c r="AA848" s="13"/>
      <c r="AB848" s="13"/>
      <c r="AC848" s="13"/>
      <c r="AD848" s="13"/>
      <c r="AE848" s="13"/>
      <c r="AF848" s="13"/>
    </row>
    <row r="849" customFormat="false" ht="15" hidden="false" customHeight="true" outlineLevel="0" collapsed="false">
      <c r="A849" s="60" t="s">
        <v>51</v>
      </c>
      <c r="B849" s="61" t="str">
        <f aca="false">VLOOKUP(A849,PROGRAMAS!A:I,5,0)</f>
        <v>TEMÁTICO</v>
      </c>
      <c r="C849" s="62" t="str">
        <f aca="false">VLOOKUP(A849,PROGRAMAS!A:I,2,0)</f>
        <v>GESTÃO MODERNA ORIENTADA PARA RESULTADOS</v>
      </c>
      <c r="D849" s="62" t="str">
        <f aca="false">VLOOKUP(A849,PROGRAMAS!A:O,3,0)</f>
        <v>DIRETRIZ IV</v>
      </c>
      <c r="E849" s="62" t="str">
        <f aca="false">VLOOKUP(A849,PROGRAMAS!A:O,6,0)</f>
        <v>INSTITUCIONAL</v>
      </c>
      <c r="F849" s="74" t="s">
        <v>1821</v>
      </c>
      <c r="G849" s="66" t="str">
        <f aca="false">VLOOKUP(F849,'AÇÕES ORÇAMENTÁRIAS'!D:E,2,0)</f>
        <v>1086</v>
      </c>
      <c r="H849" s="65" t="n">
        <f aca="false">VLOOKUP(CONCATENATE(G849,J849),'AÇÕES ORÇAMENTÁRIAS'!O:P,2,0)</f>
        <v>26000</v>
      </c>
      <c r="I849" s="65" t="n">
        <f aca="false">VLOOKUP(CONCATENATE(G849,J849),'AÇÕES ORÇAMENTÁRIAS'!O:Q,3,0)</f>
        <v>0</v>
      </c>
      <c r="J849" s="66" t="str">
        <f aca="false">LEFT(K849,5)</f>
        <v>21205</v>
      </c>
      <c r="K849" s="67" t="s">
        <v>1817</v>
      </c>
      <c r="L849" s="71" t="s">
        <v>1818</v>
      </c>
      <c r="M849" s="66" t="str">
        <f aca="false">VLOOKUP(L849,'AÇÕES ESTRATÉGICAS'!D:E,2,0)</f>
        <v>1617</v>
      </c>
      <c r="N849" s="66" t="str">
        <f aca="false">CONCATENATE(J849,O849)</f>
        <v>21205AQUISIÇÃO DE MOBILIÁRIOS REALIZADAS</v>
      </c>
      <c r="O849" s="13" t="s">
        <v>1822</v>
      </c>
      <c r="P849" s="13" t="s">
        <v>147</v>
      </c>
      <c r="Q849" s="15" t="n">
        <v>200</v>
      </c>
      <c r="R849" s="69" t="str">
        <f aca="false">VLOOKUP(O849,'PRODUTOS PPA'!G:G,1,0)</f>
        <v>AQUISIÇÃO DE MOBILIÁRIOS REALIZADAS</v>
      </c>
      <c r="S849" s="15" t="s">
        <v>1821</v>
      </c>
      <c r="T849" s="15" t="s">
        <v>1823</v>
      </c>
      <c r="U849" s="15" t="n">
        <v>26000</v>
      </c>
      <c r="V849" s="15"/>
      <c r="W849" s="13"/>
      <c r="X849" s="13"/>
      <c r="Y849" s="13"/>
      <c r="Z849" s="13"/>
      <c r="AA849" s="13"/>
      <c r="AB849" s="13"/>
      <c r="AC849" s="13"/>
      <c r="AD849" s="13"/>
      <c r="AE849" s="13"/>
      <c r="AF849" s="13"/>
    </row>
    <row r="850" customFormat="false" ht="15" hidden="false" customHeight="true" outlineLevel="0" collapsed="false">
      <c r="A850" s="60" t="s">
        <v>51</v>
      </c>
      <c r="B850" s="61" t="str">
        <f aca="false">VLOOKUP(A850,PROGRAMAS!A:I,5,0)</f>
        <v>TEMÁTICO</v>
      </c>
      <c r="C850" s="62" t="str">
        <f aca="false">VLOOKUP(A850,PROGRAMAS!A:I,2,0)</f>
        <v>GESTÃO MODERNA ORIENTADA PARA RESULTADOS</v>
      </c>
      <c r="D850" s="62" t="str">
        <f aca="false">VLOOKUP(A850,PROGRAMAS!A:O,3,0)</f>
        <v>DIRETRIZ IV</v>
      </c>
      <c r="E850" s="62" t="str">
        <f aca="false">VLOOKUP(A850,PROGRAMAS!A:O,6,0)</f>
        <v>INSTITUCIONAL</v>
      </c>
      <c r="F850" s="74" t="s">
        <v>1824</v>
      </c>
      <c r="G850" s="66" t="str">
        <f aca="false">VLOOKUP(F850,'AÇÕES ORÇAMENTÁRIAS'!D:E,2,0)</f>
        <v>1088</v>
      </c>
      <c r="H850" s="65" t="n">
        <f aca="false">VLOOKUP(CONCATENATE(G850,J850),'AÇÕES ORÇAMENTÁRIAS'!O:P,2,0)</f>
        <v>11000</v>
      </c>
      <c r="I850" s="65" t="n">
        <f aca="false">VLOOKUP(CONCATENATE(G850,J850),'AÇÕES ORÇAMENTÁRIAS'!O:Q,3,0)</f>
        <v>0</v>
      </c>
      <c r="J850" s="66" t="str">
        <f aca="false">LEFT(K850,5)</f>
        <v>21205</v>
      </c>
      <c r="K850" s="67" t="s">
        <v>1817</v>
      </c>
      <c r="L850" s="71" t="s">
        <v>1818</v>
      </c>
      <c r="M850" s="66" t="str">
        <f aca="false">VLOOKUP(L850,'AÇÕES ESTRATÉGICAS'!D:E,2,0)</f>
        <v>1617</v>
      </c>
      <c r="N850" s="66" t="str">
        <f aca="false">CONCATENATE(J850,O850)</f>
        <v>21205AQUISIÇÃO DE SOFTWARES DE GESTÃO REALIZADOS</v>
      </c>
      <c r="O850" s="13" t="s">
        <v>1825</v>
      </c>
      <c r="P850" s="13" t="s">
        <v>637</v>
      </c>
      <c r="Q850" s="15" t="n">
        <v>2</v>
      </c>
      <c r="R850" s="69" t="str">
        <f aca="false">VLOOKUP(O850,'PRODUTOS PPA'!G:G,1,0)</f>
        <v>AQUISIÇÃO DE SOFTWARES DE GESTÃO REALIZADOS</v>
      </c>
      <c r="S850" s="15" t="s">
        <v>1824</v>
      </c>
      <c r="T850" s="15" t="s">
        <v>1826</v>
      </c>
      <c r="U850" s="15" t="n">
        <v>11000</v>
      </c>
      <c r="V850" s="15"/>
      <c r="W850" s="13"/>
      <c r="X850" s="13"/>
      <c r="Y850" s="13"/>
      <c r="Z850" s="13"/>
      <c r="AA850" s="13"/>
      <c r="AB850" s="13"/>
      <c r="AC850" s="13"/>
      <c r="AD850" s="13"/>
      <c r="AE850" s="13"/>
      <c r="AF850" s="13"/>
    </row>
    <row r="851" customFormat="false" ht="15" hidden="false" customHeight="true" outlineLevel="0" collapsed="false">
      <c r="A851" s="60" t="s">
        <v>51</v>
      </c>
      <c r="B851" s="61" t="str">
        <f aca="false">VLOOKUP(A851,PROGRAMAS!A:I,5,0)</f>
        <v>TEMÁTICO</v>
      </c>
      <c r="C851" s="62" t="str">
        <f aca="false">VLOOKUP(A851,PROGRAMAS!A:I,2,0)</f>
        <v>GESTÃO MODERNA ORIENTADA PARA RESULTADOS</v>
      </c>
      <c r="D851" s="62" t="str">
        <f aca="false">VLOOKUP(A851,PROGRAMAS!A:O,3,0)</f>
        <v>DIRETRIZ IV</v>
      </c>
      <c r="E851" s="62" t="str">
        <f aca="false">VLOOKUP(A851,PROGRAMAS!A:O,6,0)</f>
        <v>INSTITUCIONAL</v>
      </c>
      <c r="F851" s="74" t="s">
        <v>1827</v>
      </c>
      <c r="G851" s="66" t="str">
        <f aca="false">VLOOKUP(F851,'AÇÕES ORÇAMENTÁRIAS'!D:E,2,0)</f>
        <v>1089</v>
      </c>
      <c r="H851" s="65" t="n">
        <f aca="false">VLOOKUP(CONCATENATE(G851,J851),'AÇÕES ORÇAMENTÁRIAS'!O:P,2,0)</f>
        <v>20000</v>
      </c>
      <c r="I851" s="65" t="n">
        <f aca="false">VLOOKUP(CONCATENATE(G851,J851),'AÇÕES ORÇAMENTÁRIAS'!O:Q,3,0)</f>
        <v>0</v>
      </c>
      <c r="J851" s="66" t="str">
        <f aca="false">LEFT(K851,5)</f>
        <v>21205</v>
      </c>
      <c r="K851" s="67" t="s">
        <v>1817</v>
      </c>
      <c r="L851" s="71" t="s">
        <v>1818</v>
      </c>
      <c r="M851" s="66" t="str">
        <f aca="false">VLOOKUP(L851,'AÇÕES ESTRATÉGICAS'!D:E,2,0)</f>
        <v>1617</v>
      </c>
      <c r="N851" s="66" t="str">
        <f aca="false">CONCATENATE(J851,O851)</f>
        <v>21205SERVIDORES CAPACITADOS, TREINADOS E VALORIZADOS</v>
      </c>
      <c r="O851" s="13" t="s">
        <v>1828</v>
      </c>
      <c r="P851" s="13" t="s">
        <v>306</v>
      </c>
      <c r="Q851" s="15" t="n">
        <v>205</v>
      </c>
      <c r="R851" s="69" t="str">
        <f aca="false">VLOOKUP(O851,'PRODUTOS PPA'!G:G,1,0)</f>
        <v>SERVIDORES CAPACITADOS, TREINADOS E VALORIZADOS</v>
      </c>
      <c r="S851" s="15" t="s">
        <v>1827</v>
      </c>
      <c r="T851" s="15" t="s">
        <v>1829</v>
      </c>
      <c r="U851" s="15" t="n">
        <v>20000</v>
      </c>
      <c r="V851" s="15"/>
      <c r="W851" s="13"/>
      <c r="X851" s="13"/>
      <c r="Y851" s="13"/>
      <c r="Z851" s="13"/>
      <c r="AA851" s="13"/>
      <c r="AB851" s="13"/>
      <c r="AC851" s="13"/>
      <c r="AD851" s="13"/>
      <c r="AE851" s="13"/>
      <c r="AF851" s="13"/>
    </row>
    <row r="852" customFormat="false" ht="15" hidden="false" customHeight="true" outlineLevel="0" collapsed="false">
      <c r="A852" s="60" t="s">
        <v>51</v>
      </c>
      <c r="B852" s="61" t="str">
        <f aca="false">VLOOKUP(A852,PROGRAMAS!A:I,5,0)</f>
        <v>TEMÁTICO</v>
      </c>
      <c r="C852" s="62" t="str">
        <f aca="false">VLOOKUP(A852,PROGRAMAS!A:I,2,0)</f>
        <v>GESTÃO MODERNA ORIENTADA PARA RESULTADOS</v>
      </c>
      <c r="D852" s="62" t="str">
        <f aca="false">VLOOKUP(A852,PROGRAMAS!A:O,3,0)</f>
        <v>DIRETRIZ IV</v>
      </c>
      <c r="E852" s="62" t="str">
        <f aca="false">VLOOKUP(A852,PROGRAMAS!A:O,6,0)</f>
        <v>INSTITUCIONAL</v>
      </c>
      <c r="F852" s="74" t="s">
        <v>1830</v>
      </c>
      <c r="G852" s="66" t="n">
        <v>1106</v>
      </c>
      <c r="H852" s="65" t="n">
        <f aca="false">VLOOKUP(CONCATENATE(G852,J852),'AÇÕES ORÇAMENTÁRIAS'!O:P,2,0)</f>
        <v>100000</v>
      </c>
      <c r="I852" s="65" t="n">
        <f aca="false">VLOOKUP(CONCATENATE(G852,J852),'AÇÕES ORÇAMENTÁRIAS'!O:Q,3,0)</f>
        <v>77648.12</v>
      </c>
      <c r="J852" s="66" t="str">
        <f aca="false">LEFT(K852,5)</f>
        <v>21205</v>
      </c>
      <c r="K852" s="67" t="s">
        <v>1817</v>
      </c>
      <c r="L852" s="71" t="s">
        <v>1818</v>
      </c>
      <c r="M852" s="66" t="str">
        <f aca="false">VLOOKUP(L852,'AÇÕES ESTRATÉGICAS'!D:E,2,0)</f>
        <v>1617</v>
      </c>
      <c r="N852" s="66" t="str">
        <f aca="false">CONCATENATE(J852,O852)</f>
        <v>21205AÇÕES JUDICIAIS TRANSITADAS E JULGADAS E/OU INDENIZAÇÕES EM PROCESSOS PENDENTES REGULARIZADAS</v>
      </c>
      <c r="O852" s="63" t="s">
        <v>1831</v>
      </c>
      <c r="P852" s="63" t="s">
        <v>136</v>
      </c>
      <c r="Q852" s="15" t="n">
        <v>25</v>
      </c>
      <c r="R852" s="69" t="str">
        <f aca="false">VLOOKUP(O852,'PRODUTOS PPA'!G:G,1,0)</f>
        <v>AÇÕES JUDICIAIS TRANSITADAS E JULGADAS E/OU INDENIZAÇÕES EM PROCESSOS PENDENTES REGULARIZADAS</v>
      </c>
      <c r="S852" s="15" t="s">
        <v>1830</v>
      </c>
      <c r="T852" s="15" t="n">
        <v>1106</v>
      </c>
      <c r="U852" s="15" t="n">
        <v>100000</v>
      </c>
      <c r="V852" s="15"/>
      <c r="W852" s="13"/>
      <c r="X852" s="13"/>
      <c r="Y852" s="13"/>
      <c r="Z852" s="13"/>
      <c r="AA852" s="13"/>
      <c r="AB852" s="13"/>
      <c r="AC852" s="13"/>
      <c r="AD852" s="13"/>
      <c r="AE852" s="13"/>
      <c r="AF852" s="13"/>
    </row>
    <row r="853" customFormat="false" ht="15" hidden="false" customHeight="true" outlineLevel="0" collapsed="false">
      <c r="A853" s="60" t="s">
        <v>51</v>
      </c>
      <c r="B853" s="61" t="str">
        <f aca="false">VLOOKUP(A853,PROGRAMAS!A:I,5,0)</f>
        <v>TEMÁTICO</v>
      </c>
      <c r="C853" s="62" t="str">
        <f aca="false">VLOOKUP(A853,PROGRAMAS!A:I,2,0)</f>
        <v>GESTÃO MODERNA ORIENTADA PARA RESULTADOS</v>
      </c>
      <c r="D853" s="62" t="str">
        <f aca="false">VLOOKUP(A853,PROGRAMAS!A:O,3,0)</f>
        <v>DIRETRIZ IV</v>
      </c>
      <c r="E853" s="62" t="str">
        <f aca="false">VLOOKUP(A853,PROGRAMAS!A:O,6,0)</f>
        <v>INSTITUCIONAL</v>
      </c>
      <c r="F853" s="73" t="e">
        <f aca="false">#N/A</f>
        <v>#N/A</v>
      </c>
      <c r="G853" s="66" t="e">
        <f aca="false">VLOOKUP(F853,'AÇÕES ORÇAMENTÁRIAS'!D:E,2,0)</f>
        <v>#N/A</v>
      </c>
      <c r="H853" s="65" t="e">
        <f aca="false">VLOOKUP(CONCATENATE(G853,J853),'AÇÕES ORÇAMENTÁRIAS'!O:P,2,0)</f>
        <v>#N/A</v>
      </c>
      <c r="I853" s="65" t="e">
        <f aca="false">VLOOKUP(CONCATENATE(G853,J853),'AÇÕES ORÇAMENTÁRIAS'!O:Q,3,0)</f>
        <v>#N/A</v>
      </c>
      <c r="J853" s="66" t="str">
        <f aca="false">LEFT(K853,5)</f>
        <v>21205</v>
      </c>
      <c r="K853" s="67" t="s">
        <v>1817</v>
      </c>
      <c r="L853" s="71" t="s">
        <v>1818</v>
      </c>
      <c r="M853" s="66" t="str">
        <f aca="false">VLOOKUP(L853,'AÇÕES ESTRATÉGICAS'!D:E,2,0)</f>
        <v>1617</v>
      </c>
      <c r="N853" s="66" t="str">
        <f aca="false">CONCATENATE(J853,O853)</f>
        <v>21205PROGRAMA DE INCENTIVO AO DESLIGAMENTO VOLUNTÁRIO INSTITUÍDO</v>
      </c>
      <c r="O853" s="13" t="s">
        <v>1832</v>
      </c>
      <c r="P853" s="13" t="s">
        <v>136</v>
      </c>
      <c r="Q853" s="15" t="n">
        <v>9</v>
      </c>
      <c r="R853" s="69" t="str">
        <f aca="false">VLOOKUP(O853,'PRODUTOS PPA'!G:G,1,0)</f>
        <v>PROGRAMA DE INCENTIVO AO DESLIGAMENTO VOLUNTÁRIO INSTITUÍDO</v>
      </c>
      <c r="S853" s="15" t="e">
        <f aca="false">#N/A</f>
        <v>#N/A</v>
      </c>
      <c r="T853" s="15" t="e">
        <f aca="false">#N/A</f>
        <v>#N/A</v>
      </c>
      <c r="U853" s="15" t="e">
        <f aca="false">#N/A</f>
        <v>#N/A</v>
      </c>
      <c r="V853" s="15"/>
      <c r="W853" s="13"/>
      <c r="X853" s="13"/>
      <c r="Y853" s="13"/>
      <c r="Z853" s="13"/>
      <c r="AA853" s="13"/>
      <c r="AB853" s="13"/>
      <c r="AC853" s="13"/>
      <c r="AD853" s="13"/>
      <c r="AE853" s="13"/>
      <c r="AF853" s="13"/>
    </row>
    <row r="854" customFormat="false" ht="15" hidden="false" customHeight="true" outlineLevel="0" collapsed="false">
      <c r="A854" s="60" t="s">
        <v>71</v>
      </c>
      <c r="B854" s="61" t="str">
        <f aca="false">VLOOKUP(A854,PROGRAMAS!A:I,5,0)</f>
        <v>TEMÁTICO</v>
      </c>
      <c r="C854" s="62" t="str">
        <f aca="false">VLOOKUP(A854,PROGRAMAS!A:I,2,0)</f>
        <v>MORADIA DIGNA</v>
      </c>
      <c r="D854" s="62" t="str">
        <f aca="false">VLOOKUP(A854,PROGRAMAS!A:O,3,0)</f>
        <v>DIRETRIZ III</v>
      </c>
      <c r="E854" s="62" t="str">
        <f aca="false">VLOOKUP(A854,PROGRAMAS!A:O,6,0)</f>
        <v>HABITAÇÃO E TEMAS TRANSVERSAIS</v>
      </c>
      <c r="F854" s="74" t="s">
        <v>1833</v>
      </c>
      <c r="G854" s="66" t="str">
        <f aca="false">VLOOKUP(F854,'AÇÕES ORÇAMENTÁRIAS'!D:E,2,0)</f>
        <v>1144</v>
      </c>
      <c r="H854" s="65" t="n">
        <f aca="false">VLOOKUP(CONCATENATE(G854,J854),'AÇÕES ORÇAMENTÁRIAS'!O:P,2,0)</f>
        <v>30000</v>
      </c>
      <c r="I854" s="65" t="n">
        <f aca="false">VLOOKUP(CONCATENATE(G854,J854),'AÇÕES ORÇAMENTÁRIAS'!O:Q,3,0)</f>
        <v>0</v>
      </c>
      <c r="J854" s="66" t="str">
        <f aca="false">LEFT(K854,5)</f>
        <v>21205</v>
      </c>
      <c r="K854" s="67" t="s">
        <v>1817</v>
      </c>
      <c r="L854" s="71" t="s">
        <v>1834</v>
      </c>
      <c r="M854" s="66" t="str">
        <f aca="false">VLOOKUP(L854,'AÇÕES ESTRATÉGICAS'!D:E,2,0)</f>
        <v>2728</v>
      </c>
      <c r="N854" s="66" t="str">
        <f aca="false">CONCATENATE(J854,O854)</f>
        <v>21205REGULARIZAÇÃO FUNDIÁRIA DAS TERRAS E BENS DA EMGERPI REALIZADA</v>
      </c>
      <c r="O854" s="13" t="s">
        <v>1835</v>
      </c>
      <c r="P854" s="13" t="s">
        <v>982</v>
      </c>
      <c r="Q854" s="15" t="n">
        <v>125</v>
      </c>
      <c r="R854" s="69" t="str">
        <f aca="false">VLOOKUP(O854,'PRODUTOS PPA'!G:G,1,0)</f>
        <v>REGULARIZAÇÃO FUNDIÁRIA DAS TERRAS E BENS DA EMGERPI REALIZADA</v>
      </c>
      <c r="S854" s="15" t="s">
        <v>1833</v>
      </c>
      <c r="T854" s="15" t="s">
        <v>1836</v>
      </c>
      <c r="U854" s="15" t="n">
        <v>30000</v>
      </c>
      <c r="V854" s="15"/>
      <c r="W854" s="13"/>
      <c r="X854" s="13"/>
      <c r="Y854" s="13"/>
      <c r="Z854" s="13"/>
      <c r="AA854" s="13"/>
      <c r="AB854" s="13"/>
      <c r="AC854" s="13"/>
      <c r="AD854" s="13"/>
      <c r="AE854" s="13"/>
      <c r="AF854" s="13"/>
    </row>
    <row r="855" customFormat="false" ht="15" hidden="false" customHeight="true" outlineLevel="0" collapsed="false">
      <c r="A855" s="60" t="s">
        <v>71</v>
      </c>
      <c r="B855" s="61" t="str">
        <f aca="false">VLOOKUP(A855,PROGRAMAS!A:I,5,0)</f>
        <v>TEMÁTICO</v>
      </c>
      <c r="C855" s="62" t="str">
        <f aca="false">VLOOKUP(A855,PROGRAMAS!A:I,2,0)</f>
        <v>MORADIA DIGNA</v>
      </c>
      <c r="D855" s="62" t="str">
        <f aca="false">VLOOKUP(A855,PROGRAMAS!A:O,3,0)</f>
        <v>DIRETRIZ III</v>
      </c>
      <c r="E855" s="62" t="str">
        <f aca="false">VLOOKUP(A855,PROGRAMAS!A:O,6,0)</f>
        <v>HABITAÇÃO E TEMAS TRANSVERSAIS</v>
      </c>
      <c r="F855" s="74" t="s">
        <v>1837</v>
      </c>
      <c r="G855" s="66" t="str">
        <f aca="false">VLOOKUP(F855,'AÇÕES ORÇAMENTÁRIAS'!D:E,2,0)</f>
        <v>1154</v>
      </c>
      <c r="H855" s="65" t="n">
        <f aca="false">VLOOKUP(CONCATENATE(G855,J855),'AÇÕES ORÇAMENTÁRIAS'!O:P,2,0)</f>
        <v>200000</v>
      </c>
      <c r="I855" s="65" t="n">
        <f aca="false">VLOOKUP(CONCATENATE(G855,J855),'AÇÕES ORÇAMENTÁRIAS'!O:Q,3,0)</f>
        <v>210260.99</v>
      </c>
      <c r="J855" s="66" t="str">
        <f aca="false">LEFT(K855,5)</f>
        <v>21205</v>
      </c>
      <c r="K855" s="67" t="s">
        <v>1817</v>
      </c>
      <c r="L855" s="71" t="s">
        <v>1834</v>
      </c>
      <c r="M855" s="66" t="str">
        <f aca="false">VLOOKUP(L855,'AÇÕES ESTRATÉGICAS'!D:E,2,0)</f>
        <v>2728</v>
      </c>
      <c r="N855" s="66" t="str">
        <f aca="false">CONCATENATE(J855,O855)</f>
        <v>21205REGULARIZAÇÃO FUNDIÁRIA URBANA</v>
      </c>
      <c r="O855" s="13" t="s">
        <v>1837</v>
      </c>
      <c r="P855" s="13" t="s">
        <v>399</v>
      </c>
      <c r="Q855" s="15" t="n">
        <v>9012</v>
      </c>
      <c r="R855" s="69" t="str">
        <f aca="false">VLOOKUP(O855,'PRODUTOS PPA'!G:G,1,0)</f>
        <v>REGULARIZAÇÃO FUNDIÁRIA URBANA</v>
      </c>
      <c r="S855" s="15" t="s">
        <v>1837</v>
      </c>
      <c r="T855" s="15" t="s">
        <v>1838</v>
      </c>
      <c r="U855" s="15" t="n">
        <v>200000</v>
      </c>
      <c r="V855" s="15"/>
      <c r="W855" s="13"/>
      <c r="X855" s="13"/>
      <c r="Y855" s="13"/>
      <c r="Z855" s="13"/>
      <c r="AA855" s="13"/>
      <c r="AB855" s="13"/>
      <c r="AC855" s="13"/>
      <c r="AD855" s="13"/>
      <c r="AE855" s="13"/>
      <c r="AF855" s="13"/>
    </row>
    <row r="856" customFormat="false" ht="15" hidden="false" customHeight="true" outlineLevel="0" collapsed="false">
      <c r="A856" s="60" t="s">
        <v>71</v>
      </c>
      <c r="B856" s="61" t="str">
        <f aca="false">VLOOKUP(A856,PROGRAMAS!A:I,5,0)</f>
        <v>TEMÁTICO</v>
      </c>
      <c r="C856" s="62" t="str">
        <f aca="false">VLOOKUP(A856,PROGRAMAS!A:I,2,0)</f>
        <v>MORADIA DIGNA</v>
      </c>
      <c r="D856" s="62" t="str">
        <f aca="false">VLOOKUP(A856,PROGRAMAS!A:O,3,0)</f>
        <v>DIRETRIZ III</v>
      </c>
      <c r="E856" s="62" t="str">
        <f aca="false">VLOOKUP(A856,PROGRAMAS!A:O,6,0)</f>
        <v>HABITAÇÃO E TEMAS TRANSVERSAIS</v>
      </c>
      <c r="F856" s="73" t="s">
        <v>1839</v>
      </c>
      <c r="G856" s="66" t="e">
        <f aca="false">VLOOKUP(F856,'AÇÕES ORÇAMENTÁRIAS'!D:E,2,0)</f>
        <v>#N/A</v>
      </c>
      <c r="H856" s="65" t="e">
        <f aca="false">VLOOKUP(CONCATENATE(G856,J856),'AÇÕES ORÇAMENTÁRIAS'!O:P,2,0)</f>
        <v>#N/A</v>
      </c>
      <c r="I856" s="65" t="e">
        <f aca="false">VLOOKUP(CONCATENATE(G856,J856),'AÇÕES ORÇAMENTÁRIAS'!O:Q,3,0)</f>
        <v>#N/A</v>
      </c>
      <c r="J856" s="66" t="str">
        <f aca="false">LEFT(K856,5)</f>
        <v>21205</v>
      </c>
      <c r="K856" s="67" t="s">
        <v>1817</v>
      </c>
      <c r="L856" s="71" t="s">
        <v>1840</v>
      </c>
      <c r="M856" s="66" t="str">
        <f aca="false">VLOOKUP(L856,'AÇÕES ESTRATÉGICAS'!D:E,2,0)</f>
        <v>1648</v>
      </c>
      <c r="N856" s="66" t="str">
        <f aca="false">CONCATENATE(J856,O856)</f>
        <v>21205CONTRATOS E CONVÊNIOS DE EMPREENDIMENTOS HABITACIONAIS URBANOS E RURAIS REGULARIZADOS</v>
      </c>
      <c r="O856" s="13" t="s">
        <v>1841</v>
      </c>
      <c r="P856" s="13" t="s">
        <v>147</v>
      </c>
      <c r="Q856" s="15" t="n">
        <v>30</v>
      </c>
      <c r="R856" s="69" t="str">
        <f aca="false">VLOOKUP(O856,'PRODUTOS PPA'!G:G,1,0)</f>
        <v>CONTRATOS E CONVÊNIOS DE EMPREENDIMENTOS HABITACIONAIS URBANOS E RURAIS REGULARIZADOS</v>
      </c>
      <c r="S856" s="15" t="s">
        <v>1839</v>
      </c>
      <c r="T856" s="15" t="e">
        <f aca="false">#N/A</f>
        <v>#N/A</v>
      </c>
      <c r="U856" s="15" t="e">
        <f aca="false">#N/A</f>
        <v>#N/A</v>
      </c>
      <c r="V856" s="15"/>
      <c r="W856" s="13"/>
      <c r="X856" s="13"/>
      <c r="Y856" s="13"/>
      <c r="Z856" s="13"/>
      <c r="AA856" s="13"/>
      <c r="AB856" s="13"/>
      <c r="AC856" s="13"/>
      <c r="AD856" s="13"/>
      <c r="AE856" s="13"/>
      <c r="AF856" s="13"/>
    </row>
    <row r="857" customFormat="false" ht="15" hidden="false" customHeight="true" outlineLevel="0" collapsed="false">
      <c r="A857" s="60" t="s">
        <v>72</v>
      </c>
      <c r="B857" s="61" t="str">
        <f aca="false">VLOOKUP(A857,PROGRAMAS!A:I,5,0)</f>
        <v>TEMÁTICO</v>
      </c>
      <c r="C857" s="62" t="str">
        <f aca="false">VLOOKUP(A857,PROGRAMAS!A:I,2,0)</f>
        <v>SANEAMENTO, DIREITO DE TODOS</v>
      </c>
      <c r="D857" s="62" t="str">
        <f aca="false">VLOOKUP(A857,PROGRAMAS!A:O,3,0)</f>
        <v>DIRETRIZ III</v>
      </c>
      <c r="E857" s="62" t="str">
        <f aca="false">VLOOKUP(A857,PROGRAMAS!A:O,6,0)</f>
        <v>INFRAESTRUTURA</v>
      </c>
      <c r="F857" s="73" t="s">
        <v>1839</v>
      </c>
      <c r="G857" s="66" t="e">
        <f aca="false">VLOOKUP(F857,'AÇÕES ORÇAMENTÁRIAS'!D:E,2,0)</f>
        <v>#N/A</v>
      </c>
      <c r="H857" s="65" t="e">
        <f aca="false">VLOOKUP(CONCATENATE(G857,J857),'AÇÕES ORÇAMENTÁRIAS'!O:P,2,0)</f>
        <v>#N/A</v>
      </c>
      <c r="I857" s="65" t="e">
        <f aca="false">VLOOKUP(CONCATENATE(G857,J857),'AÇÕES ORÇAMENTÁRIAS'!O:Q,3,0)</f>
        <v>#N/A</v>
      </c>
      <c r="J857" s="66" t="str">
        <f aca="false">LEFT(K857,5)</f>
        <v>21205</v>
      </c>
      <c r="K857" s="67" t="s">
        <v>1817</v>
      </c>
      <c r="L857" s="71" t="s">
        <v>1842</v>
      </c>
      <c r="M857" s="66" t="str">
        <f aca="false">VLOOKUP(L857,'AÇÕES ESTRATÉGICAS'!D:E,2,0)</f>
        <v>1649</v>
      </c>
      <c r="N857" s="66" t="str">
        <f aca="false">CONCATENATE(J857,O857)</f>
        <v>21205REGULARIZAÇÃO DA CONSTRUÇÃO, REFORMA E MANUTENÇÃO DE ESGOTAMENTO SANITÁRIO, TRATAMENTO DE RESÍDUOS E CAPTAÇÃO DE ÁGUA - URBANO E RURAL</v>
      </c>
      <c r="O857" s="13" t="s">
        <v>1843</v>
      </c>
      <c r="P857" s="13" t="s">
        <v>246</v>
      </c>
      <c r="Q857" s="15" t="n">
        <v>25</v>
      </c>
      <c r="R857" s="69" t="str">
        <f aca="false">VLOOKUP(O857,'PRODUTOS PPA'!G:G,1,0)</f>
        <v>REGULARIZAÇÃO DA CONSTRUÇÃO, REFORMA E MANUTENÇÃO DE ESGOTAMENTO SANITÁRIO, TRATAMENTO DE RESÍDUOS E CAPTAÇÃO DE ÁGUA - URBANO E RURAL</v>
      </c>
      <c r="S857" s="15" t="s">
        <v>1839</v>
      </c>
      <c r="T857" s="15" t="e">
        <f aca="false">#N/A</f>
        <v>#N/A</v>
      </c>
      <c r="U857" s="15" t="e">
        <f aca="false">#N/A</f>
        <v>#N/A</v>
      </c>
      <c r="V857" s="15"/>
      <c r="W857" s="13"/>
      <c r="X857" s="13"/>
      <c r="Y857" s="13"/>
      <c r="Z857" s="13"/>
      <c r="AA857" s="13"/>
      <c r="AB857" s="13"/>
      <c r="AC857" s="13"/>
      <c r="AD857" s="13"/>
      <c r="AE857" s="13"/>
      <c r="AF857" s="13"/>
    </row>
    <row r="858" customFormat="false" ht="15" hidden="false" customHeight="true" outlineLevel="0" collapsed="false">
      <c r="A858" s="60" t="s">
        <v>73</v>
      </c>
      <c r="B858" s="61" t="str">
        <f aca="false">VLOOKUP(A858,PROGRAMAS!A:I,5,0)</f>
        <v>TEMÁTICO</v>
      </c>
      <c r="C858" s="62" t="str">
        <f aca="false">VLOOKUP(A858,PROGRAMAS!A:I,2,0)</f>
        <v>DESENVOLVIMENTO E INTEGRAÇÃO DOS TRANSPORTES E LOGÍSTICA</v>
      </c>
      <c r="D858" s="62" t="str">
        <f aca="false">VLOOKUP(A858,PROGRAMAS!A:O,3,0)</f>
        <v>DIRETRIZ III</v>
      </c>
      <c r="E858" s="62" t="str">
        <f aca="false">VLOOKUP(A858,PROGRAMAS!A:O,6,0)</f>
        <v>INFRAESTRUTURA</v>
      </c>
      <c r="F858" s="74" t="s">
        <v>1844</v>
      </c>
      <c r="G858" s="66" t="str">
        <f aca="false">VLOOKUP(F858,'AÇÕES ORÇAMENTÁRIAS'!D:E,2,0)</f>
        <v>1177</v>
      </c>
      <c r="H858" s="65" t="n">
        <f aca="false">VLOOKUP(CONCATENATE(G858,J858),'AÇÕES ORÇAMENTÁRIAS'!O:P,2,0)</f>
        <v>25000</v>
      </c>
      <c r="I858" s="65" t="n">
        <f aca="false">VLOOKUP(CONCATENATE(G858,J858),'AÇÕES ORÇAMENTÁRIAS'!O:Q,3,0)</f>
        <v>0</v>
      </c>
      <c r="J858" s="66" t="str">
        <f aca="false">LEFT(K858,5)</f>
        <v>21205</v>
      </c>
      <c r="K858" s="67" t="s">
        <v>1817</v>
      </c>
      <c r="L858" s="71" t="s">
        <v>1845</v>
      </c>
      <c r="M858" s="66" t="str">
        <f aca="false">VLOOKUP(L858,'AÇÕES ESTRATÉGICAS'!D:E,2,0)</f>
        <v>2726</v>
      </c>
      <c r="N858" s="66" t="str">
        <f aca="false">CONCATENATE(J858,O858)</f>
        <v>21205REGULARIZAÇÃO, CONSTRUÇÃO, REFORMA E AMPLIAÇÃO DE INFREESTRUTURA FÍSICA DA EMGERPI</v>
      </c>
      <c r="O858" s="13" t="s">
        <v>1846</v>
      </c>
      <c r="P858" s="13" t="s">
        <v>136</v>
      </c>
      <c r="Q858" s="15" t="n">
        <v>40</v>
      </c>
      <c r="R858" s="69" t="str">
        <f aca="false">VLOOKUP(O858,'PRODUTOS PPA'!G:G,1,0)</f>
        <v>REGULARIZAÇÃO, CONSTRUÇÃO, REFORMA E AMPLIAÇÃO DE INFREESTRUTURA FÍSICA DA EMGERPI</v>
      </c>
      <c r="S858" s="15" t="s">
        <v>1844</v>
      </c>
      <c r="T858" s="15" t="s">
        <v>1847</v>
      </c>
      <c r="U858" s="15" t="n">
        <v>25000</v>
      </c>
      <c r="V858" s="15"/>
      <c r="W858" s="13"/>
      <c r="X858" s="13"/>
      <c r="Y858" s="13"/>
      <c r="Z858" s="13"/>
      <c r="AA858" s="13"/>
      <c r="AB858" s="13"/>
      <c r="AC858" s="13"/>
      <c r="AD858" s="13"/>
      <c r="AE858" s="13"/>
      <c r="AF858" s="13"/>
    </row>
    <row r="859" customFormat="false" ht="15" hidden="false" customHeight="true" outlineLevel="0" collapsed="false">
      <c r="A859" s="60" t="s">
        <v>73</v>
      </c>
      <c r="B859" s="61" t="str">
        <f aca="false">VLOOKUP(A859,PROGRAMAS!A:I,5,0)</f>
        <v>TEMÁTICO</v>
      </c>
      <c r="C859" s="62" t="str">
        <f aca="false">VLOOKUP(A859,PROGRAMAS!A:I,2,0)</f>
        <v>DESENVOLVIMENTO E INTEGRAÇÃO DOS TRANSPORTES E LOGÍSTICA</v>
      </c>
      <c r="D859" s="62" t="str">
        <f aca="false">VLOOKUP(A859,PROGRAMAS!A:O,3,0)</f>
        <v>DIRETRIZ III</v>
      </c>
      <c r="E859" s="62" t="str">
        <f aca="false">VLOOKUP(A859,PROGRAMAS!A:O,6,0)</f>
        <v>INFRAESTRUTURA</v>
      </c>
      <c r="F859" s="74" t="s">
        <v>1848</v>
      </c>
      <c r="G859" s="66" t="str">
        <f aca="false">VLOOKUP(F859,'AÇÕES ORÇAMENTÁRIAS'!D:E,2,0)</f>
        <v>1189</v>
      </c>
      <c r="H859" s="65" t="n">
        <f aca="false">VLOOKUP(CONCATENATE(G859,J859),'AÇÕES ORÇAMENTÁRIAS'!O:P,2,0)</f>
        <v>1500</v>
      </c>
      <c r="I859" s="65" t="n">
        <f aca="false">VLOOKUP(CONCATENATE(G859,J859),'AÇÕES ORÇAMENTÁRIAS'!O:Q,3,0)</f>
        <v>0</v>
      </c>
      <c r="J859" s="66" t="str">
        <f aca="false">LEFT(K859,5)</f>
        <v>21205</v>
      </c>
      <c r="K859" s="67" t="s">
        <v>1817</v>
      </c>
      <c r="L859" s="71" t="s">
        <v>1849</v>
      </c>
      <c r="M859" s="66" t="str">
        <f aca="false">VLOOKUP(L859,'AÇÕES ESTRATÉGICAS'!D:E,2,0)</f>
        <v>1566</v>
      </c>
      <c r="N859" s="66" t="str">
        <f aca="false">CONCATENATE(J859,O859)</f>
        <v>21205EXPLORAÇÃO DE JAZIDAS DE CALCÁRIO REALIZADA</v>
      </c>
      <c r="O859" s="13" t="s">
        <v>1850</v>
      </c>
      <c r="P859" s="13" t="s">
        <v>870</v>
      </c>
      <c r="Q859" s="15" t="n">
        <v>9913</v>
      </c>
      <c r="R859" s="69" t="str">
        <f aca="false">VLOOKUP(O859,'PRODUTOS PPA'!G:G,1,0)</f>
        <v>EXPLORAÇÃO DE JAZIDAS DE CALCÁRIO REALIZADA</v>
      </c>
      <c r="S859" s="15" t="s">
        <v>1848</v>
      </c>
      <c r="T859" s="15" t="s">
        <v>1851</v>
      </c>
      <c r="U859" s="15" t="n">
        <v>1500</v>
      </c>
      <c r="V859" s="15"/>
      <c r="W859" s="13"/>
      <c r="X859" s="13"/>
      <c r="Y859" s="13"/>
      <c r="Z859" s="13"/>
      <c r="AA859" s="13"/>
      <c r="AB859" s="13"/>
      <c r="AC859" s="13"/>
      <c r="AD859" s="13"/>
      <c r="AE859" s="13"/>
      <c r="AF859" s="13"/>
    </row>
    <row r="860" customFormat="false" ht="15" hidden="false" customHeight="true" outlineLevel="0" collapsed="false">
      <c r="A860" s="60" t="s">
        <v>73</v>
      </c>
      <c r="B860" s="61" t="str">
        <f aca="false">VLOOKUP(A860,PROGRAMAS!A:I,5,0)</f>
        <v>TEMÁTICO</v>
      </c>
      <c r="C860" s="62" t="str">
        <f aca="false">VLOOKUP(A860,PROGRAMAS!A:I,2,0)</f>
        <v>DESENVOLVIMENTO E INTEGRAÇÃO DOS TRANSPORTES E LOGÍSTICA</v>
      </c>
      <c r="D860" s="62" t="str">
        <f aca="false">VLOOKUP(A860,PROGRAMAS!A:O,3,0)</f>
        <v>DIRETRIZ III</v>
      </c>
      <c r="E860" s="62" t="str">
        <f aca="false">VLOOKUP(A860,PROGRAMAS!A:O,6,0)</f>
        <v>INFRAESTRUTURA</v>
      </c>
      <c r="F860" s="74" t="s">
        <v>1852</v>
      </c>
      <c r="G860" s="66" t="str">
        <f aca="false">VLOOKUP(F860,'AÇÕES ORÇAMENTÁRIAS'!D:E,2,0)</f>
        <v>1170</v>
      </c>
      <c r="H860" s="65" t="n">
        <f aca="false">VLOOKUP(CONCATENATE(G860,J860),'AÇÕES ORÇAMENTÁRIAS'!O:P,2,0)</f>
        <v>7000</v>
      </c>
      <c r="I860" s="65" t="n">
        <f aca="false">VLOOKUP(CONCATENATE(G860,J860),'AÇÕES ORÇAMENTÁRIAS'!O:Q,3,0)</f>
        <v>0</v>
      </c>
      <c r="J860" s="66" t="str">
        <f aca="false">LEFT(K860,5)</f>
        <v>21205</v>
      </c>
      <c r="K860" s="67" t="s">
        <v>1817</v>
      </c>
      <c r="L860" s="71" t="s">
        <v>1845</v>
      </c>
      <c r="M860" s="66" t="str">
        <f aca="false">VLOOKUP(L860,'AÇÕES ESTRATÉGICAS'!D:E,2,0)</f>
        <v>2726</v>
      </c>
      <c r="N860" s="66" t="str">
        <f aca="false">CONCATENATE(J860,O860)</f>
        <v>21205LEVANTAMENTO TOPOGRÁFICO GEORREFERENCIAL</v>
      </c>
      <c r="O860" s="13" t="s">
        <v>1853</v>
      </c>
      <c r="P860" s="13" t="s">
        <v>246</v>
      </c>
      <c r="Q860" s="15" t="n">
        <v>25000</v>
      </c>
      <c r="R860" s="69" t="str">
        <f aca="false">VLOOKUP(O860,'PRODUTOS PPA'!G:G,1,0)</f>
        <v>LEVANTAMENTO TOPOGRÁFICO GEORREFERENCIAL</v>
      </c>
      <c r="S860" s="15" t="s">
        <v>1852</v>
      </c>
      <c r="T860" s="15" t="s">
        <v>1854</v>
      </c>
      <c r="U860" s="15" t="n">
        <v>7000</v>
      </c>
      <c r="V860" s="15"/>
      <c r="W860" s="13"/>
      <c r="X860" s="13"/>
      <c r="Y860" s="13"/>
      <c r="Z860" s="13"/>
      <c r="AA860" s="13"/>
      <c r="AB860" s="13"/>
      <c r="AC860" s="13"/>
      <c r="AD860" s="13"/>
      <c r="AE860" s="13"/>
      <c r="AF860" s="13"/>
    </row>
    <row r="861" customFormat="false" ht="15" hidden="false" customHeight="true" outlineLevel="0" collapsed="false">
      <c r="A861" s="60" t="s">
        <v>73</v>
      </c>
      <c r="B861" s="61" t="str">
        <f aca="false">VLOOKUP(A861,PROGRAMAS!A:I,5,0)</f>
        <v>TEMÁTICO</v>
      </c>
      <c r="C861" s="62" t="str">
        <f aca="false">VLOOKUP(A861,PROGRAMAS!A:I,2,0)</f>
        <v>DESENVOLVIMENTO E INTEGRAÇÃO DOS TRANSPORTES E LOGÍSTICA</v>
      </c>
      <c r="D861" s="62" t="str">
        <f aca="false">VLOOKUP(A861,PROGRAMAS!A:O,3,0)</f>
        <v>DIRETRIZ III</v>
      </c>
      <c r="E861" s="62" t="str">
        <f aca="false">VLOOKUP(A861,PROGRAMAS!A:O,6,0)</f>
        <v>INFRAESTRUTURA</v>
      </c>
      <c r="F861" s="74" t="s">
        <v>1855</v>
      </c>
      <c r="G861" s="66" t="n">
        <v>1179</v>
      </c>
      <c r="H861" s="65" t="n">
        <f aca="false">VLOOKUP(CONCATENATE(G861,J861),'AÇÕES ORÇAMENTÁRIAS'!O:P,2,0)</f>
        <v>2500</v>
      </c>
      <c r="I861" s="65" t="n">
        <f aca="false">VLOOKUP(CONCATENATE(G861,J861),'AÇÕES ORÇAMENTÁRIAS'!O:Q,3,0)</f>
        <v>0</v>
      </c>
      <c r="J861" s="66" t="str">
        <f aca="false">LEFT(K861,5)</f>
        <v>21205</v>
      </c>
      <c r="K861" s="67" t="s">
        <v>1817</v>
      </c>
      <c r="L861" s="71" t="s">
        <v>1845</v>
      </c>
      <c r="M861" s="66" t="str">
        <f aca="false">VLOOKUP(L861,'AÇÕES ESTRATÉGICAS'!D:E,2,0)</f>
        <v>2726</v>
      </c>
      <c r="N861" s="66" t="str">
        <f aca="false">CONCATENATE(J861,O861)</f>
        <v>21205REGULARIZAÇÃO, CONSTRUÇÃO, REFORMA E MANUTENÇÃO DE ABASTECIMENTOS DE ÁGUA PARA TODO TERRITÓRIO - BARRAGENS E AÇUDES</v>
      </c>
      <c r="O861" s="13" t="s">
        <v>1856</v>
      </c>
      <c r="P861" s="13" t="s">
        <v>1857</v>
      </c>
      <c r="Q861" s="15" t="n">
        <v>1750</v>
      </c>
      <c r="R861" s="69" t="str">
        <f aca="false">VLOOKUP(O861,'PRODUTOS PPA'!G:G,1,0)</f>
        <v>REGULARIZAÇÃO, CONSTRUÇÃO, REFORMA E MANUTENÇÃO DE ABASTECIMENTOS DE ÁGUA PARA TODO TERRITÓRIO - BARRAGENS E AÇUDES</v>
      </c>
      <c r="S861" s="15" t="s">
        <v>1855</v>
      </c>
      <c r="T861" s="15" t="n">
        <v>1179</v>
      </c>
      <c r="U861" s="15" t="n">
        <v>2500</v>
      </c>
      <c r="V861" s="15"/>
      <c r="W861" s="13"/>
      <c r="X861" s="13"/>
      <c r="Y861" s="13"/>
      <c r="Z861" s="13"/>
      <c r="AA861" s="13"/>
      <c r="AB861" s="13"/>
      <c r="AC861" s="13"/>
      <c r="AD861" s="13"/>
      <c r="AE861" s="13"/>
      <c r="AF861" s="13"/>
    </row>
    <row r="862" customFormat="false" ht="15" hidden="false" customHeight="true" outlineLevel="0" collapsed="false">
      <c r="A862" s="60" t="s">
        <v>73</v>
      </c>
      <c r="B862" s="61" t="str">
        <f aca="false">VLOOKUP(A862,PROGRAMAS!A:I,5,0)</f>
        <v>TEMÁTICO</v>
      </c>
      <c r="C862" s="62" t="str">
        <f aca="false">VLOOKUP(A862,PROGRAMAS!A:I,2,0)</f>
        <v>DESENVOLVIMENTO E INTEGRAÇÃO DOS TRANSPORTES E LOGÍSTICA</v>
      </c>
      <c r="D862" s="62" t="str">
        <f aca="false">VLOOKUP(A862,PROGRAMAS!A:O,3,0)</f>
        <v>DIRETRIZ III</v>
      </c>
      <c r="E862" s="62" t="str">
        <f aca="false">VLOOKUP(A862,PROGRAMAS!A:O,6,0)</f>
        <v>INFRAESTRUTURA</v>
      </c>
      <c r="F862" s="74" t="s">
        <v>1858</v>
      </c>
      <c r="G862" s="66" t="str">
        <f aca="false">VLOOKUP(F862,'AÇÕES ORÇAMENTÁRIAS'!D:E,2,0)</f>
        <v>1184</v>
      </c>
      <c r="H862" s="65" t="n">
        <f aca="false">VLOOKUP(CONCATENATE(G862,J862),'AÇÕES ORÇAMENTÁRIAS'!O:P,2,0)</f>
        <v>1500</v>
      </c>
      <c r="I862" s="65" t="n">
        <f aca="false">VLOOKUP(CONCATENATE(G862,J862),'AÇÕES ORÇAMENTÁRIAS'!O:Q,3,0)</f>
        <v>0</v>
      </c>
      <c r="J862" s="66" t="str">
        <f aca="false">LEFT(K862,5)</f>
        <v>21205</v>
      </c>
      <c r="K862" s="67" t="s">
        <v>1817</v>
      </c>
      <c r="L862" s="71" t="s">
        <v>1845</v>
      </c>
      <c r="M862" s="66" t="str">
        <f aca="false">VLOOKUP(L862,'AÇÕES ESTRATÉGICAS'!D:E,2,0)</f>
        <v>2726</v>
      </c>
      <c r="N862" s="66" t="str">
        <f aca="false">CONCATENATE(J862,O862)</f>
        <v>21205REGULARIZAÇÃO DA CONSTRUÇÃO, REFORMA E MANUTENÇÃO DE PONTES</v>
      </c>
      <c r="O862" s="13" t="s">
        <v>1859</v>
      </c>
      <c r="P862" s="13" t="s">
        <v>246</v>
      </c>
      <c r="Q862" s="15" t="n">
        <v>75</v>
      </c>
      <c r="R862" s="69" t="str">
        <f aca="false">VLOOKUP(O862,'PRODUTOS PPA'!G:G,1,0)</f>
        <v>REGULARIZAÇÃO DA CONSTRUÇÃO, REFORMA E MANUTENÇÃO DE PONTES</v>
      </c>
      <c r="S862" s="15" t="s">
        <v>1858</v>
      </c>
      <c r="T862" s="15" t="s">
        <v>1860</v>
      </c>
      <c r="U862" s="15" t="n">
        <v>1500</v>
      </c>
      <c r="V862" s="15"/>
      <c r="W862" s="13"/>
      <c r="X862" s="13"/>
      <c r="Y862" s="13"/>
      <c r="Z862" s="13"/>
      <c r="AA862" s="13"/>
      <c r="AB862" s="13"/>
      <c r="AC862" s="13"/>
      <c r="AD862" s="13"/>
      <c r="AE862" s="13"/>
      <c r="AF862" s="13"/>
    </row>
    <row r="863" customFormat="false" ht="15" hidden="false" customHeight="true" outlineLevel="0" collapsed="false">
      <c r="A863" s="60" t="s">
        <v>73</v>
      </c>
      <c r="B863" s="61" t="str">
        <f aca="false">VLOOKUP(A863,PROGRAMAS!A:I,5,0)</f>
        <v>TEMÁTICO</v>
      </c>
      <c r="C863" s="62" t="str">
        <f aca="false">VLOOKUP(A863,PROGRAMAS!A:I,2,0)</f>
        <v>DESENVOLVIMENTO E INTEGRAÇÃO DOS TRANSPORTES E LOGÍSTICA</v>
      </c>
      <c r="D863" s="62" t="str">
        <f aca="false">VLOOKUP(A863,PROGRAMAS!A:O,3,0)</f>
        <v>DIRETRIZ III</v>
      </c>
      <c r="E863" s="62" t="str">
        <f aca="false">VLOOKUP(A863,PROGRAMAS!A:O,6,0)</f>
        <v>INFRAESTRUTURA</v>
      </c>
      <c r="F863" s="74" t="s">
        <v>1861</v>
      </c>
      <c r="G863" s="66" t="n">
        <v>1187</v>
      </c>
      <c r="H863" s="65" t="n">
        <f aca="false">VLOOKUP(CONCATENATE(G863,J863),'AÇÕES ORÇAMENTÁRIAS'!O:P,2,0)</f>
        <v>1500</v>
      </c>
      <c r="I863" s="65" t="n">
        <f aca="false">VLOOKUP(CONCATENATE(G863,J863),'AÇÕES ORÇAMENTÁRIAS'!O:Q,3,0)</f>
        <v>0</v>
      </c>
      <c r="J863" s="66" t="str">
        <f aca="false">LEFT(K863,5)</f>
        <v>21205</v>
      </c>
      <c r="K863" s="67" t="s">
        <v>1817</v>
      </c>
      <c r="L863" s="71" t="s">
        <v>1845</v>
      </c>
      <c r="M863" s="66" t="str">
        <f aca="false">VLOOKUP(L863,'AÇÕES ESTRATÉGICAS'!D:E,2,0)</f>
        <v>2726</v>
      </c>
      <c r="N863" s="66" t="str">
        <f aca="false">CONCATENATE(J863,O863)</f>
        <v>21205REGULARIZAÇÃO, CONSTRUÇÃO, REFORMA E MANUTENÇÃO DE SISTEMA DE ABASTECIMENTO E REDES DE DISTRIBUIÇÃO DE ÁGUA - CISTERNAS, POÇOS E CHAFARIZES E POÇOS</v>
      </c>
      <c r="O863" s="13" t="s">
        <v>1862</v>
      </c>
      <c r="P863" s="13" t="s">
        <v>1857</v>
      </c>
      <c r="Q863" s="15" t="n">
        <v>9000</v>
      </c>
      <c r="R863" s="69" t="str">
        <f aca="false">VLOOKUP(O863,'PRODUTOS PPA'!G:G,1,0)</f>
        <v>REGULARIZAÇÃO, CONSTRUÇÃO, REFORMA E MANUTENÇÃO DE SISTEMA DE ABASTECIMENTO E REDES DE DISTRIBUIÇÃO DE ÁGUA - CISTERNAS, POÇOS E CHAFARIZES E POÇOS</v>
      </c>
      <c r="S863" s="15" t="s">
        <v>1861</v>
      </c>
      <c r="T863" s="15" t="n">
        <v>1187</v>
      </c>
      <c r="U863" s="15" t="n">
        <v>1500</v>
      </c>
      <c r="V863" s="15"/>
      <c r="W863" s="13"/>
      <c r="X863" s="13"/>
      <c r="Y863" s="13"/>
      <c r="Z863" s="13"/>
      <c r="AA863" s="13"/>
      <c r="AB863" s="13"/>
      <c r="AC863" s="13"/>
      <c r="AD863" s="13"/>
      <c r="AE863" s="13"/>
      <c r="AF863" s="13"/>
    </row>
    <row r="864" customFormat="false" ht="15" hidden="false" customHeight="true" outlineLevel="0" collapsed="false">
      <c r="A864" s="60" t="s">
        <v>73</v>
      </c>
      <c r="B864" s="61" t="str">
        <f aca="false">VLOOKUP(A864,PROGRAMAS!A:I,5,0)</f>
        <v>TEMÁTICO</v>
      </c>
      <c r="C864" s="62" t="str">
        <f aca="false">VLOOKUP(A864,PROGRAMAS!A:I,2,0)</f>
        <v>DESENVOLVIMENTO E INTEGRAÇÃO DOS TRANSPORTES E LOGÍSTICA</v>
      </c>
      <c r="D864" s="62" t="str">
        <f aca="false">VLOOKUP(A864,PROGRAMAS!A:O,3,0)</f>
        <v>DIRETRIZ III</v>
      </c>
      <c r="E864" s="62" t="str">
        <f aca="false">VLOOKUP(A864,PROGRAMAS!A:O,6,0)</f>
        <v>INFRAESTRUTURA</v>
      </c>
      <c r="F864" s="74" t="s">
        <v>1863</v>
      </c>
      <c r="G864" s="66" t="n">
        <v>1188</v>
      </c>
      <c r="H864" s="65" t="n">
        <f aca="false">VLOOKUP(CONCATENATE(G864,J864),'AÇÕES ORÇAMENTÁRIAS'!O:P,2,0)</f>
        <v>500</v>
      </c>
      <c r="I864" s="65" t="n">
        <f aca="false">VLOOKUP(CONCATENATE(G864,J864),'AÇÕES ORÇAMENTÁRIAS'!O:Q,3,0)</f>
        <v>0</v>
      </c>
      <c r="J864" s="66" t="str">
        <f aca="false">LEFT(K864,5)</f>
        <v>21205</v>
      </c>
      <c r="K864" s="67" t="s">
        <v>1817</v>
      </c>
      <c r="L864" s="71" t="s">
        <v>1845</v>
      </c>
      <c r="M864" s="66" t="str">
        <f aca="false">VLOOKUP(L864,'AÇÕES ESTRATÉGICAS'!D:E,2,0)</f>
        <v>2726</v>
      </c>
      <c r="N864" s="66" t="str">
        <f aca="false">CONCATENATE(J864,O864)</f>
        <v>21205REGULARIZAÇÃO, CONSTRUÇÃO, REFORMA E MANUTENÇÃO DE SISTEMA DE ABASTECIMENTO E REDES DE DISTRIBUIÇÃO ELÉTRICA</v>
      </c>
      <c r="O864" s="13" t="s">
        <v>1864</v>
      </c>
      <c r="P864" s="13" t="s">
        <v>1865</v>
      </c>
      <c r="Q864" s="15" t="n">
        <v>20000</v>
      </c>
      <c r="R864" s="69" t="str">
        <f aca="false">VLOOKUP(O864,'PRODUTOS PPA'!G:G,1,0)</f>
        <v>REGULARIZAÇÃO, CONSTRUÇÃO, REFORMA E MANUTENÇÃO DE SISTEMA DE ABASTECIMENTO E REDES DE DISTRIBUIÇÃO ELÉTRICA</v>
      </c>
      <c r="S864" s="15" t="s">
        <v>1863</v>
      </c>
      <c r="T864" s="15" t="n">
        <v>1188</v>
      </c>
      <c r="U864" s="15" t="n">
        <v>500</v>
      </c>
      <c r="V864" s="15"/>
      <c r="W864" s="13"/>
      <c r="X864" s="13"/>
      <c r="Y864" s="13"/>
      <c r="Z864" s="13"/>
      <c r="AA864" s="13"/>
      <c r="AB864" s="13"/>
      <c r="AC864" s="13"/>
      <c r="AD864" s="13"/>
      <c r="AE864" s="13"/>
      <c r="AF864" s="13"/>
    </row>
    <row r="865" customFormat="false" ht="15" hidden="false" customHeight="true" outlineLevel="0" collapsed="false">
      <c r="A865" s="81" t="s">
        <v>73</v>
      </c>
      <c r="B865" s="61" t="str">
        <f aca="false">VLOOKUP(A865,PROGRAMAS!A:I,5,0)</f>
        <v>TEMÁTICO</v>
      </c>
      <c r="C865" s="62" t="str">
        <f aca="false">VLOOKUP(A865,PROGRAMAS!A:I,2,0)</f>
        <v>DESENVOLVIMENTO E INTEGRAÇÃO DOS TRANSPORTES E LOGÍSTICA</v>
      </c>
      <c r="D865" s="62" t="str">
        <f aca="false">VLOOKUP(A865,PROGRAMAS!A:O,3,0)</f>
        <v>DIRETRIZ III</v>
      </c>
      <c r="E865" s="62" t="str">
        <f aca="false">VLOOKUP(A865,PROGRAMAS!A:O,6,0)</f>
        <v>INFRAESTRUTURA</v>
      </c>
      <c r="F865" s="74" t="s">
        <v>1866</v>
      </c>
      <c r="G865" s="66" t="n">
        <v>1166</v>
      </c>
      <c r="H865" s="65" t="n">
        <f aca="false">VLOOKUP(CONCATENATE(G865,J865),'AÇÕES ORÇAMENTÁRIAS'!O:P,2,0)</f>
        <v>2000</v>
      </c>
      <c r="I865" s="65" t="n">
        <f aca="false">VLOOKUP(CONCATENATE(G865,J865),'AÇÕES ORÇAMENTÁRIAS'!O:Q,3,0)</f>
        <v>0</v>
      </c>
      <c r="J865" s="66" t="str">
        <f aca="false">LEFT(K865,5)</f>
        <v>21205</v>
      </c>
      <c r="K865" s="67" t="s">
        <v>1817</v>
      </c>
      <c r="L865" s="71" t="s">
        <v>1867</v>
      </c>
      <c r="M865" s="66" t="str">
        <f aca="false">VLOOKUP(L865,'AÇÕES ESTRATÉGICAS'!D:E,2,0)</f>
        <v>1647</v>
      </c>
      <c r="N865" s="66" t="str">
        <f aca="false">CONCATENATE(J865,O865)</f>
        <v>21205REGULARIZAÇÃO, CONSTRUÇÃO, REFORMA E AMPLIAÇÃO DE PAVIMENTAÇÃO DE VIAS ASFALTICAS, PARALELEPIPEDA, POLIÉDRICA E VICINAIS</v>
      </c>
      <c r="O865" s="13" t="s">
        <v>1868</v>
      </c>
      <c r="P865" s="13" t="s">
        <v>1869</v>
      </c>
      <c r="Q865" s="15" t="n">
        <v>1750</v>
      </c>
      <c r="R865" s="69" t="str">
        <f aca="false">VLOOKUP(O865,'PRODUTOS PPA'!G:G,1,0)</f>
        <v>REGULARIZAÇÃO, CONSTRUÇÃO, REFORMA E AMPLIAÇÃO DE PAVIMENTAÇÃO DE VIAS ASFALTICAS, PARALELEPIPEDA, POLIÉDRICA E VICINAIS</v>
      </c>
      <c r="S865" s="15" t="s">
        <v>1866</v>
      </c>
      <c r="T865" s="15" t="n">
        <v>1166</v>
      </c>
      <c r="U865" s="15" t="n">
        <v>2000</v>
      </c>
      <c r="V865" s="15"/>
      <c r="W865" s="13"/>
      <c r="X865" s="13"/>
      <c r="Y865" s="13"/>
      <c r="Z865" s="13"/>
      <c r="AA865" s="13"/>
      <c r="AB865" s="13"/>
      <c r="AC865" s="13"/>
      <c r="AD865" s="13"/>
      <c r="AE865" s="13"/>
      <c r="AF865" s="13"/>
    </row>
    <row r="866" customFormat="false" ht="15" hidden="false" customHeight="true" outlineLevel="0" collapsed="false">
      <c r="A866" s="60" t="s">
        <v>94</v>
      </c>
      <c r="B866" s="61" t="str">
        <f aca="false">VLOOKUP(A866,PROGRAMAS!A:I,5,0)</f>
        <v>GESTÃO</v>
      </c>
      <c r="C866" s="62" t="str">
        <f aca="false">VLOOKUP(A866,PROGRAMAS!A:I,2,0)</f>
        <v>GESTÃO E MANUTENÇÃO DO PODER EXECUTIVO</v>
      </c>
      <c r="D866" s="62" t="str">
        <f aca="false">VLOOKUP(A866,PROGRAMAS!A:O,3,0)</f>
        <v>DIRETRIZ IV</v>
      </c>
      <c r="E866" s="62"/>
      <c r="F866" s="74" t="s">
        <v>255</v>
      </c>
      <c r="G866" s="66" t="str">
        <f aca="false">VLOOKUP(F866,'AÇÕES ORÇAMENTÁRIAS'!D:E,2,0)</f>
        <v>2000</v>
      </c>
      <c r="H866" s="65" t="n">
        <f aca="false">VLOOKUP(CONCATENATE(G866,J866),'AÇÕES ORÇAMENTÁRIAS'!O:P,2,0)</f>
        <v>8672620</v>
      </c>
      <c r="I866" s="65" t="n">
        <f aca="false">VLOOKUP(CONCATENATE(G866,J866),'AÇÕES ORÇAMENTÁRIAS'!O:Q,3,0)</f>
        <v>8570214.21</v>
      </c>
      <c r="J866" s="66" t="str">
        <f aca="false">LEFT(K866,5)</f>
        <v>21205</v>
      </c>
      <c r="K866" s="67" t="s">
        <v>1817</v>
      </c>
      <c r="L866" s="71" t="s">
        <v>1870</v>
      </c>
      <c r="M866" s="66" t="str">
        <f aca="false">VLOOKUP(L866,'AÇÕES ESTRATÉGICAS'!D:E,2,0)</f>
        <v>2666</v>
      </c>
      <c r="N866" s="66" t="str">
        <f aca="false">CONCATENATE(J866,O866)</f>
        <v>21205COORDENAÇÃO GERAL DA PASTA</v>
      </c>
      <c r="O866" s="13" t="s">
        <v>1871</v>
      </c>
      <c r="P866" s="13" t="s">
        <v>136</v>
      </c>
      <c r="Q866" s="15" t="n">
        <v>25</v>
      </c>
      <c r="R866" s="69" t="str">
        <f aca="false">VLOOKUP(O866,'PRODUTOS PPA'!G:G,1,0)</f>
        <v>COORDENAÇÃO GERAL DA PASTA</v>
      </c>
      <c r="S866" s="15" t="s">
        <v>255</v>
      </c>
      <c r="T866" s="15" t="s">
        <v>260</v>
      </c>
      <c r="U866" s="15" t="n">
        <v>8672620</v>
      </c>
      <c r="V866" s="15"/>
      <c r="W866" s="13"/>
      <c r="X866" s="13"/>
      <c r="Y866" s="13"/>
      <c r="Z866" s="13"/>
      <c r="AA866" s="13"/>
      <c r="AB866" s="13"/>
      <c r="AC866" s="13"/>
      <c r="AD866" s="13"/>
      <c r="AE866" s="13"/>
      <c r="AF866" s="13"/>
    </row>
    <row r="867" customFormat="false" ht="15" hidden="false" customHeight="true" outlineLevel="0" collapsed="false">
      <c r="A867" s="60"/>
      <c r="B867" s="61" t="e">
        <f aca="false">VLOOKUP(A867,PROGRAMAS!A:I,5,0)</f>
        <v>#N/A</v>
      </c>
      <c r="C867" s="62" t="e">
        <f aca="false">VLOOKUP(A867,PROGRAMAS!A:I,2,0)</f>
        <v>#N/A</v>
      </c>
      <c r="D867" s="62" t="e">
        <f aca="false">VLOOKUP(A867,PROGRAMAS!A:O,3,0)</f>
        <v>#N/A</v>
      </c>
      <c r="E867" s="62" t="e">
        <f aca="false">VLOOKUP(A867,PROGRAMAS!A:O,6,0)</f>
        <v>#N/A</v>
      </c>
      <c r="F867" s="73" t="e">
        <f aca="false">#N/A</f>
        <v>#N/A</v>
      </c>
      <c r="G867" s="66" t="e">
        <f aca="false">VLOOKUP(F867,'AÇÕES ORÇAMENTÁRIAS'!D:E,2,0)</f>
        <v>#N/A</v>
      </c>
      <c r="H867" s="65" t="e">
        <f aca="false">VLOOKUP(CONCATENATE(G867,J867),'AÇÕES ORÇAMENTÁRIAS'!O:P,2,0)</f>
        <v>#N/A</v>
      </c>
      <c r="I867" s="65" t="e">
        <f aca="false">VLOOKUP(CONCATENATE(G867,J867),'AÇÕES ORÇAMENTÁRIAS'!O:Q,3,0)</f>
        <v>#N/A</v>
      </c>
      <c r="J867" s="66" t="str">
        <f aca="false">LEFT(K867,5)</f>
        <v>21206</v>
      </c>
      <c r="K867" s="67" t="s">
        <v>1872</v>
      </c>
      <c r="L867" s="68" t="e">
        <f aca="false">#N/A</f>
        <v>#N/A</v>
      </c>
      <c r="M867" s="66" t="e">
        <f aca="false">VLOOKUP(L867,'AÇÕES ESTRATÉGICAS'!D:E,2,0)</f>
        <v>#N/A</v>
      </c>
      <c r="N867" s="66" t="str">
        <f aca="false">CONCATENATE(J867,O867)</f>
        <v>21206</v>
      </c>
      <c r="O867" s="13"/>
      <c r="P867" s="13"/>
      <c r="Q867" s="15"/>
      <c r="R867" s="69" t="e">
        <f aca="false">VLOOKUP(O867,'PRODUTOS PPA'!G:G,1,0)</f>
        <v>#N/A</v>
      </c>
      <c r="S867" s="15" t="e">
        <f aca="false">#N/A</f>
        <v>#N/A</v>
      </c>
      <c r="T867" s="15" t="e">
        <f aca="false">#N/A</f>
        <v>#N/A</v>
      </c>
      <c r="U867" s="15" t="e">
        <f aca="false">#N/A</f>
        <v>#N/A</v>
      </c>
      <c r="V867" s="15"/>
      <c r="W867" s="13"/>
      <c r="X867" s="13"/>
      <c r="Y867" s="13"/>
      <c r="Z867" s="13"/>
      <c r="AA867" s="13"/>
      <c r="AB867" s="13"/>
      <c r="AC867" s="13"/>
      <c r="AD867" s="13"/>
      <c r="AE867" s="13"/>
      <c r="AF867" s="13"/>
    </row>
    <row r="868" customFormat="false" ht="15" hidden="false" customHeight="true" outlineLevel="0" collapsed="false">
      <c r="A868" s="60" t="s">
        <v>51</v>
      </c>
      <c r="B868" s="61" t="str">
        <f aca="false">VLOOKUP(A868,PROGRAMAS!A:I,5,0)</f>
        <v>TEMÁTICO</v>
      </c>
      <c r="C868" s="62" t="str">
        <f aca="false">VLOOKUP(A868,PROGRAMAS!A:I,2,0)</f>
        <v>GESTÃO MODERNA ORIENTADA PARA RESULTADOS</v>
      </c>
      <c r="D868" s="62" t="str">
        <f aca="false">VLOOKUP(A868,PROGRAMAS!A:O,3,0)</f>
        <v>DIRETRIZ IV</v>
      </c>
      <c r="E868" s="62" t="str">
        <f aca="false">VLOOKUP(A868,PROGRAMAS!A:O,6,0)</f>
        <v>INSTITUCIONAL</v>
      </c>
      <c r="F868" s="74" t="s">
        <v>1873</v>
      </c>
      <c r="G868" s="66" t="str">
        <f aca="false">VLOOKUP(F868,'AÇÕES ORÇAMENTÁRIAS'!D:E,2,0)</f>
        <v>1004</v>
      </c>
      <c r="H868" s="65" t="n">
        <f aca="false">VLOOKUP(CONCATENATE(G868,J868),'AÇÕES ORÇAMENTÁRIAS'!O:P,2,0)</f>
        <v>55000</v>
      </c>
      <c r="I868" s="65" t="n">
        <f aca="false">VLOOKUP(CONCATENATE(G868,J868),'AÇÕES ORÇAMENTÁRIAS'!O:Q,3,0)</f>
        <v>93150</v>
      </c>
      <c r="J868" s="66" t="str">
        <f aca="false">LEFT(K868,5)</f>
        <v>22101</v>
      </c>
      <c r="K868" s="67" t="s">
        <v>1874</v>
      </c>
      <c r="L868" s="71" t="s">
        <v>1875</v>
      </c>
      <c r="M868" s="66" t="str">
        <f aca="false">VLOOKUP(L868,'AÇÕES ESTRATÉGICAS'!D:E,2,0)</f>
        <v>2695</v>
      </c>
      <c r="N868" s="66" t="str">
        <f aca="false">CONCATENATE(J868,O868)</f>
        <v>22101CAPACITAÇÃO DE SERVIDORES</v>
      </c>
      <c r="O868" s="13" t="s">
        <v>363</v>
      </c>
      <c r="P868" s="13" t="s">
        <v>291</v>
      </c>
      <c r="Q868" s="15" t="n">
        <v>3</v>
      </c>
      <c r="R868" s="69" t="str">
        <f aca="false">VLOOKUP(O868,'PRODUTOS PPA'!G:G,1,0)</f>
        <v>CAPACITAÇÃO DE SERVIDORES</v>
      </c>
      <c r="S868" s="15" t="s">
        <v>1873</v>
      </c>
      <c r="T868" s="15" t="s">
        <v>1876</v>
      </c>
      <c r="U868" s="15" t="n">
        <v>55000</v>
      </c>
      <c r="V868" s="15"/>
      <c r="W868" s="13"/>
      <c r="X868" s="13"/>
      <c r="Y868" s="13"/>
      <c r="Z868" s="13"/>
      <c r="AA868" s="13"/>
      <c r="AB868" s="13"/>
      <c r="AC868" s="13"/>
      <c r="AD868" s="13"/>
      <c r="AE868" s="13"/>
      <c r="AF868" s="13"/>
    </row>
    <row r="869" customFormat="false" ht="15" hidden="false" customHeight="true" outlineLevel="0" collapsed="false">
      <c r="A869" s="60" t="s">
        <v>51</v>
      </c>
      <c r="B869" s="61" t="str">
        <f aca="false">VLOOKUP(A869,PROGRAMAS!A:I,5,0)</f>
        <v>TEMÁTICO</v>
      </c>
      <c r="C869" s="62" t="str">
        <f aca="false">VLOOKUP(A869,PROGRAMAS!A:I,2,0)</f>
        <v>GESTÃO MODERNA ORIENTADA PARA RESULTADOS</v>
      </c>
      <c r="D869" s="62" t="str">
        <f aca="false">VLOOKUP(A869,PROGRAMAS!A:O,3,0)</f>
        <v>DIRETRIZ IV</v>
      </c>
      <c r="E869" s="62" t="str">
        <f aca="false">VLOOKUP(A869,PROGRAMAS!A:O,6,0)</f>
        <v>INSTITUCIONAL</v>
      </c>
      <c r="F869" s="74" t="s">
        <v>1873</v>
      </c>
      <c r="G869" s="66" t="str">
        <f aca="false">VLOOKUP(F869,'AÇÕES ORÇAMENTÁRIAS'!D:E,2,0)</f>
        <v>1004</v>
      </c>
      <c r="H869" s="65" t="n">
        <f aca="false">VLOOKUP(CONCATENATE(G869,J869),'AÇÕES ORÇAMENTÁRIAS'!O:P,2,0)</f>
        <v>55000</v>
      </c>
      <c r="I869" s="65" t="n">
        <f aca="false">VLOOKUP(CONCATENATE(G869,J869),'AÇÕES ORÇAMENTÁRIAS'!O:Q,3,0)</f>
        <v>93150</v>
      </c>
      <c r="J869" s="66" t="str">
        <f aca="false">LEFT(K869,5)</f>
        <v>22101</v>
      </c>
      <c r="K869" s="67" t="s">
        <v>1874</v>
      </c>
      <c r="L869" s="71" t="s">
        <v>1875</v>
      </c>
      <c r="M869" s="66" t="str">
        <f aca="false">VLOOKUP(L869,'AÇÕES ESTRATÉGICAS'!D:E,2,0)</f>
        <v>2695</v>
      </c>
      <c r="N869" s="66" t="str">
        <f aca="false">CONCATENATE(J869,O869)</f>
        <v>22101EQUIPAMENTOS DE SEGURANÇA: MATERIAL BÉLICO, INSUMOS, ACESSÓRIOS E EPIS - ADQUIRIDOS</v>
      </c>
      <c r="O869" s="13" t="s">
        <v>1877</v>
      </c>
      <c r="P869" s="13" t="s">
        <v>327</v>
      </c>
      <c r="Q869" s="15" t="n">
        <v>1000</v>
      </c>
      <c r="R869" s="69" t="str">
        <f aca="false">VLOOKUP(O869,'PRODUTOS PPA'!G:G,1,0)</f>
        <v>EQUIPAMENTOS DE SEGURANÇA: MATERIAL BÉLICO, INSUMOS, ACESSÓRIOS E EPIS - ADQUIRIDOS</v>
      </c>
      <c r="S869" s="15" t="s">
        <v>1873</v>
      </c>
      <c r="T869" s="15" t="s">
        <v>1876</v>
      </c>
      <c r="U869" s="15" t="n">
        <v>55000</v>
      </c>
      <c r="V869" s="15"/>
      <c r="W869" s="13"/>
      <c r="X869" s="13"/>
      <c r="Y869" s="13"/>
      <c r="Z869" s="13"/>
      <c r="AA869" s="13"/>
      <c r="AB869" s="13"/>
      <c r="AC869" s="13"/>
      <c r="AD869" s="13"/>
      <c r="AE869" s="13"/>
      <c r="AF869" s="13"/>
    </row>
    <row r="870" customFormat="false" ht="15" hidden="false" customHeight="true" outlineLevel="0" collapsed="false">
      <c r="A870" s="60" t="s">
        <v>51</v>
      </c>
      <c r="B870" s="61" t="str">
        <f aca="false">VLOOKUP(A870,PROGRAMAS!A:I,5,0)</f>
        <v>TEMÁTICO</v>
      </c>
      <c r="C870" s="62" t="str">
        <f aca="false">VLOOKUP(A870,PROGRAMAS!A:I,2,0)</f>
        <v>GESTÃO MODERNA ORIENTADA PARA RESULTADOS</v>
      </c>
      <c r="D870" s="62" t="str">
        <f aca="false">VLOOKUP(A870,PROGRAMAS!A:O,3,0)</f>
        <v>DIRETRIZ IV</v>
      </c>
      <c r="E870" s="62" t="str">
        <f aca="false">VLOOKUP(A870,PROGRAMAS!A:O,6,0)</f>
        <v>INSTITUCIONAL</v>
      </c>
      <c r="F870" s="74" t="s">
        <v>1873</v>
      </c>
      <c r="G870" s="66" t="str">
        <f aca="false">VLOOKUP(F870,'AÇÕES ORÇAMENTÁRIAS'!D:E,2,0)</f>
        <v>1004</v>
      </c>
      <c r="H870" s="65" t="n">
        <f aca="false">VLOOKUP(CONCATENATE(G870,J870),'AÇÕES ORÇAMENTÁRIAS'!O:P,2,0)</f>
        <v>55000</v>
      </c>
      <c r="I870" s="65" t="n">
        <f aca="false">VLOOKUP(CONCATENATE(G870,J870),'AÇÕES ORÇAMENTÁRIAS'!O:Q,3,0)</f>
        <v>93150</v>
      </c>
      <c r="J870" s="66" t="str">
        <f aca="false">LEFT(K870,5)</f>
        <v>22101</v>
      </c>
      <c r="K870" s="67" t="s">
        <v>1874</v>
      </c>
      <c r="L870" s="71" t="s">
        <v>1875</v>
      </c>
      <c r="M870" s="66" t="str">
        <f aca="false">VLOOKUP(L870,'AÇÕES ESTRATÉGICAS'!D:E,2,0)</f>
        <v>2695</v>
      </c>
      <c r="N870" s="66" t="str">
        <f aca="false">CONCATENATE(J870,O870)</f>
        <v>22101PROMOVER POLÍTICAS DE VALORIZAÇÃO E PROMOÇÃO DE BOAS PRÁTICAS DE TRABALHO</v>
      </c>
      <c r="O870" s="13" t="s">
        <v>1878</v>
      </c>
      <c r="P870" s="13" t="s">
        <v>147</v>
      </c>
      <c r="Q870" s="15" t="n">
        <v>1</v>
      </c>
      <c r="R870" s="69" t="str">
        <f aca="false">VLOOKUP(O870,'PRODUTOS PPA'!G:G,1,0)</f>
        <v>PROMOVER POLÍTICAS DE VALORIZAÇÃO E PROMOÇÃO DE BOAS PRÁTICAS DE TRABALHO</v>
      </c>
      <c r="S870" s="15" t="s">
        <v>1873</v>
      </c>
      <c r="T870" s="15" t="s">
        <v>1876</v>
      </c>
      <c r="U870" s="15" t="n">
        <v>55000</v>
      </c>
      <c r="V870" s="15"/>
      <c r="W870" s="13"/>
      <c r="X870" s="13"/>
      <c r="Y870" s="13"/>
      <c r="Z870" s="13"/>
      <c r="AA870" s="13"/>
      <c r="AB870" s="13"/>
      <c r="AC870" s="13"/>
      <c r="AD870" s="13"/>
      <c r="AE870" s="13"/>
      <c r="AF870" s="13"/>
    </row>
    <row r="871" customFormat="false" ht="15" hidden="false" customHeight="true" outlineLevel="0" collapsed="false">
      <c r="A871" s="60" t="s">
        <v>61</v>
      </c>
      <c r="B871" s="61" t="str">
        <f aca="false">VLOOKUP(A871,PROGRAMAS!A:I,5,0)</f>
        <v>TEMÁTICO</v>
      </c>
      <c r="C871" s="62" t="str">
        <f aca="false">VLOOKUP(A871,PROGRAMAS!A:I,2,0)</f>
        <v>JUSTIÇA COM EDUCAÇÃO, TRABALHO E HUMANIZAÇÃO</v>
      </c>
      <c r="D871" s="62" t="str">
        <f aca="false">VLOOKUP(A871,PROGRAMAS!A:O,3,0)</f>
        <v>DIRETRIZ I</v>
      </c>
      <c r="E871" s="62" t="str">
        <f aca="false">VLOOKUP(A871,PROGRAMAS!A:O,6,0)</f>
        <v>SEGURANÇA E JUSTIÇA</v>
      </c>
      <c r="F871" s="74" t="s">
        <v>1879</v>
      </c>
      <c r="G871" s="66" t="str">
        <f aca="false">VLOOKUP(F871,'AÇÕES ORÇAMENTÁRIAS'!D:E,2,0)</f>
        <v>1165</v>
      </c>
      <c r="H871" s="65" t="n">
        <f aca="false">VLOOKUP(CONCATENATE(G871,J871),'AÇÕES ORÇAMENTÁRIAS'!O:P,2,0)</f>
        <v>10329445</v>
      </c>
      <c r="I871" s="65" t="n">
        <f aca="false">VLOOKUP(CONCATENATE(G871,J871),'AÇÕES ORÇAMENTÁRIAS'!O:Q,3,0)</f>
        <v>6227764.84</v>
      </c>
      <c r="J871" s="66" t="str">
        <f aca="false">LEFT(K871,5)</f>
        <v>22101</v>
      </c>
      <c r="K871" s="67" t="s">
        <v>1874</v>
      </c>
      <c r="L871" s="71" t="s">
        <v>1880</v>
      </c>
      <c r="M871" s="66" t="str">
        <f aca="false">VLOOKUP(L871,'AÇÕES ESTRATÉGICAS'!D:E,2,0)</f>
        <v>2488</v>
      </c>
      <c r="N871" s="66" t="str">
        <f aca="false">CONCATENATE(J871,O871)</f>
        <v>22101PENITENCIÁRIAS FEMININAS CONSTRUÍDAS</v>
      </c>
      <c r="O871" s="63" t="s">
        <v>1881</v>
      </c>
      <c r="P871" s="63" t="s">
        <v>147</v>
      </c>
      <c r="Q871" s="15" t="n">
        <v>1</v>
      </c>
      <c r="R871" s="69" t="str">
        <f aca="false">VLOOKUP(O871,'PRODUTOS PPA'!G:G,1,0)</f>
        <v>PENITENCIÁRIAS FEMININAS CONSTRUÍDAS</v>
      </c>
      <c r="S871" s="15" t="s">
        <v>1879</v>
      </c>
      <c r="T871" s="15" t="s">
        <v>1882</v>
      </c>
      <c r="U871" s="15" t="n">
        <v>10329445</v>
      </c>
      <c r="V871" s="15"/>
      <c r="W871" s="13"/>
      <c r="X871" s="13"/>
      <c r="Y871" s="13"/>
      <c r="Z871" s="13"/>
      <c r="AA871" s="13"/>
      <c r="AB871" s="13"/>
      <c r="AC871" s="13"/>
      <c r="AD871" s="13"/>
      <c r="AE871" s="13"/>
      <c r="AF871" s="13"/>
    </row>
    <row r="872" customFormat="false" ht="15" hidden="false" customHeight="true" outlineLevel="0" collapsed="false">
      <c r="A872" s="60" t="s">
        <v>61</v>
      </c>
      <c r="B872" s="61" t="str">
        <f aca="false">VLOOKUP(A872,PROGRAMAS!A:I,5,0)</f>
        <v>TEMÁTICO</v>
      </c>
      <c r="C872" s="62" t="str">
        <f aca="false">VLOOKUP(A872,PROGRAMAS!A:I,2,0)</f>
        <v>JUSTIÇA COM EDUCAÇÃO, TRABALHO E HUMANIZAÇÃO</v>
      </c>
      <c r="D872" s="62" t="str">
        <f aca="false">VLOOKUP(A872,PROGRAMAS!A:O,3,0)</f>
        <v>DIRETRIZ I</v>
      </c>
      <c r="E872" s="62" t="str">
        <f aca="false">VLOOKUP(A872,PROGRAMAS!A:O,6,0)</f>
        <v>SEGURANÇA E JUSTIÇA</v>
      </c>
      <c r="F872" s="74" t="s">
        <v>1879</v>
      </c>
      <c r="G872" s="66" t="str">
        <f aca="false">VLOOKUP(F872,'AÇÕES ORÇAMENTÁRIAS'!D:E,2,0)</f>
        <v>1165</v>
      </c>
      <c r="H872" s="65" t="n">
        <f aca="false">VLOOKUP(CONCATENATE(G872,J872),'AÇÕES ORÇAMENTÁRIAS'!O:P,2,0)</f>
        <v>10329445</v>
      </c>
      <c r="I872" s="65" t="n">
        <f aca="false">VLOOKUP(CONCATENATE(G872,J872),'AÇÕES ORÇAMENTÁRIAS'!O:Q,3,0)</f>
        <v>6227764.84</v>
      </c>
      <c r="J872" s="66" t="str">
        <f aca="false">LEFT(K872,5)</f>
        <v>22101</v>
      </c>
      <c r="K872" s="67" t="s">
        <v>1874</v>
      </c>
      <c r="L872" s="71" t="s">
        <v>1880</v>
      </c>
      <c r="M872" s="66" t="str">
        <f aca="false">VLOOKUP(L872,'AÇÕES ESTRATÉGICAS'!D:E,2,0)</f>
        <v>2488</v>
      </c>
      <c r="N872" s="66" t="str">
        <f aca="false">CONCATENATE(J872,O872)</f>
        <v>22101PRESÍDIOS MASCULINOS CONSTRUÍDOS</v>
      </c>
      <c r="O872" s="13" t="s">
        <v>1883</v>
      </c>
      <c r="P872" s="13" t="s">
        <v>147</v>
      </c>
      <c r="Q872" s="15" t="n">
        <v>2</v>
      </c>
      <c r="R872" s="69" t="str">
        <f aca="false">VLOOKUP(O872,'PRODUTOS PPA'!G:G,1,0)</f>
        <v>PRESÍDIOS MASCULINOS CONSTRUÍDOS</v>
      </c>
      <c r="S872" s="15" t="s">
        <v>1879</v>
      </c>
      <c r="T872" s="15" t="s">
        <v>1882</v>
      </c>
      <c r="U872" s="15" t="n">
        <v>10329445</v>
      </c>
      <c r="V872" s="15"/>
      <c r="W872" s="13"/>
      <c r="X872" s="13"/>
      <c r="Y872" s="13"/>
      <c r="Z872" s="13"/>
      <c r="AA872" s="13"/>
      <c r="AB872" s="13"/>
      <c r="AC872" s="13"/>
      <c r="AD872" s="13"/>
      <c r="AE872" s="13"/>
      <c r="AF872" s="13"/>
    </row>
    <row r="873" customFormat="false" ht="15" hidden="false" customHeight="false" outlineLevel="0" collapsed="false">
      <c r="A873" s="60" t="s">
        <v>61</v>
      </c>
      <c r="B873" s="61" t="str">
        <f aca="false">VLOOKUP(A873,PROGRAMAS!A:I,5,0)</f>
        <v>TEMÁTICO</v>
      </c>
      <c r="C873" s="62" t="str">
        <f aca="false">VLOOKUP(A873,PROGRAMAS!A:I,2,0)</f>
        <v>JUSTIÇA COM EDUCAÇÃO, TRABALHO E HUMANIZAÇÃO</v>
      </c>
      <c r="D873" s="62" t="str">
        <f aca="false">VLOOKUP(A873,PROGRAMAS!A:O,3,0)</f>
        <v>DIRETRIZ I</v>
      </c>
      <c r="E873" s="62" t="str">
        <f aca="false">VLOOKUP(A873,PROGRAMAS!A:O,6,0)</f>
        <v>SEGURANÇA E JUSTIÇA</v>
      </c>
      <c r="F873" s="74" t="s">
        <v>1879</v>
      </c>
      <c r="G873" s="66" t="str">
        <f aca="false">VLOOKUP(F873,'AÇÕES ORÇAMENTÁRIAS'!D:E,2,0)</f>
        <v>1165</v>
      </c>
      <c r="H873" s="65" t="n">
        <f aca="false">VLOOKUP(CONCATENATE(G873,J873),'AÇÕES ORÇAMENTÁRIAS'!O:P,2,0)</f>
        <v>10329445</v>
      </c>
      <c r="I873" s="65" t="n">
        <f aca="false">VLOOKUP(CONCATENATE(G873,J873),'AÇÕES ORÇAMENTÁRIAS'!O:Q,3,0)</f>
        <v>6227764.84</v>
      </c>
      <c r="J873" s="66" t="str">
        <f aca="false">LEFT(K873,5)</f>
        <v>22101</v>
      </c>
      <c r="K873" s="67" t="s">
        <v>1874</v>
      </c>
      <c r="L873" s="71" t="s">
        <v>1880</v>
      </c>
      <c r="M873" s="66" t="str">
        <f aca="false">VLOOKUP(L873,'AÇÕES ESTRATÉGICAS'!D:E,2,0)</f>
        <v>2488</v>
      </c>
      <c r="N873" s="66" t="str">
        <f aca="false">CONCATENATE(J873,O873)</f>
        <v>22101REFORMAS ESTRUTURAIS EM UNIDADES DO SISTEMA PRISIONAL REALIZADAS</v>
      </c>
      <c r="O873" s="13" t="s">
        <v>1884</v>
      </c>
      <c r="P873" s="13" t="s">
        <v>147</v>
      </c>
      <c r="Q873" s="15" t="n">
        <v>10</v>
      </c>
      <c r="R873" s="69" t="str">
        <f aca="false">VLOOKUP(O873,'PRODUTOS PPA'!G:G,1,0)</f>
        <v>REFORMAS ESTRUTURAIS EM UNIDADES DO SISTEMA PRISIONAL REALIZADAS</v>
      </c>
      <c r="S873" s="15" t="s">
        <v>1879</v>
      </c>
      <c r="T873" s="15" t="s">
        <v>1882</v>
      </c>
      <c r="U873" s="15" t="n">
        <v>10329445</v>
      </c>
      <c r="V873" s="15"/>
      <c r="W873" s="13"/>
      <c r="X873" s="13"/>
      <c r="Y873" s="13"/>
      <c r="Z873" s="13"/>
      <c r="AA873" s="13"/>
      <c r="AB873" s="13"/>
      <c r="AC873" s="13"/>
      <c r="AD873" s="13"/>
      <c r="AE873" s="13"/>
      <c r="AF873" s="13"/>
    </row>
    <row r="874" customFormat="false" ht="15" hidden="false" customHeight="false" outlineLevel="0" collapsed="false">
      <c r="A874" s="60" t="s">
        <v>61</v>
      </c>
      <c r="B874" s="61" t="str">
        <f aca="false">VLOOKUP(A874,PROGRAMAS!A:I,5,0)</f>
        <v>TEMÁTICO</v>
      </c>
      <c r="C874" s="62" t="str">
        <f aca="false">VLOOKUP(A874,PROGRAMAS!A:I,2,0)</f>
        <v>JUSTIÇA COM EDUCAÇÃO, TRABALHO E HUMANIZAÇÃO</v>
      </c>
      <c r="D874" s="62" t="str">
        <f aca="false">VLOOKUP(A874,PROGRAMAS!A:O,3,0)</f>
        <v>DIRETRIZ I</v>
      </c>
      <c r="E874" s="62" t="str">
        <f aca="false">VLOOKUP(A874,PROGRAMAS!A:O,6,0)</f>
        <v>SEGURANÇA E JUSTIÇA</v>
      </c>
      <c r="F874" s="74" t="s">
        <v>1885</v>
      </c>
      <c r="G874" s="66" t="str">
        <f aca="false">VLOOKUP(F874,'AÇÕES ORÇAMENTÁRIAS'!D:E,2,0)</f>
        <v>2323</v>
      </c>
      <c r="H874" s="65" t="n">
        <f aca="false">VLOOKUP(CONCATENATE(G874,J874),'AÇÕES ORÇAMENTÁRIAS'!O:P,2,0)</f>
        <v>285000</v>
      </c>
      <c r="I874" s="65" t="n">
        <f aca="false">VLOOKUP(CONCATENATE(G874,J874),'AÇÕES ORÇAMENTÁRIAS'!O:Q,3,0)</f>
        <v>0</v>
      </c>
      <c r="J874" s="66" t="str">
        <f aca="false">LEFT(K874,5)</f>
        <v>22101</v>
      </c>
      <c r="K874" s="67" t="s">
        <v>1874</v>
      </c>
      <c r="L874" s="71" t="s">
        <v>1886</v>
      </c>
      <c r="M874" s="66" t="str">
        <f aca="false">VLOOKUP(L874,'AÇÕES ESTRATÉGICAS'!D:E,2,0)</f>
        <v>2555</v>
      </c>
      <c r="N874" s="66" t="str">
        <f aca="false">CONCATENATE(J874,O874)</f>
        <v>22101CENTRO DE JUSTIÇA COMUNITÁRIA E APOIO A EGRESSOS CRIADO</v>
      </c>
      <c r="O874" s="13" t="s">
        <v>1887</v>
      </c>
      <c r="P874" s="13" t="s">
        <v>147</v>
      </c>
      <c r="Q874" s="15" t="n">
        <v>1</v>
      </c>
      <c r="R874" s="69" t="str">
        <f aca="false">VLOOKUP(O874,'PRODUTOS PPA'!G:G,1,0)</f>
        <v>CENTRO DE JUSTIÇA COMUNITÁRIA E APOIO A EGRESSOS CRIADO</v>
      </c>
      <c r="S874" s="15" t="s">
        <v>1885</v>
      </c>
      <c r="T874" s="15" t="s">
        <v>1888</v>
      </c>
      <c r="U874" s="15" t="n">
        <v>285000</v>
      </c>
      <c r="V874" s="15"/>
      <c r="W874" s="13"/>
      <c r="X874" s="13"/>
      <c r="Y874" s="13"/>
      <c r="Z874" s="13"/>
      <c r="AA874" s="13"/>
      <c r="AB874" s="13"/>
      <c r="AC874" s="13"/>
      <c r="AD874" s="13"/>
      <c r="AE874" s="13"/>
      <c r="AF874" s="13"/>
    </row>
    <row r="875" customFormat="false" ht="15" hidden="false" customHeight="true" outlineLevel="0" collapsed="false">
      <c r="A875" s="60" t="s">
        <v>61</v>
      </c>
      <c r="B875" s="61" t="str">
        <f aca="false">VLOOKUP(A875,PROGRAMAS!A:I,5,0)</f>
        <v>TEMÁTICO</v>
      </c>
      <c r="C875" s="62" t="str">
        <f aca="false">VLOOKUP(A875,PROGRAMAS!A:I,2,0)</f>
        <v>JUSTIÇA COM EDUCAÇÃO, TRABALHO E HUMANIZAÇÃO</v>
      </c>
      <c r="D875" s="62" t="str">
        <f aca="false">VLOOKUP(A875,PROGRAMAS!A:O,3,0)</f>
        <v>DIRETRIZ I</v>
      </c>
      <c r="E875" s="62" t="str">
        <f aca="false">VLOOKUP(A875,PROGRAMAS!A:O,6,0)</f>
        <v>SEGURANÇA E JUSTIÇA</v>
      </c>
      <c r="F875" s="74" t="s">
        <v>1885</v>
      </c>
      <c r="G875" s="66" t="str">
        <f aca="false">VLOOKUP(F875,'AÇÕES ORÇAMENTÁRIAS'!D:E,2,0)</f>
        <v>2323</v>
      </c>
      <c r="H875" s="65" t="n">
        <f aca="false">VLOOKUP(CONCATENATE(G875,J875),'AÇÕES ORÇAMENTÁRIAS'!O:P,2,0)</f>
        <v>285000</v>
      </c>
      <c r="I875" s="65" t="n">
        <f aca="false">VLOOKUP(CONCATENATE(G875,J875),'AÇÕES ORÇAMENTÁRIAS'!O:Q,3,0)</f>
        <v>0</v>
      </c>
      <c r="J875" s="66" t="str">
        <f aca="false">LEFT(K875,5)</f>
        <v>22101</v>
      </c>
      <c r="K875" s="67" t="s">
        <v>1874</v>
      </c>
      <c r="L875" s="71" t="s">
        <v>1886</v>
      </c>
      <c r="M875" s="66" t="str">
        <f aca="false">VLOOKUP(L875,'AÇÕES ESTRATÉGICAS'!D:E,2,0)</f>
        <v>2555</v>
      </c>
      <c r="N875" s="66" t="str">
        <f aca="false">CONCATENATE(J875,O875)</f>
        <v>22101CURSO/PALESTRAS E SEMINÁRIOS SOBRE DIREITOS, CIDADANIA E INCLUSÃO REALIZADOS</v>
      </c>
      <c r="O875" s="13" t="s">
        <v>1889</v>
      </c>
      <c r="P875" s="13" t="s">
        <v>147</v>
      </c>
      <c r="Q875" s="15" t="n">
        <v>12</v>
      </c>
      <c r="R875" s="69" t="str">
        <f aca="false">VLOOKUP(O875,'PRODUTOS PPA'!G:G,1,0)</f>
        <v>CURSO/PALESTRAS E SEMINÁRIOS SOBRE DIREITOS, CIDADANIA E INCLUSÃO REALIZADOS</v>
      </c>
      <c r="S875" s="15" t="s">
        <v>1885</v>
      </c>
      <c r="T875" s="15" t="s">
        <v>1888</v>
      </c>
      <c r="U875" s="15" t="n">
        <v>285000</v>
      </c>
      <c r="V875" s="15"/>
      <c r="W875" s="13"/>
      <c r="X875" s="13"/>
      <c r="Y875" s="13"/>
      <c r="Z875" s="13"/>
      <c r="AA875" s="13"/>
      <c r="AB875" s="13"/>
      <c r="AC875" s="13"/>
      <c r="AD875" s="13"/>
      <c r="AE875" s="13"/>
      <c r="AF875" s="13"/>
    </row>
    <row r="876" customFormat="false" ht="15" hidden="false" customHeight="true" outlineLevel="0" collapsed="false">
      <c r="A876" s="60" t="s">
        <v>61</v>
      </c>
      <c r="B876" s="61" t="str">
        <f aca="false">VLOOKUP(A876,PROGRAMAS!A:I,5,0)</f>
        <v>TEMÁTICO</v>
      </c>
      <c r="C876" s="62" t="str">
        <f aca="false">VLOOKUP(A876,PROGRAMAS!A:I,2,0)</f>
        <v>JUSTIÇA COM EDUCAÇÃO, TRABALHO E HUMANIZAÇÃO</v>
      </c>
      <c r="D876" s="62" t="str">
        <f aca="false">VLOOKUP(A876,PROGRAMAS!A:O,3,0)</f>
        <v>DIRETRIZ I</v>
      </c>
      <c r="E876" s="62" t="str">
        <f aca="false">VLOOKUP(A876,PROGRAMAS!A:O,6,0)</f>
        <v>SEGURANÇA E JUSTIÇA</v>
      </c>
      <c r="F876" s="74" t="s">
        <v>1885</v>
      </c>
      <c r="G876" s="66" t="str">
        <f aca="false">VLOOKUP(F876,'AÇÕES ORÇAMENTÁRIAS'!D:E,2,0)</f>
        <v>2323</v>
      </c>
      <c r="H876" s="65" t="n">
        <f aca="false">VLOOKUP(CONCATENATE(G876,J876),'AÇÕES ORÇAMENTÁRIAS'!O:P,2,0)</f>
        <v>285000</v>
      </c>
      <c r="I876" s="65" t="n">
        <f aca="false">VLOOKUP(CONCATENATE(G876,J876),'AÇÕES ORÇAMENTÁRIAS'!O:Q,3,0)</f>
        <v>0</v>
      </c>
      <c r="J876" s="66" t="str">
        <f aca="false">LEFT(K876,5)</f>
        <v>22101</v>
      </c>
      <c r="K876" s="67" t="s">
        <v>1874</v>
      </c>
      <c r="L876" s="71" t="s">
        <v>1886</v>
      </c>
      <c r="M876" s="66" t="str">
        <f aca="false">VLOOKUP(L876,'AÇÕES ESTRATÉGICAS'!D:E,2,0)</f>
        <v>2555</v>
      </c>
      <c r="N876" s="66" t="str">
        <f aca="false">CONCATENATE(J876,O876)</f>
        <v>22101NÚCLEOS DE PENAS ALTERNATIVAS EM MUNICÍPIOS COM MAIS DE 20 MIL HABITANTES EM PARCERIAS COM JUDICIÁRIO E PREFEITURAS IMPLANTADOS</v>
      </c>
      <c r="O876" s="13" t="s">
        <v>1890</v>
      </c>
      <c r="P876" s="13" t="s">
        <v>147</v>
      </c>
      <c r="Q876" s="15" t="n">
        <v>10</v>
      </c>
      <c r="R876" s="69" t="str">
        <f aca="false">VLOOKUP(O876,'PRODUTOS PPA'!G:G,1,0)</f>
        <v>NÚCLEOS DE PENAS ALTERNATIVAS EM MUNICÍPIOS COM MAIS DE 20 MIL HABITANTES EM PARCERIAS COM JUDICIÁRIO E PREFEITURAS IMPLANTADOS</v>
      </c>
      <c r="S876" s="15" t="s">
        <v>1885</v>
      </c>
      <c r="T876" s="15" t="s">
        <v>1888</v>
      </c>
      <c r="U876" s="15" t="n">
        <v>285000</v>
      </c>
      <c r="V876" s="15"/>
      <c r="W876" s="13"/>
      <c r="X876" s="13"/>
      <c r="Y876" s="13"/>
      <c r="Z876" s="13"/>
      <c r="AA876" s="13"/>
      <c r="AB876" s="13"/>
      <c r="AC876" s="13"/>
      <c r="AD876" s="13"/>
      <c r="AE876" s="13"/>
      <c r="AF876" s="13"/>
    </row>
    <row r="877" customFormat="false" ht="15" hidden="false" customHeight="true" outlineLevel="0" collapsed="false">
      <c r="A877" s="60" t="s">
        <v>61</v>
      </c>
      <c r="B877" s="61" t="str">
        <f aca="false">VLOOKUP(A877,PROGRAMAS!A:I,5,0)</f>
        <v>TEMÁTICO</v>
      </c>
      <c r="C877" s="62" t="str">
        <f aca="false">VLOOKUP(A877,PROGRAMAS!A:I,2,0)</f>
        <v>JUSTIÇA COM EDUCAÇÃO, TRABALHO E HUMANIZAÇÃO</v>
      </c>
      <c r="D877" s="62" t="str">
        <f aca="false">VLOOKUP(A877,PROGRAMAS!A:O,3,0)</f>
        <v>DIRETRIZ I</v>
      </c>
      <c r="E877" s="62" t="str">
        <f aca="false">VLOOKUP(A877,PROGRAMAS!A:O,6,0)</f>
        <v>SEGURANÇA E JUSTIÇA</v>
      </c>
      <c r="F877" s="74" t="s">
        <v>1885</v>
      </c>
      <c r="G877" s="66" t="str">
        <f aca="false">VLOOKUP(F877,'AÇÕES ORÇAMENTÁRIAS'!D:E,2,0)</f>
        <v>2323</v>
      </c>
      <c r="H877" s="65" t="n">
        <f aca="false">VLOOKUP(CONCATENATE(G877,J877),'AÇÕES ORÇAMENTÁRIAS'!O:P,2,0)</f>
        <v>285000</v>
      </c>
      <c r="I877" s="65" t="n">
        <f aca="false">VLOOKUP(CONCATENATE(G877,J877),'AÇÕES ORÇAMENTÁRIAS'!O:Q,3,0)</f>
        <v>0</v>
      </c>
      <c r="J877" s="66" t="str">
        <f aca="false">LEFT(K877,5)</f>
        <v>22101</v>
      </c>
      <c r="K877" s="67" t="s">
        <v>1874</v>
      </c>
      <c r="L877" s="71" t="s">
        <v>1886</v>
      </c>
      <c r="M877" s="66" t="str">
        <f aca="false">VLOOKUP(L877,'AÇÕES ESTRATÉGICAS'!D:E,2,0)</f>
        <v>2555</v>
      </c>
      <c r="N877" s="66" t="str">
        <f aca="false">CONCATENATE(J877,O877)</f>
        <v>22101PARCERIA PARA EMISSÃO DE DOCUMENTOS INSTITUÍDA</v>
      </c>
      <c r="O877" s="13" t="s">
        <v>1891</v>
      </c>
      <c r="P877" s="13" t="s">
        <v>441</v>
      </c>
      <c r="Q877" s="15" t="n">
        <v>1</v>
      </c>
      <c r="R877" s="69" t="str">
        <f aca="false">VLOOKUP(O877,'PRODUTOS PPA'!G:G,1,0)</f>
        <v>PARCERIA PARA EMISSÃO DE DOCUMENTOS INSTITUÍDA</v>
      </c>
      <c r="S877" s="15" t="s">
        <v>1885</v>
      </c>
      <c r="T877" s="15" t="s">
        <v>1888</v>
      </c>
      <c r="U877" s="15" t="n">
        <v>285000</v>
      </c>
      <c r="V877" s="15"/>
      <c r="W877" s="13"/>
      <c r="X877" s="13"/>
      <c r="Y877" s="13"/>
      <c r="Z877" s="13"/>
      <c r="AA877" s="13"/>
      <c r="AB877" s="13"/>
      <c r="AC877" s="13"/>
      <c r="AD877" s="13"/>
      <c r="AE877" s="13"/>
      <c r="AF877" s="13"/>
    </row>
    <row r="878" customFormat="false" ht="15" hidden="false" customHeight="true" outlineLevel="0" collapsed="false">
      <c r="A878" s="60" t="s">
        <v>61</v>
      </c>
      <c r="B878" s="61" t="str">
        <f aca="false">VLOOKUP(A878,PROGRAMAS!A:I,5,0)</f>
        <v>TEMÁTICO</v>
      </c>
      <c r="C878" s="62" t="str">
        <f aca="false">VLOOKUP(A878,PROGRAMAS!A:I,2,0)</f>
        <v>JUSTIÇA COM EDUCAÇÃO, TRABALHO E HUMANIZAÇÃO</v>
      </c>
      <c r="D878" s="62" t="str">
        <f aca="false">VLOOKUP(A878,PROGRAMAS!A:O,3,0)</f>
        <v>DIRETRIZ I</v>
      </c>
      <c r="E878" s="62" t="str">
        <f aca="false">VLOOKUP(A878,PROGRAMAS!A:O,6,0)</f>
        <v>SEGURANÇA E JUSTIÇA</v>
      </c>
      <c r="F878" s="74" t="s">
        <v>1885</v>
      </c>
      <c r="G878" s="66" t="str">
        <f aca="false">VLOOKUP(F878,'AÇÕES ORÇAMENTÁRIAS'!D:E,2,0)</f>
        <v>2323</v>
      </c>
      <c r="H878" s="65" t="n">
        <f aca="false">VLOOKUP(CONCATENATE(G878,J878),'AÇÕES ORÇAMENTÁRIAS'!O:P,2,0)</f>
        <v>285000</v>
      </c>
      <c r="I878" s="65" t="n">
        <f aca="false">VLOOKUP(CONCATENATE(G878,J878),'AÇÕES ORÇAMENTÁRIAS'!O:Q,3,0)</f>
        <v>0</v>
      </c>
      <c r="J878" s="66" t="str">
        <f aca="false">LEFT(K878,5)</f>
        <v>22101</v>
      </c>
      <c r="K878" s="67" t="s">
        <v>1874</v>
      </c>
      <c r="L878" s="71" t="s">
        <v>1886</v>
      </c>
      <c r="M878" s="66" t="str">
        <f aca="false">VLOOKUP(L878,'AÇÕES ESTRATÉGICAS'!D:E,2,0)</f>
        <v>2555</v>
      </c>
      <c r="N878" s="66" t="str">
        <f aca="false">CONCATENATE(J878,O878)</f>
        <v>22101PARCERIAS COM ENTES GOVERNAMENTAIS E ENTIDADES TERAPÊUTICAS PARA TRATAMENTO DE DEPENDÊNCIA QUÍMICA REALIZADAS</v>
      </c>
      <c r="O878" s="13" t="s">
        <v>1892</v>
      </c>
      <c r="P878" s="13" t="s">
        <v>441</v>
      </c>
      <c r="Q878" s="15" t="n">
        <v>5</v>
      </c>
      <c r="R878" s="69" t="str">
        <f aca="false">VLOOKUP(O878,'PRODUTOS PPA'!G:G,1,0)</f>
        <v>PARCERIAS COM ENTES GOVERNAMENTAIS E ENTIDADES TERAPÊUTICAS PARA TRATAMENTO DE DEPENDÊNCIA QUÍMICA REALIZADAS</v>
      </c>
      <c r="S878" s="15" t="s">
        <v>1885</v>
      </c>
      <c r="T878" s="15" t="s">
        <v>1888</v>
      </c>
      <c r="U878" s="15" t="n">
        <v>285000</v>
      </c>
      <c r="V878" s="15"/>
      <c r="W878" s="13"/>
      <c r="X878" s="13"/>
      <c r="Y878" s="13"/>
      <c r="Z878" s="13"/>
      <c r="AA878" s="13"/>
      <c r="AB878" s="13"/>
      <c r="AC878" s="13"/>
      <c r="AD878" s="13"/>
      <c r="AE878" s="13"/>
      <c r="AF878" s="13"/>
    </row>
    <row r="879" customFormat="false" ht="15" hidden="false" customHeight="true" outlineLevel="0" collapsed="false">
      <c r="A879" s="60" t="s">
        <v>61</v>
      </c>
      <c r="B879" s="61" t="str">
        <f aca="false">VLOOKUP(A879,PROGRAMAS!A:I,5,0)</f>
        <v>TEMÁTICO</v>
      </c>
      <c r="C879" s="62" t="str">
        <f aca="false">VLOOKUP(A879,PROGRAMAS!A:I,2,0)</f>
        <v>JUSTIÇA COM EDUCAÇÃO, TRABALHO E HUMANIZAÇÃO</v>
      </c>
      <c r="D879" s="62" t="str">
        <f aca="false">VLOOKUP(A879,PROGRAMAS!A:O,3,0)</f>
        <v>DIRETRIZ I</v>
      </c>
      <c r="E879" s="62" t="str">
        <f aca="false">VLOOKUP(A879,PROGRAMAS!A:O,6,0)</f>
        <v>SEGURANÇA E JUSTIÇA</v>
      </c>
      <c r="F879" s="74" t="s">
        <v>1893</v>
      </c>
      <c r="G879" s="66" t="str">
        <f aca="false">VLOOKUP(F879,'AÇÕES ORÇAMENTÁRIAS'!D:E,2,0)</f>
        <v>1675</v>
      </c>
      <c r="H879" s="65" t="n">
        <f aca="false">VLOOKUP(CONCATENATE(G879,J879),'AÇÕES ORÇAMENTÁRIAS'!O:P,2,0)</f>
        <v>610384</v>
      </c>
      <c r="I879" s="65" t="n">
        <f aca="false">VLOOKUP(CONCATENATE(G879,J879),'AÇÕES ORÇAMENTÁRIAS'!O:Q,3,0)</f>
        <v>146481.02</v>
      </c>
      <c r="J879" s="66" t="str">
        <f aca="false">LEFT(K879,5)</f>
        <v>22101</v>
      </c>
      <c r="K879" s="67" t="s">
        <v>1874</v>
      </c>
      <c r="L879" s="71" t="s">
        <v>1894</v>
      </c>
      <c r="M879" s="66" t="str">
        <f aca="false">VLOOKUP(L879,'AÇÕES ESTRATÉGICAS'!D:E,2,0)</f>
        <v>2708</v>
      </c>
      <c r="N879" s="66" t="str">
        <f aca="false">CONCATENATE(J879,O879)</f>
        <v>22101AÇÕES DE REINSERÇÃO A EX-DETENTOS NO MERCADO DE TRABALHO PROMOVIDAS</v>
      </c>
      <c r="O879" s="13" t="s">
        <v>1895</v>
      </c>
      <c r="P879" s="13" t="s">
        <v>147</v>
      </c>
      <c r="Q879" s="15" t="n">
        <v>300</v>
      </c>
      <c r="R879" s="69" t="str">
        <f aca="false">VLOOKUP(O879,'PRODUTOS PPA'!G:G,1,0)</f>
        <v>AÇÕES DE REINSERÇÃO A EX-DETENTOS NO MERCADO DE TRABALHO PROMOVIDAS</v>
      </c>
      <c r="S879" s="15" t="s">
        <v>1893</v>
      </c>
      <c r="T879" s="15" t="s">
        <v>1896</v>
      </c>
      <c r="U879" s="15" t="n">
        <v>610384</v>
      </c>
      <c r="V879" s="15"/>
      <c r="W879" s="13"/>
      <c r="X879" s="13"/>
      <c r="Y879" s="13"/>
      <c r="Z879" s="13"/>
      <c r="AA879" s="13"/>
      <c r="AB879" s="13"/>
      <c r="AC879" s="13"/>
      <c r="AD879" s="13"/>
      <c r="AE879" s="13"/>
      <c r="AF879" s="13"/>
    </row>
    <row r="880" customFormat="false" ht="15" hidden="false" customHeight="true" outlineLevel="0" collapsed="false">
      <c r="A880" s="60" t="s">
        <v>61</v>
      </c>
      <c r="B880" s="61" t="str">
        <f aca="false">VLOOKUP(A880,PROGRAMAS!A:I,5,0)</f>
        <v>TEMÁTICO</v>
      </c>
      <c r="C880" s="62" t="str">
        <f aca="false">VLOOKUP(A880,PROGRAMAS!A:I,2,0)</f>
        <v>JUSTIÇA COM EDUCAÇÃO, TRABALHO E HUMANIZAÇÃO</v>
      </c>
      <c r="D880" s="62" t="str">
        <f aca="false">VLOOKUP(A880,PROGRAMAS!A:O,3,0)</f>
        <v>DIRETRIZ I</v>
      </c>
      <c r="E880" s="62" t="str">
        <f aca="false">VLOOKUP(A880,PROGRAMAS!A:O,6,0)</f>
        <v>SEGURANÇA E JUSTIÇA</v>
      </c>
      <c r="F880" s="74" t="s">
        <v>1893</v>
      </c>
      <c r="G880" s="66" t="str">
        <f aca="false">VLOOKUP(F880,'AÇÕES ORÇAMENTÁRIAS'!D:E,2,0)</f>
        <v>1675</v>
      </c>
      <c r="H880" s="65" t="n">
        <f aca="false">VLOOKUP(CONCATENATE(G880,J880),'AÇÕES ORÇAMENTÁRIAS'!O:P,2,0)</f>
        <v>610384</v>
      </c>
      <c r="I880" s="65" t="n">
        <f aca="false">VLOOKUP(CONCATENATE(G880,J880),'AÇÕES ORÇAMENTÁRIAS'!O:Q,3,0)</f>
        <v>146481.02</v>
      </c>
      <c r="J880" s="66" t="str">
        <f aca="false">LEFT(K880,5)</f>
        <v>22101</v>
      </c>
      <c r="K880" s="67" t="s">
        <v>1874</v>
      </c>
      <c r="L880" s="71" t="s">
        <v>1894</v>
      </c>
      <c r="M880" s="66" t="str">
        <f aca="false">VLOOKUP(L880,'AÇÕES ESTRATÉGICAS'!D:E,2,0)</f>
        <v>2708</v>
      </c>
      <c r="N880" s="66" t="str">
        <f aca="false">CONCATENATE(J880,O880)</f>
        <v>22101AÇÕES ESPORTIVAS, RELIGIOSAS E CULTURAIS PARA RESSOCIALIZAÇÃO DOS DETENTOS IMPLANTADAS</v>
      </c>
      <c r="O880" s="13" t="s">
        <v>1897</v>
      </c>
      <c r="P880" s="13" t="s">
        <v>147</v>
      </c>
      <c r="Q880" s="15" t="n">
        <v>40</v>
      </c>
      <c r="R880" s="69" t="str">
        <f aca="false">VLOOKUP(O880,'PRODUTOS PPA'!G:G,1,0)</f>
        <v>AÇÕES ESPORTIVAS, RELIGIOSAS E CULTURAIS PARA RESSOCIALIZAÇÃO DOS DETENTOS IMPLANTADAS</v>
      </c>
      <c r="S880" s="15" t="s">
        <v>1893</v>
      </c>
      <c r="T880" s="15" t="s">
        <v>1896</v>
      </c>
      <c r="U880" s="15" t="n">
        <v>610384</v>
      </c>
      <c r="V880" s="15"/>
      <c r="W880" s="13"/>
      <c r="X880" s="13"/>
      <c r="Y880" s="13"/>
      <c r="Z880" s="13"/>
      <c r="AA880" s="13"/>
      <c r="AB880" s="13"/>
      <c r="AC880" s="13"/>
      <c r="AD880" s="13"/>
      <c r="AE880" s="13"/>
      <c r="AF880" s="13"/>
    </row>
    <row r="881" customFormat="false" ht="15" hidden="false" customHeight="true" outlineLevel="0" collapsed="false">
      <c r="A881" s="60" t="s">
        <v>61</v>
      </c>
      <c r="B881" s="61" t="str">
        <f aca="false">VLOOKUP(A881,PROGRAMAS!A:I,5,0)</f>
        <v>TEMÁTICO</v>
      </c>
      <c r="C881" s="62" t="str">
        <f aca="false">VLOOKUP(A881,PROGRAMAS!A:I,2,0)</f>
        <v>JUSTIÇA COM EDUCAÇÃO, TRABALHO E HUMANIZAÇÃO</v>
      </c>
      <c r="D881" s="62" t="str">
        <f aca="false">VLOOKUP(A881,PROGRAMAS!A:O,3,0)</f>
        <v>DIRETRIZ I</v>
      </c>
      <c r="E881" s="62" t="str">
        <f aca="false">VLOOKUP(A881,PROGRAMAS!A:O,6,0)</f>
        <v>SEGURANÇA E JUSTIÇA</v>
      </c>
      <c r="F881" s="74" t="s">
        <v>1893</v>
      </c>
      <c r="G881" s="66" t="str">
        <f aca="false">VLOOKUP(F881,'AÇÕES ORÇAMENTÁRIAS'!D:E,2,0)</f>
        <v>1675</v>
      </c>
      <c r="H881" s="65" t="n">
        <f aca="false">VLOOKUP(CONCATENATE(G881,J881),'AÇÕES ORÇAMENTÁRIAS'!O:P,2,0)</f>
        <v>610384</v>
      </c>
      <c r="I881" s="65" t="n">
        <f aca="false">VLOOKUP(CONCATENATE(G881,J881),'AÇÕES ORÇAMENTÁRIAS'!O:Q,3,0)</f>
        <v>146481.02</v>
      </c>
      <c r="J881" s="66" t="str">
        <f aca="false">LEFT(K881,5)</f>
        <v>22101</v>
      </c>
      <c r="K881" s="67" t="s">
        <v>1874</v>
      </c>
      <c r="L881" s="71" t="s">
        <v>1894</v>
      </c>
      <c r="M881" s="66" t="str">
        <f aca="false">VLOOKUP(L881,'AÇÕES ESTRATÉGICAS'!D:E,2,0)</f>
        <v>2708</v>
      </c>
      <c r="N881" s="66" t="str">
        <f aca="false">CONCATENATE(J881,O881)</f>
        <v>22101ASSISTÊNCIA ÀS FAMÍLIAS DA POPULAÇÃO CARCERÁRIA REALIZADAS</v>
      </c>
      <c r="O881" s="13" t="s">
        <v>1898</v>
      </c>
      <c r="P881" s="13" t="s">
        <v>859</v>
      </c>
      <c r="Q881" s="15" t="n">
        <v>200</v>
      </c>
      <c r="R881" s="69" t="str">
        <f aca="false">VLOOKUP(O881,'PRODUTOS PPA'!G:G,1,0)</f>
        <v>ASSISTÊNCIA ÀS FAMÍLIAS DA POPULAÇÃO CARCERÁRIA REALIZADAS</v>
      </c>
      <c r="S881" s="15" t="s">
        <v>1893</v>
      </c>
      <c r="T881" s="15" t="s">
        <v>1896</v>
      </c>
      <c r="U881" s="15" t="n">
        <v>610384</v>
      </c>
      <c r="V881" s="15"/>
      <c r="W881" s="13"/>
      <c r="X881" s="13"/>
      <c r="Y881" s="13"/>
      <c r="Z881" s="13"/>
      <c r="AA881" s="13"/>
      <c r="AB881" s="13"/>
      <c r="AC881" s="13"/>
      <c r="AD881" s="13"/>
      <c r="AE881" s="13"/>
      <c r="AF881" s="13"/>
    </row>
    <row r="882" customFormat="false" ht="15" hidden="false" customHeight="true" outlineLevel="0" collapsed="false">
      <c r="A882" s="60" t="s">
        <v>61</v>
      </c>
      <c r="B882" s="61" t="str">
        <f aca="false">VLOOKUP(A882,PROGRAMAS!A:I,5,0)</f>
        <v>TEMÁTICO</v>
      </c>
      <c r="C882" s="62" t="str">
        <f aca="false">VLOOKUP(A882,PROGRAMAS!A:I,2,0)</f>
        <v>JUSTIÇA COM EDUCAÇÃO, TRABALHO E HUMANIZAÇÃO</v>
      </c>
      <c r="D882" s="62" t="str">
        <f aca="false">VLOOKUP(A882,PROGRAMAS!A:O,3,0)</f>
        <v>DIRETRIZ I</v>
      </c>
      <c r="E882" s="62" t="str">
        <f aca="false">VLOOKUP(A882,PROGRAMAS!A:O,6,0)</f>
        <v>SEGURANÇA E JUSTIÇA</v>
      </c>
      <c r="F882" s="74" t="s">
        <v>1893</v>
      </c>
      <c r="G882" s="66" t="str">
        <f aca="false">VLOOKUP(F882,'AÇÕES ORÇAMENTÁRIAS'!D:E,2,0)</f>
        <v>1675</v>
      </c>
      <c r="H882" s="65" t="n">
        <f aca="false">VLOOKUP(CONCATENATE(G882,J882),'AÇÕES ORÇAMENTÁRIAS'!O:P,2,0)</f>
        <v>610384</v>
      </c>
      <c r="I882" s="65" t="n">
        <f aca="false">VLOOKUP(CONCATENATE(G882,J882),'AÇÕES ORÇAMENTÁRIAS'!O:Q,3,0)</f>
        <v>146481.02</v>
      </c>
      <c r="J882" s="66" t="str">
        <f aca="false">LEFT(K882,5)</f>
        <v>22101</v>
      </c>
      <c r="K882" s="67" t="s">
        <v>1874</v>
      </c>
      <c r="L882" s="71" t="s">
        <v>1894</v>
      </c>
      <c r="M882" s="66" t="str">
        <f aca="false">VLOOKUP(L882,'AÇÕES ESTRATÉGICAS'!D:E,2,0)</f>
        <v>2708</v>
      </c>
      <c r="N882" s="66" t="str">
        <f aca="false">CONCATENATE(J882,O882)</f>
        <v>22101CENTRAL DE MONITORAMENTO INTERLIGANDO TODO O SISTEMA PRISIONAL CRIADA</v>
      </c>
      <c r="O882" s="13" t="s">
        <v>1899</v>
      </c>
      <c r="P882" s="13" t="s">
        <v>147</v>
      </c>
      <c r="Q882" s="15" t="n">
        <v>1</v>
      </c>
      <c r="R882" s="69" t="str">
        <f aca="false">VLOOKUP(O882,'PRODUTOS PPA'!G:G,1,0)</f>
        <v>CENTRAL DE MONITORAMENTO INTERLIGANDO TODO O SISTEMA PRISIONAL CRIADA</v>
      </c>
      <c r="S882" s="15" t="s">
        <v>1893</v>
      </c>
      <c r="T882" s="15" t="s">
        <v>1896</v>
      </c>
      <c r="U882" s="15" t="n">
        <v>610384</v>
      </c>
      <c r="V882" s="15"/>
      <c r="W882" s="13"/>
      <c r="X882" s="13"/>
      <c r="Y882" s="13"/>
      <c r="Z882" s="13"/>
      <c r="AA882" s="13"/>
      <c r="AB882" s="13"/>
      <c r="AC882" s="13"/>
      <c r="AD882" s="13"/>
      <c r="AE882" s="13"/>
      <c r="AF882" s="13"/>
    </row>
    <row r="883" customFormat="false" ht="15" hidden="false" customHeight="true" outlineLevel="0" collapsed="false">
      <c r="A883" s="60" t="s">
        <v>61</v>
      </c>
      <c r="B883" s="61" t="str">
        <f aca="false">VLOOKUP(A883,PROGRAMAS!A:I,5,0)</f>
        <v>TEMÁTICO</v>
      </c>
      <c r="C883" s="62" t="str">
        <f aca="false">VLOOKUP(A883,PROGRAMAS!A:I,2,0)</f>
        <v>JUSTIÇA COM EDUCAÇÃO, TRABALHO E HUMANIZAÇÃO</v>
      </c>
      <c r="D883" s="62" t="str">
        <f aca="false">VLOOKUP(A883,PROGRAMAS!A:O,3,0)</f>
        <v>DIRETRIZ I</v>
      </c>
      <c r="E883" s="62" t="str">
        <f aca="false">VLOOKUP(A883,PROGRAMAS!A:O,6,0)</f>
        <v>SEGURANÇA E JUSTIÇA</v>
      </c>
      <c r="F883" s="74" t="s">
        <v>1893</v>
      </c>
      <c r="G883" s="66" t="str">
        <f aca="false">VLOOKUP(F883,'AÇÕES ORÇAMENTÁRIAS'!D:E,2,0)</f>
        <v>1675</v>
      </c>
      <c r="H883" s="65" t="n">
        <f aca="false">VLOOKUP(CONCATENATE(G883,J883),'AÇÕES ORÇAMENTÁRIAS'!O:P,2,0)</f>
        <v>610384</v>
      </c>
      <c r="I883" s="65" t="n">
        <f aca="false">VLOOKUP(CONCATENATE(G883,J883),'AÇÕES ORÇAMENTÁRIAS'!O:Q,3,0)</f>
        <v>146481.02</v>
      </c>
      <c r="J883" s="66" t="str">
        <f aca="false">LEFT(K883,5)</f>
        <v>22101</v>
      </c>
      <c r="K883" s="67" t="s">
        <v>1874</v>
      </c>
      <c r="L883" s="71" t="s">
        <v>1894</v>
      </c>
      <c r="M883" s="66" t="str">
        <f aca="false">VLOOKUP(L883,'AÇÕES ESTRATÉGICAS'!D:E,2,0)</f>
        <v>2708</v>
      </c>
      <c r="N883" s="66" t="str">
        <f aca="false">CONCATENATE(J883,O883)</f>
        <v>22101CENTRAL DE PENAS E MEDIDAS ALTERNATIVAS IMPLEMENTADA</v>
      </c>
      <c r="O883" s="13" t="s">
        <v>1900</v>
      </c>
      <c r="P883" s="13" t="s">
        <v>147</v>
      </c>
      <c r="Q883" s="15" t="n">
        <v>1</v>
      </c>
      <c r="R883" s="69" t="str">
        <f aca="false">VLOOKUP(O883,'PRODUTOS PPA'!G:G,1,0)</f>
        <v>CENTRAL DE PENAS E MEDIDAS ALTERNATIVAS IMPLEMENTADA</v>
      </c>
      <c r="S883" s="15" t="s">
        <v>1893</v>
      </c>
      <c r="T883" s="15" t="s">
        <v>1896</v>
      </c>
      <c r="U883" s="15" t="n">
        <v>610384</v>
      </c>
      <c r="V883" s="15"/>
      <c r="W883" s="13"/>
      <c r="X883" s="13"/>
      <c r="Y883" s="13"/>
      <c r="Z883" s="13"/>
      <c r="AA883" s="13"/>
      <c r="AB883" s="13"/>
      <c r="AC883" s="13"/>
      <c r="AD883" s="13"/>
      <c r="AE883" s="13"/>
      <c r="AF883" s="13"/>
    </row>
    <row r="884" customFormat="false" ht="15" hidden="false" customHeight="false" outlineLevel="0" collapsed="false">
      <c r="A884" s="60" t="s">
        <v>61</v>
      </c>
      <c r="B884" s="61" t="str">
        <f aca="false">VLOOKUP(A884,PROGRAMAS!A:I,5,0)</f>
        <v>TEMÁTICO</v>
      </c>
      <c r="C884" s="62" t="str">
        <f aca="false">VLOOKUP(A884,PROGRAMAS!A:I,2,0)</f>
        <v>JUSTIÇA COM EDUCAÇÃO, TRABALHO E HUMANIZAÇÃO</v>
      </c>
      <c r="D884" s="62" t="str">
        <f aca="false">VLOOKUP(A884,PROGRAMAS!A:O,3,0)</f>
        <v>DIRETRIZ I</v>
      </c>
      <c r="E884" s="62" t="str">
        <f aca="false">VLOOKUP(A884,PROGRAMAS!A:O,6,0)</f>
        <v>SEGURANÇA E JUSTIÇA</v>
      </c>
      <c r="F884" s="74" t="s">
        <v>1893</v>
      </c>
      <c r="G884" s="66" t="str">
        <f aca="false">VLOOKUP(F884,'AÇÕES ORÇAMENTÁRIAS'!D:E,2,0)</f>
        <v>1675</v>
      </c>
      <c r="H884" s="65" t="n">
        <f aca="false">VLOOKUP(CONCATENATE(G884,J884),'AÇÕES ORÇAMENTÁRIAS'!O:P,2,0)</f>
        <v>610384</v>
      </c>
      <c r="I884" s="65" t="n">
        <f aca="false">VLOOKUP(CONCATENATE(G884,J884),'AÇÕES ORÇAMENTÁRIAS'!O:Q,3,0)</f>
        <v>146481.02</v>
      </c>
      <c r="J884" s="66" t="str">
        <f aca="false">LEFT(K884,5)</f>
        <v>22101</v>
      </c>
      <c r="K884" s="67" t="s">
        <v>1874</v>
      </c>
      <c r="L884" s="71" t="s">
        <v>1894</v>
      </c>
      <c r="M884" s="66" t="str">
        <f aca="false">VLOOKUP(L884,'AÇÕES ESTRATÉGICAS'!D:E,2,0)</f>
        <v>2708</v>
      </c>
      <c r="N884" s="66" t="str">
        <f aca="false">CONCATENATE(J884,O884)</f>
        <v>22101FORTALECIMENTO DE PARCERIAS DE TRABALHO/EMPREGO COM A INICIATIVA PRIVADA PARA APROVEITAR A MÃO DE OBRA DOS DETENTOS</v>
      </c>
      <c r="O884" s="13" t="s">
        <v>1901</v>
      </c>
      <c r="P884" s="13" t="s">
        <v>441</v>
      </c>
      <c r="Q884" s="15" t="n">
        <v>10</v>
      </c>
      <c r="R884" s="69" t="str">
        <f aca="false">VLOOKUP(O884,'PRODUTOS PPA'!G:G,1,0)</f>
        <v>FORTALECIMENTO DE PARCERIAS DE TRABALHO/EMPREGO COM A INICIATIVA PRIVADA PARA APROVEITAR A MÃO DE OBRA DOS DETENTOS</v>
      </c>
      <c r="S884" s="15" t="s">
        <v>1893</v>
      </c>
      <c r="T884" s="15" t="s">
        <v>1896</v>
      </c>
      <c r="U884" s="15" t="n">
        <v>610384</v>
      </c>
      <c r="V884" s="15"/>
      <c r="W884" s="13"/>
      <c r="X884" s="13"/>
      <c r="Y884" s="13"/>
      <c r="Z884" s="13"/>
      <c r="AA884" s="13"/>
      <c r="AB884" s="13"/>
      <c r="AC884" s="13"/>
      <c r="AD884" s="13"/>
      <c r="AE884" s="13"/>
      <c r="AF884" s="13"/>
    </row>
    <row r="885" customFormat="false" ht="15" hidden="false" customHeight="false" outlineLevel="0" collapsed="false">
      <c r="A885" s="60" t="s">
        <v>61</v>
      </c>
      <c r="B885" s="61" t="str">
        <f aca="false">VLOOKUP(A885,PROGRAMAS!A:I,5,0)</f>
        <v>TEMÁTICO</v>
      </c>
      <c r="C885" s="62" t="str">
        <f aca="false">VLOOKUP(A885,PROGRAMAS!A:I,2,0)</f>
        <v>JUSTIÇA COM EDUCAÇÃO, TRABALHO E HUMANIZAÇÃO</v>
      </c>
      <c r="D885" s="62" t="str">
        <f aca="false">VLOOKUP(A885,PROGRAMAS!A:O,3,0)</f>
        <v>DIRETRIZ I</v>
      </c>
      <c r="E885" s="62" t="str">
        <f aca="false">VLOOKUP(A885,PROGRAMAS!A:O,6,0)</f>
        <v>SEGURANÇA E JUSTIÇA</v>
      </c>
      <c r="F885" s="74" t="s">
        <v>1893</v>
      </c>
      <c r="G885" s="66" t="str">
        <f aca="false">VLOOKUP(F885,'AÇÕES ORÇAMENTÁRIAS'!D:E,2,0)</f>
        <v>1675</v>
      </c>
      <c r="H885" s="65" t="n">
        <f aca="false">VLOOKUP(CONCATENATE(G885,J885),'AÇÕES ORÇAMENTÁRIAS'!O:P,2,0)</f>
        <v>610384</v>
      </c>
      <c r="I885" s="65" t="n">
        <f aca="false">VLOOKUP(CONCATENATE(G885,J885),'AÇÕES ORÇAMENTÁRIAS'!O:Q,3,0)</f>
        <v>146481.02</v>
      </c>
      <c r="J885" s="66" t="str">
        <f aca="false">LEFT(K885,5)</f>
        <v>22101</v>
      </c>
      <c r="K885" s="67" t="s">
        <v>1874</v>
      </c>
      <c r="L885" s="71" t="s">
        <v>1894</v>
      </c>
      <c r="M885" s="66" t="str">
        <f aca="false">VLOOKUP(L885,'AÇÕES ESTRATÉGICAS'!D:E,2,0)</f>
        <v>2708</v>
      </c>
      <c r="N885" s="66" t="str">
        <f aca="false">CONCATENATE(J885,O885)</f>
        <v>22101PROJETOS EDUCACIONAIS: LEITURA LIVRE, EDUCAÇÃO JOVEM E ADULTOS, PRONATEC, APOIO SOBRE DROGAS, PREVENÇÃO, TRATAMENTO E REPRESSÃO IMPLANTADOS</v>
      </c>
      <c r="O885" s="13" t="s">
        <v>1902</v>
      </c>
      <c r="P885" s="13" t="s">
        <v>750</v>
      </c>
      <c r="Q885" s="15" t="n">
        <v>10</v>
      </c>
      <c r="R885" s="69" t="str">
        <f aca="false">VLOOKUP(O885,'PRODUTOS PPA'!G:G,1,0)</f>
        <v>PROJETOS EDUCACIONAIS: LEITURA LIVRE, EDUCAÇÃO JOVEM E ADULTOS, PRONATEC, APOIO SOBRE DROGAS, PREVENÇÃO, TRATAMENTO E REPRESSÃO IMPLANTADOS</v>
      </c>
      <c r="S885" s="15" t="s">
        <v>1893</v>
      </c>
      <c r="T885" s="15" t="s">
        <v>1896</v>
      </c>
      <c r="U885" s="15" t="n">
        <v>610384</v>
      </c>
      <c r="V885" s="15"/>
      <c r="W885" s="13"/>
      <c r="X885" s="13"/>
      <c r="Y885" s="13"/>
      <c r="Z885" s="13"/>
      <c r="AA885" s="13"/>
      <c r="AB885" s="13"/>
      <c r="AC885" s="13"/>
      <c r="AD885" s="13"/>
      <c r="AE885" s="13"/>
      <c r="AF885" s="13"/>
    </row>
    <row r="886" customFormat="false" ht="15" hidden="false" customHeight="true" outlineLevel="0" collapsed="false">
      <c r="A886" s="60" t="s">
        <v>61</v>
      </c>
      <c r="B886" s="61" t="str">
        <f aca="false">VLOOKUP(A886,PROGRAMAS!A:I,5,0)</f>
        <v>TEMÁTICO</v>
      </c>
      <c r="C886" s="62" t="str">
        <f aca="false">VLOOKUP(A886,PROGRAMAS!A:I,2,0)</f>
        <v>JUSTIÇA COM EDUCAÇÃO, TRABALHO E HUMANIZAÇÃO</v>
      </c>
      <c r="D886" s="62" t="str">
        <f aca="false">VLOOKUP(A886,PROGRAMAS!A:O,3,0)</f>
        <v>DIRETRIZ I</v>
      </c>
      <c r="E886" s="62" t="str">
        <f aca="false">VLOOKUP(A886,PROGRAMAS!A:O,6,0)</f>
        <v>SEGURANÇA E JUSTIÇA</v>
      </c>
      <c r="F886" s="74" t="s">
        <v>1893</v>
      </c>
      <c r="G886" s="66" t="str">
        <f aca="false">VLOOKUP(F886,'AÇÕES ORÇAMENTÁRIAS'!D:E,2,0)</f>
        <v>1675</v>
      </c>
      <c r="H886" s="65" t="n">
        <f aca="false">VLOOKUP(CONCATENATE(G886,J886),'AÇÕES ORÇAMENTÁRIAS'!O:P,2,0)</f>
        <v>610384</v>
      </c>
      <c r="I886" s="65" t="n">
        <f aca="false">VLOOKUP(CONCATENATE(G886,J886),'AÇÕES ORÇAMENTÁRIAS'!O:Q,3,0)</f>
        <v>146481.02</v>
      </c>
      <c r="J886" s="66" t="str">
        <f aca="false">LEFT(K886,5)</f>
        <v>22101</v>
      </c>
      <c r="K886" s="67" t="s">
        <v>1874</v>
      </c>
      <c r="L886" s="71" t="s">
        <v>1894</v>
      </c>
      <c r="M886" s="66" t="str">
        <f aca="false">VLOOKUP(L886,'AÇÕES ESTRATÉGICAS'!D:E,2,0)</f>
        <v>2708</v>
      </c>
      <c r="N886" s="66" t="str">
        <f aca="false">CONCATENATE(J886,O886)</f>
        <v>22101PROMOVER AÇÕES DE ASSISTÊNCIA HOSPITALAR E AMBULATORIAL HUMANIZADA</v>
      </c>
      <c r="O886" s="13" t="s">
        <v>1903</v>
      </c>
      <c r="P886" s="13" t="s">
        <v>425</v>
      </c>
      <c r="Q886" s="15" t="n">
        <v>1000</v>
      </c>
      <c r="R886" s="69" t="str">
        <f aca="false">VLOOKUP(O886,'PRODUTOS PPA'!G:G,1,0)</f>
        <v>PROMOVER AÇÕES DE ASSISTÊNCIA HOSPITALAR E AMBULATORIAL HUMANIZADA</v>
      </c>
      <c r="S886" s="15" t="s">
        <v>1893</v>
      </c>
      <c r="T886" s="15" t="s">
        <v>1896</v>
      </c>
      <c r="U886" s="15" t="n">
        <v>610384</v>
      </c>
      <c r="V886" s="15"/>
      <c r="W886" s="13"/>
      <c r="X886" s="13"/>
      <c r="Y886" s="13"/>
      <c r="Z886" s="13"/>
      <c r="AA886" s="13"/>
      <c r="AB886" s="13"/>
      <c r="AC886" s="13"/>
      <c r="AD886" s="13"/>
      <c r="AE886" s="13"/>
      <c r="AF886" s="13"/>
    </row>
    <row r="887" customFormat="false" ht="15" hidden="false" customHeight="true" outlineLevel="0" collapsed="false">
      <c r="A887" s="60" t="s">
        <v>61</v>
      </c>
      <c r="B887" s="61" t="str">
        <f aca="false">VLOOKUP(A887,PROGRAMAS!A:I,5,0)</f>
        <v>TEMÁTICO</v>
      </c>
      <c r="C887" s="62" t="str">
        <f aca="false">VLOOKUP(A887,PROGRAMAS!A:I,2,0)</f>
        <v>JUSTIÇA COM EDUCAÇÃO, TRABALHO E HUMANIZAÇÃO</v>
      </c>
      <c r="D887" s="62" t="str">
        <f aca="false">VLOOKUP(A887,PROGRAMAS!A:O,3,0)</f>
        <v>DIRETRIZ I</v>
      </c>
      <c r="E887" s="62" t="str">
        <f aca="false">VLOOKUP(A887,PROGRAMAS!A:O,6,0)</f>
        <v>SEGURANÇA E JUSTIÇA</v>
      </c>
      <c r="F887" s="74" t="s">
        <v>1893</v>
      </c>
      <c r="G887" s="66" t="str">
        <f aca="false">VLOOKUP(F887,'AÇÕES ORÇAMENTÁRIAS'!D:E,2,0)</f>
        <v>1675</v>
      </c>
      <c r="H887" s="65" t="n">
        <f aca="false">VLOOKUP(CONCATENATE(G887,J887),'AÇÕES ORÇAMENTÁRIAS'!O:P,2,0)</f>
        <v>610384</v>
      </c>
      <c r="I887" s="65" t="n">
        <f aca="false">VLOOKUP(CONCATENATE(G887,J887),'AÇÕES ORÇAMENTÁRIAS'!O:Q,3,0)</f>
        <v>146481.02</v>
      </c>
      <c r="J887" s="66" t="str">
        <f aca="false">LEFT(K887,5)</f>
        <v>22101</v>
      </c>
      <c r="K887" s="67" t="s">
        <v>1874</v>
      </c>
      <c r="L887" s="71" t="s">
        <v>1894</v>
      </c>
      <c r="M887" s="66" t="str">
        <f aca="false">VLOOKUP(L887,'AÇÕES ESTRATÉGICAS'!D:E,2,0)</f>
        <v>2708</v>
      </c>
      <c r="N887" s="66" t="str">
        <f aca="false">CONCATENATE(J887,O887)</f>
        <v>22101SISTEMA DE SEGURANÇA ELETRÔNICO NAS PENITENCIÁRIAS IMPLEMENTADO</v>
      </c>
      <c r="O887" s="13" t="s">
        <v>1904</v>
      </c>
      <c r="P887" s="13" t="s">
        <v>147</v>
      </c>
      <c r="Q887" s="15" t="n">
        <v>4</v>
      </c>
      <c r="R887" s="69" t="str">
        <f aca="false">VLOOKUP(O887,'PRODUTOS PPA'!G:G,1,0)</f>
        <v>SISTEMA DE SEGURANÇA ELETRÔNICO NAS PENITENCIÁRIAS IMPLEMENTADO</v>
      </c>
      <c r="S887" s="15" t="s">
        <v>1893</v>
      </c>
      <c r="T887" s="15" t="s">
        <v>1896</v>
      </c>
      <c r="U887" s="15" t="n">
        <v>610384</v>
      </c>
      <c r="V887" s="15"/>
      <c r="W887" s="13"/>
      <c r="X887" s="13"/>
      <c r="Y887" s="13"/>
      <c r="Z887" s="13"/>
      <c r="AA887" s="13"/>
      <c r="AB887" s="13"/>
      <c r="AC887" s="13"/>
      <c r="AD887" s="13"/>
      <c r="AE887" s="13"/>
      <c r="AF887" s="13"/>
    </row>
    <row r="888" customFormat="false" ht="15" hidden="false" customHeight="true" outlineLevel="0" collapsed="false">
      <c r="A888" s="60" t="s">
        <v>61</v>
      </c>
      <c r="B888" s="61" t="str">
        <f aca="false">VLOOKUP(A888,PROGRAMAS!A:I,5,0)</f>
        <v>TEMÁTICO</v>
      </c>
      <c r="C888" s="62" t="str">
        <f aca="false">VLOOKUP(A888,PROGRAMAS!A:I,2,0)</f>
        <v>JUSTIÇA COM EDUCAÇÃO, TRABALHO E HUMANIZAÇÃO</v>
      </c>
      <c r="D888" s="62" t="str">
        <f aca="false">VLOOKUP(A888,PROGRAMAS!A:O,3,0)</f>
        <v>DIRETRIZ I</v>
      </c>
      <c r="E888" s="62" t="str">
        <f aca="false">VLOOKUP(A888,PROGRAMAS!A:O,6,0)</f>
        <v>SEGURANÇA E JUSTIÇA</v>
      </c>
      <c r="F888" s="74" t="s">
        <v>1893</v>
      </c>
      <c r="G888" s="66" t="str">
        <f aca="false">VLOOKUP(F888,'AÇÕES ORÇAMENTÁRIAS'!D:E,2,0)</f>
        <v>1675</v>
      </c>
      <c r="H888" s="65" t="n">
        <f aca="false">VLOOKUP(CONCATENATE(G888,J888),'AÇÕES ORÇAMENTÁRIAS'!O:P,2,0)</f>
        <v>610384</v>
      </c>
      <c r="I888" s="65" t="n">
        <f aca="false">VLOOKUP(CONCATENATE(G888,J888),'AÇÕES ORÇAMENTÁRIAS'!O:Q,3,0)</f>
        <v>146481.02</v>
      </c>
      <c r="J888" s="66" t="str">
        <f aca="false">LEFT(K888,5)</f>
        <v>22101</v>
      </c>
      <c r="K888" s="67" t="s">
        <v>1874</v>
      </c>
      <c r="L888" s="71" t="s">
        <v>1894</v>
      </c>
      <c r="M888" s="66" t="str">
        <f aca="false">VLOOKUP(L888,'AÇÕES ESTRATÉGICAS'!D:E,2,0)</f>
        <v>2708</v>
      </c>
      <c r="N888" s="66" t="str">
        <f aca="false">CONCATENATE(J888,O888)</f>
        <v>22101TORNOZELEIRAS ELETRÔNICAS, LEITORES BIOMÉTRICOS E DETECTORES DE METAL ADQUIRIDAS</v>
      </c>
      <c r="O888" s="13" t="s">
        <v>1905</v>
      </c>
      <c r="P888" s="13" t="s">
        <v>147</v>
      </c>
      <c r="Q888" s="15" t="n">
        <v>500</v>
      </c>
      <c r="R888" s="69" t="str">
        <f aca="false">VLOOKUP(O888,'PRODUTOS PPA'!G:G,1,0)</f>
        <v>TORNOZELEIRAS ELETRÔNICAS, LEITORES BIOMÉTRICOS E DETECTORES DE METAL ADQUIRIDAS</v>
      </c>
      <c r="S888" s="15" t="s">
        <v>1893</v>
      </c>
      <c r="T888" s="15" t="s">
        <v>1896</v>
      </c>
      <c r="U888" s="15" t="n">
        <v>610384</v>
      </c>
      <c r="V888" s="15"/>
      <c r="W888" s="13"/>
      <c r="X888" s="13"/>
      <c r="Y888" s="13"/>
      <c r="Z888" s="13"/>
      <c r="AA888" s="13"/>
      <c r="AB888" s="13"/>
      <c r="AC888" s="13"/>
      <c r="AD888" s="13"/>
      <c r="AE888" s="13"/>
      <c r="AF888" s="13"/>
    </row>
    <row r="889" customFormat="false" ht="15" hidden="false" customHeight="true" outlineLevel="0" collapsed="false">
      <c r="A889" s="60" t="s">
        <v>61</v>
      </c>
      <c r="B889" s="61" t="str">
        <f aca="false">VLOOKUP(A889,PROGRAMAS!A:I,5,0)</f>
        <v>TEMÁTICO</v>
      </c>
      <c r="C889" s="62" t="str">
        <f aca="false">VLOOKUP(A889,PROGRAMAS!A:I,2,0)</f>
        <v>JUSTIÇA COM EDUCAÇÃO, TRABALHO E HUMANIZAÇÃO</v>
      </c>
      <c r="D889" s="62" t="str">
        <f aca="false">VLOOKUP(A889,PROGRAMAS!A:O,3,0)</f>
        <v>DIRETRIZ I</v>
      </c>
      <c r="E889" s="62" t="str">
        <f aca="false">VLOOKUP(A889,PROGRAMAS!A:O,6,0)</f>
        <v>SEGURANÇA E JUSTIÇA</v>
      </c>
      <c r="F889" s="73" t="e">
        <f aca="false">#N/A</f>
        <v>#N/A</v>
      </c>
      <c r="G889" s="66" t="e">
        <f aca="false">VLOOKUP(F889,'AÇÕES ORÇAMENTÁRIAS'!D:E,2,0)</f>
        <v>#N/A</v>
      </c>
      <c r="H889" s="65" t="e">
        <f aca="false">VLOOKUP(CONCATENATE(G889,J889),'AÇÕES ORÇAMENTÁRIAS'!O:P,2,0)</f>
        <v>#N/A</v>
      </c>
      <c r="I889" s="65" t="e">
        <f aca="false">VLOOKUP(CONCATENATE(G889,J889),'AÇÕES ORÇAMENTÁRIAS'!O:Q,3,0)</f>
        <v>#N/A</v>
      </c>
      <c r="J889" s="66" t="str">
        <f aca="false">LEFT(K889,5)</f>
        <v>22101</v>
      </c>
      <c r="K889" s="67" t="s">
        <v>1874</v>
      </c>
      <c r="L889" s="71" t="s">
        <v>1880</v>
      </c>
      <c r="M889" s="66" t="str">
        <f aca="false">VLOOKUP(L889,'AÇÕES ESTRATÉGICAS'!D:E,2,0)</f>
        <v>2488</v>
      </c>
      <c r="N889" s="66" t="str">
        <f aca="false">CONCATENATE(J889,O889)</f>
        <v>22101VIATURAS E VEÍCULOS PARA O SISTEMA PRISIONAL ADQUIRIDOS</v>
      </c>
      <c r="O889" s="13" t="s">
        <v>1906</v>
      </c>
      <c r="P889" s="13" t="s">
        <v>147</v>
      </c>
      <c r="Q889" s="15" t="n">
        <v>10</v>
      </c>
      <c r="R889" s="69" t="str">
        <f aca="false">VLOOKUP(O889,'PRODUTOS PPA'!G:G,1,0)</f>
        <v>VIATURAS E VEÍCULOS PARA O SISTEMA PRISIONAL ADQUIRIDOS</v>
      </c>
      <c r="S889" s="15" t="e">
        <f aca="false">#N/A</f>
        <v>#N/A</v>
      </c>
      <c r="T889" s="15" t="e">
        <f aca="false">#N/A</f>
        <v>#N/A</v>
      </c>
      <c r="U889" s="15" t="e">
        <f aca="false">#N/A</f>
        <v>#N/A</v>
      </c>
      <c r="V889" s="15"/>
      <c r="W889" s="13"/>
      <c r="X889" s="13"/>
      <c r="Y889" s="13"/>
      <c r="Z889" s="13"/>
      <c r="AA889" s="13"/>
      <c r="AB889" s="13"/>
      <c r="AC889" s="13"/>
      <c r="AD889" s="13"/>
      <c r="AE889" s="13"/>
      <c r="AF889" s="13"/>
    </row>
    <row r="890" customFormat="false" ht="15" hidden="false" customHeight="true" outlineLevel="0" collapsed="false">
      <c r="A890" s="60" t="s">
        <v>94</v>
      </c>
      <c r="B890" s="61" t="str">
        <f aca="false">VLOOKUP(A890,PROGRAMAS!A:I,5,0)</f>
        <v>GESTÃO</v>
      </c>
      <c r="C890" s="62" t="str">
        <f aca="false">VLOOKUP(A890,PROGRAMAS!A:I,2,0)</f>
        <v>GESTÃO E MANUTENÇÃO DO PODER EXECUTIVO</v>
      </c>
      <c r="D890" s="62" t="str">
        <f aca="false">VLOOKUP(A890,PROGRAMAS!A:O,3,0)</f>
        <v>DIRETRIZ IV</v>
      </c>
      <c r="E890" s="62"/>
      <c r="F890" s="74" t="s">
        <v>255</v>
      </c>
      <c r="G890" s="66" t="str">
        <f aca="false">VLOOKUP(F890,'AÇÕES ORÇAMENTÁRIAS'!D:E,2,0)</f>
        <v>2000</v>
      </c>
      <c r="H890" s="65" t="n">
        <f aca="false">VLOOKUP(CONCATENATE(G890,J890),'AÇÕES ORÇAMENTÁRIAS'!O:P,2,0)</f>
        <v>1645000</v>
      </c>
      <c r="I890" s="65" t="n">
        <f aca="false">VLOOKUP(CONCATENATE(G890,J890),'AÇÕES ORÇAMENTÁRIAS'!O:Q,3,0)</f>
        <v>1010395.55</v>
      </c>
      <c r="J890" s="66" t="str">
        <f aca="false">LEFT(K890,5)</f>
        <v>22101</v>
      </c>
      <c r="K890" s="67" t="s">
        <v>1874</v>
      </c>
      <c r="L890" s="71" t="s">
        <v>1907</v>
      </c>
      <c r="M890" s="66" t="str">
        <f aca="false">VLOOKUP(L890,'AÇÕES ESTRATÉGICAS'!D:E,2,0)</f>
        <v>2607</v>
      </c>
      <c r="N890" s="66" t="str">
        <f aca="false">CONCATENATE(J890,O890)</f>
        <v>22101CONCURSO PÚBLICO PARA AGENTES PENITENCIÁRIOS</v>
      </c>
      <c r="O890" s="13" t="s">
        <v>1908</v>
      </c>
      <c r="P890" s="13" t="s">
        <v>1610</v>
      </c>
      <c r="Q890" s="15" t="n">
        <v>1</v>
      </c>
      <c r="R890" s="69" t="str">
        <f aca="false">VLOOKUP(O890,'PRODUTOS PPA'!G:G,1,0)</f>
        <v>CONCURSO PÚBLICO PARA AGENTES PENITENCIÁRIOS</v>
      </c>
      <c r="S890" s="15" t="s">
        <v>255</v>
      </c>
      <c r="T890" s="15" t="s">
        <v>260</v>
      </c>
      <c r="U890" s="15" t="n">
        <v>1645000</v>
      </c>
      <c r="V890" s="15"/>
      <c r="W890" s="13"/>
      <c r="X890" s="13"/>
      <c r="Y890" s="13"/>
      <c r="Z890" s="13"/>
      <c r="AA890" s="13"/>
      <c r="AB890" s="13"/>
      <c r="AC890" s="13"/>
      <c r="AD890" s="13"/>
      <c r="AE890" s="13"/>
      <c r="AF890" s="13"/>
    </row>
    <row r="891" customFormat="false" ht="15" hidden="false" customHeight="true" outlineLevel="0" collapsed="false">
      <c r="A891" s="60" t="s">
        <v>94</v>
      </c>
      <c r="B891" s="61" t="str">
        <f aca="false">VLOOKUP(A891,PROGRAMAS!A:I,5,0)</f>
        <v>GESTÃO</v>
      </c>
      <c r="C891" s="62" t="str">
        <f aca="false">VLOOKUP(A891,PROGRAMAS!A:I,2,0)</f>
        <v>GESTÃO E MANUTENÇÃO DO PODER EXECUTIVO</v>
      </c>
      <c r="D891" s="62" t="str">
        <f aca="false">VLOOKUP(A891,PROGRAMAS!A:O,3,0)</f>
        <v>DIRETRIZ IV</v>
      </c>
      <c r="E891" s="62"/>
      <c r="F891" s="74" t="s">
        <v>255</v>
      </c>
      <c r="G891" s="66" t="str">
        <f aca="false">VLOOKUP(F891,'AÇÕES ORÇAMENTÁRIAS'!D:E,2,0)</f>
        <v>2000</v>
      </c>
      <c r="H891" s="65" t="n">
        <f aca="false">VLOOKUP(CONCATENATE(G891,J891),'AÇÕES ORÇAMENTÁRIAS'!O:P,2,0)</f>
        <v>1645000</v>
      </c>
      <c r="I891" s="65" t="n">
        <f aca="false">VLOOKUP(CONCATENATE(G891,J891),'AÇÕES ORÇAMENTÁRIAS'!O:Q,3,0)</f>
        <v>1010395.55</v>
      </c>
      <c r="J891" s="66" t="str">
        <f aca="false">LEFT(K891,5)</f>
        <v>22101</v>
      </c>
      <c r="K891" s="67" t="s">
        <v>1874</v>
      </c>
      <c r="L891" s="71" t="s">
        <v>1907</v>
      </c>
      <c r="M891" s="66" t="str">
        <f aca="false">VLOOKUP(L891,'AÇÕES ESTRATÉGICAS'!D:E,2,0)</f>
        <v>2607</v>
      </c>
      <c r="N891" s="66" t="str">
        <f aca="false">CONCATENATE(J891,O891)</f>
        <v>22101CONCURSO PÚBLICO PARA APOIO ADMINISTRATIVO</v>
      </c>
      <c r="O891" s="13" t="s">
        <v>1909</v>
      </c>
      <c r="P891" s="13" t="s">
        <v>1610</v>
      </c>
      <c r="Q891" s="15" t="n">
        <v>1</v>
      </c>
      <c r="R891" s="69" t="str">
        <f aca="false">VLOOKUP(O891,'PRODUTOS PPA'!G:G,1,0)</f>
        <v>CONCURSO PÚBLICO PARA APOIO ADMINISTRATIVO</v>
      </c>
      <c r="S891" s="15" t="s">
        <v>255</v>
      </c>
      <c r="T891" s="15" t="s">
        <v>260</v>
      </c>
      <c r="U891" s="15" t="n">
        <v>1645000</v>
      </c>
      <c r="V891" s="15"/>
      <c r="W891" s="13"/>
      <c r="X891" s="13"/>
      <c r="Y891" s="13"/>
      <c r="Z891" s="13"/>
      <c r="AA891" s="13"/>
      <c r="AB891" s="13"/>
      <c r="AC891" s="13"/>
      <c r="AD891" s="13"/>
      <c r="AE891" s="13"/>
      <c r="AF891" s="13"/>
    </row>
    <row r="892" customFormat="false" ht="15" hidden="false" customHeight="true" outlineLevel="0" collapsed="false">
      <c r="A892" s="60" t="s">
        <v>94</v>
      </c>
      <c r="B892" s="61" t="str">
        <f aca="false">VLOOKUP(A892,PROGRAMAS!A:I,5,0)</f>
        <v>GESTÃO</v>
      </c>
      <c r="C892" s="62" t="str">
        <f aca="false">VLOOKUP(A892,PROGRAMAS!A:I,2,0)</f>
        <v>GESTÃO E MANUTENÇÃO DO PODER EXECUTIVO</v>
      </c>
      <c r="D892" s="62" t="str">
        <f aca="false">VLOOKUP(A892,PROGRAMAS!A:O,3,0)</f>
        <v>DIRETRIZ IV</v>
      </c>
      <c r="E892" s="62"/>
      <c r="F892" s="74" t="s">
        <v>255</v>
      </c>
      <c r="G892" s="66" t="str">
        <f aca="false">VLOOKUP(F892,'AÇÕES ORÇAMENTÁRIAS'!D:E,2,0)</f>
        <v>2000</v>
      </c>
      <c r="H892" s="65" t="n">
        <f aca="false">VLOOKUP(CONCATENATE(G892,J892),'AÇÕES ORÇAMENTÁRIAS'!O:P,2,0)</f>
        <v>1645000</v>
      </c>
      <c r="I892" s="65" t="n">
        <f aca="false">VLOOKUP(CONCATENATE(G892,J892),'AÇÕES ORÇAMENTÁRIAS'!O:Q,3,0)</f>
        <v>1010395.55</v>
      </c>
      <c r="J892" s="66" t="str">
        <f aca="false">LEFT(K892,5)</f>
        <v>22101</v>
      </c>
      <c r="K892" s="67" t="s">
        <v>1874</v>
      </c>
      <c r="L892" s="71" t="s">
        <v>1907</v>
      </c>
      <c r="M892" s="66" t="str">
        <f aca="false">VLOOKUP(L892,'AÇÕES ESTRATÉGICAS'!D:E,2,0)</f>
        <v>2607</v>
      </c>
      <c r="N892" s="66" t="str">
        <f aca="false">CONCATENATE(J892,O892)</f>
        <v>22101FORTALECER A ASSESSORIA JURÍDICA DOS APENADOS REPEITANDO: GÊNERO, RAÇA E ETNIA EM INTEGRAÇÃO COM O CUMPRIMENTO DA LEI</v>
      </c>
      <c r="O892" s="13" t="s">
        <v>1910</v>
      </c>
      <c r="P892" s="13" t="s">
        <v>425</v>
      </c>
      <c r="Q892" s="15" t="n">
        <v>800</v>
      </c>
      <c r="R892" s="69" t="str">
        <f aca="false">VLOOKUP(O892,'PRODUTOS PPA'!G:G,1,0)</f>
        <v>FORTALECER A ASSESSORIA JURÍDICA DOS APENADOS REPEITANDO: GÊNERO, RAÇA E ETNIA EM INTEGRAÇÃO COM O CUMPRIMENTO DA LEI</v>
      </c>
      <c r="S892" s="15" t="s">
        <v>255</v>
      </c>
      <c r="T892" s="15" t="s">
        <v>260</v>
      </c>
      <c r="U892" s="15" t="n">
        <v>1645000</v>
      </c>
      <c r="V892" s="15"/>
      <c r="W892" s="13"/>
      <c r="X892" s="13"/>
      <c r="Y892" s="13"/>
      <c r="Z892" s="13"/>
      <c r="AA892" s="13"/>
      <c r="AB892" s="13"/>
      <c r="AC892" s="13"/>
      <c r="AD892" s="13"/>
      <c r="AE892" s="13"/>
      <c r="AF892" s="13"/>
    </row>
    <row r="893" customFormat="false" ht="15" hidden="false" customHeight="true" outlineLevel="0" collapsed="false">
      <c r="A893" s="60" t="s">
        <v>94</v>
      </c>
      <c r="B893" s="61" t="str">
        <f aca="false">VLOOKUP(A893,PROGRAMAS!A:I,5,0)</f>
        <v>GESTÃO</v>
      </c>
      <c r="C893" s="62" t="str">
        <f aca="false">VLOOKUP(A893,PROGRAMAS!A:I,2,0)</f>
        <v>GESTÃO E MANUTENÇÃO DO PODER EXECUTIVO</v>
      </c>
      <c r="D893" s="62" t="str">
        <f aca="false">VLOOKUP(A893,PROGRAMAS!A:O,3,0)</f>
        <v>DIRETRIZ IV</v>
      </c>
      <c r="E893" s="62"/>
      <c r="F893" s="74" t="s">
        <v>255</v>
      </c>
      <c r="G893" s="66" t="str">
        <f aca="false">VLOOKUP(F893,'AÇÕES ORÇAMENTÁRIAS'!D:E,2,0)</f>
        <v>2000</v>
      </c>
      <c r="H893" s="65" t="n">
        <f aca="false">VLOOKUP(CONCATENATE(G893,J893),'AÇÕES ORÇAMENTÁRIAS'!O:P,2,0)</f>
        <v>1645000</v>
      </c>
      <c r="I893" s="65" t="n">
        <f aca="false">VLOOKUP(CONCATENATE(G893,J893),'AÇÕES ORÇAMENTÁRIAS'!O:Q,3,0)</f>
        <v>1010395.55</v>
      </c>
      <c r="J893" s="66" t="str">
        <f aca="false">LEFT(K893,5)</f>
        <v>22101</v>
      </c>
      <c r="K893" s="67" t="s">
        <v>1874</v>
      </c>
      <c r="L893" s="71" t="s">
        <v>1907</v>
      </c>
      <c r="M893" s="66" t="str">
        <f aca="false">VLOOKUP(L893,'AÇÕES ESTRATÉGICAS'!D:E,2,0)</f>
        <v>2607</v>
      </c>
      <c r="N893" s="66" t="str">
        <f aca="false">CONCATENATE(J893,O893)</f>
        <v>22101GERENCIA DE PROJETOS CRIADA E INSTITUÍDA</v>
      </c>
      <c r="O893" s="13" t="s">
        <v>1911</v>
      </c>
      <c r="P893" s="13" t="s">
        <v>147</v>
      </c>
      <c r="Q893" s="15" t="n">
        <v>1</v>
      </c>
      <c r="R893" s="69" t="str">
        <f aca="false">VLOOKUP(O893,'PRODUTOS PPA'!G:G,1,0)</f>
        <v>GERENCIA DE PROJETOS CRIADA E INSTITUÍDA</v>
      </c>
      <c r="S893" s="15" t="s">
        <v>255</v>
      </c>
      <c r="T893" s="15" t="s">
        <v>260</v>
      </c>
      <c r="U893" s="15" t="n">
        <v>1645000</v>
      </c>
      <c r="V893" s="15"/>
      <c r="W893" s="13"/>
      <c r="X893" s="13"/>
      <c r="Y893" s="13"/>
      <c r="Z893" s="13"/>
      <c r="AA893" s="13"/>
      <c r="AB893" s="13"/>
      <c r="AC893" s="13"/>
      <c r="AD893" s="13"/>
      <c r="AE893" s="13"/>
      <c r="AF893" s="13"/>
    </row>
    <row r="894" customFormat="false" ht="15" hidden="false" customHeight="true" outlineLevel="0" collapsed="false">
      <c r="A894" s="60" t="s">
        <v>94</v>
      </c>
      <c r="B894" s="61" t="str">
        <f aca="false">VLOOKUP(A894,PROGRAMAS!A:I,5,0)</f>
        <v>GESTÃO</v>
      </c>
      <c r="C894" s="62" t="str">
        <f aca="false">VLOOKUP(A894,PROGRAMAS!A:I,2,0)</f>
        <v>GESTÃO E MANUTENÇÃO DO PODER EXECUTIVO</v>
      </c>
      <c r="D894" s="62" t="str">
        <f aca="false">VLOOKUP(A894,PROGRAMAS!A:O,3,0)</f>
        <v>DIRETRIZ IV</v>
      </c>
      <c r="E894" s="62"/>
      <c r="F894" s="74" t="s">
        <v>255</v>
      </c>
      <c r="G894" s="66" t="str">
        <f aca="false">VLOOKUP(F894,'AÇÕES ORÇAMENTÁRIAS'!D:E,2,0)</f>
        <v>2000</v>
      </c>
      <c r="H894" s="65" t="n">
        <f aca="false">VLOOKUP(CONCATENATE(G894,J894),'AÇÕES ORÇAMENTÁRIAS'!O:P,2,0)</f>
        <v>1645000</v>
      </c>
      <c r="I894" s="65" t="n">
        <f aca="false">VLOOKUP(CONCATENATE(G894,J894),'AÇÕES ORÇAMENTÁRIAS'!O:Q,3,0)</f>
        <v>1010395.55</v>
      </c>
      <c r="J894" s="66" t="str">
        <f aca="false">LEFT(K894,5)</f>
        <v>22101</v>
      </c>
      <c r="K894" s="67" t="s">
        <v>1874</v>
      </c>
      <c r="L894" s="71" t="s">
        <v>1907</v>
      </c>
      <c r="M894" s="66" t="str">
        <f aca="false">VLOOKUP(L894,'AÇÕES ESTRATÉGICAS'!D:E,2,0)</f>
        <v>2607</v>
      </c>
      <c r="N894" s="66" t="str">
        <f aca="false">CONCATENATE(J894,O894)</f>
        <v>22101GESTÃO MELHORADA</v>
      </c>
      <c r="O894" s="13" t="s">
        <v>141</v>
      </c>
      <c r="P894" s="13" t="s">
        <v>136</v>
      </c>
      <c r="Q894" s="15" t="n">
        <v>20</v>
      </c>
      <c r="R894" s="69" t="str">
        <f aca="false">VLOOKUP(O894,'PRODUTOS PPA'!G:G,1,0)</f>
        <v>GESTÃO MELHORADA</v>
      </c>
      <c r="S894" s="15" t="s">
        <v>255</v>
      </c>
      <c r="T894" s="15" t="s">
        <v>260</v>
      </c>
      <c r="U894" s="15" t="n">
        <v>1645000</v>
      </c>
      <c r="V894" s="15"/>
      <c r="W894" s="13"/>
      <c r="X894" s="13"/>
      <c r="Y894" s="13"/>
      <c r="Z894" s="13"/>
      <c r="AA894" s="13"/>
      <c r="AB894" s="13"/>
      <c r="AC894" s="13"/>
      <c r="AD894" s="13"/>
      <c r="AE894" s="13"/>
      <c r="AF894" s="13"/>
    </row>
    <row r="895" customFormat="false" ht="15" hidden="false" customHeight="true" outlineLevel="0" collapsed="false">
      <c r="A895" s="60" t="s">
        <v>94</v>
      </c>
      <c r="B895" s="61" t="str">
        <f aca="false">VLOOKUP(A895,PROGRAMAS!A:I,5,0)</f>
        <v>GESTÃO</v>
      </c>
      <c r="C895" s="62" t="str">
        <f aca="false">VLOOKUP(A895,PROGRAMAS!A:I,2,0)</f>
        <v>GESTÃO E MANUTENÇÃO DO PODER EXECUTIVO</v>
      </c>
      <c r="D895" s="62" t="str">
        <f aca="false">VLOOKUP(A895,PROGRAMAS!A:O,3,0)</f>
        <v>DIRETRIZ IV</v>
      </c>
      <c r="E895" s="62"/>
      <c r="F895" s="74" t="s">
        <v>255</v>
      </c>
      <c r="G895" s="66" t="str">
        <f aca="false">VLOOKUP(F895,'AÇÕES ORÇAMENTÁRIAS'!D:E,2,0)</f>
        <v>2000</v>
      </c>
      <c r="H895" s="65" t="n">
        <f aca="false">VLOOKUP(CONCATENATE(G895,J895),'AÇÕES ORÇAMENTÁRIAS'!O:P,2,0)</f>
        <v>1645000</v>
      </c>
      <c r="I895" s="65" t="n">
        <f aca="false">VLOOKUP(CONCATENATE(G895,J895),'AÇÕES ORÇAMENTÁRIAS'!O:Q,3,0)</f>
        <v>1010395.55</v>
      </c>
      <c r="J895" s="66" t="str">
        <f aca="false">LEFT(K895,5)</f>
        <v>22101</v>
      </c>
      <c r="K895" s="67" t="s">
        <v>1874</v>
      </c>
      <c r="L895" s="71" t="s">
        <v>1907</v>
      </c>
      <c r="M895" s="66" t="str">
        <f aca="false">VLOOKUP(L895,'AÇÕES ESTRATÉGICAS'!D:E,2,0)</f>
        <v>2607</v>
      </c>
      <c r="N895" s="66" t="str">
        <f aca="false">CONCATENATE(J895,O895)</f>
        <v>22101PARCERIAS COM ENTES DO PODER JUDICIÁRIOS, MINISTÉRIO PÚBLICO, OAB E ÓRGÃOS DO EXECUTIVO REALIZADAS</v>
      </c>
      <c r="O895" s="13" t="s">
        <v>1912</v>
      </c>
      <c r="P895" s="13" t="s">
        <v>441</v>
      </c>
      <c r="Q895" s="15" t="n">
        <v>12</v>
      </c>
      <c r="R895" s="69" t="str">
        <f aca="false">VLOOKUP(O895,'PRODUTOS PPA'!G:G,1,0)</f>
        <v>PARCERIAS COM ENTES DO PODER JUDICIÁRIOS, MINISTÉRIO PÚBLICO, OAB E ÓRGÃOS DO EXECUTIVO REALIZADAS</v>
      </c>
      <c r="S895" s="15" t="s">
        <v>255</v>
      </c>
      <c r="T895" s="15" t="s">
        <v>260</v>
      </c>
      <c r="U895" s="15" t="n">
        <v>1645000</v>
      </c>
      <c r="V895" s="15"/>
      <c r="W895" s="13"/>
      <c r="X895" s="13"/>
      <c r="Y895" s="13"/>
      <c r="Z895" s="13"/>
      <c r="AA895" s="13"/>
      <c r="AB895" s="13"/>
      <c r="AC895" s="13"/>
      <c r="AD895" s="13"/>
      <c r="AE895" s="13"/>
      <c r="AF895" s="13"/>
    </row>
    <row r="896" customFormat="false" ht="15" hidden="false" customHeight="true" outlineLevel="0" collapsed="false">
      <c r="A896" s="60" t="s">
        <v>95</v>
      </c>
      <c r="B896" s="61" t="str">
        <f aca="false">VLOOKUP(A896,PROGRAMAS!A:I,5,0)</f>
        <v>GESTÃO</v>
      </c>
      <c r="C896" s="62" t="str">
        <f aca="false">VLOOKUP(A896,PROGRAMAS!A:I,2,0)</f>
        <v>ENCARGOS DE NATUREZA ESPECIAL</v>
      </c>
      <c r="D896" s="62" t="str">
        <f aca="false">VLOOKUP(A896,PROGRAMAS!A:O,3,0)</f>
        <v>DIRETRIZ IV</v>
      </c>
      <c r="E896" s="62"/>
      <c r="F896" s="74" t="s">
        <v>1913</v>
      </c>
      <c r="G896" s="66" t="str">
        <f aca="false">VLOOKUP(F896,'AÇÕES ORÇAMENTÁRIAS'!D:E,2,0)</f>
        <v>2067</v>
      </c>
      <c r="H896" s="65" t="n">
        <f aca="false">VLOOKUP(CONCATENATE(G896,J896),'AÇÕES ORÇAMENTÁRIAS'!O:P,2,0)</f>
        <v>57000000</v>
      </c>
      <c r="I896" s="65" t="n">
        <f aca="false">VLOOKUP(CONCATENATE(G896,J896),'AÇÕES ORÇAMENTÁRIAS'!O:Q,3,0)</f>
        <v>6571730.11</v>
      </c>
      <c r="J896" s="66" t="str">
        <f aca="false">LEFT(K896,5)</f>
        <v>24101</v>
      </c>
      <c r="K896" s="67" t="s">
        <v>1914</v>
      </c>
      <c r="L896" s="71" t="s">
        <v>1915</v>
      </c>
      <c r="M896" s="66" t="str">
        <f aca="false">VLOOKUP(L896,'AÇÕES ESTRATÉGICAS'!D:E,2,0)</f>
        <v>2616</v>
      </c>
      <c r="N896" s="66" t="str">
        <f aca="false">CONCATENATE(J896,O896)</f>
        <v>24101PRINCIPAL DE EMPRÉSTIMOS EXTERNO AMORTIZADO</v>
      </c>
      <c r="O896" s="13" t="s">
        <v>1916</v>
      </c>
      <c r="P896" s="13" t="s">
        <v>1917</v>
      </c>
      <c r="Q896" s="15" t="n">
        <v>71000000</v>
      </c>
      <c r="R896" s="69" t="str">
        <f aca="false">VLOOKUP(O896,'PRODUTOS PPA'!G:G,1,0)</f>
        <v>PRINCIPAL DE EMPRÉSTIMOS EXTERNO AMORTIZADO</v>
      </c>
      <c r="S896" s="15" t="s">
        <v>1913</v>
      </c>
      <c r="T896" s="15" t="s">
        <v>1918</v>
      </c>
      <c r="U896" s="15" t="n">
        <v>57000000</v>
      </c>
      <c r="V896" s="15"/>
      <c r="W896" s="13"/>
      <c r="X896" s="13"/>
      <c r="Y896" s="13"/>
      <c r="Z896" s="13"/>
      <c r="AA896" s="13"/>
      <c r="AB896" s="13"/>
      <c r="AC896" s="13"/>
      <c r="AD896" s="13"/>
      <c r="AE896" s="13"/>
      <c r="AF896" s="13"/>
    </row>
    <row r="897" customFormat="false" ht="15" hidden="false" customHeight="true" outlineLevel="0" collapsed="false">
      <c r="A897" s="60" t="s">
        <v>95</v>
      </c>
      <c r="B897" s="61" t="str">
        <f aca="false">VLOOKUP(A897,PROGRAMAS!A:I,5,0)</f>
        <v>GESTÃO</v>
      </c>
      <c r="C897" s="62" t="str">
        <f aca="false">VLOOKUP(A897,PROGRAMAS!A:I,2,0)</f>
        <v>ENCARGOS DE NATUREZA ESPECIAL</v>
      </c>
      <c r="D897" s="62" t="str">
        <f aca="false">VLOOKUP(A897,PROGRAMAS!A:O,3,0)</f>
        <v>DIRETRIZ IV</v>
      </c>
      <c r="E897" s="62"/>
      <c r="F897" s="74" t="s">
        <v>1919</v>
      </c>
      <c r="G897" s="66" t="str">
        <f aca="false">VLOOKUP(F897,'AÇÕES ORÇAMENTÁRIAS'!D:E,2,0)</f>
        <v>2068</v>
      </c>
      <c r="H897" s="65" t="n">
        <f aca="false">VLOOKUP(CONCATENATE(G897,J897),'AÇÕES ORÇAMENTÁRIAS'!O:P,2,0)</f>
        <v>192000000</v>
      </c>
      <c r="I897" s="65" t="n">
        <f aca="false">VLOOKUP(CONCATENATE(G897,J897),'AÇÕES ORÇAMENTÁRIAS'!O:Q,3,0)</f>
        <v>119208652.74</v>
      </c>
      <c r="J897" s="66" t="str">
        <f aca="false">LEFT(K897,5)</f>
        <v>24101</v>
      </c>
      <c r="K897" s="67" t="s">
        <v>1914</v>
      </c>
      <c r="L897" s="71" t="s">
        <v>1915</v>
      </c>
      <c r="M897" s="66" t="str">
        <f aca="false">VLOOKUP(L897,'AÇÕES ESTRATÉGICAS'!D:E,2,0)</f>
        <v>2616</v>
      </c>
      <c r="N897" s="66" t="str">
        <f aca="false">CONCATENATE(J897,O897)</f>
        <v>24101PRINCIPAL DE EMPRÉSTIMOS INTERNO AMORTIZADO</v>
      </c>
      <c r="O897" s="13" t="s">
        <v>1920</v>
      </c>
      <c r="P897" s="13" t="s">
        <v>1917</v>
      </c>
      <c r="Q897" s="15" t="n">
        <v>240000000</v>
      </c>
      <c r="R897" s="69" t="str">
        <f aca="false">VLOOKUP(O897,'PRODUTOS PPA'!G:G,1,0)</f>
        <v>PRINCIPAL DE EMPRÉSTIMOS INTERNO AMORTIZADO</v>
      </c>
      <c r="S897" s="15" t="s">
        <v>1919</v>
      </c>
      <c r="T897" s="15" t="s">
        <v>1921</v>
      </c>
      <c r="U897" s="15" t="n">
        <v>192000000</v>
      </c>
      <c r="V897" s="15"/>
      <c r="W897" s="13"/>
      <c r="X897" s="13"/>
      <c r="Y897" s="13"/>
      <c r="Z897" s="13"/>
      <c r="AA897" s="13"/>
      <c r="AB897" s="13"/>
      <c r="AC897" s="13"/>
      <c r="AD897" s="13"/>
      <c r="AE897" s="13"/>
      <c r="AF897" s="13"/>
    </row>
    <row r="898" customFormat="false" ht="15" hidden="false" customHeight="true" outlineLevel="0" collapsed="false">
      <c r="A898" s="60" t="s">
        <v>95</v>
      </c>
      <c r="B898" s="61" t="str">
        <f aca="false">VLOOKUP(A898,PROGRAMAS!A:I,5,0)</f>
        <v>GESTÃO</v>
      </c>
      <c r="C898" s="62" t="str">
        <f aca="false">VLOOKUP(A898,PROGRAMAS!A:I,2,0)</f>
        <v>ENCARGOS DE NATUREZA ESPECIAL</v>
      </c>
      <c r="D898" s="62" t="str">
        <f aca="false">VLOOKUP(A898,PROGRAMAS!A:O,3,0)</f>
        <v>DIRETRIZ IV</v>
      </c>
      <c r="E898" s="62"/>
      <c r="F898" s="74" t="s">
        <v>1922</v>
      </c>
      <c r="G898" s="66" t="str">
        <f aca="false">VLOOKUP(F898,'AÇÕES ORÇAMENTÁRIAS'!D:E,2,0)</f>
        <v>2057</v>
      </c>
      <c r="H898" s="65" t="n">
        <f aca="false">VLOOKUP(CONCATENATE(G898,J898),'AÇÕES ORÇAMENTÁRIAS'!O:P,2,0)</f>
        <v>109843407</v>
      </c>
      <c r="I898" s="65" t="n">
        <f aca="false">VLOOKUP(CONCATENATE(G898,J898),'AÇÕES ORÇAMENTÁRIAS'!O:Q,3,0)</f>
        <v>133443427.19</v>
      </c>
      <c r="J898" s="66" t="str">
        <f aca="false">LEFT(K898,5)</f>
        <v>24101</v>
      </c>
      <c r="K898" s="67" t="s">
        <v>1914</v>
      </c>
      <c r="L898" s="71" t="s">
        <v>1923</v>
      </c>
      <c r="M898" s="66" t="str">
        <f aca="false">VLOOKUP(L898,'AÇÕES ESTRATÉGICAS'!D:E,2,0)</f>
        <v>2564</v>
      </c>
      <c r="N898" s="66" t="str">
        <f aca="false">CONCATENATE(J898,O898)</f>
        <v>24101ENCARGOS COM OBRIGAÇÕES PATRONAIS - FUNDO DE PREVIDÊNCIA</v>
      </c>
      <c r="O898" s="13" t="s">
        <v>1922</v>
      </c>
      <c r="P898" s="13" t="s">
        <v>1917</v>
      </c>
      <c r="Q898" s="15" t="n">
        <v>40000000</v>
      </c>
      <c r="R898" s="69" t="str">
        <f aca="false">VLOOKUP(O898,'PRODUTOS PPA'!G:G,1,0)</f>
        <v>ENCARGOS COM OBRIGAÇÕES PATRONAIS - FUNDO DE PREVIDÊNCIA</v>
      </c>
      <c r="S898" s="15" t="s">
        <v>1922</v>
      </c>
      <c r="T898" s="15" t="s">
        <v>1924</v>
      </c>
      <c r="U898" s="15" t="n">
        <v>109843407</v>
      </c>
      <c r="V898" s="15"/>
      <c r="W898" s="13"/>
      <c r="X898" s="13"/>
      <c r="Y898" s="13"/>
      <c r="Z898" s="13"/>
      <c r="AA898" s="13"/>
      <c r="AB898" s="13"/>
      <c r="AC898" s="13"/>
      <c r="AD898" s="13"/>
      <c r="AE898" s="13"/>
      <c r="AF898" s="13"/>
    </row>
    <row r="899" customFormat="false" ht="15" hidden="false" customHeight="true" outlineLevel="0" collapsed="false">
      <c r="A899" s="60" t="s">
        <v>95</v>
      </c>
      <c r="B899" s="61" t="str">
        <f aca="false">VLOOKUP(A899,PROGRAMAS!A:I,5,0)</f>
        <v>GESTÃO</v>
      </c>
      <c r="C899" s="62" t="str">
        <f aca="false">VLOOKUP(A899,PROGRAMAS!A:I,2,0)</f>
        <v>ENCARGOS DE NATUREZA ESPECIAL</v>
      </c>
      <c r="D899" s="62" t="str">
        <f aca="false">VLOOKUP(A899,PROGRAMAS!A:O,3,0)</f>
        <v>DIRETRIZ IV</v>
      </c>
      <c r="E899" s="62"/>
      <c r="F899" s="74" t="s">
        <v>1925</v>
      </c>
      <c r="G899" s="66" t="str">
        <f aca="false">VLOOKUP(F899,'AÇÕES ORÇAMENTÁRIAS'!D:E,2,0)</f>
        <v>2483</v>
      </c>
      <c r="H899" s="65" t="n">
        <f aca="false">VLOOKUP(CONCATENATE(G899,J899),'AÇÕES ORÇAMENTÁRIAS'!O:P,2,0)</f>
        <v>58559226</v>
      </c>
      <c r="I899" s="65" t="n">
        <f aca="false">VLOOKUP(CONCATENATE(G899,J899),'AÇÕES ORÇAMENTÁRIAS'!O:Q,3,0)</f>
        <v>600000</v>
      </c>
      <c r="J899" s="66" t="str">
        <f aca="false">LEFT(K899,5)</f>
        <v>24101</v>
      </c>
      <c r="K899" s="67" t="s">
        <v>1914</v>
      </c>
      <c r="L899" s="71" t="s">
        <v>1915</v>
      </c>
      <c r="M899" s="66" t="str">
        <f aca="false">VLOOKUP(L899,'AÇÕES ESTRATÉGICAS'!D:E,2,0)</f>
        <v>2616</v>
      </c>
      <c r="N899" s="66" t="str">
        <f aca="false">CONCATENATE(J899,O899)</f>
        <v>24101ENCARGOS COM EXECUÇÃO JUDICIAL PAGOS</v>
      </c>
      <c r="O899" s="13" t="s">
        <v>1926</v>
      </c>
      <c r="P899" s="13" t="s">
        <v>1917</v>
      </c>
      <c r="Q899" s="15" t="n">
        <v>110000000</v>
      </c>
      <c r="R899" s="69" t="str">
        <f aca="false">VLOOKUP(O899,'PRODUTOS PPA'!G:G,1,0)</f>
        <v>ENCARGOS COM EXECUÇÃO JUDICIAL PAGOS</v>
      </c>
      <c r="S899" s="15" t="s">
        <v>1925</v>
      </c>
      <c r="T899" s="15" t="s">
        <v>1927</v>
      </c>
      <c r="U899" s="15" t="n">
        <v>58559226</v>
      </c>
      <c r="V899" s="15"/>
      <c r="W899" s="13"/>
      <c r="X899" s="13"/>
      <c r="Y899" s="13"/>
      <c r="Z899" s="13"/>
      <c r="AA899" s="13"/>
      <c r="AB899" s="13"/>
      <c r="AC899" s="13"/>
      <c r="AD899" s="13"/>
      <c r="AE899" s="13"/>
      <c r="AF899" s="13"/>
    </row>
    <row r="900" customFormat="false" ht="15" hidden="false" customHeight="true" outlineLevel="0" collapsed="false">
      <c r="A900" s="60" t="s">
        <v>95</v>
      </c>
      <c r="B900" s="61" t="str">
        <f aca="false">VLOOKUP(A900,PROGRAMAS!A:I,5,0)</f>
        <v>GESTÃO</v>
      </c>
      <c r="C900" s="62" t="str">
        <f aca="false">VLOOKUP(A900,PROGRAMAS!A:I,2,0)</f>
        <v>ENCARGOS DE NATUREZA ESPECIAL</v>
      </c>
      <c r="D900" s="62" t="str">
        <f aca="false">VLOOKUP(A900,PROGRAMAS!A:O,3,0)</f>
        <v>DIRETRIZ IV</v>
      </c>
      <c r="E900" s="62"/>
      <c r="F900" s="74" t="s">
        <v>1928</v>
      </c>
      <c r="G900" s="66" t="str">
        <f aca="false">VLOOKUP(F900,'AÇÕES ORÇAMENTÁRIAS'!D:E,2,0)</f>
        <v>2062</v>
      </c>
      <c r="H900" s="65" t="n">
        <f aca="false">VLOOKUP(CONCATENATE(G900,J900),'AÇÕES ORÇAMENTÁRIAS'!O:P,2,0)</f>
        <v>1000000</v>
      </c>
      <c r="I900" s="65" t="n">
        <f aca="false">VLOOKUP(CONCATENATE(G900,J900),'AÇÕES ORÇAMENTÁRIAS'!O:Q,3,0)</f>
        <v>0</v>
      </c>
      <c r="J900" s="66" t="str">
        <f aca="false">LEFT(K900,5)</f>
        <v>24101</v>
      </c>
      <c r="K900" s="67" t="s">
        <v>1914</v>
      </c>
      <c r="L900" s="71" t="s">
        <v>1923</v>
      </c>
      <c r="M900" s="66" t="str">
        <f aca="false">VLOOKUP(L900,'AÇÕES ESTRATÉGICAS'!D:E,2,0)</f>
        <v>2564</v>
      </c>
      <c r="N900" s="66" t="str">
        <f aca="false">CONCATENATE(J900,O900)</f>
        <v>24101TAXAS E IMPOSTOS DE RESPONSABILIDADE DO GOVERNO DO ESTADO</v>
      </c>
      <c r="O900" s="13" t="s">
        <v>1929</v>
      </c>
      <c r="P900" s="13" t="s">
        <v>1917</v>
      </c>
      <c r="Q900" s="15" t="n">
        <v>500000</v>
      </c>
      <c r="R900" s="69" t="str">
        <f aca="false">VLOOKUP(O900,'PRODUTOS PPA'!G:G,1,0)</f>
        <v>TAXAS E IMPOSTOS DE RESPONSABILIDADE DO GOVERNO DO ESTADO</v>
      </c>
      <c r="S900" s="15" t="s">
        <v>1928</v>
      </c>
      <c r="T900" s="15" t="s">
        <v>1930</v>
      </c>
      <c r="U900" s="15" t="n">
        <v>1000000</v>
      </c>
      <c r="V900" s="15"/>
      <c r="W900" s="13"/>
      <c r="X900" s="13"/>
      <c r="Y900" s="13"/>
      <c r="Z900" s="13"/>
      <c r="AA900" s="13"/>
      <c r="AB900" s="13"/>
      <c r="AC900" s="13"/>
      <c r="AD900" s="13"/>
      <c r="AE900" s="13"/>
      <c r="AF900" s="13"/>
    </row>
    <row r="901" customFormat="false" ht="15" hidden="false" customHeight="true" outlineLevel="0" collapsed="false">
      <c r="A901" s="60" t="s">
        <v>95</v>
      </c>
      <c r="B901" s="61" t="str">
        <f aca="false">VLOOKUP(A901,PROGRAMAS!A:I,5,0)</f>
        <v>GESTÃO</v>
      </c>
      <c r="C901" s="62" t="str">
        <f aca="false">VLOOKUP(A901,PROGRAMAS!A:I,2,0)</f>
        <v>ENCARGOS DE NATUREZA ESPECIAL</v>
      </c>
      <c r="D901" s="62" t="str">
        <f aca="false">VLOOKUP(A901,PROGRAMAS!A:O,3,0)</f>
        <v>DIRETRIZ IV</v>
      </c>
      <c r="E901" s="62"/>
      <c r="F901" s="74" t="s">
        <v>1931</v>
      </c>
      <c r="G901" s="66" t="str">
        <f aca="false">VLOOKUP(F901,'AÇÕES ORÇAMENTÁRIAS'!D:E,2,0)</f>
        <v>2058</v>
      </c>
      <c r="H901" s="65" t="n">
        <f aca="false">VLOOKUP(CONCATENATE(G901,J901),'AÇÕES ORÇAMENTÁRIAS'!O:P,2,0)</f>
        <v>1184134</v>
      </c>
      <c r="I901" s="65" t="n">
        <f aca="false">VLOOKUP(CONCATENATE(G901,J901),'AÇÕES ORÇAMENTÁRIAS'!O:Q,3,0)</f>
        <v>0</v>
      </c>
      <c r="J901" s="66" t="str">
        <f aca="false">LEFT(K901,5)</f>
        <v>24101</v>
      </c>
      <c r="K901" s="67" t="s">
        <v>1914</v>
      </c>
      <c r="L901" s="71" t="s">
        <v>1923</v>
      </c>
      <c r="M901" s="66" t="str">
        <f aca="false">VLOOKUP(L901,'AÇÕES ESTRATÉGICAS'!D:E,2,0)</f>
        <v>2564</v>
      </c>
      <c r="N901" s="66" t="str">
        <f aca="false">CONCATENATE(J901,O901)</f>
        <v>24101FUNDO DE CONTINGÊNCIA</v>
      </c>
      <c r="O901" s="13" t="s">
        <v>1931</v>
      </c>
      <c r="P901" s="13" t="s">
        <v>1917</v>
      </c>
      <c r="Q901" s="15" t="n">
        <v>5000000</v>
      </c>
      <c r="R901" s="69" t="str">
        <f aca="false">VLOOKUP(O901,'PRODUTOS PPA'!G:G,1,0)</f>
        <v>FUNDO DE CONTINGÊNCIA</v>
      </c>
      <c r="S901" s="15" t="s">
        <v>1931</v>
      </c>
      <c r="T901" s="15" t="s">
        <v>1932</v>
      </c>
      <c r="U901" s="15" t="n">
        <v>1184134</v>
      </c>
      <c r="V901" s="15"/>
      <c r="W901" s="13"/>
      <c r="X901" s="13"/>
      <c r="Y901" s="13"/>
      <c r="Z901" s="13"/>
      <c r="AA901" s="13"/>
      <c r="AB901" s="13"/>
      <c r="AC901" s="13"/>
      <c r="AD901" s="13"/>
      <c r="AE901" s="13"/>
      <c r="AF901" s="13"/>
    </row>
    <row r="902" customFormat="false" ht="15" hidden="false" customHeight="true" outlineLevel="0" collapsed="false">
      <c r="A902" s="60" t="s">
        <v>95</v>
      </c>
      <c r="B902" s="61" t="str">
        <f aca="false">VLOOKUP(A902,PROGRAMAS!A:I,5,0)</f>
        <v>GESTÃO</v>
      </c>
      <c r="C902" s="62" t="str">
        <f aca="false">VLOOKUP(A902,PROGRAMAS!A:I,2,0)</f>
        <v>ENCARGOS DE NATUREZA ESPECIAL</v>
      </c>
      <c r="D902" s="62" t="str">
        <f aca="false">VLOOKUP(A902,PROGRAMAS!A:O,3,0)</f>
        <v>DIRETRIZ IV</v>
      </c>
      <c r="E902" s="62"/>
      <c r="F902" s="74" t="s">
        <v>1933</v>
      </c>
      <c r="G902" s="66" t="str">
        <f aca="false">VLOOKUP(F902,'AÇÕES ORÇAMENTÁRIAS'!D:E,2,0)</f>
        <v>2059</v>
      </c>
      <c r="H902" s="65" t="n">
        <f aca="false">VLOOKUP(CONCATENATE(G902,J902),'AÇÕES ORÇAMENTÁRIAS'!O:P,2,0)</f>
        <v>50000</v>
      </c>
      <c r="I902" s="65" t="n">
        <f aca="false">VLOOKUP(CONCATENATE(G902,J902),'AÇÕES ORÇAMENTÁRIAS'!O:Q,3,0)</f>
        <v>0</v>
      </c>
      <c r="J902" s="66" t="str">
        <f aca="false">LEFT(K902,5)</f>
        <v>24101</v>
      </c>
      <c r="K902" s="67" t="s">
        <v>1914</v>
      </c>
      <c r="L902" s="71" t="s">
        <v>1923</v>
      </c>
      <c r="M902" s="66" t="str">
        <f aca="false">VLOOKUP(L902,'AÇÕES ESTRATÉGICAS'!D:E,2,0)</f>
        <v>2564</v>
      </c>
      <c r="N902" s="66" t="str">
        <f aca="false">CONCATENATE(J902,O902)</f>
        <v>24101INDENIZAÇÕES E RESTITUIÇÕES REALIZADAS</v>
      </c>
      <c r="O902" s="13" t="s">
        <v>1934</v>
      </c>
      <c r="P902" s="13" t="s">
        <v>1917</v>
      </c>
      <c r="Q902" s="15" t="n">
        <v>100000</v>
      </c>
      <c r="R902" s="69" t="str">
        <f aca="false">VLOOKUP(O902,'PRODUTOS PPA'!G:G,1,0)</f>
        <v>INDENIZAÇÕES E RESTITUIÇÕES REALIZADAS</v>
      </c>
      <c r="S902" s="15" t="s">
        <v>1933</v>
      </c>
      <c r="T902" s="15" t="s">
        <v>1935</v>
      </c>
      <c r="U902" s="15" t="n">
        <v>50000</v>
      </c>
      <c r="V902" s="15"/>
      <c r="W902" s="13"/>
      <c r="X902" s="13"/>
      <c r="Y902" s="13"/>
      <c r="Z902" s="13"/>
      <c r="AA902" s="13"/>
      <c r="AB902" s="13"/>
      <c r="AC902" s="13"/>
      <c r="AD902" s="13"/>
      <c r="AE902" s="13"/>
      <c r="AF902" s="13"/>
    </row>
    <row r="903" customFormat="false" ht="15" hidden="false" customHeight="true" outlineLevel="0" collapsed="false">
      <c r="A903" s="60" t="s">
        <v>95</v>
      </c>
      <c r="B903" s="61" t="str">
        <f aca="false">VLOOKUP(A903,PROGRAMAS!A:I,5,0)</f>
        <v>GESTÃO</v>
      </c>
      <c r="C903" s="62" t="str">
        <f aca="false">VLOOKUP(A903,PROGRAMAS!A:I,2,0)</f>
        <v>ENCARGOS DE NATUREZA ESPECIAL</v>
      </c>
      <c r="D903" s="62" t="str">
        <f aca="false">VLOOKUP(A903,PROGRAMAS!A:O,3,0)</f>
        <v>DIRETRIZ IV</v>
      </c>
      <c r="E903" s="62"/>
      <c r="F903" s="74" t="s">
        <v>1936</v>
      </c>
      <c r="G903" s="66" t="str">
        <f aca="false">VLOOKUP(F903,'AÇÕES ORÇAMENTÁRIAS'!D:E,2,0)</f>
        <v>2071</v>
      </c>
      <c r="H903" s="65" t="n">
        <f aca="false">VLOOKUP(CONCATENATE(G903,J903),'AÇÕES ORÇAMENTÁRIAS'!O:P,2,0)</f>
        <v>35000000</v>
      </c>
      <c r="I903" s="65" t="n">
        <f aca="false">VLOOKUP(CONCATENATE(G903,J903),'AÇÕES ORÇAMENTÁRIAS'!O:Q,3,0)</f>
        <v>17433393.2</v>
      </c>
      <c r="J903" s="66" t="str">
        <f aca="false">LEFT(K903,5)</f>
        <v>24101</v>
      </c>
      <c r="K903" s="67" t="s">
        <v>1914</v>
      </c>
      <c r="L903" s="71" t="s">
        <v>1915</v>
      </c>
      <c r="M903" s="66" t="str">
        <f aca="false">VLOOKUP(L903,'AÇÕES ESTRATÉGICAS'!D:E,2,0)</f>
        <v>2616</v>
      </c>
      <c r="N903" s="66" t="str">
        <f aca="false">CONCATENATE(J903,O903)</f>
        <v>24101JUROS E OUTROS ENCARGOS DE EMPRÉSTIMOS EXTERNO</v>
      </c>
      <c r="O903" s="13" t="s">
        <v>1936</v>
      </c>
      <c r="P903" s="13" t="s">
        <v>1917</v>
      </c>
      <c r="Q903" s="15" t="n">
        <v>39000000</v>
      </c>
      <c r="R903" s="69" t="str">
        <f aca="false">VLOOKUP(O903,'PRODUTOS PPA'!G:G,1,0)</f>
        <v>JUROS E OUTROS ENCARGOS DE EMPRÉSTIMOS EXTERNO</v>
      </c>
      <c r="S903" s="15" t="s">
        <v>1936</v>
      </c>
      <c r="T903" s="15" t="s">
        <v>1937</v>
      </c>
      <c r="U903" s="15" t="n">
        <v>35000000</v>
      </c>
      <c r="V903" s="15"/>
      <c r="W903" s="13"/>
      <c r="X903" s="13"/>
      <c r="Y903" s="13"/>
      <c r="Z903" s="13"/>
      <c r="AA903" s="13"/>
      <c r="AB903" s="13"/>
      <c r="AC903" s="13"/>
      <c r="AD903" s="13"/>
      <c r="AE903" s="13"/>
      <c r="AF903" s="13"/>
    </row>
    <row r="904" customFormat="false" ht="15" hidden="false" customHeight="true" outlineLevel="0" collapsed="false">
      <c r="A904" s="60" t="s">
        <v>95</v>
      </c>
      <c r="B904" s="61" t="str">
        <f aca="false">VLOOKUP(A904,PROGRAMAS!A:I,5,0)</f>
        <v>GESTÃO</v>
      </c>
      <c r="C904" s="62" t="str">
        <f aca="false">VLOOKUP(A904,PROGRAMAS!A:I,2,0)</f>
        <v>ENCARGOS DE NATUREZA ESPECIAL</v>
      </c>
      <c r="D904" s="62" t="str">
        <f aca="false">VLOOKUP(A904,PROGRAMAS!A:O,3,0)</f>
        <v>DIRETRIZ IV</v>
      </c>
      <c r="E904" s="62"/>
      <c r="F904" s="74" t="s">
        <v>1938</v>
      </c>
      <c r="G904" s="66" t="str">
        <f aca="false">VLOOKUP(F904,'AÇÕES ORÇAMENTÁRIAS'!D:E,2,0)</f>
        <v>2072</v>
      </c>
      <c r="H904" s="65" t="n">
        <f aca="false">VLOOKUP(CONCATENATE(G904,J904),'AÇÕES ORÇAMENTÁRIAS'!O:P,2,0)</f>
        <v>121638711</v>
      </c>
      <c r="I904" s="65" t="n">
        <f aca="false">VLOOKUP(CONCATENATE(G904,J904),'AÇÕES ORÇAMENTÁRIAS'!O:Q,3,0)</f>
        <v>93515530.71</v>
      </c>
      <c r="J904" s="66" t="str">
        <f aca="false">LEFT(K904,5)</f>
        <v>24101</v>
      </c>
      <c r="K904" s="67" t="s">
        <v>1914</v>
      </c>
      <c r="L904" s="71" t="s">
        <v>1915</v>
      </c>
      <c r="M904" s="66" t="str">
        <f aca="false">VLOOKUP(L904,'AÇÕES ESTRATÉGICAS'!D:E,2,0)</f>
        <v>2616</v>
      </c>
      <c r="N904" s="66" t="str">
        <f aca="false">CONCATENATE(J904,O904)</f>
        <v>24101JUROS E OUTROS ENCARGOS DE EMPRÉSTIMOS INTERNO</v>
      </c>
      <c r="O904" s="13" t="s">
        <v>1938</v>
      </c>
      <c r="P904" s="13" t="s">
        <v>1917</v>
      </c>
      <c r="Q904" s="15" t="n">
        <v>166000000</v>
      </c>
      <c r="R904" s="69" t="str">
        <f aca="false">VLOOKUP(O904,'PRODUTOS PPA'!G:G,1,0)</f>
        <v>JUROS E OUTROS ENCARGOS DE EMPRÉSTIMOS INTERNO</v>
      </c>
      <c r="S904" s="15" t="s">
        <v>1938</v>
      </c>
      <c r="T904" s="15" t="s">
        <v>1939</v>
      </c>
      <c r="U904" s="15" t="n">
        <v>121638711</v>
      </c>
      <c r="V904" s="15"/>
      <c r="W904" s="13"/>
      <c r="X904" s="13"/>
      <c r="Y904" s="13"/>
      <c r="Z904" s="13"/>
      <c r="AA904" s="13"/>
      <c r="AB904" s="13"/>
      <c r="AC904" s="13"/>
      <c r="AD904" s="13"/>
      <c r="AE904" s="13"/>
      <c r="AF904" s="13"/>
    </row>
    <row r="905" customFormat="false" ht="15" hidden="false" customHeight="true" outlineLevel="0" collapsed="false">
      <c r="A905" s="60" t="s">
        <v>95</v>
      </c>
      <c r="B905" s="61" t="str">
        <f aca="false">VLOOKUP(A905,PROGRAMAS!A:I,5,0)</f>
        <v>GESTÃO</v>
      </c>
      <c r="C905" s="62" t="str">
        <f aca="false">VLOOKUP(A905,PROGRAMAS!A:I,2,0)</f>
        <v>ENCARGOS DE NATUREZA ESPECIAL</v>
      </c>
      <c r="D905" s="62" t="str">
        <f aca="false">VLOOKUP(A905,PROGRAMAS!A:O,3,0)</f>
        <v>DIRETRIZ IV</v>
      </c>
      <c r="E905" s="62"/>
      <c r="F905" s="74" t="s">
        <v>1940</v>
      </c>
      <c r="G905" s="66" t="str">
        <f aca="false">VLOOKUP(F905,'AÇÕES ORÇAMENTÁRIAS'!D:E,2,0)</f>
        <v>2073</v>
      </c>
      <c r="H905" s="65" t="n">
        <f aca="false">VLOOKUP(CONCATENATE(G905,J905),'AÇÕES ORÇAMENTÁRIAS'!O:P,2,0)</f>
        <v>9000000</v>
      </c>
      <c r="I905" s="65" t="n">
        <f aca="false">VLOOKUP(CONCATENATE(G905,J905),'AÇÕES ORÇAMENTÁRIAS'!O:Q,3,0)</f>
        <v>5916381.02</v>
      </c>
      <c r="J905" s="66" t="str">
        <f aca="false">LEFT(K905,5)</f>
        <v>24101</v>
      </c>
      <c r="K905" s="67" t="s">
        <v>1914</v>
      </c>
      <c r="L905" s="71" t="s">
        <v>1941</v>
      </c>
      <c r="M905" s="66" t="str">
        <f aca="false">VLOOKUP(L905,'AÇÕES ESTRATÉGICAS'!D:E,2,0)</f>
        <v>2663</v>
      </c>
      <c r="N905" s="66" t="str">
        <f aca="false">CONCATENATE(J905,O905)</f>
        <v>24101PARTICIPAÇÃO DO ESTADO NO CAPITAL DE EMPRESAS ESTATAIS REALIZADO</v>
      </c>
      <c r="O905" s="13" t="s">
        <v>1942</v>
      </c>
      <c r="P905" s="13" t="s">
        <v>1917</v>
      </c>
      <c r="Q905" s="15" t="n">
        <v>50000000</v>
      </c>
      <c r="R905" s="69" t="str">
        <f aca="false">VLOOKUP(O905,'PRODUTOS PPA'!G:G,1,0)</f>
        <v>PARTICIPAÇÃO DO ESTADO NO CAPITAL DE EMPRESAS ESTATAIS REALIZADO</v>
      </c>
      <c r="S905" s="15" t="s">
        <v>1940</v>
      </c>
      <c r="T905" s="15" t="s">
        <v>1943</v>
      </c>
      <c r="U905" s="15" t="n">
        <v>9000000</v>
      </c>
      <c r="V905" s="15"/>
      <c r="W905" s="13"/>
      <c r="X905" s="13"/>
      <c r="Y905" s="13"/>
      <c r="Z905" s="13"/>
      <c r="AA905" s="13"/>
      <c r="AB905" s="13"/>
      <c r="AC905" s="13"/>
      <c r="AD905" s="13"/>
      <c r="AE905" s="13"/>
      <c r="AF905" s="13"/>
    </row>
    <row r="906" customFormat="false" ht="15" hidden="false" customHeight="true" outlineLevel="0" collapsed="false">
      <c r="A906" s="60" t="s">
        <v>95</v>
      </c>
      <c r="B906" s="61" t="str">
        <f aca="false">VLOOKUP(A906,PROGRAMAS!A:I,5,0)</f>
        <v>GESTÃO</v>
      </c>
      <c r="C906" s="62" t="str">
        <f aca="false">VLOOKUP(A906,PROGRAMAS!A:I,2,0)</f>
        <v>ENCARGOS DE NATUREZA ESPECIAL</v>
      </c>
      <c r="D906" s="62" t="str">
        <f aca="false">VLOOKUP(A906,PROGRAMAS!A:O,3,0)</f>
        <v>DIRETRIZ IV</v>
      </c>
      <c r="E906" s="62"/>
      <c r="F906" s="74" t="s">
        <v>1944</v>
      </c>
      <c r="G906" s="66" t="str">
        <f aca="false">VLOOKUP(F906,'AÇÕES ORÇAMENTÁRIAS'!D:E,2,0)</f>
        <v>2056</v>
      </c>
      <c r="H906" s="65" t="n">
        <f aca="false">VLOOKUP(CONCATENATE(G906,J906),'AÇÕES ORÇAMENTÁRIAS'!O:P,2,0)</f>
        <v>76877668</v>
      </c>
      <c r="I906" s="65" t="n">
        <f aca="false">VLOOKUP(CONCATENATE(G906,J906),'AÇÕES ORÇAMENTÁRIAS'!O:Q,3,0)</f>
        <v>43933438.24</v>
      </c>
      <c r="J906" s="66" t="str">
        <f aca="false">LEFT(K906,5)</f>
        <v>24101</v>
      </c>
      <c r="K906" s="67" t="s">
        <v>1914</v>
      </c>
      <c r="L906" s="71" t="s">
        <v>1923</v>
      </c>
      <c r="M906" s="66" t="str">
        <f aca="false">VLOOKUP(L906,'AÇÕES ESTRATÉGICAS'!D:E,2,0)</f>
        <v>2564</v>
      </c>
      <c r="N906" s="66" t="str">
        <f aca="false">CONCATENATE(J906,O906)</f>
        <v>24101PROGRAMA DE FORMAÇÃO DO PATRIMÔNIO DO SERVIDOR - PASEP</v>
      </c>
      <c r="O906" s="13" t="s">
        <v>1944</v>
      </c>
      <c r="P906" s="13" t="s">
        <v>1917</v>
      </c>
      <c r="Q906" s="15" t="n">
        <v>80000000</v>
      </c>
      <c r="R906" s="69" t="str">
        <f aca="false">VLOOKUP(O906,'PRODUTOS PPA'!G:G,1,0)</f>
        <v>PROGRAMA DE FORMAÇÃO DO PATRIMÔNIO DO SERVIDOR - PASEP</v>
      </c>
      <c r="S906" s="15" t="s">
        <v>1944</v>
      </c>
      <c r="T906" s="15" t="s">
        <v>1945</v>
      </c>
      <c r="U906" s="15" t="n">
        <v>76877668</v>
      </c>
      <c r="V906" s="15"/>
      <c r="W906" s="13"/>
      <c r="X906" s="13"/>
      <c r="Y906" s="13"/>
      <c r="Z906" s="13"/>
      <c r="AA906" s="13"/>
      <c r="AB906" s="13"/>
      <c r="AC906" s="13"/>
      <c r="AD906" s="13"/>
      <c r="AE906" s="13"/>
      <c r="AF906" s="13"/>
    </row>
    <row r="907" customFormat="false" ht="15" hidden="false" customHeight="true" outlineLevel="0" collapsed="false">
      <c r="A907" s="60" t="s">
        <v>51</v>
      </c>
      <c r="B907" s="61" t="str">
        <f aca="false">VLOOKUP(A907,PROGRAMAS!A:I,5,0)</f>
        <v>TEMÁTICO</v>
      </c>
      <c r="C907" s="62" t="str">
        <f aca="false">VLOOKUP(A907,PROGRAMAS!A:I,2,0)</f>
        <v>GESTÃO MODERNA ORIENTADA PARA RESULTADOS</v>
      </c>
      <c r="D907" s="62" t="str">
        <f aca="false">VLOOKUP(A907,PROGRAMAS!A:O,3,0)</f>
        <v>DIRETRIZ IV</v>
      </c>
      <c r="E907" s="62" t="str">
        <f aca="false">VLOOKUP(A907,PROGRAMAS!A:O,6,0)</f>
        <v>INSTITUCIONAL</v>
      </c>
      <c r="F907" s="74" t="s">
        <v>1946</v>
      </c>
      <c r="G907" s="66" t="str">
        <f aca="false">VLOOKUP(F907,'AÇÕES ORÇAMENTÁRIAS'!D:E,2,0)</f>
        <v>2405</v>
      </c>
      <c r="H907" s="65" t="n">
        <f aca="false">VLOOKUP(CONCATENATE(G907,J907),'AÇÕES ORÇAMENTÁRIAS'!O:P,2,0)</f>
        <v>600000</v>
      </c>
      <c r="I907" s="65" t="n">
        <f aca="false">VLOOKUP(CONCATENATE(G907,J907),'AÇÕES ORÇAMENTÁRIAS'!O:Q,3,0)</f>
        <v>0</v>
      </c>
      <c r="J907" s="66" t="str">
        <f aca="false">LEFT(K907,5)</f>
        <v>25101</v>
      </c>
      <c r="K907" s="67" t="s">
        <v>1947</v>
      </c>
      <c r="L907" s="71" t="s">
        <v>1946</v>
      </c>
      <c r="M907" s="66" t="str">
        <f aca="false">VLOOKUP(L907,'AÇÕES ESTRATÉGICAS'!D:E,2,0)</f>
        <v>2601</v>
      </c>
      <c r="N907" s="66" t="str">
        <f aca="false">CONCATENATE(J907,O907)</f>
        <v>25101CONTRATOS FINANCEIROS NEGOCIADOS</v>
      </c>
      <c r="O907" s="13" t="s">
        <v>1948</v>
      </c>
      <c r="P907" s="13" t="s">
        <v>147</v>
      </c>
      <c r="Q907" s="15" t="n">
        <v>2</v>
      </c>
      <c r="R907" s="69" t="str">
        <f aca="false">VLOOKUP(O907,'PRODUTOS PPA'!G:G,1,0)</f>
        <v>CONTRATOS FINANCEIROS NEGOCIADOS</v>
      </c>
      <c r="S907" s="15" t="s">
        <v>1946</v>
      </c>
      <c r="T907" s="15" t="s">
        <v>1949</v>
      </c>
      <c r="U907" s="15" t="n">
        <v>600000</v>
      </c>
      <c r="V907" s="15"/>
      <c r="W907" s="13"/>
      <c r="X907" s="13"/>
      <c r="Y907" s="13"/>
      <c r="Z907" s="13"/>
      <c r="AA907" s="13"/>
      <c r="AB907" s="13"/>
      <c r="AC907" s="13"/>
      <c r="AD907" s="13"/>
      <c r="AE907" s="13"/>
      <c r="AF907" s="13"/>
    </row>
    <row r="908" customFormat="false" ht="15" hidden="false" customHeight="true" outlineLevel="0" collapsed="false">
      <c r="A908" s="60" t="s">
        <v>51</v>
      </c>
      <c r="B908" s="61" t="str">
        <f aca="false">VLOOKUP(A908,PROGRAMAS!A:I,5,0)</f>
        <v>TEMÁTICO</v>
      </c>
      <c r="C908" s="62" t="str">
        <f aca="false">VLOOKUP(A908,PROGRAMAS!A:I,2,0)</f>
        <v>GESTÃO MODERNA ORIENTADA PARA RESULTADOS</v>
      </c>
      <c r="D908" s="62" t="str">
        <f aca="false">VLOOKUP(A908,PROGRAMAS!A:O,3,0)</f>
        <v>DIRETRIZ IV</v>
      </c>
      <c r="E908" s="62" t="str">
        <f aca="false">VLOOKUP(A908,PROGRAMAS!A:O,6,0)</f>
        <v>INSTITUCIONAL</v>
      </c>
      <c r="F908" s="74" t="s">
        <v>1946</v>
      </c>
      <c r="G908" s="66" t="str">
        <f aca="false">VLOOKUP(F908,'AÇÕES ORÇAMENTÁRIAS'!D:E,2,0)</f>
        <v>2405</v>
      </c>
      <c r="H908" s="65" t="n">
        <f aca="false">VLOOKUP(CONCATENATE(G908,J908),'AÇÕES ORÇAMENTÁRIAS'!O:P,2,0)</f>
        <v>600000</v>
      </c>
      <c r="I908" s="65" t="n">
        <f aca="false">VLOOKUP(CONCATENATE(G908,J908),'AÇÕES ORÇAMENTÁRIAS'!O:Q,3,0)</f>
        <v>0</v>
      </c>
      <c r="J908" s="66" t="str">
        <f aca="false">LEFT(K908,5)</f>
        <v>25101</v>
      </c>
      <c r="K908" s="67" t="s">
        <v>1947</v>
      </c>
      <c r="L908" s="71" t="s">
        <v>1946</v>
      </c>
      <c r="M908" s="66" t="str">
        <f aca="false">VLOOKUP(L908,'AÇÕES ESTRATÉGICAS'!D:E,2,0)</f>
        <v>2601</v>
      </c>
      <c r="N908" s="66" t="str">
        <f aca="false">CONCATENATE(J908,O908)</f>
        <v>25101CONVÊNIOS DE COOPERAÇÃO TÉCNICA CELEBRADOS</v>
      </c>
      <c r="O908" s="13" t="s">
        <v>1950</v>
      </c>
      <c r="P908" s="13" t="s">
        <v>439</v>
      </c>
      <c r="Q908" s="15" t="n">
        <v>5</v>
      </c>
      <c r="R908" s="69" t="str">
        <f aca="false">VLOOKUP(O908,'PRODUTOS PPA'!G:G,1,0)</f>
        <v>CONVÊNIOS DE COOPERAÇÃO TÉCNICA CELEBRADOS</v>
      </c>
      <c r="S908" s="15" t="s">
        <v>1946</v>
      </c>
      <c r="T908" s="15" t="s">
        <v>1949</v>
      </c>
      <c r="U908" s="15" t="n">
        <v>600000</v>
      </c>
      <c r="V908" s="15"/>
      <c r="W908" s="13"/>
      <c r="X908" s="13"/>
      <c r="Y908" s="13"/>
      <c r="Z908" s="13"/>
      <c r="AA908" s="13"/>
      <c r="AB908" s="13"/>
      <c r="AC908" s="13"/>
      <c r="AD908" s="13"/>
      <c r="AE908" s="13"/>
      <c r="AF908" s="13"/>
    </row>
    <row r="909" customFormat="false" ht="15" hidden="false" customHeight="true" outlineLevel="0" collapsed="false">
      <c r="A909" s="60" t="s">
        <v>51</v>
      </c>
      <c r="B909" s="61" t="str">
        <f aca="false">VLOOKUP(A909,PROGRAMAS!A:I,5,0)</f>
        <v>TEMÁTICO</v>
      </c>
      <c r="C909" s="62" t="str">
        <f aca="false">VLOOKUP(A909,PROGRAMAS!A:I,2,0)</f>
        <v>GESTÃO MODERNA ORIENTADA PARA RESULTADOS</v>
      </c>
      <c r="D909" s="62" t="str">
        <f aca="false">VLOOKUP(A909,PROGRAMAS!A:O,3,0)</f>
        <v>DIRETRIZ IV</v>
      </c>
      <c r="E909" s="62" t="str">
        <f aca="false">VLOOKUP(A909,PROGRAMAS!A:O,6,0)</f>
        <v>INSTITUCIONAL</v>
      </c>
      <c r="F909" s="74" t="s">
        <v>1946</v>
      </c>
      <c r="G909" s="66" t="str">
        <f aca="false">VLOOKUP(F909,'AÇÕES ORÇAMENTÁRIAS'!D:E,2,0)</f>
        <v>2405</v>
      </c>
      <c r="H909" s="65" t="n">
        <f aca="false">VLOOKUP(CONCATENATE(G909,J909),'AÇÕES ORÇAMENTÁRIAS'!O:P,2,0)</f>
        <v>600000</v>
      </c>
      <c r="I909" s="65" t="n">
        <f aca="false">VLOOKUP(CONCATENATE(G909,J909),'AÇÕES ORÇAMENTÁRIAS'!O:Q,3,0)</f>
        <v>0</v>
      </c>
      <c r="J909" s="66" t="str">
        <f aca="false">LEFT(K909,5)</f>
        <v>25101</v>
      </c>
      <c r="K909" s="67" t="s">
        <v>1947</v>
      </c>
      <c r="L909" s="71" t="s">
        <v>1946</v>
      </c>
      <c r="M909" s="66" t="str">
        <f aca="false">VLOOKUP(L909,'AÇÕES ESTRATÉGICAS'!D:E,2,0)</f>
        <v>2601</v>
      </c>
      <c r="N909" s="66" t="str">
        <f aca="false">CONCATENATE(J909,O909)</f>
        <v>25101PARCERIA PÚBLICO-PRIVADAS CELEBRADAS</v>
      </c>
      <c r="O909" s="13" t="s">
        <v>1951</v>
      </c>
      <c r="P909" s="13" t="s">
        <v>441</v>
      </c>
      <c r="Q909" s="15" t="n">
        <v>1</v>
      </c>
      <c r="R909" s="69" t="str">
        <f aca="false">VLOOKUP(O909,'PRODUTOS PPA'!G:G,1,0)</f>
        <v>PARCERIA PÚBLICO-PRIVADAS CELEBRADAS</v>
      </c>
      <c r="S909" s="15" t="s">
        <v>1946</v>
      </c>
      <c r="T909" s="15" t="s">
        <v>1949</v>
      </c>
      <c r="U909" s="15" t="n">
        <v>600000</v>
      </c>
      <c r="V909" s="15"/>
      <c r="W909" s="13"/>
      <c r="X909" s="13"/>
      <c r="Y909" s="13"/>
      <c r="Z909" s="13"/>
      <c r="AA909" s="13"/>
      <c r="AB909" s="13"/>
      <c r="AC909" s="13"/>
      <c r="AD909" s="13"/>
      <c r="AE909" s="13"/>
      <c r="AF909" s="13"/>
    </row>
    <row r="910" customFormat="false" ht="15" hidden="false" customHeight="true" outlineLevel="0" collapsed="false">
      <c r="A910" s="60" t="s">
        <v>51</v>
      </c>
      <c r="B910" s="61" t="str">
        <f aca="false">VLOOKUP(A910,PROGRAMAS!A:I,5,0)</f>
        <v>TEMÁTICO</v>
      </c>
      <c r="C910" s="62" t="str">
        <f aca="false">VLOOKUP(A910,PROGRAMAS!A:I,2,0)</f>
        <v>GESTÃO MODERNA ORIENTADA PARA RESULTADOS</v>
      </c>
      <c r="D910" s="62" t="str">
        <f aca="false">VLOOKUP(A910,PROGRAMAS!A:O,3,0)</f>
        <v>DIRETRIZ IV</v>
      </c>
      <c r="E910" s="62" t="str">
        <f aca="false">VLOOKUP(A910,PROGRAMAS!A:O,6,0)</f>
        <v>INSTITUCIONAL</v>
      </c>
      <c r="F910" s="74" t="s">
        <v>1946</v>
      </c>
      <c r="G910" s="66" t="str">
        <f aca="false">VLOOKUP(F910,'AÇÕES ORÇAMENTÁRIAS'!D:E,2,0)</f>
        <v>2405</v>
      </c>
      <c r="H910" s="65" t="n">
        <f aca="false">VLOOKUP(CONCATENATE(G910,J910),'AÇÕES ORÇAMENTÁRIAS'!O:P,2,0)</f>
        <v>600000</v>
      </c>
      <c r="I910" s="65" t="n">
        <f aca="false">VLOOKUP(CONCATENATE(G910,J910),'AÇÕES ORÇAMENTÁRIAS'!O:Q,3,0)</f>
        <v>0</v>
      </c>
      <c r="J910" s="66" t="str">
        <f aca="false">LEFT(K910,5)</f>
        <v>25101</v>
      </c>
      <c r="K910" s="67" t="s">
        <v>1947</v>
      </c>
      <c r="L910" s="71" t="s">
        <v>1946</v>
      </c>
      <c r="M910" s="66" t="str">
        <f aca="false">VLOOKUP(L910,'AÇÕES ESTRATÉGICAS'!D:E,2,0)</f>
        <v>2601</v>
      </c>
      <c r="N910" s="66" t="str">
        <f aca="false">CONCATENATE(J910,O910)</f>
        <v>25101PROJETOS DE ATRAÇÃO DE CAPITAL ELABORADOS</v>
      </c>
      <c r="O910" s="13" t="s">
        <v>1952</v>
      </c>
      <c r="P910" s="13" t="s">
        <v>741</v>
      </c>
      <c r="Q910" s="15" t="n">
        <v>5</v>
      </c>
      <c r="R910" s="69" t="str">
        <f aca="false">VLOOKUP(O910,'PRODUTOS PPA'!G:G,1,0)</f>
        <v>PROJETOS DE ATRAÇÃO DE CAPITAL ELABORADOS</v>
      </c>
      <c r="S910" s="15" t="s">
        <v>1946</v>
      </c>
      <c r="T910" s="15" t="s">
        <v>1949</v>
      </c>
      <c r="U910" s="15" t="n">
        <v>600000</v>
      </c>
      <c r="V910" s="15"/>
      <c r="W910" s="13"/>
      <c r="X910" s="13"/>
      <c r="Y910" s="13"/>
      <c r="Z910" s="13"/>
      <c r="AA910" s="13"/>
      <c r="AB910" s="13"/>
      <c r="AC910" s="13"/>
      <c r="AD910" s="13"/>
      <c r="AE910" s="13"/>
      <c r="AF910" s="13"/>
    </row>
    <row r="911" customFormat="false" ht="15" hidden="false" customHeight="true" outlineLevel="0" collapsed="false">
      <c r="A911" s="60" t="s">
        <v>89</v>
      </c>
      <c r="B911" s="61" t="str">
        <f aca="false">VLOOKUP(A911,PROGRAMAS!A:I,5,0)</f>
        <v>GESTÃO</v>
      </c>
      <c r="C911" s="62" t="str">
        <f aca="false">VLOOKUP(A911,PROGRAMAS!A:I,2,0)</f>
        <v>GESTÃO E MANUTENÇÃO DO MINISTÉRIO PÚBLICO</v>
      </c>
      <c r="D911" s="62" t="str">
        <f aca="false">VLOOKUP(A911,PROGRAMAS!A:O,3,0)</f>
        <v>DIRETRIZ IV</v>
      </c>
      <c r="E911" s="62"/>
      <c r="F911" s="74" t="s">
        <v>1953</v>
      </c>
      <c r="G911" s="66" t="str">
        <f aca="false">VLOOKUP(F911,'AÇÕES ORÇAMENTÁRIAS'!D:E,2,0)</f>
        <v>2408</v>
      </c>
      <c r="H911" s="65" t="n">
        <f aca="false">VLOOKUP(CONCATENATE(G911,J911),'AÇÕES ORÇAMENTÁRIAS'!O:P,2,0)</f>
        <v>230000</v>
      </c>
      <c r="I911" s="65" t="n">
        <f aca="false">VLOOKUP(CONCATENATE(G911,J911),'AÇÕES ORÇAMENTÁRIAS'!O:Q,3,0)</f>
        <v>64956.4</v>
      </c>
      <c r="J911" s="66" t="str">
        <f aca="false">LEFT(K911,5)</f>
        <v>25101</v>
      </c>
      <c r="K911" s="67" t="s">
        <v>1947</v>
      </c>
      <c r="L911" s="71" t="s">
        <v>1954</v>
      </c>
      <c r="M911" s="66" t="str">
        <f aca="false">VLOOKUP(L911,'AÇÕES ESTRATÉGICAS'!D:E,2,0)</f>
        <v>1519</v>
      </c>
      <c r="N911" s="66" t="str">
        <f aca="false">CONCATENATE(J911,O911)</f>
        <v>25101MEMBROS CAPACITADOS</v>
      </c>
      <c r="O911" s="13" t="s">
        <v>1955</v>
      </c>
      <c r="P911" s="13" t="s">
        <v>267</v>
      </c>
      <c r="Q911" s="15" t="n">
        <v>30</v>
      </c>
      <c r="R911" s="69" t="str">
        <f aca="false">VLOOKUP(O911,'PRODUTOS PPA'!G:G,1,0)</f>
        <v>MEMBROS CAPACITADOS</v>
      </c>
      <c r="S911" s="15" t="s">
        <v>1953</v>
      </c>
      <c r="T911" s="15" t="s">
        <v>1956</v>
      </c>
      <c r="U911" s="15" t="n">
        <v>230000</v>
      </c>
      <c r="V911" s="15"/>
      <c r="W911" s="13"/>
      <c r="X911" s="13"/>
      <c r="Y911" s="13"/>
      <c r="Z911" s="13"/>
      <c r="AA911" s="13"/>
      <c r="AB911" s="13"/>
      <c r="AC911" s="13"/>
      <c r="AD911" s="13"/>
      <c r="AE911" s="13"/>
      <c r="AF911" s="13"/>
    </row>
    <row r="912" customFormat="false" ht="15" hidden="false" customHeight="true" outlineLevel="0" collapsed="false">
      <c r="A912" s="60" t="s">
        <v>89</v>
      </c>
      <c r="B912" s="61" t="str">
        <f aca="false">VLOOKUP(A912,PROGRAMAS!A:I,5,0)</f>
        <v>GESTÃO</v>
      </c>
      <c r="C912" s="62" t="str">
        <f aca="false">VLOOKUP(A912,PROGRAMAS!A:I,2,0)</f>
        <v>GESTÃO E MANUTENÇÃO DO MINISTÉRIO PÚBLICO</v>
      </c>
      <c r="D912" s="62" t="str">
        <f aca="false">VLOOKUP(A912,PROGRAMAS!A:O,3,0)</f>
        <v>DIRETRIZ IV</v>
      </c>
      <c r="E912" s="62"/>
      <c r="F912" s="74" t="s">
        <v>1953</v>
      </c>
      <c r="G912" s="66" t="str">
        <f aca="false">VLOOKUP(F912,'AÇÕES ORÇAMENTÁRIAS'!D:E,2,0)</f>
        <v>2408</v>
      </c>
      <c r="H912" s="65" t="n">
        <f aca="false">VLOOKUP(CONCATENATE(G912,J912),'AÇÕES ORÇAMENTÁRIAS'!O:P,2,0)</f>
        <v>230000</v>
      </c>
      <c r="I912" s="65" t="n">
        <f aca="false">VLOOKUP(CONCATENATE(G912,J912),'AÇÕES ORÇAMENTÁRIAS'!O:Q,3,0)</f>
        <v>64956.4</v>
      </c>
      <c r="J912" s="66" t="str">
        <f aca="false">LEFT(K912,5)</f>
        <v>25101</v>
      </c>
      <c r="K912" s="67" t="s">
        <v>1947</v>
      </c>
      <c r="L912" s="71" t="s">
        <v>1954</v>
      </c>
      <c r="M912" s="66" t="str">
        <f aca="false">VLOOKUP(L912,'AÇÕES ESTRATÉGICAS'!D:E,2,0)</f>
        <v>1519</v>
      </c>
      <c r="N912" s="66" t="str">
        <f aca="false">CONCATENATE(J912,O912)</f>
        <v>25101SERVIDORES CAPACITADOS</v>
      </c>
      <c r="O912" s="13" t="s">
        <v>254</v>
      </c>
      <c r="P912" s="13" t="s">
        <v>267</v>
      </c>
      <c r="Q912" s="15" t="n">
        <v>30</v>
      </c>
      <c r="R912" s="69" t="str">
        <f aca="false">VLOOKUP(O912,'PRODUTOS PPA'!G:G,1,0)</f>
        <v>SERVIDORES CAPACITADOS</v>
      </c>
      <c r="S912" s="15" t="s">
        <v>1953</v>
      </c>
      <c r="T912" s="15" t="s">
        <v>1956</v>
      </c>
      <c r="U912" s="15" t="n">
        <v>230000</v>
      </c>
      <c r="V912" s="15"/>
      <c r="W912" s="13"/>
      <c r="X912" s="13"/>
      <c r="Y912" s="13"/>
      <c r="Z912" s="13"/>
      <c r="AA912" s="13"/>
      <c r="AB912" s="13"/>
      <c r="AC912" s="13"/>
      <c r="AD912" s="13"/>
      <c r="AE912" s="13"/>
      <c r="AF912" s="13"/>
    </row>
    <row r="913" customFormat="false" ht="15" hidden="false" customHeight="true" outlineLevel="0" collapsed="false">
      <c r="A913" s="60" t="s">
        <v>89</v>
      </c>
      <c r="B913" s="61" t="str">
        <f aca="false">VLOOKUP(A913,PROGRAMAS!A:I,5,0)</f>
        <v>GESTÃO</v>
      </c>
      <c r="C913" s="62" t="str">
        <f aca="false">VLOOKUP(A913,PROGRAMAS!A:I,2,0)</f>
        <v>GESTÃO E MANUTENÇÃO DO MINISTÉRIO PÚBLICO</v>
      </c>
      <c r="D913" s="62" t="str">
        <f aca="false">VLOOKUP(A913,PROGRAMAS!A:O,3,0)</f>
        <v>DIRETRIZ IV</v>
      </c>
      <c r="E913" s="62"/>
      <c r="F913" s="74" t="s">
        <v>1957</v>
      </c>
      <c r="G913" s="66" t="str">
        <f aca="false">VLOOKUP(F913,'AÇÕES ORÇAMENTÁRIAS'!D:E,2,0)</f>
        <v>2400</v>
      </c>
      <c r="H913" s="65" t="n">
        <f aca="false">VLOOKUP(CONCATENATE(G913,J913),'AÇÕES ORÇAMENTÁRIAS'!O:P,2,0)</f>
        <v>183572135</v>
      </c>
      <c r="I913" s="65" t="n">
        <f aca="false">VLOOKUP(CONCATENATE(G913,J913),'AÇÕES ORÇAMENTÁRIAS'!O:Q,3,0)</f>
        <v>175955715.96</v>
      </c>
      <c r="J913" s="66" t="str">
        <f aca="false">LEFT(K913,5)</f>
        <v>25101</v>
      </c>
      <c r="K913" s="67" t="s">
        <v>1947</v>
      </c>
      <c r="L913" s="71" t="s">
        <v>1958</v>
      </c>
      <c r="M913" s="66" t="str">
        <f aca="false">VLOOKUP(L913,'AÇÕES ESTRATÉGICAS'!D:E,2,0)</f>
        <v>1651</v>
      </c>
      <c r="N913" s="66" t="str">
        <f aca="false">CONCATENATE(J913,O913)</f>
        <v>25101AMPLIAÇÃO DO QUADRO SERVIDORES E PROVIMENTO DE CARGOS</v>
      </c>
      <c r="O913" s="13" t="s">
        <v>1959</v>
      </c>
      <c r="P913" s="13" t="s">
        <v>213</v>
      </c>
      <c r="Q913" s="15" t="n">
        <v>25</v>
      </c>
      <c r="R913" s="69" t="str">
        <f aca="false">VLOOKUP(O913,'PRODUTOS PPA'!G:G,1,0)</f>
        <v>AMPLIAÇÃO DO QUADRO SERVIDORES E PROVIMENTO DE CARGOS</v>
      </c>
      <c r="S913" s="15" t="s">
        <v>1957</v>
      </c>
      <c r="T913" s="15" t="s">
        <v>1960</v>
      </c>
      <c r="U913" s="15" t="n">
        <v>183572135</v>
      </c>
      <c r="V913" s="15"/>
      <c r="W913" s="13"/>
      <c r="X913" s="13"/>
      <c r="Y913" s="13"/>
      <c r="Z913" s="13"/>
      <c r="AA913" s="13"/>
      <c r="AB913" s="13"/>
      <c r="AC913" s="13"/>
      <c r="AD913" s="13"/>
      <c r="AE913" s="13"/>
      <c r="AF913" s="13"/>
    </row>
    <row r="914" customFormat="false" ht="15" hidden="false" customHeight="true" outlineLevel="0" collapsed="false">
      <c r="A914" s="60" t="s">
        <v>89</v>
      </c>
      <c r="B914" s="61" t="str">
        <f aca="false">VLOOKUP(A914,PROGRAMAS!A:I,5,0)</f>
        <v>GESTÃO</v>
      </c>
      <c r="C914" s="62" t="str">
        <f aca="false">VLOOKUP(A914,PROGRAMAS!A:I,2,0)</f>
        <v>GESTÃO E MANUTENÇÃO DO MINISTÉRIO PÚBLICO</v>
      </c>
      <c r="D914" s="62" t="str">
        <f aca="false">VLOOKUP(A914,PROGRAMAS!A:O,3,0)</f>
        <v>DIRETRIZ IV</v>
      </c>
      <c r="E914" s="62"/>
      <c r="F914" s="74" t="s">
        <v>1957</v>
      </c>
      <c r="G914" s="66" t="str">
        <f aca="false">VLOOKUP(F914,'AÇÕES ORÇAMENTÁRIAS'!D:E,2,0)</f>
        <v>2400</v>
      </c>
      <c r="H914" s="65" t="n">
        <f aca="false">VLOOKUP(CONCATENATE(G914,J914),'AÇÕES ORÇAMENTÁRIAS'!O:P,2,0)</f>
        <v>183572135</v>
      </c>
      <c r="I914" s="65" t="n">
        <f aca="false">VLOOKUP(CONCATENATE(G914,J914),'AÇÕES ORÇAMENTÁRIAS'!O:Q,3,0)</f>
        <v>175955715.96</v>
      </c>
      <c r="J914" s="66" t="str">
        <f aca="false">LEFT(K914,5)</f>
        <v>25101</v>
      </c>
      <c r="K914" s="67" t="s">
        <v>1947</v>
      </c>
      <c r="L914" s="71" t="s">
        <v>1958</v>
      </c>
      <c r="M914" s="66" t="str">
        <f aca="false">VLOOKUP(L914,'AÇÕES ESTRATÉGICAS'!D:E,2,0)</f>
        <v>1651</v>
      </c>
      <c r="N914" s="66" t="str">
        <f aca="false">CONCATENATE(J914,O914)</f>
        <v>25101BENS MÓVEIS ADQUIRIDOS</v>
      </c>
      <c r="O914" s="13" t="s">
        <v>1961</v>
      </c>
      <c r="P914" s="13" t="s">
        <v>147</v>
      </c>
      <c r="Q914" s="15" t="n">
        <v>100</v>
      </c>
      <c r="R914" s="69" t="str">
        <f aca="false">VLOOKUP(O914,'PRODUTOS PPA'!G:G,1,0)</f>
        <v>BENS MÓVEIS ADQUIRIDOS</v>
      </c>
      <c r="S914" s="15" t="s">
        <v>1957</v>
      </c>
      <c r="T914" s="15" t="s">
        <v>1960</v>
      </c>
      <c r="U914" s="15" t="n">
        <v>183572135</v>
      </c>
      <c r="V914" s="15"/>
      <c r="W914" s="13"/>
      <c r="X914" s="13"/>
      <c r="Y914" s="13"/>
      <c r="Z914" s="13"/>
      <c r="AA914" s="13"/>
      <c r="AB914" s="13"/>
      <c r="AC914" s="13"/>
      <c r="AD914" s="13"/>
      <c r="AE914" s="13"/>
      <c r="AF914" s="13"/>
    </row>
    <row r="915" customFormat="false" ht="15" hidden="false" customHeight="true" outlineLevel="0" collapsed="false">
      <c r="A915" s="60" t="s">
        <v>89</v>
      </c>
      <c r="B915" s="61" t="str">
        <f aca="false">VLOOKUP(A915,PROGRAMAS!A:I,5,0)</f>
        <v>GESTÃO</v>
      </c>
      <c r="C915" s="62" t="str">
        <f aca="false">VLOOKUP(A915,PROGRAMAS!A:I,2,0)</f>
        <v>GESTÃO E MANUTENÇÃO DO MINISTÉRIO PÚBLICO</v>
      </c>
      <c r="D915" s="62" t="str">
        <f aca="false">VLOOKUP(A915,PROGRAMAS!A:O,3,0)</f>
        <v>DIRETRIZ IV</v>
      </c>
      <c r="E915" s="62"/>
      <c r="F915" s="74" t="s">
        <v>1957</v>
      </c>
      <c r="G915" s="66" t="str">
        <f aca="false">VLOOKUP(F915,'AÇÕES ORÇAMENTÁRIAS'!D:E,2,0)</f>
        <v>2400</v>
      </c>
      <c r="H915" s="65" t="n">
        <f aca="false">VLOOKUP(CONCATENATE(G915,J915),'AÇÕES ORÇAMENTÁRIAS'!O:P,2,0)</f>
        <v>183572135</v>
      </c>
      <c r="I915" s="65" t="n">
        <f aca="false">VLOOKUP(CONCATENATE(G915,J915),'AÇÕES ORÇAMENTÁRIAS'!O:Q,3,0)</f>
        <v>175955715.96</v>
      </c>
      <c r="J915" s="66" t="str">
        <f aca="false">LEFT(K915,5)</f>
        <v>25101</v>
      </c>
      <c r="K915" s="67" t="s">
        <v>1947</v>
      </c>
      <c r="L915" s="71" t="s">
        <v>1958</v>
      </c>
      <c r="M915" s="66" t="str">
        <f aca="false">VLOOKUP(L915,'AÇÕES ESTRATÉGICAS'!D:E,2,0)</f>
        <v>1651</v>
      </c>
      <c r="N915" s="66" t="str">
        <f aca="false">CONCATENATE(J915,O915)</f>
        <v>25101CAPACIDADE DA INFRAESTRUTURA DE BACKUPS E ARMAZENAMENTO</v>
      </c>
      <c r="O915" s="13" t="s">
        <v>1962</v>
      </c>
      <c r="P915" s="13" t="s">
        <v>1963</v>
      </c>
      <c r="Q915" s="15" t="n">
        <v>75</v>
      </c>
      <c r="R915" s="69" t="str">
        <f aca="false">VLOOKUP(O915,'PRODUTOS PPA'!G:G,1,0)</f>
        <v>CAPACIDADE DA INFRAESTRUTURA DE BACKUPS E ARMAZENAMENTO</v>
      </c>
      <c r="S915" s="15" t="s">
        <v>1957</v>
      </c>
      <c r="T915" s="15" t="s">
        <v>1960</v>
      </c>
      <c r="U915" s="15" t="n">
        <v>183572135</v>
      </c>
      <c r="V915" s="15"/>
      <c r="W915" s="13"/>
      <c r="X915" s="13"/>
      <c r="Y915" s="13"/>
      <c r="Z915" s="13"/>
      <c r="AA915" s="13"/>
      <c r="AB915" s="13"/>
      <c r="AC915" s="13"/>
      <c r="AD915" s="13"/>
      <c r="AE915" s="13"/>
      <c r="AF915" s="13"/>
    </row>
    <row r="916" customFormat="false" ht="15" hidden="false" customHeight="true" outlineLevel="0" collapsed="false">
      <c r="A916" s="60" t="s">
        <v>89</v>
      </c>
      <c r="B916" s="61" t="str">
        <f aca="false">VLOOKUP(A916,PROGRAMAS!A:I,5,0)</f>
        <v>GESTÃO</v>
      </c>
      <c r="C916" s="62" t="str">
        <f aca="false">VLOOKUP(A916,PROGRAMAS!A:I,2,0)</f>
        <v>GESTÃO E MANUTENÇÃO DO MINISTÉRIO PÚBLICO</v>
      </c>
      <c r="D916" s="62" t="str">
        <f aca="false">VLOOKUP(A916,PROGRAMAS!A:O,3,0)</f>
        <v>DIRETRIZ IV</v>
      </c>
      <c r="E916" s="62"/>
      <c r="F916" s="74" t="s">
        <v>1957</v>
      </c>
      <c r="G916" s="66" t="str">
        <f aca="false">VLOOKUP(F916,'AÇÕES ORÇAMENTÁRIAS'!D:E,2,0)</f>
        <v>2400</v>
      </c>
      <c r="H916" s="65" t="n">
        <f aca="false">VLOOKUP(CONCATENATE(G916,J916),'AÇÕES ORÇAMENTÁRIAS'!O:P,2,0)</f>
        <v>183572135</v>
      </c>
      <c r="I916" s="65" t="n">
        <f aca="false">VLOOKUP(CONCATENATE(G916,J916),'AÇÕES ORÇAMENTÁRIAS'!O:Q,3,0)</f>
        <v>175955715.96</v>
      </c>
      <c r="J916" s="66" t="str">
        <f aca="false">LEFT(K916,5)</f>
        <v>25101</v>
      </c>
      <c r="K916" s="67" t="s">
        <v>1947</v>
      </c>
      <c r="L916" s="71" t="s">
        <v>1958</v>
      </c>
      <c r="M916" s="66" t="str">
        <f aca="false">VLOOKUP(L916,'AÇÕES ESTRATÉGICAS'!D:E,2,0)</f>
        <v>1651</v>
      </c>
      <c r="N916" s="66" t="str">
        <f aca="false">CONCATENATE(J916,O916)</f>
        <v>25101CUSTEIO ADMINISTRATIVO REALIZADO</v>
      </c>
      <c r="O916" s="13" t="s">
        <v>1964</v>
      </c>
      <c r="P916" s="13" t="s">
        <v>213</v>
      </c>
      <c r="Q916" s="15" t="n">
        <v>100</v>
      </c>
      <c r="R916" s="69" t="str">
        <f aca="false">VLOOKUP(O916,'PRODUTOS PPA'!G:G,1,0)</f>
        <v>CUSTEIO ADMINISTRATIVO REALIZADO</v>
      </c>
      <c r="S916" s="15" t="s">
        <v>1957</v>
      </c>
      <c r="T916" s="15" t="s">
        <v>1960</v>
      </c>
      <c r="U916" s="15" t="n">
        <v>183572135</v>
      </c>
      <c r="V916" s="15"/>
      <c r="W916" s="13"/>
      <c r="X916" s="13"/>
      <c r="Y916" s="13"/>
      <c r="Z916" s="13"/>
      <c r="AA916" s="13"/>
      <c r="AB916" s="13"/>
      <c r="AC916" s="13"/>
      <c r="AD916" s="13"/>
      <c r="AE916" s="13"/>
      <c r="AF916" s="13"/>
    </row>
    <row r="917" customFormat="false" ht="15" hidden="false" customHeight="true" outlineLevel="0" collapsed="false">
      <c r="A917" s="60" t="s">
        <v>89</v>
      </c>
      <c r="B917" s="61" t="str">
        <f aca="false">VLOOKUP(A917,PROGRAMAS!A:I,5,0)</f>
        <v>GESTÃO</v>
      </c>
      <c r="C917" s="62" t="str">
        <f aca="false">VLOOKUP(A917,PROGRAMAS!A:I,2,0)</f>
        <v>GESTÃO E MANUTENÇÃO DO MINISTÉRIO PÚBLICO</v>
      </c>
      <c r="D917" s="62" t="str">
        <f aca="false">VLOOKUP(A917,PROGRAMAS!A:O,3,0)</f>
        <v>DIRETRIZ IV</v>
      </c>
      <c r="E917" s="62"/>
      <c r="F917" s="74" t="s">
        <v>1957</v>
      </c>
      <c r="G917" s="66" t="str">
        <f aca="false">VLOOKUP(F917,'AÇÕES ORÇAMENTÁRIAS'!D:E,2,0)</f>
        <v>2400</v>
      </c>
      <c r="H917" s="65" t="n">
        <f aca="false">VLOOKUP(CONCATENATE(G917,J917),'AÇÕES ORÇAMENTÁRIAS'!O:P,2,0)</f>
        <v>183572135</v>
      </c>
      <c r="I917" s="65" t="n">
        <f aca="false">VLOOKUP(CONCATENATE(G917,J917),'AÇÕES ORÇAMENTÁRIAS'!O:Q,3,0)</f>
        <v>175955715.96</v>
      </c>
      <c r="J917" s="66" t="str">
        <f aca="false">LEFT(K917,5)</f>
        <v>25101</v>
      </c>
      <c r="K917" s="67" t="s">
        <v>1947</v>
      </c>
      <c r="L917" s="71" t="s">
        <v>1958</v>
      </c>
      <c r="M917" s="66" t="str">
        <f aca="false">VLOOKUP(L917,'AÇÕES ESTRATÉGICAS'!D:E,2,0)</f>
        <v>1651</v>
      </c>
      <c r="N917" s="66" t="str">
        <f aca="false">CONCATENATE(J917,O917)</f>
        <v>25101DIVULGAÇÃO DAS AÇÕES REALIZADAS</v>
      </c>
      <c r="O917" s="13" t="s">
        <v>1965</v>
      </c>
      <c r="P917" s="13" t="s">
        <v>213</v>
      </c>
      <c r="Q917" s="15" t="n">
        <v>100</v>
      </c>
      <c r="R917" s="69" t="str">
        <f aca="false">VLOOKUP(O917,'PRODUTOS PPA'!G:G,1,0)</f>
        <v>DIVULGAÇÃO DAS AÇÕES REALIZADAS</v>
      </c>
      <c r="S917" s="15" t="s">
        <v>1957</v>
      </c>
      <c r="T917" s="15" t="s">
        <v>1960</v>
      </c>
      <c r="U917" s="15" t="n">
        <v>183572135</v>
      </c>
      <c r="V917" s="15"/>
      <c r="W917" s="13"/>
      <c r="X917" s="13"/>
      <c r="Y917" s="13"/>
      <c r="Z917" s="13"/>
      <c r="AA917" s="13"/>
      <c r="AB917" s="13"/>
      <c r="AC917" s="13"/>
      <c r="AD917" s="13"/>
      <c r="AE917" s="13"/>
      <c r="AF917" s="13"/>
    </row>
    <row r="918" customFormat="false" ht="15" hidden="false" customHeight="true" outlineLevel="0" collapsed="false">
      <c r="A918" s="60" t="s">
        <v>89</v>
      </c>
      <c r="B918" s="61" t="str">
        <f aca="false">VLOOKUP(A918,PROGRAMAS!A:I,5,0)</f>
        <v>GESTÃO</v>
      </c>
      <c r="C918" s="62" t="str">
        <f aca="false">VLOOKUP(A918,PROGRAMAS!A:I,2,0)</f>
        <v>GESTÃO E MANUTENÇÃO DO MINISTÉRIO PÚBLICO</v>
      </c>
      <c r="D918" s="62" t="str">
        <f aca="false">VLOOKUP(A918,PROGRAMAS!A:O,3,0)</f>
        <v>DIRETRIZ IV</v>
      </c>
      <c r="E918" s="62"/>
      <c r="F918" s="74" t="s">
        <v>1957</v>
      </c>
      <c r="G918" s="66" t="str">
        <f aca="false">VLOOKUP(F918,'AÇÕES ORÇAMENTÁRIAS'!D:E,2,0)</f>
        <v>2400</v>
      </c>
      <c r="H918" s="65" t="n">
        <f aca="false">VLOOKUP(CONCATENATE(G918,J918),'AÇÕES ORÇAMENTÁRIAS'!O:P,2,0)</f>
        <v>183572135</v>
      </c>
      <c r="I918" s="65" t="n">
        <f aca="false">VLOOKUP(CONCATENATE(G918,J918),'AÇÕES ORÇAMENTÁRIAS'!O:Q,3,0)</f>
        <v>175955715.96</v>
      </c>
      <c r="J918" s="66" t="str">
        <f aca="false">LEFT(K918,5)</f>
        <v>25101</v>
      </c>
      <c r="K918" s="67" t="s">
        <v>1947</v>
      </c>
      <c r="L918" s="71" t="s">
        <v>1958</v>
      </c>
      <c r="M918" s="66" t="str">
        <f aca="false">VLOOKUP(L918,'AÇÕES ESTRATÉGICAS'!D:E,2,0)</f>
        <v>1651</v>
      </c>
      <c r="N918" s="66" t="str">
        <f aca="false">CONCATENATE(J918,O918)</f>
        <v>25101DOCUMENTOS DIGITALIZADOS</v>
      </c>
      <c r="O918" s="13" t="s">
        <v>1966</v>
      </c>
      <c r="P918" s="13" t="s">
        <v>213</v>
      </c>
      <c r="Q918" s="15" t="n">
        <v>25</v>
      </c>
      <c r="R918" s="69" t="str">
        <f aca="false">VLOOKUP(O918,'PRODUTOS PPA'!G:G,1,0)</f>
        <v>DOCUMENTOS DIGITALIZADOS</v>
      </c>
      <c r="S918" s="15" t="s">
        <v>1957</v>
      </c>
      <c r="T918" s="15" t="s">
        <v>1960</v>
      </c>
      <c r="U918" s="15" t="n">
        <v>183572135</v>
      </c>
      <c r="V918" s="15"/>
      <c r="W918" s="13"/>
      <c r="X918" s="13"/>
      <c r="Y918" s="13"/>
      <c r="Z918" s="13"/>
      <c r="AA918" s="13"/>
      <c r="AB918" s="13"/>
      <c r="AC918" s="13"/>
      <c r="AD918" s="13"/>
      <c r="AE918" s="13"/>
      <c r="AF918" s="13"/>
    </row>
    <row r="919" customFormat="false" ht="15" hidden="false" customHeight="true" outlineLevel="0" collapsed="false">
      <c r="A919" s="60" t="s">
        <v>89</v>
      </c>
      <c r="B919" s="61" t="str">
        <f aca="false">VLOOKUP(A919,PROGRAMAS!A:I,5,0)</f>
        <v>GESTÃO</v>
      </c>
      <c r="C919" s="62" t="str">
        <f aca="false">VLOOKUP(A919,PROGRAMAS!A:I,2,0)</f>
        <v>GESTÃO E MANUTENÇÃO DO MINISTÉRIO PÚBLICO</v>
      </c>
      <c r="D919" s="62" t="str">
        <f aca="false">VLOOKUP(A919,PROGRAMAS!A:O,3,0)</f>
        <v>DIRETRIZ IV</v>
      </c>
      <c r="E919" s="62"/>
      <c r="F919" s="74" t="s">
        <v>1957</v>
      </c>
      <c r="G919" s="66" t="str">
        <f aca="false">VLOOKUP(F919,'AÇÕES ORÇAMENTÁRIAS'!D:E,2,0)</f>
        <v>2400</v>
      </c>
      <c r="H919" s="65" t="n">
        <f aca="false">VLOOKUP(CONCATENATE(G919,J919),'AÇÕES ORÇAMENTÁRIAS'!O:P,2,0)</f>
        <v>183572135</v>
      </c>
      <c r="I919" s="65" t="n">
        <f aca="false">VLOOKUP(CONCATENATE(G919,J919),'AÇÕES ORÇAMENTÁRIAS'!O:Q,3,0)</f>
        <v>175955715.96</v>
      </c>
      <c r="J919" s="66" t="str">
        <f aca="false">LEFT(K919,5)</f>
        <v>25101</v>
      </c>
      <c r="K919" s="67" t="s">
        <v>1947</v>
      </c>
      <c r="L919" s="71" t="s">
        <v>1958</v>
      </c>
      <c r="M919" s="66" t="str">
        <f aca="false">VLOOKUP(L919,'AÇÕES ESTRATÉGICAS'!D:E,2,0)</f>
        <v>1651</v>
      </c>
      <c r="N919" s="66" t="str">
        <f aca="false">CONCATENATE(J919,O919)</f>
        <v>25101EQUIPAMENTO DE TECNOLOGIA DA INFORMAÇÃO ADQUIRIDO</v>
      </c>
      <c r="O919" s="13" t="s">
        <v>1967</v>
      </c>
      <c r="P919" s="13" t="s">
        <v>327</v>
      </c>
      <c r="Q919" s="15" t="n">
        <v>250</v>
      </c>
      <c r="R919" s="69" t="str">
        <f aca="false">VLOOKUP(O919,'PRODUTOS PPA'!G:G,1,0)</f>
        <v>EQUIPAMENTO DE TECNOLOGIA DA INFORMAÇÃO ADQUIRIDO</v>
      </c>
      <c r="S919" s="15" t="s">
        <v>1957</v>
      </c>
      <c r="T919" s="15" t="s">
        <v>1960</v>
      </c>
      <c r="U919" s="15" t="n">
        <v>183572135</v>
      </c>
      <c r="V919" s="15"/>
      <c r="W919" s="13"/>
      <c r="X919" s="13"/>
      <c r="Y919" s="13"/>
      <c r="Z919" s="13"/>
      <c r="AA919" s="13"/>
      <c r="AB919" s="13"/>
      <c r="AC919" s="13"/>
      <c r="AD919" s="13"/>
      <c r="AE919" s="13"/>
      <c r="AF919" s="13"/>
    </row>
    <row r="920" customFormat="false" ht="15" hidden="false" customHeight="true" outlineLevel="0" collapsed="false">
      <c r="A920" s="60" t="s">
        <v>89</v>
      </c>
      <c r="B920" s="61" t="str">
        <f aca="false">VLOOKUP(A920,PROGRAMAS!A:I,5,0)</f>
        <v>GESTÃO</v>
      </c>
      <c r="C920" s="62" t="str">
        <f aca="false">VLOOKUP(A920,PROGRAMAS!A:I,2,0)</f>
        <v>GESTÃO E MANUTENÇÃO DO MINISTÉRIO PÚBLICO</v>
      </c>
      <c r="D920" s="62" t="str">
        <f aca="false">VLOOKUP(A920,PROGRAMAS!A:O,3,0)</f>
        <v>DIRETRIZ IV</v>
      </c>
      <c r="E920" s="62"/>
      <c r="F920" s="74" t="s">
        <v>1957</v>
      </c>
      <c r="G920" s="66" t="str">
        <f aca="false">VLOOKUP(F920,'AÇÕES ORÇAMENTÁRIAS'!D:E,2,0)</f>
        <v>2400</v>
      </c>
      <c r="H920" s="65" t="n">
        <f aca="false">VLOOKUP(CONCATENATE(G920,J920),'AÇÕES ORÇAMENTÁRIAS'!O:P,2,0)</f>
        <v>183572135</v>
      </c>
      <c r="I920" s="65" t="n">
        <f aca="false">VLOOKUP(CONCATENATE(G920,J920),'AÇÕES ORÇAMENTÁRIAS'!O:Q,3,0)</f>
        <v>175955715.96</v>
      </c>
      <c r="J920" s="66" t="str">
        <f aca="false">LEFT(K920,5)</f>
        <v>25101</v>
      </c>
      <c r="K920" s="67" t="s">
        <v>1947</v>
      </c>
      <c r="L920" s="71" t="s">
        <v>1958</v>
      </c>
      <c r="M920" s="66" t="str">
        <f aca="false">VLOOKUP(L920,'AÇÕES ESTRATÉGICAS'!D:E,2,0)</f>
        <v>1651</v>
      </c>
      <c r="N920" s="66" t="str">
        <f aca="false">CONCATENATE(J920,O920)</f>
        <v>25101IMPLANTAÇÃO DE DIREITOS PREVISTOS NA CARREIRA MINISTERIAL</v>
      </c>
      <c r="O920" s="13" t="s">
        <v>1968</v>
      </c>
      <c r="P920" s="13" t="s">
        <v>213</v>
      </c>
      <c r="Q920" s="15" t="n">
        <v>25</v>
      </c>
      <c r="R920" s="69" t="str">
        <f aca="false">VLOOKUP(O920,'PRODUTOS PPA'!G:G,1,0)</f>
        <v>IMPLANTAÇÃO DE DIREITOS PREVISTOS NA CARREIRA MINISTERIAL</v>
      </c>
      <c r="S920" s="15" t="s">
        <v>1957</v>
      </c>
      <c r="T920" s="15" t="s">
        <v>1960</v>
      </c>
      <c r="U920" s="15" t="n">
        <v>183572135</v>
      </c>
      <c r="V920" s="15"/>
      <c r="W920" s="13"/>
      <c r="X920" s="13"/>
      <c r="Y920" s="13"/>
      <c r="Z920" s="13"/>
      <c r="AA920" s="13"/>
      <c r="AB920" s="13"/>
      <c r="AC920" s="13"/>
      <c r="AD920" s="13"/>
      <c r="AE920" s="13"/>
      <c r="AF920" s="13"/>
    </row>
    <row r="921" customFormat="false" ht="15" hidden="false" customHeight="true" outlineLevel="0" collapsed="false">
      <c r="A921" s="60" t="s">
        <v>89</v>
      </c>
      <c r="B921" s="61" t="str">
        <f aca="false">VLOOKUP(A921,PROGRAMAS!A:I,5,0)</f>
        <v>GESTÃO</v>
      </c>
      <c r="C921" s="62" t="str">
        <f aca="false">VLOOKUP(A921,PROGRAMAS!A:I,2,0)</f>
        <v>GESTÃO E MANUTENÇÃO DO MINISTÉRIO PÚBLICO</v>
      </c>
      <c r="D921" s="62" t="str">
        <f aca="false">VLOOKUP(A921,PROGRAMAS!A:O,3,0)</f>
        <v>DIRETRIZ IV</v>
      </c>
      <c r="E921" s="62"/>
      <c r="F921" s="74" t="s">
        <v>1957</v>
      </c>
      <c r="G921" s="66" t="str">
        <f aca="false">VLOOKUP(F921,'AÇÕES ORÇAMENTÁRIAS'!D:E,2,0)</f>
        <v>2400</v>
      </c>
      <c r="H921" s="65" t="n">
        <f aca="false">VLOOKUP(CONCATENATE(G921,J921),'AÇÕES ORÇAMENTÁRIAS'!O:P,2,0)</f>
        <v>183572135</v>
      </c>
      <c r="I921" s="65" t="n">
        <f aca="false">VLOOKUP(CONCATENATE(G921,J921),'AÇÕES ORÇAMENTÁRIAS'!O:Q,3,0)</f>
        <v>175955715.96</v>
      </c>
      <c r="J921" s="66" t="str">
        <f aca="false">LEFT(K921,5)</f>
        <v>25101</v>
      </c>
      <c r="K921" s="67" t="s">
        <v>1947</v>
      </c>
      <c r="L921" s="71" t="s">
        <v>1958</v>
      </c>
      <c r="M921" s="66" t="str">
        <f aca="false">VLOOKUP(L921,'AÇÕES ESTRATÉGICAS'!D:E,2,0)</f>
        <v>1651</v>
      </c>
      <c r="N921" s="66" t="str">
        <f aca="false">CONCATENATE(J921,O921)</f>
        <v>25101LINKS DE DADOS DE INTERNET EXPANDIDOS</v>
      </c>
      <c r="O921" s="13" t="s">
        <v>1969</v>
      </c>
      <c r="P921" s="13" t="s">
        <v>213</v>
      </c>
      <c r="Q921" s="15" t="n">
        <v>25</v>
      </c>
      <c r="R921" s="69" t="str">
        <f aca="false">VLOOKUP(O921,'PRODUTOS PPA'!G:G,1,0)</f>
        <v>LINKS DE DADOS DE INTERNET EXPANDIDOS</v>
      </c>
      <c r="S921" s="15" t="s">
        <v>1957</v>
      </c>
      <c r="T921" s="15" t="s">
        <v>1960</v>
      </c>
      <c r="U921" s="15" t="n">
        <v>183572135</v>
      </c>
      <c r="V921" s="15"/>
      <c r="W921" s="13"/>
      <c r="X921" s="13"/>
      <c r="Y921" s="13"/>
      <c r="Z921" s="13"/>
      <c r="AA921" s="13"/>
      <c r="AB921" s="13"/>
      <c r="AC921" s="13"/>
      <c r="AD921" s="13"/>
      <c r="AE921" s="13"/>
      <c r="AF921" s="13"/>
    </row>
    <row r="922" customFormat="false" ht="15" hidden="false" customHeight="true" outlineLevel="0" collapsed="false">
      <c r="A922" s="60" t="s">
        <v>89</v>
      </c>
      <c r="B922" s="61" t="str">
        <f aca="false">VLOOKUP(A922,PROGRAMAS!A:I,5,0)</f>
        <v>GESTÃO</v>
      </c>
      <c r="C922" s="62" t="str">
        <f aca="false">VLOOKUP(A922,PROGRAMAS!A:I,2,0)</f>
        <v>GESTÃO E MANUTENÇÃO DO MINISTÉRIO PÚBLICO</v>
      </c>
      <c r="D922" s="62" t="str">
        <f aca="false">VLOOKUP(A922,PROGRAMAS!A:O,3,0)</f>
        <v>DIRETRIZ IV</v>
      </c>
      <c r="E922" s="62"/>
      <c r="F922" s="74" t="s">
        <v>1957</v>
      </c>
      <c r="G922" s="66" t="str">
        <f aca="false">VLOOKUP(F922,'AÇÕES ORÇAMENTÁRIAS'!D:E,2,0)</f>
        <v>2400</v>
      </c>
      <c r="H922" s="65" t="n">
        <f aca="false">VLOOKUP(CONCATENATE(G922,J922),'AÇÕES ORÇAMENTÁRIAS'!O:P,2,0)</f>
        <v>183572135</v>
      </c>
      <c r="I922" s="65" t="n">
        <f aca="false">VLOOKUP(CONCATENATE(G922,J922),'AÇÕES ORÇAMENTÁRIAS'!O:Q,3,0)</f>
        <v>175955715.96</v>
      </c>
      <c r="J922" s="66" t="str">
        <f aca="false">LEFT(K922,5)</f>
        <v>25101</v>
      </c>
      <c r="K922" s="67" t="s">
        <v>1947</v>
      </c>
      <c r="L922" s="71" t="s">
        <v>1958</v>
      </c>
      <c r="M922" s="66" t="str">
        <f aca="false">VLOOKUP(L922,'AÇÕES ESTRATÉGICAS'!D:E,2,0)</f>
        <v>1651</v>
      </c>
      <c r="N922" s="66" t="str">
        <f aca="false">CONCATENATE(J922,O922)</f>
        <v>25101PLANO DE CARGOS E CARREIRAS DOS SERVIDORES DO MINISTÉRIO PÚBLICO REFORMULADO</v>
      </c>
      <c r="O922" s="13" t="s">
        <v>1970</v>
      </c>
      <c r="P922" s="13" t="s">
        <v>147</v>
      </c>
      <c r="Q922" s="15" t="n">
        <v>1</v>
      </c>
      <c r="R922" s="69" t="str">
        <f aca="false">VLOOKUP(O922,'PRODUTOS PPA'!G:G,1,0)</f>
        <v>PLANO DE CARGOS E CARREIRAS DOS SERVIDORES DO MINISTÉRIO PÚBLICO REFORMULADO</v>
      </c>
      <c r="S922" s="15" t="s">
        <v>1957</v>
      </c>
      <c r="T922" s="15" t="s">
        <v>1960</v>
      </c>
      <c r="U922" s="15" t="n">
        <v>183572135</v>
      </c>
      <c r="V922" s="15"/>
      <c r="W922" s="13"/>
      <c r="X922" s="13"/>
      <c r="Y922" s="13"/>
      <c r="Z922" s="13"/>
      <c r="AA922" s="13"/>
      <c r="AB922" s="13"/>
      <c r="AC922" s="13"/>
      <c r="AD922" s="13"/>
      <c r="AE922" s="13"/>
      <c r="AF922" s="13"/>
    </row>
    <row r="923" customFormat="false" ht="15" hidden="false" customHeight="true" outlineLevel="0" collapsed="false">
      <c r="A923" s="60" t="s">
        <v>89</v>
      </c>
      <c r="B923" s="61" t="str">
        <f aca="false">VLOOKUP(A923,PROGRAMAS!A:I,5,0)</f>
        <v>GESTÃO</v>
      </c>
      <c r="C923" s="62" t="str">
        <f aca="false">VLOOKUP(A923,PROGRAMAS!A:I,2,0)</f>
        <v>GESTÃO E MANUTENÇÃO DO MINISTÉRIO PÚBLICO</v>
      </c>
      <c r="D923" s="62" t="str">
        <f aca="false">VLOOKUP(A923,PROGRAMAS!A:O,3,0)</f>
        <v>DIRETRIZ IV</v>
      </c>
      <c r="E923" s="62"/>
      <c r="F923" s="74" t="s">
        <v>1957</v>
      </c>
      <c r="G923" s="66" t="str">
        <f aca="false">VLOOKUP(F923,'AÇÕES ORÇAMENTÁRIAS'!D:E,2,0)</f>
        <v>2400</v>
      </c>
      <c r="H923" s="65" t="n">
        <f aca="false">VLOOKUP(CONCATENATE(G923,J923),'AÇÕES ORÇAMENTÁRIAS'!O:P,2,0)</f>
        <v>183572135</v>
      </c>
      <c r="I923" s="65" t="n">
        <f aca="false">VLOOKUP(CONCATENATE(G923,J923),'AÇÕES ORÇAMENTÁRIAS'!O:Q,3,0)</f>
        <v>175955715.96</v>
      </c>
      <c r="J923" s="66" t="str">
        <f aca="false">LEFT(K923,5)</f>
        <v>25101</v>
      </c>
      <c r="K923" s="67" t="s">
        <v>1947</v>
      </c>
      <c r="L923" s="71" t="s">
        <v>1958</v>
      </c>
      <c r="M923" s="66" t="str">
        <f aca="false">VLOOKUP(L923,'AÇÕES ESTRATÉGICAS'!D:E,2,0)</f>
        <v>1651</v>
      </c>
      <c r="N923" s="66" t="str">
        <f aca="false">CONCATENATE(J923,O923)</f>
        <v>25101PROMOTORIAS DE JUSTIÇA INTERLIGADAS PELO SISTEMA INTEGRADO DO MINISTÉRIO PÚBLICO (SIMP)</v>
      </c>
      <c r="O923" s="13" t="s">
        <v>1971</v>
      </c>
      <c r="P923" s="13" t="s">
        <v>213</v>
      </c>
      <c r="Q923" s="15" t="n">
        <v>25</v>
      </c>
      <c r="R923" s="69" t="str">
        <f aca="false">VLOOKUP(O923,'PRODUTOS PPA'!G:G,1,0)</f>
        <v>PROMOTORIAS DE JUSTIÇA INTERLIGADAS PELO SISTEMA INTEGRADO DO MINISTÉRIO PÚBLICO (SIMP)</v>
      </c>
      <c r="S923" s="15" t="s">
        <v>1957</v>
      </c>
      <c r="T923" s="15" t="s">
        <v>1960</v>
      </c>
      <c r="U923" s="15" t="n">
        <v>183572135</v>
      </c>
      <c r="V923" s="15"/>
      <c r="W923" s="13"/>
      <c r="X923" s="13"/>
      <c r="Y923" s="13"/>
      <c r="Z923" s="13"/>
      <c r="AA923" s="13"/>
      <c r="AB923" s="13"/>
      <c r="AC923" s="13"/>
      <c r="AD923" s="13"/>
      <c r="AE923" s="13"/>
      <c r="AF923" s="13"/>
    </row>
    <row r="924" customFormat="false" ht="15" hidden="false" customHeight="true" outlineLevel="0" collapsed="false">
      <c r="A924" s="60" t="s">
        <v>89</v>
      </c>
      <c r="B924" s="61" t="str">
        <f aca="false">VLOOKUP(A924,PROGRAMAS!A:I,5,0)</f>
        <v>GESTÃO</v>
      </c>
      <c r="C924" s="62" t="str">
        <f aca="false">VLOOKUP(A924,PROGRAMAS!A:I,2,0)</f>
        <v>GESTÃO E MANUTENÇÃO DO MINISTÉRIO PÚBLICO</v>
      </c>
      <c r="D924" s="62" t="str">
        <f aca="false">VLOOKUP(A924,PROGRAMAS!A:O,3,0)</f>
        <v>DIRETRIZ IV</v>
      </c>
      <c r="E924" s="62"/>
      <c r="F924" s="74" t="s">
        <v>1957</v>
      </c>
      <c r="G924" s="66" t="str">
        <f aca="false">VLOOKUP(F924,'AÇÕES ORÇAMENTÁRIAS'!D:E,2,0)</f>
        <v>2400</v>
      </c>
      <c r="H924" s="65" t="n">
        <f aca="false">VLOOKUP(CONCATENATE(G924,J924),'AÇÕES ORÇAMENTÁRIAS'!O:P,2,0)</f>
        <v>183572135</v>
      </c>
      <c r="I924" s="65" t="n">
        <f aca="false">VLOOKUP(CONCATENATE(G924,J924),'AÇÕES ORÇAMENTÁRIAS'!O:Q,3,0)</f>
        <v>175955715.96</v>
      </c>
      <c r="J924" s="66" t="str">
        <f aca="false">LEFT(K924,5)</f>
        <v>25101</v>
      </c>
      <c r="K924" s="67" t="s">
        <v>1947</v>
      </c>
      <c r="L924" s="71" t="s">
        <v>1958</v>
      </c>
      <c r="M924" s="66" t="str">
        <f aca="false">VLOOKUP(L924,'AÇÕES ESTRATÉGICAS'!D:E,2,0)</f>
        <v>1651</v>
      </c>
      <c r="N924" s="66" t="str">
        <f aca="false">CONCATENATE(J924,O924)</f>
        <v>25101PROVIMENTO DE CARGOS DE PROMOTOR DE JUSTIÇA SUBSTITUTO</v>
      </c>
      <c r="O924" s="13" t="s">
        <v>1972</v>
      </c>
      <c r="P924" s="13" t="s">
        <v>753</v>
      </c>
      <c r="Q924" s="15" t="n">
        <v>15</v>
      </c>
      <c r="R924" s="69" t="str">
        <f aca="false">VLOOKUP(O924,'PRODUTOS PPA'!G:G,1,0)</f>
        <v>PROVIMENTO DE CARGOS DE PROMOTOR DE JUSTIÇA SUBSTITUTO</v>
      </c>
      <c r="S924" s="15" t="s">
        <v>1957</v>
      </c>
      <c r="T924" s="15" t="s">
        <v>1960</v>
      </c>
      <c r="U924" s="15" t="n">
        <v>183572135</v>
      </c>
      <c r="V924" s="15"/>
      <c r="W924" s="13"/>
      <c r="X924" s="13"/>
      <c r="Y924" s="13"/>
      <c r="Z924" s="13"/>
      <c r="AA924" s="13"/>
      <c r="AB924" s="13"/>
      <c r="AC924" s="13"/>
      <c r="AD924" s="13"/>
      <c r="AE924" s="13"/>
      <c r="AF924" s="13"/>
    </row>
    <row r="925" customFormat="false" ht="15" hidden="false" customHeight="true" outlineLevel="0" collapsed="false">
      <c r="A925" s="60" t="s">
        <v>89</v>
      </c>
      <c r="B925" s="61" t="str">
        <f aca="false">VLOOKUP(A925,PROGRAMAS!A:I,5,0)</f>
        <v>GESTÃO</v>
      </c>
      <c r="C925" s="62" t="str">
        <f aca="false">VLOOKUP(A925,PROGRAMAS!A:I,2,0)</f>
        <v>GESTÃO E MANUTENÇÃO DO MINISTÉRIO PÚBLICO</v>
      </c>
      <c r="D925" s="62" t="str">
        <f aca="false">VLOOKUP(A925,PROGRAMAS!A:O,3,0)</f>
        <v>DIRETRIZ IV</v>
      </c>
      <c r="E925" s="62"/>
      <c r="F925" s="74" t="s">
        <v>1957</v>
      </c>
      <c r="G925" s="66" t="str">
        <f aca="false">VLOOKUP(F925,'AÇÕES ORÇAMENTÁRIAS'!D:E,2,0)</f>
        <v>2400</v>
      </c>
      <c r="H925" s="65" t="n">
        <f aca="false">VLOOKUP(CONCATENATE(G925,J925),'AÇÕES ORÇAMENTÁRIAS'!O:P,2,0)</f>
        <v>183572135</v>
      </c>
      <c r="I925" s="65" t="n">
        <f aca="false">VLOOKUP(CONCATENATE(G925,J925),'AÇÕES ORÇAMENTÁRIAS'!O:Q,3,0)</f>
        <v>175955715.96</v>
      </c>
      <c r="J925" s="66" t="str">
        <f aca="false">LEFT(K925,5)</f>
        <v>25101</v>
      </c>
      <c r="K925" s="67" t="s">
        <v>1947</v>
      </c>
      <c r="L925" s="71" t="s">
        <v>1958</v>
      </c>
      <c r="M925" s="66" t="str">
        <f aca="false">VLOOKUP(L925,'AÇÕES ESTRATÉGICAS'!D:E,2,0)</f>
        <v>1651</v>
      </c>
      <c r="N925" s="66" t="str">
        <f aca="false">CONCATENATE(J925,O925)</f>
        <v>25101SOFTWARE/SISTEMA QUALIFICADO/IMPLANTADO/IMPLEMENTADO</v>
      </c>
      <c r="O925" s="13" t="s">
        <v>1973</v>
      </c>
      <c r="P925" s="13" t="s">
        <v>147</v>
      </c>
      <c r="Q925" s="15" t="n">
        <v>10</v>
      </c>
      <c r="R925" s="69" t="str">
        <f aca="false">VLOOKUP(O925,'PRODUTOS PPA'!G:G,1,0)</f>
        <v>SOFTWARE/SISTEMA QUALIFICADO/IMPLANTADO/IMPLEMENTADO</v>
      </c>
      <c r="S925" s="15" t="s">
        <v>1957</v>
      </c>
      <c r="T925" s="15" t="s">
        <v>1960</v>
      </c>
      <c r="U925" s="15" t="n">
        <v>183572135</v>
      </c>
      <c r="V925" s="15"/>
      <c r="W925" s="13"/>
      <c r="X925" s="13"/>
      <c r="Y925" s="13"/>
      <c r="Z925" s="13"/>
      <c r="AA925" s="13"/>
      <c r="AB925" s="13"/>
      <c r="AC925" s="13"/>
      <c r="AD925" s="13"/>
      <c r="AE925" s="13"/>
      <c r="AF925" s="13"/>
    </row>
    <row r="926" customFormat="false" ht="15" hidden="false" customHeight="true" outlineLevel="0" collapsed="false">
      <c r="A926" s="60" t="s">
        <v>89</v>
      </c>
      <c r="B926" s="61" t="str">
        <f aca="false">VLOOKUP(A926,PROGRAMAS!A:I,5,0)</f>
        <v>GESTÃO</v>
      </c>
      <c r="C926" s="62" t="str">
        <f aca="false">VLOOKUP(A926,PROGRAMAS!A:I,2,0)</f>
        <v>GESTÃO E MANUTENÇÃO DO MINISTÉRIO PÚBLICO</v>
      </c>
      <c r="D926" s="62" t="str">
        <f aca="false">VLOOKUP(A926,PROGRAMAS!A:O,3,0)</f>
        <v>DIRETRIZ IV</v>
      </c>
      <c r="E926" s="62"/>
      <c r="F926" s="74" t="s">
        <v>1957</v>
      </c>
      <c r="G926" s="66" t="str">
        <f aca="false">VLOOKUP(F926,'AÇÕES ORÇAMENTÁRIAS'!D:E,2,0)</f>
        <v>2400</v>
      </c>
      <c r="H926" s="65" t="n">
        <f aca="false">VLOOKUP(CONCATENATE(G926,J926),'AÇÕES ORÇAMENTÁRIAS'!O:P,2,0)</f>
        <v>183572135</v>
      </c>
      <c r="I926" s="65" t="n">
        <f aca="false">VLOOKUP(CONCATENATE(G926,J926),'AÇÕES ORÇAMENTÁRIAS'!O:Q,3,0)</f>
        <v>175955715.96</v>
      </c>
      <c r="J926" s="66" t="str">
        <f aca="false">LEFT(K926,5)</f>
        <v>25101</v>
      </c>
      <c r="K926" s="67" t="s">
        <v>1947</v>
      </c>
      <c r="L926" s="71" t="s">
        <v>1958</v>
      </c>
      <c r="M926" s="66" t="str">
        <f aca="false">VLOOKUP(L926,'AÇÕES ESTRATÉGICAS'!D:E,2,0)</f>
        <v>1651</v>
      </c>
      <c r="N926" s="66" t="str">
        <f aca="false">CONCATENATE(J926,O926)</f>
        <v>25101VEICULOS AUTOMOTORES ADQUIRIDOS</v>
      </c>
      <c r="O926" s="13" t="s">
        <v>1974</v>
      </c>
      <c r="P926" s="13" t="s">
        <v>147</v>
      </c>
      <c r="Q926" s="15" t="n">
        <v>5</v>
      </c>
      <c r="R926" s="69" t="str">
        <f aca="false">VLOOKUP(O926,'PRODUTOS PPA'!G:G,1,0)</f>
        <v>VEICULOS AUTOMOTORES ADQUIRIDOS</v>
      </c>
      <c r="S926" s="15" t="s">
        <v>1957</v>
      </c>
      <c r="T926" s="15" t="s">
        <v>1960</v>
      </c>
      <c r="U926" s="15" t="n">
        <v>183572135</v>
      </c>
      <c r="V926" s="15"/>
      <c r="W926" s="13"/>
      <c r="X926" s="13"/>
      <c r="Y926" s="13"/>
      <c r="Z926" s="13"/>
      <c r="AA926" s="13"/>
      <c r="AB926" s="13"/>
      <c r="AC926" s="13"/>
      <c r="AD926" s="13"/>
      <c r="AE926" s="13"/>
      <c r="AF926" s="13"/>
    </row>
    <row r="927" customFormat="false" ht="15" hidden="false" customHeight="true" outlineLevel="0" collapsed="false">
      <c r="A927" s="60" t="s">
        <v>89</v>
      </c>
      <c r="B927" s="61" t="str">
        <f aca="false">VLOOKUP(A927,PROGRAMAS!A:I,5,0)</f>
        <v>GESTÃO</v>
      </c>
      <c r="C927" s="62" t="str">
        <f aca="false">VLOOKUP(A927,PROGRAMAS!A:I,2,0)</f>
        <v>GESTÃO E MANUTENÇÃO DO MINISTÉRIO PÚBLICO</v>
      </c>
      <c r="D927" s="62" t="str">
        <f aca="false">VLOOKUP(A927,PROGRAMAS!A:O,3,0)</f>
        <v>DIRETRIZ IV</v>
      </c>
      <c r="E927" s="62"/>
      <c r="F927" s="74" t="s">
        <v>1975</v>
      </c>
      <c r="G927" s="66" t="str">
        <f aca="false">VLOOKUP(F927,'AÇÕES ORÇAMENTÁRIAS'!D:E,2,0)</f>
        <v>2399</v>
      </c>
      <c r="H927" s="65" t="n">
        <f aca="false">VLOOKUP(CONCATENATE(G927,J927),'AÇÕES ORÇAMENTÁRIAS'!O:P,2,0)</f>
        <v>10027262</v>
      </c>
      <c r="I927" s="65" t="n">
        <f aca="false">VLOOKUP(CONCATENATE(G927,J927),'AÇÕES ORÇAMENTÁRIAS'!O:Q,3,0)</f>
        <v>10027262</v>
      </c>
      <c r="J927" s="66" t="str">
        <f aca="false">LEFT(K927,5)</f>
        <v>25101</v>
      </c>
      <c r="K927" s="67" t="s">
        <v>1947</v>
      </c>
      <c r="L927" s="71" t="s">
        <v>1976</v>
      </c>
      <c r="M927" s="66" t="str">
        <f aca="false">VLOOKUP(L927,'AÇÕES ESTRATÉGICAS'!D:E,2,0)</f>
        <v>1631</v>
      </c>
      <c r="N927" s="66" t="str">
        <f aca="false">CONCATENATE(J927,O927)</f>
        <v>25101DESPESAS DE EXERCICIOS ANTERIORES PAGAS</v>
      </c>
      <c r="O927" s="13" t="s">
        <v>1977</v>
      </c>
      <c r="P927" s="13" t="s">
        <v>267</v>
      </c>
      <c r="Q927" s="15" t="n">
        <v>10</v>
      </c>
      <c r="R927" s="69" t="str">
        <f aca="false">VLOOKUP(O927,'PRODUTOS PPA'!G:G,1,0)</f>
        <v>DESPESAS DE EXERCICIOS ANTERIORES PAGAS</v>
      </c>
      <c r="S927" s="15" t="s">
        <v>1975</v>
      </c>
      <c r="T927" s="15" t="s">
        <v>1978</v>
      </c>
      <c r="U927" s="15" t="n">
        <v>10027262</v>
      </c>
      <c r="V927" s="15"/>
      <c r="W927" s="13"/>
      <c r="X927" s="13"/>
      <c r="Y927" s="13"/>
      <c r="Z927" s="13"/>
      <c r="AA927" s="13"/>
      <c r="AB927" s="13"/>
      <c r="AC927" s="13"/>
      <c r="AD927" s="13"/>
      <c r="AE927" s="13"/>
      <c r="AF927" s="13"/>
    </row>
    <row r="928" customFormat="false" ht="15" hidden="false" customHeight="true" outlineLevel="0" collapsed="false">
      <c r="A928" s="60" t="s">
        <v>89</v>
      </c>
      <c r="B928" s="61" t="str">
        <f aca="false">VLOOKUP(A928,PROGRAMAS!A:I,5,0)</f>
        <v>GESTÃO</v>
      </c>
      <c r="C928" s="62" t="str">
        <f aca="false">VLOOKUP(A928,PROGRAMAS!A:I,2,0)</f>
        <v>GESTÃO E MANUTENÇÃO DO MINISTÉRIO PÚBLICO</v>
      </c>
      <c r="D928" s="62" t="str">
        <f aca="false">VLOOKUP(A928,PROGRAMAS!A:O,3,0)</f>
        <v>DIRETRIZ IV</v>
      </c>
      <c r="E928" s="62"/>
      <c r="F928" s="73" t="e">
        <f aca="false">#N/A</f>
        <v>#N/A</v>
      </c>
      <c r="G928" s="66" t="e">
        <f aca="false">VLOOKUP(F928,'AÇÕES ORÇAMENTÁRIAS'!D:E,2,0)</f>
        <v>#N/A</v>
      </c>
      <c r="H928" s="65" t="e">
        <f aca="false">VLOOKUP(CONCATENATE(G928,J928),'AÇÕES ORÇAMENTÁRIAS'!O:P,2,0)</f>
        <v>#N/A</v>
      </c>
      <c r="I928" s="65" t="e">
        <f aca="false">VLOOKUP(CONCATENATE(G928,J928),'AÇÕES ORÇAMENTÁRIAS'!O:Q,3,0)</f>
        <v>#N/A</v>
      </c>
      <c r="J928" s="66" t="str">
        <f aca="false">LEFT(K928,5)</f>
        <v>25101</v>
      </c>
      <c r="K928" s="67" t="s">
        <v>1947</v>
      </c>
      <c r="L928" s="71" t="s">
        <v>1979</v>
      </c>
      <c r="M928" s="66" t="str">
        <f aca="false">VLOOKUP(L928,'AÇÕES ESTRATÉGICAS'!D:E,2,0)</f>
        <v>2485</v>
      </c>
      <c r="N928" s="66" t="str">
        <f aca="false">CONCATENATE(J928,O928)</f>
        <v>25101REFORMA E AMPLIAÇÃO DE SEDES REALIZADA</v>
      </c>
      <c r="O928" s="13" t="s">
        <v>1980</v>
      </c>
      <c r="P928" s="13" t="s">
        <v>246</v>
      </c>
      <c r="Q928" s="15" t="n">
        <v>35000</v>
      </c>
      <c r="R928" s="69" t="str">
        <f aca="false">VLOOKUP(O928,'PRODUTOS PPA'!G:G,1,0)</f>
        <v>REFORMA E AMPLIAÇÃO DE SEDES REALIZADA</v>
      </c>
      <c r="S928" s="15" t="e">
        <f aca="false">#N/A</f>
        <v>#N/A</v>
      </c>
      <c r="T928" s="15" t="e">
        <f aca="false">#N/A</f>
        <v>#N/A</v>
      </c>
      <c r="U928" s="15" t="e">
        <f aca="false">#N/A</f>
        <v>#N/A</v>
      </c>
      <c r="V928" s="15"/>
      <c r="W928" s="13"/>
      <c r="X928" s="13"/>
      <c r="Y928" s="13"/>
      <c r="Z928" s="13"/>
      <c r="AA928" s="13"/>
      <c r="AB928" s="13"/>
      <c r="AC928" s="13"/>
      <c r="AD928" s="13"/>
      <c r="AE928" s="13"/>
      <c r="AF928" s="13"/>
    </row>
    <row r="929" customFormat="false" ht="15" hidden="false" customHeight="true" outlineLevel="0" collapsed="false">
      <c r="A929" s="60" t="s">
        <v>89</v>
      </c>
      <c r="B929" s="61" t="str">
        <f aca="false">VLOOKUP(A929,PROGRAMAS!A:I,5,0)</f>
        <v>GESTÃO</v>
      </c>
      <c r="C929" s="62" t="str">
        <f aca="false">VLOOKUP(A929,PROGRAMAS!A:I,2,0)</f>
        <v>GESTÃO E MANUTENÇÃO DO MINISTÉRIO PÚBLICO</v>
      </c>
      <c r="D929" s="62" t="str">
        <f aca="false">VLOOKUP(A929,PROGRAMAS!A:O,3,0)</f>
        <v>DIRETRIZ IV</v>
      </c>
      <c r="E929" s="62"/>
      <c r="F929" s="73" t="e">
        <f aca="false">#N/A</f>
        <v>#N/A</v>
      </c>
      <c r="G929" s="66" t="e">
        <f aca="false">VLOOKUP(F929,'AÇÕES ORÇAMENTÁRIAS'!D:E,2,0)</f>
        <v>#N/A</v>
      </c>
      <c r="H929" s="65" t="e">
        <f aca="false">VLOOKUP(CONCATENATE(G929,J929),'AÇÕES ORÇAMENTÁRIAS'!O:P,2,0)</f>
        <v>#N/A</v>
      </c>
      <c r="I929" s="65" t="e">
        <f aca="false">VLOOKUP(CONCATENATE(G929,J929),'AÇÕES ORÇAMENTÁRIAS'!O:Q,3,0)</f>
        <v>#N/A</v>
      </c>
      <c r="J929" s="66" t="str">
        <f aca="false">LEFT(K929,5)</f>
        <v>25101</v>
      </c>
      <c r="K929" s="67" t="s">
        <v>1947</v>
      </c>
      <c r="L929" s="71" t="s">
        <v>1979</v>
      </c>
      <c r="M929" s="66" t="str">
        <f aca="false">VLOOKUP(L929,'AÇÕES ESTRATÉGICAS'!D:E,2,0)</f>
        <v>2485</v>
      </c>
      <c r="N929" s="66" t="str">
        <f aca="false">CONCATENATE(J929,O929)</f>
        <v>25101SEDES PRÓPRIAS NO INTERIOR DO ESTADO CONSTRUÍDAS</v>
      </c>
      <c r="O929" s="13" t="s">
        <v>1981</v>
      </c>
      <c r="P929" s="13" t="s">
        <v>473</v>
      </c>
      <c r="Q929" s="15" t="n">
        <v>1</v>
      </c>
      <c r="R929" s="69" t="str">
        <f aca="false">VLOOKUP(O929,'PRODUTOS PPA'!G:G,1,0)</f>
        <v>SEDES PRÓPRIAS NO INTERIOR DO ESTADO CONSTRUÍDAS</v>
      </c>
      <c r="S929" s="15" t="e">
        <f aca="false">#N/A</f>
        <v>#N/A</v>
      </c>
      <c r="T929" s="15" t="e">
        <f aca="false">#N/A</f>
        <v>#N/A</v>
      </c>
      <c r="U929" s="15" t="e">
        <f aca="false">#N/A</f>
        <v>#N/A</v>
      </c>
      <c r="V929" s="15"/>
      <c r="W929" s="13"/>
      <c r="X929" s="13"/>
      <c r="Y929" s="13"/>
      <c r="Z929" s="13"/>
      <c r="AA929" s="13"/>
      <c r="AB929" s="13"/>
      <c r="AC929" s="13"/>
      <c r="AD929" s="13"/>
      <c r="AE929" s="13"/>
      <c r="AF929" s="13"/>
    </row>
    <row r="930" customFormat="false" ht="15" hidden="false" customHeight="true" outlineLevel="0" collapsed="false">
      <c r="A930" s="60" t="s">
        <v>89</v>
      </c>
      <c r="B930" s="61" t="str">
        <f aca="false">VLOOKUP(A930,PROGRAMAS!A:I,5,0)</f>
        <v>GESTÃO</v>
      </c>
      <c r="C930" s="62" t="str">
        <f aca="false">VLOOKUP(A930,PROGRAMAS!A:I,2,0)</f>
        <v>GESTÃO E MANUTENÇÃO DO MINISTÉRIO PÚBLICO</v>
      </c>
      <c r="D930" s="62" t="str">
        <f aca="false">VLOOKUP(A930,PROGRAMAS!A:O,3,0)</f>
        <v>DIRETRIZ IV</v>
      </c>
      <c r="E930" s="62"/>
      <c r="F930" s="73" t="e">
        <f aca="false">#N/A</f>
        <v>#N/A</v>
      </c>
      <c r="G930" s="66" t="e">
        <f aca="false">VLOOKUP(F930,'AÇÕES ORÇAMENTÁRIAS'!D:E,2,0)</f>
        <v>#N/A</v>
      </c>
      <c r="H930" s="65" t="e">
        <f aca="false">VLOOKUP(CONCATENATE(G930,J930),'AÇÕES ORÇAMENTÁRIAS'!O:P,2,0)</f>
        <v>#N/A</v>
      </c>
      <c r="I930" s="65" t="e">
        <f aca="false">VLOOKUP(CONCATENATE(G930,J930),'AÇÕES ORÇAMENTÁRIAS'!O:Q,3,0)</f>
        <v>#N/A</v>
      </c>
      <c r="J930" s="66" t="str">
        <f aca="false">LEFT(K930,5)</f>
        <v>25101</v>
      </c>
      <c r="K930" s="67" t="s">
        <v>1947</v>
      </c>
      <c r="L930" s="71" t="s">
        <v>1982</v>
      </c>
      <c r="M930" s="66" t="str">
        <f aca="false">VLOOKUP(L930,'AÇÕES ESTRATÉGICAS'!D:E,2,0)</f>
        <v>1598</v>
      </c>
      <c r="N930" s="66" t="str">
        <f aca="false">CONCATENATE(J930,O930)</f>
        <v>25101EQUIPAMENTO DE PROTEÇÃO E SEGURANÇA ADQUIRIDO</v>
      </c>
      <c r="O930" s="13" t="s">
        <v>1983</v>
      </c>
      <c r="P930" s="13" t="s">
        <v>147</v>
      </c>
      <c r="Q930" s="15" t="n">
        <v>25</v>
      </c>
      <c r="R930" s="69" t="str">
        <f aca="false">VLOOKUP(O930,'PRODUTOS PPA'!G:G,1,0)</f>
        <v>EQUIPAMENTO DE PROTEÇÃO E SEGURANÇA ADQUIRIDO</v>
      </c>
      <c r="S930" s="15" t="e">
        <f aca="false">#N/A</f>
        <v>#N/A</v>
      </c>
      <c r="T930" s="15" t="e">
        <f aca="false">#N/A</f>
        <v>#N/A</v>
      </c>
      <c r="U930" s="15" t="e">
        <f aca="false">#N/A</f>
        <v>#N/A</v>
      </c>
      <c r="V930" s="15"/>
      <c r="W930" s="13"/>
      <c r="X930" s="13"/>
      <c r="Y930" s="13"/>
      <c r="Z930" s="13"/>
      <c r="AA930" s="13"/>
      <c r="AB930" s="13"/>
      <c r="AC930" s="13"/>
      <c r="AD930" s="13"/>
      <c r="AE930" s="13"/>
      <c r="AF930" s="13"/>
    </row>
    <row r="931" customFormat="false" ht="15" hidden="false" customHeight="true" outlineLevel="0" collapsed="false">
      <c r="A931" s="60" t="s">
        <v>90</v>
      </c>
      <c r="B931" s="61" t="str">
        <f aca="false">VLOOKUP(A931,PROGRAMAS!A:I,5,0)</f>
        <v>TEMÁTICO</v>
      </c>
      <c r="C931" s="62" t="str">
        <f aca="false">VLOOKUP(A931,PROGRAMAS!A:I,2,0)</f>
        <v>DEFESA DA SOCIEDADE</v>
      </c>
      <c r="D931" s="62" t="str">
        <f aca="false">VLOOKUP(A931,PROGRAMAS!A:O,3,0)</f>
        <v>DIRETRIZ IV</v>
      </c>
      <c r="E931" s="62"/>
      <c r="F931" s="74" t="s">
        <v>1984</v>
      </c>
      <c r="G931" s="66" t="str">
        <f aca="false">VLOOKUP(F931,'AÇÕES ORÇAMENTÁRIAS'!D:E,2,0)</f>
        <v>1706</v>
      </c>
      <c r="H931" s="65" t="n">
        <f aca="false">VLOOKUP(CONCATENATE(G931,J931),'AÇÕES ORÇAMENTÁRIAS'!O:P,2,0)</f>
        <v>300000</v>
      </c>
      <c r="I931" s="65" t="n">
        <f aca="false">VLOOKUP(CONCATENATE(G931,J931),'AÇÕES ORÇAMENTÁRIAS'!O:Q,3,0)</f>
        <v>0</v>
      </c>
      <c r="J931" s="66" t="str">
        <f aca="false">LEFT(K931,5)</f>
        <v>25101</v>
      </c>
      <c r="K931" s="67" t="s">
        <v>1947</v>
      </c>
      <c r="L931" s="71" t="s">
        <v>1985</v>
      </c>
      <c r="M931" s="66" t="str">
        <f aca="false">VLOOKUP(L931,'AÇÕES ESTRATÉGICAS'!D:E,2,0)</f>
        <v>1550</v>
      </c>
      <c r="N931" s="66" t="str">
        <f aca="false">CONCATENATE(J931,O931)</f>
        <v>25101CAMPANHAS EDUCATIVAS REALIZADAS</v>
      </c>
      <c r="O931" s="13" t="s">
        <v>1986</v>
      </c>
      <c r="P931" s="13" t="s">
        <v>147</v>
      </c>
      <c r="Q931" s="15" t="n">
        <v>15</v>
      </c>
      <c r="R931" s="69" t="str">
        <f aca="false">VLOOKUP(O931,'PRODUTOS PPA'!G:G,1,0)</f>
        <v>CAMPANHAS EDUCATIVAS REALIZADAS</v>
      </c>
      <c r="S931" s="15" t="s">
        <v>1984</v>
      </c>
      <c r="T931" s="15" t="s">
        <v>1987</v>
      </c>
      <c r="U931" s="15" t="n">
        <v>300000</v>
      </c>
      <c r="V931" s="15"/>
      <c r="W931" s="13"/>
      <c r="X931" s="13"/>
      <c r="Y931" s="13"/>
      <c r="Z931" s="13"/>
      <c r="AA931" s="13"/>
      <c r="AB931" s="13"/>
      <c r="AC931" s="13"/>
      <c r="AD931" s="13"/>
      <c r="AE931" s="13"/>
      <c r="AF931" s="13"/>
    </row>
    <row r="932" customFormat="false" ht="15" hidden="false" customHeight="true" outlineLevel="0" collapsed="false">
      <c r="A932" s="60" t="s">
        <v>90</v>
      </c>
      <c r="B932" s="61" t="str">
        <f aca="false">VLOOKUP(A932,PROGRAMAS!A:I,5,0)</f>
        <v>TEMÁTICO</v>
      </c>
      <c r="C932" s="62" t="str">
        <f aca="false">VLOOKUP(A932,PROGRAMAS!A:I,2,0)</f>
        <v>DEFESA DA SOCIEDADE</v>
      </c>
      <c r="D932" s="62" t="str">
        <f aca="false">VLOOKUP(A932,PROGRAMAS!A:O,3,0)</f>
        <v>DIRETRIZ IV</v>
      </c>
      <c r="E932" s="62"/>
      <c r="F932" s="74" t="s">
        <v>1984</v>
      </c>
      <c r="G932" s="66" t="str">
        <f aca="false">VLOOKUP(F932,'AÇÕES ORÇAMENTÁRIAS'!D:E,2,0)</f>
        <v>1706</v>
      </c>
      <c r="H932" s="65" t="n">
        <f aca="false">VLOOKUP(CONCATENATE(G932,J932),'AÇÕES ORÇAMENTÁRIAS'!O:P,2,0)</f>
        <v>300000</v>
      </c>
      <c r="I932" s="65" t="n">
        <f aca="false">VLOOKUP(CONCATENATE(G932,J932),'AÇÕES ORÇAMENTÁRIAS'!O:Q,3,0)</f>
        <v>0</v>
      </c>
      <c r="J932" s="66" t="str">
        <f aca="false">LEFT(K932,5)</f>
        <v>25101</v>
      </c>
      <c r="K932" s="67" t="s">
        <v>1947</v>
      </c>
      <c r="L932" s="71" t="s">
        <v>1985</v>
      </c>
      <c r="M932" s="66" t="str">
        <f aca="false">VLOOKUP(L932,'AÇÕES ESTRATÉGICAS'!D:E,2,0)</f>
        <v>1550</v>
      </c>
      <c r="N932" s="66" t="str">
        <f aca="false">CONCATENATE(J932,O932)</f>
        <v>25101PROJETO MINISTÉRIO PÚBLICO ITINERANTE IMPLANTADO</v>
      </c>
      <c r="O932" s="13" t="s">
        <v>1988</v>
      </c>
      <c r="P932" s="13" t="s">
        <v>267</v>
      </c>
      <c r="Q932" s="15" t="n">
        <v>25</v>
      </c>
      <c r="R932" s="69" t="str">
        <f aca="false">VLOOKUP(O932,'PRODUTOS PPA'!G:G,1,0)</f>
        <v>PROJETO MINISTÉRIO PÚBLICO ITINERANTE IMPLANTADO</v>
      </c>
      <c r="S932" s="15" t="s">
        <v>1984</v>
      </c>
      <c r="T932" s="15" t="s">
        <v>1987</v>
      </c>
      <c r="U932" s="15" t="n">
        <v>300000</v>
      </c>
      <c r="V932" s="15"/>
      <c r="W932" s="13"/>
      <c r="X932" s="13"/>
      <c r="Y932" s="13"/>
      <c r="Z932" s="13"/>
      <c r="AA932" s="13"/>
      <c r="AB932" s="13"/>
      <c r="AC932" s="13"/>
      <c r="AD932" s="13"/>
      <c r="AE932" s="13"/>
      <c r="AF932" s="13"/>
    </row>
    <row r="933" customFormat="false" ht="15" hidden="false" customHeight="true" outlineLevel="0" collapsed="false">
      <c r="A933" s="60" t="s">
        <v>90</v>
      </c>
      <c r="B933" s="61" t="str">
        <f aca="false">VLOOKUP(A933,PROGRAMAS!A:I,5,0)</f>
        <v>TEMÁTICO</v>
      </c>
      <c r="C933" s="62" t="str">
        <f aca="false">VLOOKUP(A933,PROGRAMAS!A:I,2,0)</f>
        <v>DEFESA DA SOCIEDADE</v>
      </c>
      <c r="D933" s="62" t="str">
        <f aca="false">VLOOKUP(A933,PROGRAMAS!A:O,3,0)</f>
        <v>DIRETRIZ IV</v>
      </c>
      <c r="E933" s="62"/>
      <c r="F933" s="74" t="s">
        <v>1984</v>
      </c>
      <c r="G933" s="66" t="str">
        <f aca="false">VLOOKUP(F933,'AÇÕES ORÇAMENTÁRIAS'!D:E,2,0)</f>
        <v>1706</v>
      </c>
      <c r="H933" s="65" t="n">
        <f aca="false">VLOOKUP(CONCATENATE(G933,J933),'AÇÕES ORÇAMENTÁRIAS'!O:P,2,0)</f>
        <v>300000</v>
      </c>
      <c r="I933" s="65" t="n">
        <f aca="false">VLOOKUP(CONCATENATE(G933,J933),'AÇÕES ORÇAMENTÁRIAS'!O:Q,3,0)</f>
        <v>0</v>
      </c>
      <c r="J933" s="66" t="str">
        <f aca="false">LEFT(K933,5)</f>
        <v>25101</v>
      </c>
      <c r="K933" s="67" t="s">
        <v>1947</v>
      </c>
      <c r="L933" s="71" t="s">
        <v>1985</v>
      </c>
      <c r="M933" s="66" t="str">
        <f aca="false">VLOOKUP(L933,'AÇÕES ESTRATÉGICAS'!D:E,2,0)</f>
        <v>1550</v>
      </c>
      <c r="N933" s="66" t="str">
        <f aca="false">CONCATENATE(J933,O933)</f>
        <v>25101PROJETO O MINISTÉRIO PÚBLICO PELA PAZ NO TRÂNSITO E EM DEFESA DA VIDA IMPLANTADO</v>
      </c>
      <c r="O933" s="13" t="s">
        <v>1989</v>
      </c>
      <c r="P933" s="13" t="s">
        <v>267</v>
      </c>
      <c r="Q933" s="15" t="n">
        <v>25</v>
      </c>
      <c r="R933" s="69" t="str">
        <f aca="false">VLOOKUP(O933,'PRODUTOS PPA'!G:G,1,0)</f>
        <v>PROJETO O MINISTÉRIO PÚBLICO PELA PAZ NO TRÂNSITO E EM DEFESA DA VIDA IMPLANTADO</v>
      </c>
      <c r="S933" s="15" t="s">
        <v>1984</v>
      </c>
      <c r="T933" s="15" t="s">
        <v>1987</v>
      </c>
      <c r="U933" s="15" t="n">
        <v>300000</v>
      </c>
      <c r="V933" s="15"/>
      <c r="W933" s="13"/>
      <c r="X933" s="13"/>
      <c r="Y933" s="13"/>
      <c r="Z933" s="13"/>
      <c r="AA933" s="13"/>
      <c r="AB933" s="13"/>
      <c r="AC933" s="13"/>
      <c r="AD933" s="13"/>
      <c r="AE933" s="13"/>
      <c r="AF933" s="13"/>
    </row>
    <row r="934" customFormat="false" ht="15" hidden="false" customHeight="true" outlineLevel="0" collapsed="false">
      <c r="A934" s="60" t="s">
        <v>90</v>
      </c>
      <c r="B934" s="61" t="str">
        <f aca="false">VLOOKUP(A934,PROGRAMAS!A:I,5,0)</f>
        <v>TEMÁTICO</v>
      </c>
      <c r="C934" s="62" t="str">
        <f aca="false">VLOOKUP(A934,PROGRAMAS!A:I,2,0)</f>
        <v>DEFESA DA SOCIEDADE</v>
      </c>
      <c r="D934" s="62" t="str">
        <f aca="false">VLOOKUP(A934,PROGRAMAS!A:O,3,0)</f>
        <v>DIRETRIZ IV</v>
      </c>
      <c r="E934" s="62"/>
      <c r="F934" s="74" t="s">
        <v>1984</v>
      </c>
      <c r="G934" s="66" t="str">
        <f aca="false">VLOOKUP(F934,'AÇÕES ORÇAMENTÁRIAS'!D:E,2,0)</f>
        <v>1706</v>
      </c>
      <c r="H934" s="65" t="n">
        <f aca="false">VLOOKUP(CONCATENATE(G934,J934),'AÇÕES ORÇAMENTÁRIAS'!O:P,2,0)</f>
        <v>300000</v>
      </c>
      <c r="I934" s="65" t="n">
        <f aca="false">VLOOKUP(CONCATENATE(G934,J934),'AÇÕES ORÇAMENTÁRIAS'!O:Q,3,0)</f>
        <v>0</v>
      </c>
      <c r="J934" s="66" t="str">
        <f aca="false">LEFT(K934,5)</f>
        <v>25101</v>
      </c>
      <c r="K934" s="67" t="s">
        <v>1947</v>
      </c>
      <c r="L934" s="71" t="s">
        <v>1985</v>
      </c>
      <c r="M934" s="66" t="str">
        <f aca="false">VLOOKUP(L934,'AÇÕES ESTRATÉGICAS'!D:E,2,0)</f>
        <v>1550</v>
      </c>
      <c r="N934" s="66" t="str">
        <f aca="false">CONCATENATE(J934,O934)</f>
        <v>25101PROJETO PROCON MÓVEL IMPLANTADO</v>
      </c>
      <c r="O934" s="13" t="s">
        <v>1990</v>
      </c>
      <c r="P934" s="13" t="s">
        <v>267</v>
      </c>
      <c r="Q934" s="15" t="n">
        <v>25</v>
      </c>
      <c r="R934" s="69" t="str">
        <f aca="false">VLOOKUP(O934,'PRODUTOS PPA'!G:G,1,0)</f>
        <v>PROJETO PROCON MÓVEL IMPLANTADO</v>
      </c>
      <c r="S934" s="15" t="s">
        <v>1984</v>
      </c>
      <c r="T934" s="15" t="s">
        <v>1987</v>
      </c>
      <c r="U934" s="15" t="n">
        <v>300000</v>
      </c>
      <c r="V934" s="15"/>
      <c r="W934" s="13"/>
      <c r="X934" s="13"/>
      <c r="Y934" s="13"/>
      <c r="Z934" s="13"/>
      <c r="AA934" s="13"/>
      <c r="AB934" s="13"/>
      <c r="AC934" s="13"/>
      <c r="AD934" s="13"/>
      <c r="AE934" s="13"/>
      <c r="AF934" s="13"/>
    </row>
    <row r="935" customFormat="false" ht="15" hidden="false" customHeight="true" outlineLevel="0" collapsed="false">
      <c r="A935" s="60" t="s">
        <v>90</v>
      </c>
      <c r="B935" s="61" t="str">
        <f aca="false">VLOOKUP(A935,PROGRAMAS!A:I,5,0)</f>
        <v>TEMÁTICO</v>
      </c>
      <c r="C935" s="62" t="str">
        <f aca="false">VLOOKUP(A935,PROGRAMAS!A:I,2,0)</f>
        <v>DEFESA DA SOCIEDADE</v>
      </c>
      <c r="D935" s="62" t="str">
        <f aca="false">VLOOKUP(A935,PROGRAMAS!A:O,3,0)</f>
        <v>DIRETRIZ IV</v>
      </c>
      <c r="E935" s="62"/>
      <c r="F935" s="73" t="e">
        <f aca="false">#N/A</f>
        <v>#N/A</v>
      </c>
      <c r="G935" s="66" t="e">
        <f aca="false">VLOOKUP(F935,'AÇÕES ORÇAMENTÁRIAS'!D:E,2,0)</f>
        <v>#N/A</v>
      </c>
      <c r="H935" s="65" t="e">
        <f aca="false">VLOOKUP(CONCATENATE(G935,J935),'AÇÕES ORÇAMENTÁRIAS'!O:P,2,0)</f>
        <v>#N/A</v>
      </c>
      <c r="I935" s="65" t="e">
        <f aca="false">VLOOKUP(CONCATENATE(G935,J935),'AÇÕES ORÇAMENTÁRIAS'!O:Q,3,0)</f>
        <v>#N/A</v>
      </c>
      <c r="J935" s="66" t="str">
        <f aca="false">LEFT(K935,5)</f>
        <v>25101</v>
      </c>
      <c r="K935" s="67" t="s">
        <v>1947</v>
      </c>
      <c r="L935" s="71" t="s">
        <v>1991</v>
      </c>
      <c r="M935" s="66" t="str">
        <f aca="false">VLOOKUP(L935,'AÇÕES ESTRATÉGICAS'!D:E,2,0)</f>
        <v>1561</v>
      </c>
      <c r="N935" s="66" t="str">
        <f aca="false">CONCATENATE(J935,O935)</f>
        <v>25101EQUIPAMENTO DE TECNOLOGIA DA INFORMAÇÃO ADQUIRIDO</v>
      </c>
      <c r="O935" s="13" t="s">
        <v>1967</v>
      </c>
      <c r="P935" s="13" t="s">
        <v>327</v>
      </c>
      <c r="Q935" s="15" t="n">
        <v>5</v>
      </c>
      <c r="R935" s="69" t="str">
        <f aca="false">VLOOKUP(O935,'PRODUTOS PPA'!G:G,1,0)</f>
        <v>EQUIPAMENTO DE TECNOLOGIA DA INFORMAÇÃO ADQUIRIDO</v>
      </c>
      <c r="S935" s="15" t="e">
        <f aca="false">#N/A</f>
        <v>#N/A</v>
      </c>
      <c r="T935" s="15" t="e">
        <f aca="false">#N/A</f>
        <v>#N/A</v>
      </c>
      <c r="U935" s="15" t="e">
        <f aca="false">#N/A</f>
        <v>#N/A</v>
      </c>
      <c r="V935" s="15"/>
      <c r="W935" s="13"/>
      <c r="X935" s="13"/>
      <c r="Y935" s="13"/>
      <c r="Z935" s="13"/>
      <c r="AA935" s="13"/>
      <c r="AB935" s="13"/>
      <c r="AC935" s="13"/>
      <c r="AD935" s="13"/>
      <c r="AE935" s="13"/>
      <c r="AF935" s="13"/>
    </row>
    <row r="936" customFormat="false" ht="15" hidden="false" customHeight="true" outlineLevel="0" collapsed="false">
      <c r="A936" s="60" t="s">
        <v>90</v>
      </c>
      <c r="B936" s="61" t="str">
        <f aca="false">VLOOKUP(A936,PROGRAMAS!A:I,5,0)</f>
        <v>TEMÁTICO</v>
      </c>
      <c r="C936" s="62" t="str">
        <f aca="false">VLOOKUP(A936,PROGRAMAS!A:I,2,0)</f>
        <v>DEFESA DA SOCIEDADE</v>
      </c>
      <c r="D936" s="62" t="str">
        <f aca="false">VLOOKUP(A936,PROGRAMAS!A:O,3,0)</f>
        <v>DIRETRIZ IV</v>
      </c>
      <c r="E936" s="62"/>
      <c r="F936" s="73" t="e">
        <f aca="false">#N/A</f>
        <v>#N/A</v>
      </c>
      <c r="G936" s="66" t="e">
        <f aca="false">VLOOKUP(F936,'AÇÕES ORÇAMENTÁRIAS'!D:E,2,0)</f>
        <v>#N/A</v>
      </c>
      <c r="H936" s="65" t="e">
        <f aca="false">VLOOKUP(CONCATENATE(G936,J936),'AÇÕES ORÇAMENTÁRIAS'!O:P,2,0)</f>
        <v>#N/A</v>
      </c>
      <c r="I936" s="65" t="e">
        <f aca="false">VLOOKUP(CONCATENATE(G936,J936),'AÇÕES ORÇAMENTÁRIAS'!O:Q,3,0)</f>
        <v>#N/A</v>
      </c>
      <c r="J936" s="66" t="str">
        <f aca="false">LEFT(K936,5)</f>
        <v>25101</v>
      </c>
      <c r="K936" s="67" t="s">
        <v>1947</v>
      </c>
      <c r="L936" s="71" t="s">
        <v>1991</v>
      </c>
      <c r="M936" s="66" t="str">
        <f aca="false">VLOOKUP(L936,'AÇÕES ESTRATÉGICAS'!D:E,2,0)</f>
        <v>1561</v>
      </c>
      <c r="N936" s="66" t="str">
        <f aca="false">CONCATENATE(J936,O936)</f>
        <v>25101QUALIFICAÇÃO TÉCNICA DOS INTEGRANTES</v>
      </c>
      <c r="O936" s="13" t="s">
        <v>1992</v>
      </c>
      <c r="P936" s="13" t="s">
        <v>267</v>
      </c>
      <c r="Q936" s="15" t="n">
        <v>30</v>
      </c>
      <c r="R936" s="69" t="str">
        <f aca="false">VLOOKUP(O936,'PRODUTOS PPA'!G:G,1,0)</f>
        <v>QUALIFICAÇÃO TÉCNICA DOS INTEGRANTES</v>
      </c>
      <c r="S936" s="15" t="e">
        <f aca="false">#N/A</f>
        <v>#N/A</v>
      </c>
      <c r="T936" s="15" t="e">
        <f aca="false">#N/A</f>
        <v>#N/A</v>
      </c>
      <c r="U936" s="15" t="e">
        <f aca="false">#N/A</f>
        <v>#N/A</v>
      </c>
      <c r="V936" s="15"/>
      <c r="W936" s="13"/>
      <c r="X936" s="13"/>
      <c r="Y936" s="13"/>
      <c r="Z936" s="13"/>
      <c r="AA936" s="13"/>
      <c r="AB936" s="13"/>
      <c r="AC936" s="13"/>
      <c r="AD936" s="13"/>
      <c r="AE936" s="13"/>
      <c r="AF936" s="13"/>
    </row>
    <row r="937" customFormat="false" ht="15" hidden="false" customHeight="true" outlineLevel="0" collapsed="false">
      <c r="A937" s="60" t="s">
        <v>90</v>
      </c>
      <c r="B937" s="61" t="str">
        <f aca="false">VLOOKUP(A937,PROGRAMAS!A:I,5,0)</f>
        <v>TEMÁTICO</v>
      </c>
      <c r="C937" s="62" t="str">
        <f aca="false">VLOOKUP(A937,PROGRAMAS!A:I,2,0)</f>
        <v>DEFESA DA SOCIEDADE</v>
      </c>
      <c r="D937" s="62" t="str">
        <f aca="false">VLOOKUP(A937,PROGRAMAS!A:O,3,0)</f>
        <v>DIRETRIZ IV</v>
      </c>
      <c r="E937" s="62"/>
      <c r="F937" s="73" t="e">
        <f aca="false">#N/A</f>
        <v>#N/A</v>
      </c>
      <c r="G937" s="66" t="e">
        <f aca="false">VLOOKUP(F937,'AÇÕES ORÇAMENTÁRIAS'!D:E,2,0)</f>
        <v>#N/A</v>
      </c>
      <c r="H937" s="65" t="e">
        <f aca="false">VLOOKUP(CONCATENATE(G937,J937),'AÇÕES ORÇAMENTÁRIAS'!O:P,2,0)</f>
        <v>#N/A</v>
      </c>
      <c r="I937" s="65" t="e">
        <f aca="false">VLOOKUP(CONCATENATE(G937,J937),'AÇÕES ORÇAMENTÁRIAS'!O:Q,3,0)</f>
        <v>#N/A</v>
      </c>
      <c r="J937" s="66" t="str">
        <f aca="false">LEFT(K937,5)</f>
        <v>25101</v>
      </c>
      <c r="K937" s="67" t="s">
        <v>1947</v>
      </c>
      <c r="L937" s="71" t="s">
        <v>1991</v>
      </c>
      <c r="M937" s="66" t="str">
        <f aca="false">VLOOKUP(L937,'AÇÕES ESTRATÉGICAS'!D:E,2,0)</f>
        <v>1561</v>
      </c>
      <c r="N937" s="66" t="str">
        <f aca="false">CONCATENATE(J937,O937)</f>
        <v>25101SOFTWARE/SISTEMA QUALIFICADO/IMPLANTADO/IMPLEMENTADO</v>
      </c>
      <c r="O937" s="13" t="s">
        <v>1973</v>
      </c>
      <c r="P937" s="13" t="s">
        <v>147</v>
      </c>
      <c r="Q937" s="15" t="n">
        <v>2</v>
      </c>
      <c r="R937" s="69" t="str">
        <f aca="false">VLOOKUP(O937,'PRODUTOS PPA'!G:G,1,0)</f>
        <v>SOFTWARE/SISTEMA QUALIFICADO/IMPLANTADO/IMPLEMENTADO</v>
      </c>
      <c r="S937" s="15" t="e">
        <f aca="false">#N/A</f>
        <v>#N/A</v>
      </c>
      <c r="T937" s="15" t="e">
        <f aca="false">#N/A</f>
        <v>#N/A</v>
      </c>
      <c r="U937" s="15" t="e">
        <f aca="false">#N/A</f>
        <v>#N/A</v>
      </c>
      <c r="V937" s="15"/>
      <c r="W937" s="13"/>
      <c r="X937" s="13"/>
      <c r="Y937" s="13"/>
      <c r="Z937" s="13"/>
      <c r="AA937" s="13"/>
      <c r="AB937" s="13"/>
      <c r="AC937" s="13"/>
      <c r="AD937" s="13"/>
      <c r="AE937" s="13"/>
      <c r="AF937" s="13"/>
    </row>
    <row r="938" customFormat="false" ht="15" hidden="false" customHeight="true" outlineLevel="0" collapsed="false">
      <c r="A938" s="60" t="s">
        <v>90</v>
      </c>
      <c r="B938" s="61" t="str">
        <f aca="false">VLOOKUP(A938,PROGRAMAS!A:I,5,0)</f>
        <v>TEMÁTICO</v>
      </c>
      <c r="C938" s="62" t="str">
        <f aca="false">VLOOKUP(A938,PROGRAMAS!A:I,2,0)</f>
        <v>DEFESA DA SOCIEDADE</v>
      </c>
      <c r="D938" s="62" t="str">
        <f aca="false">VLOOKUP(A938,PROGRAMAS!A:O,3,0)</f>
        <v>DIRETRIZ IV</v>
      </c>
      <c r="E938" s="62"/>
      <c r="F938" s="73" t="e">
        <f aca="false">#N/A</f>
        <v>#N/A</v>
      </c>
      <c r="G938" s="66" t="e">
        <f aca="false">VLOOKUP(F938,'AÇÕES ORÇAMENTÁRIAS'!D:E,2,0)</f>
        <v>#N/A</v>
      </c>
      <c r="H938" s="65" t="e">
        <f aca="false">VLOOKUP(CONCATENATE(G938,J938),'AÇÕES ORÇAMENTÁRIAS'!O:P,2,0)</f>
        <v>#N/A</v>
      </c>
      <c r="I938" s="65" t="e">
        <f aca="false">VLOOKUP(CONCATENATE(G938,J938),'AÇÕES ORÇAMENTÁRIAS'!O:Q,3,0)</f>
        <v>#N/A</v>
      </c>
      <c r="J938" s="66" t="str">
        <f aca="false">LEFT(K938,5)</f>
        <v>25101</v>
      </c>
      <c r="K938" s="67" t="s">
        <v>1947</v>
      </c>
      <c r="L938" s="71" t="s">
        <v>1993</v>
      </c>
      <c r="M938" s="66" t="str">
        <f aca="false">VLOOKUP(L938,'AÇÕES ESTRATÉGICAS'!D:E,2,0)</f>
        <v>1646</v>
      </c>
      <c r="N938" s="66" t="str">
        <f aca="false">CONCATENATE(J938,O938)</f>
        <v>25101NÚCLEOS REGIONAIS DE PROMOTORIAS DE JUSTIÇA INSTALADOS</v>
      </c>
      <c r="O938" s="13" t="s">
        <v>1994</v>
      </c>
      <c r="P938" s="13" t="s">
        <v>147</v>
      </c>
      <c r="Q938" s="15" t="n">
        <v>3</v>
      </c>
      <c r="R938" s="69" t="str">
        <f aca="false">VLOOKUP(O938,'PRODUTOS PPA'!G:G,1,0)</f>
        <v>NÚCLEOS REGIONAIS DE PROMOTORIAS DE JUSTIÇA INSTALADOS</v>
      </c>
      <c r="S938" s="15" t="e">
        <f aca="false">#N/A</f>
        <v>#N/A</v>
      </c>
      <c r="T938" s="15" t="e">
        <f aca="false">#N/A</f>
        <v>#N/A</v>
      </c>
      <c r="U938" s="15" t="e">
        <f aca="false">#N/A</f>
        <v>#N/A</v>
      </c>
      <c r="V938" s="15"/>
      <c r="W938" s="13"/>
      <c r="X938" s="13"/>
      <c r="Y938" s="13"/>
      <c r="Z938" s="13"/>
      <c r="AA938" s="13"/>
      <c r="AB938" s="13"/>
      <c r="AC938" s="13"/>
      <c r="AD938" s="13"/>
      <c r="AE938" s="13"/>
      <c r="AF938" s="13"/>
    </row>
    <row r="939" customFormat="false" ht="15" hidden="false" customHeight="true" outlineLevel="0" collapsed="false">
      <c r="A939" s="60" t="s">
        <v>90</v>
      </c>
      <c r="B939" s="61" t="str">
        <f aca="false">VLOOKUP(A939,PROGRAMAS!A:I,5,0)</f>
        <v>TEMÁTICO</v>
      </c>
      <c r="C939" s="62" t="str">
        <f aca="false">VLOOKUP(A939,PROGRAMAS!A:I,2,0)</f>
        <v>DEFESA DA SOCIEDADE</v>
      </c>
      <c r="D939" s="62" t="str">
        <f aca="false">VLOOKUP(A939,PROGRAMAS!A:O,3,0)</f>
        <v>DIRETRIZ IV</v>
      </c>
      <c r="E939" s="62"/>
      <c r="F939" s="73" t="e">
        <f aca="false">#N/A</f>
        <v>#N/A</v>
      </c>
      <c r="G939" s="66" t="e">
        <f aca="false">VLOOKUP(F939,'AÇÕES ORÇAMENTÁRIAS'!D:E,2,0)</f>
        <v>#N/A</v>
      </c>
      <c r="H939" s="65" t="e">
        <f aca="false">VLOOKUP(CONCATENATE(G939,J939),'AÇÕES ORÇAMENTÁRIAS'!O:P,2,0)</f>
        <v>#N/A</v>
      </c>
      <c r="I939" s="65" t="e">
        <f aca="false">VLOOKUP(CONCATENATE(G939,J939),'AÇÕES ORÇAMENTÁRIAS'!O:Q,3,0)</f>
        <v>#N/A</v>
      </c>
      <c r="J939" s="66" t="str">
        <f aca="false">LEFT(K939,5)</f>
        <v>25101</v>
      </c>
      <c r="K939" s="67" t="s">
        <v>1947</v>
      </c>
      <c r="L939" s="71" t="s">
        <v>1993</v>
      </c>
      <c r="M939" s="66" t="str">
        <f aca="false">VLOOKUP(L939,'AÇÕES ESTRATÉGICAS'!D:E,2,0)</f>
        <v>1646</v>
      </c>
      <c r="N939" s="66" t="str">
        <f aca="false">CONCATENATE(J939,O939)</f>
        <v>25101PROCESSOS E ROTINAS PADRONIZADOS</v>
      </c>
      <c r="O939" s="13" t="s">
        <v>1995</v>
      </c>
      <c r="P939" s="13" t="s">
        <v>267</v>
      </c>
      <c r="Q939" s="15" t="n">
        <v>25</v>
      </c>
      <c r="R939" s="69" t="str">
        <f aca="false">VLOOKUP(O939,'PRODUTOS PPA'!G:G,1,0)</f>
        <v>PROCESSOS E ROTINAS PADRONIZADOS</v>
      </c>
      <c r="S939" s="15" t="e">
        <f aca="false">#N/A</f>
        <v>#N/A</v>
      </c>
      <c r="T939" s="15" t="e">
        <f aca="false">#N/A</f>
        <v>#N/A</v>
      </c>
      <c r="U939" s="15" t="e">
        <f aca="false">#N/A</f>
        <v>#N/A</v>
      </c>
      <c r="V939" s="15"/>
      <c r="W939" s="13"/>
      <c r="X939" s="13"/>
      <c r="Y939" s="13"/>
      <c r="Z939" s="13"/>
      <c r="AA939" s="13"/>
      <c r="AB939" s="13"/>
      <c r="AC939" s="13"/>
      <c r="AD939" s="13"/>
      <c r="AE939" s="13"/>
      <c r="AF939" s="13"/>
    </row>
    <row r="940" customFormat="false" ht="15" hidden="false" customHeight="false" outlineLevel="0" collapsed="false">
      <c r="A940" s="60" t="s">
        <v>90</v>
      </c>
      <c r="B940" s="61" t="str">
        <f aca="false">VLOOKUP(A940,PROGRAMAS!A:I,5,0)</f>
        <v>TEMÁTICO</v>
      </c>
      <c r="C940" s="62" t="str">
        <f aca="false">VLOOKUP(A940,PROGRAMAS!A:I,2,0)</f>
        <v>DEFESA DA SOCIEDADE</v>
      </c>
      <c r="D940" s="62" t="str">
        <f aca="false">VLOOKUP(A940,PROGRAMAS!A:O,3,0)</f>
        <v>DIRETRIZ IV</v>
      </c>
      <c r="E940" s="62"/>
      <c r="F940" s="73" t="e">
        <f aca="false">#N/A</f>
        <v>#N/A</v>
      </c>
      <c r="G940" s="66" t="e">
        <f aca="false">VLOOKUP(F940,'AÇÕES ORÇAMENTÁRIAS'!D:E,2,0)</f>
        <v>#N/A</v>
      </c>
      <c r="H940" s="65" t="e">
        <f aca="false">VLOOKUP(CONCATENATE(G940,J940),'AÇÕES ORÇAMENTÁRIAS'!O:P,2,0)</f>
        <v>#N/A</v>
      </c>
      <c r="I940" s="65" t="e">
        <f aca="false">VLOOKUP(CONCATENATE(G940,J940),'AÇÕES ORÇAMENTÁRIAS'!O:Q,3,0)</f>
        <v>#N/A</v>
      </c>
      <c r="J940" s="66" t="str">
        <f aca="false">LEFT(K940,5)</f>
        <v>25101</v>
      </c>
      <c r="K940" s="67" t="s">
        <v>1947</v>
      </c>
      <c r="L940" s="71" t="s">
        <v>1993</v>
      </c>
      <c r="M940" s="66" t="str">
        <f aca="false">VLOOKUP(L940,'AÇÕES ESTRATÉGICAS'!D:E,2,0)</f>
        <v>1646</v>
      </c>
      <c r="N940" s="66" t="str">
        <f aca="false">CONCATENATE(J940,O940)</f>
        <v>25101PROMOTORIAS DE JUSTIÇA ESPECIALIZADAS INSTALADAS</v>
      </c>
      <c r="O940" s="13" t="s">
        <v>1996</v>
      </c>
      <c r="P940" s="13" t="s">
        <v>147</v>
      </c>
      <c r="Q940" s="15" t="n">
        <v>1</v>
      </c>
      <c r="R940" s="69" t="str">
        <f aca="false">VLOOKUP(O940,'PRODUTOS PPA'!G:G,1,0)</f>
        <v>PROMOTORIAS DE JUSTIÇA ESPECIALIZADAS INSTALADAS</v>
      </c>
      <c r="S940" s="15" t="e">
        <f aca="false">#N/A</f>
        <v>#N/A</v>
      </c>
      <c r="T940" s="15" t="e">
        <f aca="false">#N/A</f>
        <v>#N/A</v>
      </c>
      <c r="U940" s="15" t="e">
        <f aca="false">#N/A</f>
        <v>#N/A</v>
      </c>
      <c r="V940" s="15"/>
      <c r="W940" s="13"/>
      <c r="X940" s="13"/>
      <c r="Y940" s="13"/>
      <c r="Z940" s="13"/>
      <c r="AA940" s="13"/>
      <c r="AB940" s="13"/>
      <c r="AC940" s="13"/>
      <c r="AD940" s="13"/>
      <c r="AE940" s="13"/>
      <c r="AF940" s="13"/>
    </row>
    <row r="941" customFormat="false" ht="15" hidden="false" customHeight="true" outlineLevel="0" collapsed="false">
      <c r="A941" s="60" t="s">
        <v>90</v>
      </c>
      <c r="B941" s="61" t="str">
        <f aca="false">VLOOKUP(A941,PROGRAMAS!A:I,5,0)</f>
        <v>TEMÁTICO</v>
      </c>
      <c r="C941" s="62" t="str">
        <f aca="false">VLOOKUP(A941,PROGRAMAS!A:I,2,0)</f>
        <v>DEFESA DA SOCIEDADE</v>
      </c>
      <c r="D941" s="62" t="str">
        <f aca="false">VLOOKUP(A941,PROGRAMAS!A:O,3,0)</f>
        <v>DIRETRIZ IV</v>
      </c>
      <c r="E941" s="62"/>
      <c r="F941" s="73" t="e">
        <f aca="false">#N/A</f>
        <v>#N/A</v>
      </c>
      <c r="G941" s="66" t="e">
        <f aca="false">VLOOKUP(F941,'AÇÕES ORÇAMENTÁRIAS'!D:E,2,0)</f>
        <v>#N/A</v>
      </c>
      <c r="H941" s="65" t="e">
        <f aca="false">VLOOKUP(CONCATENATE(G941,J941),'AÇÕES ORÇAMENTÁRIAS'!O:P,2,0)</f>
        <v>#N/A</v>
      </c>
      <c r="I941" s="65" t="e">
        <f aca="false">VLOOKUP(CONCATENATE(G941,J941),'AÇÕES ORÇAMENTÁRIAS'!O:Q,3,0)</f>
        <v>#N/A</v>
      </c>
      <c r="J941" s="66" t="str">
        <f aca="false">LEFT(K941,5)</f>
        <v>25101</v>
      </c>
      <c r="K941" s="67" t="s">
        <v>1947</v>
      </c>
      <c r="L941" s="71" t="s">
        <v>1993</v>
      </c>
      <c r="M941" s="66" t="str">
        <f aca="false">VLOOKUP(L941,'AÇÕES ESTRATÉGICAS'!D:E,2,0)</f>
        <v>1646</v>
      </c>
      <c r="N941" s="66" t="str">
        <f aca="false">CONCATENATE(J941,O941)</f>
        <v>25101REVISÃO DA DISTRIBUIÇÃO DE ATRIBUIÇÕES</v>
      </c>
      <c r="O941" s="13" t="s">
        <v>1997</v>
      </c>
      <c r="P941" s="13" t="s">
        <v>267</v>
      </c>
      <c r="Q941" s="15" t="n">
        <v>25</v>
      </c>
      <c r="R941" s="69" t="str">
        <f aca="false">VLOOKUP(O941,'PRODUTOS PPA'!G:G,1,0)</f>
        <v>REVISÃO DA DISTRIBUIÇÃO DE ATRIBUIÇÕES</v>
      </c>
      <c r="S941" s="15" t="e">
        <f aca="false">#N/A</f>
        <v>#N/A</v>
      </c>
      <c r="T941" s="15" t="e">
        <f aca="false">#N/A</f>
        <v>#N/A</v>
      </c>
      <c r="U941" s="15" t="e">
        <f aca="false">#N/A</f>
        <v>#N/A</v>
      </c>
      <c r="V941" s="15"/>
      <c r="W941" s="13"/>
      <c r="X941" s="13"/>
      <c r="Y941" s="13"/>
      <c r="Z941" s="13"/>
      <c r="AA941" s="13"/>
      <c r="AB941" s="13"/>
      <c r="AC941" s="13"/>
      <c r="AD941" s="13"/>
      <c r="AE941" s="13"/>
      <c r="AF941" s="13"/>
    </row>
    <row r="942" customFormat="false" ht="15" hidden="false" customHeight="true" outlineLevel="0" collapsed="false">
      <c r="A942" s="60" t="s">
        <v>89</v>
      </c>
      <c r="B942" s="61" t="str">
        <f aca="false">VLOOKUP(A942,PROGRAMAS!A:I,5,0)</f>
        <v>GESTÃO</v>
      </c>
      <c r="C942" s="62" t="str">
        <f aca="false">VLOOKUP(A942,PROGRAMAS!A:I,2,0)</f>
        <v>GESTÃO E MANUTENÇÃO DO MINISTÉRIO PÚBLICO</v>
      </c>
      <c r="D942" s="62" t="str">
        <f aca="false">VLOOKUP(A942,PROGRAMAS!A:O,3,0)</f>
        <v>DIRETRIZ IV</v>
      </c>
      <c r="E942" s="62"/>
      <c r="F942" s="74" t="s">
        <v>1998</v>
      </c>
      <c r="G942" s="66" t="str">
        <f aca="false">VLOOKUP(F942,'AÇÕES ORÇAMENTÁRIAS'!D:E,2,0)</f>
        <v>2390</v>
      </c>
      <c r="H942" s="65" t="n">
        <f aca="false">VLOOKUP(CONCATENATE(G942,J942),'AÇÕES ORÇAMENTÁRIAS'!O:P,2,0)</f>
        <v>500000</v>
      </c>
      <c r="I942" s="65" t="n">
        <f aca="false">VLOOKUP(CONCATENATE(G942,J942),'AÇÕES ORÇAMENTÁRIAS'!O:Q,3,0)</f>
        <v>3544.5</v>
      </c>
      <c r="J942" s="66" t="str">
        <f aca="false">LEFT(K942,5)</f>
        <v>25102</v>
      </c>
      <c r="K942" s="67" t="s">
        <v>1999</v>
      </c>
      <c r="L942" s="71" t="s">
        <v>1998</v>
      </c>
      <c r="M942" s="66" t="str">
        <f aca="false">VLOOKUP(L942,'AÇÕES ESTRATÉGICAS'!D:E,2,0)</f>
        <v>1626</v>
      </c>
      <c r="N942" s="66" t="str">
        <f aca="false">CONCATENATE(J942,O942)</f>
        <v>25102AQUISIÇÃO, CONSTRUÇÃO, AMPLIAÇÃO E REFORMA DE IMÓVEIS IMPLEMENTADAS</v>
      </c>
      <c r="O942" s="13" t="s">
        <v>2000</v>
      </c>
      <c r="P942" s="13" t="s">
        <v>213</v>
      </c>
      <c r="Q942" s="15" t="n">
        <v>5</v>
      </c>
      <c r="R942" s="69" t="str">
        <f aca="false">VLOOKUP(O942,'PRODUTOS PPA'!G:G,1,0)</f>
        <v>AQUISIÇÃO, CONSTRUÇÃO, AMPLIAÇÃO E REFORMA DE IMÓVEIS IMPLEMENTADAS</v>
      </c>
      <c r="S942" s="15" t="s">
        <v>1998</v>
      </c>
      <c r="T942" s="15" t="s">
        <v>2001</v>
      </c>
      <c r="U942" s="15" t="n">
        <v>500000</v>
      </c>
      <c r="V942" s="15"/>
      <c r="W942" s="13"/>
      <c r="X942" s="13"/>
      <c r="Y942" s="13"/>
      <c r="Z942" s="13"/>
      <c r="AA942" s="13"/>
      <c r="AB942" s="13"/>
      <c r="AC942" s="13"/>
      <c r="AD942" s="13"/>
      <c r="AE942" s="13"/>
      <c r="AF942" s="13"/>
    </row>
    <row r="943" customFormat="false" ht="15" hidden="false" customHeight="false" outlineLevel="0" collapsed="false">
      <c r="A943" s="60" t="s">
        <v>89</v>
      </c>
      <c r="B943" s="61" t="str">
        <f aca="false">VLOOKUP(A943,PROGRAMAS!A:I,5,0)</f>
        <v>GESTÃO</v>
      </c>
      <c r="C943" s="62" t="str">
        <f aca="false">VLOOKUP(A943,PROGRAMAS!A:I,2,0)</f>
        <v>GESTÃO E MANUTENÇÃO DO MINISTÉRIO PÚBLICO</v>
      </c>
      <c r="D943" s="62" t="str">
        <f aca="false">VLOOKUP(A943,PROGRAMAS!A:O,3,0)</f>
        <v>DIRETRIZ IV</v>
      </c>
      <c r="E943" s="62"/>
      <c r="F943" s="74" t="s">
        <v>1998</v>
      </c>
      <c r="G943" s="66" t="str">
        <f aca="false">VLOOKUP(F943,'AÇÕES ORÇAMENTÁRIAS'!D:E,2,0)</f>
        <v>2390</v>
      </c>
      <c r="H943" s="65" t="n">
        <f aca="false">VLOOKUP(CONCATENATE(G943,J943),'AÇÕES ORÇAMENTÁRIAS'!O:P,2,0)</f>
        <v>500000</v>
      </c>
      <c r="I943" s="65" t="n">
        <f aca="false">VLOOKUP(CONCATENATE(G943,J943),'AÇÕES ORÇAMENTÁRIAS'!O:Q,3,0)</f>
        <v>3544.5</v>
      </c>
      <c r="J943" s="66" t="str">
        <f aca="false">LEFT(K943,5)</f>
        <v>25102</v>
      </c>
      <c r="K943" s="67" t="s">
        <v>1999</v>
      </c>
      <c r="L943" s="71" t="s">
        <v>1998</v>
      </c>
      <c r="M943" s="66" t="str">
        <f aca="false">VLOOKUP(L943,'AÇÕES ESTRATÉGICAS'!D:E,2,0)</f>
        <v>1626</v>
      </c>
      <c r="N943" s="66" t="str">
        <f aca="false">CONCATENATE(J943,O943)</f>
        <v>25102CAPACITAÇÃO PARA MEMBROS E DO PESSOAL ADMINISTRATIVO REALIZADA</v>
      </c>
      <c r="O943" s="13" t="s">
        <v>2002</v>
      </c>
      <c r="P943" s="13" t="s">
        <v>291</v>
      </c>
      <c r="Q943" s="15" t="n">
        <v>5</v>
      </c>
      <c r="R943" s="69" t="str">
        <f aca="false">VLOOKUP(O943,'PRODUTOS PPA'!G:G,1,0)</f>
        <v>CAPACITAÇÃO PARA MEMBROS E DO PESSOAL ADMINISTRATIVO REALIZADA</v>
      </c>
      <c r="S943" s="15" t="s">
        <v>1998</v>
      </c>
      <c r="T943" s="15" t="s">
        <v>2001</v>
      </c>
      <c r="U943" s="15" t="n">
        <v>500000</v>
      </c>
      <c r="V943" s="15"/>
      <c r="W943" s="13"/>
      <c r="X943" s="13"/>
      <c r="Y943" s="13"/>
      <c r="Z943" s="13"/>
      <c r="AA943" s="13"/>
      <c r="AB943" s="13"/>
      <c r="AC943" s="13"/>
      <c r="AD943" s="13"/>
      <c r="AE943" s="13"/>
      <c r="AF943" s="13"/>
    </row>
    <row r="944" customFormat="false" ht="15" hidden="false" customHeight="true" outlineLevel="0" collapsed="false">
      <c r="A944" s="60" t="s">
        <v>89</v>
      </c>
      <c r="B944" s="61" t="str">
        <f aca="false">VLOOKUP(A944,PROGRAMAS!A:I,5,0)</f>
        <v>GESTÃO</v>
      </c>
      <c r="C944" s="62" t="str">
        <f aca="false">VLOOKUP(A944,PROGRAMAS!A:I,2,0)</f>
        <v>GESTÃO E MANUTENÇÃO DO MINISTÉRIO PÚBLICO</v>
      </c>
      <c r="D944" s="62" t="str">
        <f aca="false">VLOOKUP(A944,PROGRAMAS!A:O,3,0)</f>
        <v>DIRETRIZ IV</v>
      </c>
      <c r="E944" s="62"/>
      <c r="F944" s="74" t="s">
        <v>1998</v>
      </c>
      <c r="G944" s="66" t="str">
        <f aca="false">VLOOKUP(F944,'AÇÕES ORÇAMENTÁRIAS'!D:E,2,0)</f>
        <v>2390</v>
      </c>
      <c r="H944" s="65" t="n">
        <f aca="false">VLOOKUP(CONCATENATE(G944,J944),'AÇÕES ORÇAMENTÁRIAS'!O:P,2,0)</f>
        <v>500000</v>
      </c>
      <c r="I944" s="65" t="n">
        <f aca="false">VLOOKUP(CONCATENATE(G944,J944),'AÇÕES ORÇAMENTÁRIAS'!O:Q,3,0)</f>
        <v>3544.5</v>
      </c>
      <c r="J944" s="66" t="str">
        <f aca="false">LEFT(K944,5)</f>
        <v>25102</v>
      </c>
      <c r="K944" s="67" t="s">
        <v>1999</v>
      </c>
      <c r="L944" s="71" t="s">
        <v>1998</v>
      </c>
      <c r="M944" s="66" t="str">
        <f aca="false">VLOOKUP(L944,'AÇÕES ESTRATÉGICAS'!D:E,2,0)</f>
        <v>1626</v>
      </c>
      <c r="N944" s="66" t="str">
        <f aca="false">CONCATENATE(J944,O944)</f>
        <v>25102CONCURSO PÚBLICO PARA O CARGO DE PROMOTOR DE JUSTIÇA SUBSTITUTO</v>
      </c>
      <c r="O944" s="13" t="s">
        <v>2003</v>
      </c>
      <c r="P944" s="13" t="s">
        <v>1610</v>
      </c>
      <c r="Q944" s="15" t="n">
        <v>1</v>
      </c>
      <c r="R944" s="69" t="str">
        <f aca="false">VLOOKUP(O944,'PRODUTOS PPA'!G:G,1,0)</f>
        <v>CONCURSO PÚBLICO PARA O CARGO DE PROMOTOR DE JUSTIÇA SUBSTITUTO</v>
      </c>
      <c r="S944" s="15" t="s">
        <v>1998</v>
      </c>
      <c r="T944" s="15" t="s">
        <v>2001</v>
      </c>
      <c r="U944" s="15" t="n">
        <v>500000</v>
      </c>
      <c r="V944" s="15"/>
      <c r="W944" s="13"/>
      <c r="X944" s="13"/>
      <c r="Y944" s="13"/>
      <c r="Z944" s="13"/>
      <c r="AA944" s="13"/>
      <c r="AB944" s="13"/>
      <c r="AC944" s="13"/>
      <c r="AD944" s="13"/>
      <c r="AE944" s="13"/>
      <c r="AF944" s="13"/>
    </row>
    <row r="945" customFormat="false" ht="15" hidden="false" customHeight="true" outlineLevel="0" collapsed="false">
      <c r="A945" s="60" t="s">
        <v>89</v>
      </c>
      <c r="B945" s="61" t="str">
        <f aca="false">VLOOKUP(A945,PROGRAMAS!A:I,5,0)</f>
        <v>GESTÃO</v>
      </c>
      <c r="C945" s="62" t="str">
        <f aca="false">VLOOKUP(A945,PROGRAMAS!A:I,2,0)</f>
        <v>GESTÃO E MANUTENÇÃO DO MINISTÉRIO PÚBLICO</v>
      </c>
      <c r="D945" s="62" t="str">
        <f aca="false">VLOOKUP(A945,PROGRAMAS!A:O,3,0)</f>
        <v>DIRETRIZ IV</v>
      </c>
      <c r="E945" s="62"/>
      <c r="F945" s="74" t="s">
        <v>1998</v>
      </c>
      <c r="G945" s="66" t="str">
        <f aca="false">VLOOKUP(F945,'AÇÕES ORÇAMENTÁRIAS'!D:E,2,0)</f>
        <v>2390</v>
      </c>
      <c r="H945" s="65" t="n">
        <f aca="false">VLOOKUP(CONCATENATE(G945,J945),'AÇÕES ORÇAMENTÁRIAS'!O:P,2,0)</f>
        <v>500000</v>
      </c>
      <c r="I945" s="65" t="n">
        <f aca="false">VLOOKUP(CONCATENATE(G945,J945),'AÇÕES ORÇAMENTÁRIAS'!O:Q,3,0)</f>
        <v>3544.5</v>
      </c>
      <c r="J945" s="66" t="str">
        <f aca="false">LEFT(K945,5)</f>
        <v>25102</v>
      </c>
      <c r="K945" s="67" t="s">
        <v>1999</v>
      </c>
      <c r="L945" s="71" t="s">
        <v>1998</v>
      </c>
      <c r="M945" s="66" t="str">
        <f aca="false">VLOOKUP(L945,'AÇÕES ESTRATÉGICAS'!D:E,2,0)</f>
        <v>1626</v>
      </c>
      <c r="N945" s="66" t="str">
        <f aca="false">CONCATENATE(J945,O945)</f>
        <v>25102CONCURSO PÚBLICO PARA O QUADRO DE SERVIDORES</v>
      </c>
      <c r="O945" s="13" t="s">
        <v>2004</v>
      </c>
      <c r="P945" s="13" t="s">
        <v>1610</v>
      </c>
      <c r="Q945" s="15" t="n">
        <v>1</v>
      </c>
      <c r="R945" s="69" t="str">
        <f aca="false">VLOOKUP(O945,'PRODUTOS PPA'!G:G,1,0)</f>
        <v>CONCURSO PÚBLICO PARA O QUADRO DE SERVIDORES</v>
      </c>
      <c r="S945" s="15" t="s">
        <v>1998</v>
      </c>
      <c r="T945" s="15" t="s">
        <v>2001</v>
      </c>
      <c r="U945" s="15" t="n">
        <v>500000</v>
      </c>
      <c r="V945" s="15"/>
      <c r="W945" s="13"/>
      <c r="X945" s="13"/>
      <c r="Y945" s="13"/>
      <c r="Z945" s="13"/>
      <c r="AA945" s="13"/>
      <c r="AB945" s="13"/>
      <c r="AC945" s="13"/>
      <c r="AD945" s="13"/>
      <c r="AE945" s="13"/>
      <c r="AF945" s="13"/>
    </row>
    <row r="946" customFormat="false" ht="15" hidden="false" customHeight="true" outlineLevel="0" collapsed="false">
      <c r="A946" s="60" t="s">
        <v>89</v>
      </c>
      <c r="B946" s="61" t="str">
        <f aca="false">VLOOKUP(A946,PROGRAMAS!A:I,5,0)</f>
        <v>GESTÃO</v>
      </c>
      <c r="C946" s="62" t="str">
        <f aca="false">VLOOKUP(A946,PROGRAMAS!A:I,2,0)</f>
        <v>GESTÃO E MANUTENÇÃO DO MINISTÉRIO PÚBLICO</v>
      </c>
      <c r="D946" s="62" t="str">
        <f aca="false">VLOOKUP(A946,PROGRAMAS!A:O,3,0)</f>
        <v>DIRETRIZ IV</v>
      </c>
      <c r="E946" s="62"/>
      <c r="F946" s="74" t="s">
        <v>1998</v>
      </c>
      <c r="G946" s="66" t="str">
        <f aca="false">VLOOKUP(F946,'AÇÕES ORÇAMENTÁRIAS'!D:E,2,0)</f>
        <v>2390</v>
      </c>
      <c r="H946" s="65" t="n">
        <f aca="false">VLOOKUP(CONCATENATE(G946,J946),'AÇÕES ORÇAMENTÁRIAS'!O:P,2,0)</f>
        <v>500000</v>
      </c>
      <c r="I946" s="65" t="n">
        <f aca="false">VLOOKUP(CONCATENATE(G946,J946),'AÇÕES ORÇAMENTÁRIAS'!O:Q,3,0)</f>
        <v>3544.5</v>
      </c>
      <c r="J946" s="66" t="str">
        <f aca="false">LEFT(K946,5)</f>
        <v>25102</v>
      </c>
      <c r="K946" s="67" t="s">
        <v>1999</v>
      </c>
      <c r="L946" s="71" t="s">
        <v>1998</v>
      </c>
      <c r="M946" s="66" t="str">
        <f aca="false">VLOOKUP(L946,'AÇÕES ESTRATÉGICAS'!D:E,2,0)</f>
        <v>1626</v>
      </c>
      <c r="N946" s="66" t="str">
        <f aca="false">CONCATENATE(J946,O946)</f>
        <v>25102EQUIPAMENTOS E BENS MÓVEIS ADQUIRIDOS</v>
      </c>
      <c r="O946" s="13" t="s">
        <v>2005</v>
      </c>
      <c r="P946" s="13" t="s">
        <v>318</v>
      </c>
      <c r="Q946" s="15" t="n">
        <v>50</v>
      </c>
      <c r="R946" s="69" t="str">
        <f aca="false">VLOOKUP(O946,'PRODUTOS PPA'!G:G,1,0)</f>
        <v>EQUIPAMENTOS E BENS MÓVEIS ADQUIRIDOS</v>
      </c>
      <c r="S946" s="15" t="s">
        <v>1998</v>
      </c>
      <c r="T946" s="15" t="s">
        <v>2001</v>
      </c>
      <c r="U946" s="15" t="n">
        <v>500000</v>
      </c>
      <c r="V946" s="15"/>
      <c r="W946" s="13"/>
      <c r="X946" s="13"/>
      <c r="Y946" s="13"/>
      <c r="Z946" s="13"/>
      <c r="AA946" s="13"/>
      <c r="AB946" s="13"/>
      <c r="AC946" s="13"/>
      <c r="AD946" s="13"/>
      <c r="AE946" s="13"/>
      <c r="AF946" s="13"/>
    </row>
    <row r="947" customFormat="false" ht="15" hidden="false" customHeight="true" outlineLevel="0" collapsed="false">
      <c r="A947" s="60" t="s">
        <v>89</v>
      </c>
      <c r="B947" s="61" t="str">
        <f aca="false">VLOOKUP(A947,PROGRAMAS!A:I,5,0)</f>
        <v>GESTÃO</v>
      </c>
      <c r="C947" s="62" t="str">
        <f aca="false">VLOOKUP(A947,PROGRAMAS!A:I,2,0)</f>
        <v>GESTÃO E MANUTENÇÃO DO MINISTÉRIO PÚBLICO</v>
      </c>
      <c r="D947" s="62" t="str">
        <f aca="false">VLOOKUP(A947,PROGRAMAS!A:O,3,0)</f>
        <v>DIRETRIZ IV</v>
      </c>
      <c r="E947" s="62"/>
      <c r="F947" s="74" t="s">
        <v>1998</v>
      </c>
      <c r="G947" s="66" t="str">
        <f aca="false">VLOOKUP(F947,'AÇÕES ORÇAMENTÁRIAS'!D:E,2,0)</f>
        <v>2390</v>
      </c>
      <c r="H947" s="65" t="n">
        <f aca="false">VLOOKUP(CONCATENATE(G947,J947),'AÇÕES ORÇAMENTÁRIAS'!O:P,2,0)</f>
        <v>500000</v>
      </c>
      <c r="I947" s="65" t="n">
        <f aca="false">VLOOKUP(CONCATENATE(G947,J947),'AÇÕES ORÇAMENTÁRIAS'!O:Q,3,0)</f>
        <v>3544.5</v>
      </c>
      <c r="J947" s="66" t="str">
        <f aca="false">LEFT(K947,5)</f>
        <v>25102</v>
      </c>
      <c r="K947" s="67" t="s">
        <v>1999</v>
      </c>
      <c r="L947" s="71" t="s">
        <v>1998</v>
      </c>
      <c r="M947" s="66" t="str">
        <f aca="false">VLOOKUP(L947,'AÇÕES ESTRATÉGICAS'!D:E,2,0)</f>
        <v>1626</v>
      </c>
      <c r="N947" s="66" t="str">
        <f aca="false">CONCATENATE(J947,O947)</f>
        <v>25102MODERNIZAÇÃO DOS SERVIÇOS DE INFORMÁTICA E COMUNICAÇÃO INTEGRADA AMPLIADOS</v>
      </c>
      <c r="O947" s="13" t="s">
        <v>2006</v>
      </c>
      <c r="P947" s="13" t="s">
        <v>213</v>
      </c>
      <c r="Q947" s="15" t="n">
        <v>10</v>
      </c>
      <c r="R947" s="69" t="str">
        <f aca="false">VLOOKUP(O947,'PRODUTOS PPA'!G:G,1,0)</f>
        <v>MODERNIZAÇÃO DOS SERVIÇOS DE INFORMÁTICA E COMUNICAÇÃO INTEGRADA AMPLIADOS</v>
      </c>
      <c r="S947" s="15" t="s">
        <v>1998</v>
      </c>
      <c r="T947" s="15" t="s">
        <v>2001</v>
      </c>
      <c r="U947" s="15" t="n">
        <v>500000</v>
      </c>
      <c r="V947" s="15"/>
      <c r="W947" s="13"/>
      <c r="X947" s="13"/>
      <c r="Y947" s="13"/>
      <c r="Z947" s="13"/>
      <c r="AA947" s="13"/>
      <c r="AB947" s="13"/>
      <c r="AC947" s="13"/>
      <c r="AD947" s="13"/>
      <c r="AE947" s="13"/>
      <c r="AF947" s="13"/>
    </row>
    <row r="948" customFormat="false" ht="15" hidden="false" customHeight="true" outlineLevel="0" collapsed="false">
      <c r="A948" s="60" t="s">
        <v>89</v>
      </c>
      <c r="B948" s="61" t="str">
        <f aca="false">VLOOKUP(A948,PROGRAMAS!A:I,5,0)</f>
        <v>GESTÃO</v>
      </c>
      <c r="C948" s="62" t="str">
        <f aca="false">VLOOKUP(A948,PROGRAMAS!A:I,2,0)</f>
        <v>GESTÃO E MANUTENÇÃO DO MINISTÉRIO PÚBLICO</v>
      </c>
      <c r="D948" s="62" t="str">
        <f aca="false">VLOOKUP(A948,PROGRAMAS!A:O,3,0)</f>
        <v>DIRETRIZ IV</v>
      </c>
      <c r="E948" s="62"/>
      <c r="F948" s="74" t="s">
        <v>1998</v>
      </c>
      <c r="G948" s="66" t="str">
        <f aca="false">VLOOKUP(F948,'AÇÕES ORÇAMENTÁRIAS'!D:E,2,0)</f>
        <v>2390</v>
      </c>
      <c r="H948" s="65" t="n">
        <f aca="false">VLOOKUP(CONCATENATE(G948,J948),'AÇÕES ORÇAMENTÁRIAS'!O:P,2,0)</f>
        <v>500000</v>
      </c>
      <c r="I948" s="65" t="n">
        <f aca="false">VLOOKUP(CONCATENATE(G948,J948),'AÇÕES ORÇAMENTÁRIAS'!O:Q,3,0)</f>
        <v>3544.5</v>
      </c>
      <c r="J948" s="66" t="str">
        <f aca="false">LEFT(K948,5)</f>
        <v>25102</v>
      </c>
      <c r="K948" s="67" t="s">
        <v>1999</v>
      </c>
      <c r="L948" s="71" t="s">
        <v>1998</v>
      </c>
      <c r="M948" s="66" t="str">
        <f aca="false">VLOOKUP(L948,'AÇÕES ESTRATÉGICAS'!D:E,2,0)</f>
        <v>1626</v>
      </c>
      <c r="N948" s="66" t="str">
        <f aca="false">CONCATENATE(J948,O948)</f>
        <v>25102SELEÇÃO DE ESTÁGIARIOS</v>
      </c>
      <c r="O948" s="13" t="s">
        <v>2007</v>
      </c>
      <c r="P948" s="13" t="s">
        <v>2008</v>
      </c>
      <c r="Q948" s="15" t="n">
        <v>1</v>
      </c>
      <c r="R948" s="69" t="str">
        <f aca="false">VLOOKUP(O948,'PRODUTOS PPA'!G:G,1,0)</f>
        <v>SELEÇÃO DE ESTÁGIARIOS</v>
      </c>
      <c r="S948" s="15" t="s">
        <v>1998</v>
      </c>
      <c r="T948" s="15" t="s">
        <v>2001</v>
      </c>
      <c r="U948" s="15" t="n">
        <v>500000</v>
      </c>
      <c r="V948" s="15"/>
      <c r="W948" s="13"/>
      <c r="X948" s="13"/>
      <c r="Y948" s="13"/>
      <c r="Z948" s="13"/>
      <c r="AA948" s="13"/>
      <c r="AB948" s="13"/>
      <c r="AC948" s="13"/>
      <c r="AD948" s="13"/>
      <c r="AE948" s="13"/>
      <c r="AF948" s="13"/>
    </row>
    <row r="949" customFormat="false" ht="15" hidden="false" customHeight="true" outlineLevel="0" collapsed="false">
      <c r="A949" s="60" t="s">
        <v>90</v>
      </c>
      <c r="B949" s="61" t="str">
        <f aca="false">VLOOKUP(A949,PROGRAMAS!A:I,5,0)</f>
        <v>TEMÁTICO</v>
      </c>
      <c r="C949" s="62" t="str">
        <f aca="false">VLOOKUP(A949,PROGRAMAS!A:I,2,0)</f>
        <v>DEFESA DA SOCIEDADE</v>
      </c>
      <c r="D949" s="62" t="str">
        <f aca="false">VLOOKUP(A949,PROGRAMAS!A:O,3,0)</f>
        <v>DIRETRIZ IV</v>
      </c>
      <c r="E949" s="62"/>
      <c r="F949" s="74" t="s">
        <v>2009</v>
      </c>
      <c r="G949" s="66" t="str">
        <f aca="false">VLOOKUP(F949,'AÇÕES ORÇAMENTÁRIAS'!D:E,2,0)</f>
        <v>2410</v>
      </c>
      <c r="H949" s="65" t="n">
        <f aca="false">VLOOKUP(CONCATENATE(G949,J949),'AÇÕES ORÇAMENTÁRIAS'!O:P,2,0)</f>
        <v>1000000</v>
      </c>
      <c r="I949" s="65" t="n">
        <f aca="false">VLOOKUP(CONCATENATE(G949,J949),'AÇÕES ORÇAMENTÁRIAS'!O:Q,3,0)</f>
        <v>55223.2</v>
      </c>
      <c r="J949" s="66" t="str">
        <f aca="false">LEFT(K949,5)</f>
        <v>25104</v>
      </c>
      <c r="K949" s="67" t="s">
        <v>2010</v>
      </c>
      <c r="L949" s="71" t="s">
        <v>2011</v>
      </c>
      <c r="M949" s="66" t="str">
        <f aca="false">VLOOKUP(L949,'AÇÕES ESTRATÉGICAS'!D:E,2,0)</f>
        <v>1513</v>
      </c>
      <c r="N949" s="66" t="str">
        <f aca="false">CONCATENATE(J949,O949)</f>
        <v>25104COORDENADORIA DO PROGRAMA DE PROTEÇÃO E DEFESA DO CONSUMIDOR (PROCON) ESTRUTURADA</v>
      </c>
      <c r="O949" s="63" t="s">
        <v>2012</v>
      </c>
      <c r="P949" s="63" t="s">
        <v>213</v>
      </c>
      <c r="Q949" s="15" t="n">
        <v>25</v>
      </c>
      <c r="R949" s="69" t="str">
        <f aca="false">VLOOKUP(O949,'PRODUTOS PPA'!G:G,1,0)</f>
        <v>COORDENADORIA DO PROGRAMA DE PROTEÇÃO E DEFESA DO CONSUMIDOR (PROCON) ESTRUTURADA</v>
      </c>
      <c r="S949" s="15" t="s">
        <v>2009</v>
      </c>
      <c r="T949" s="15" t="s">
        <v>2013</v>
      </c>
      <c r="U949" s="15" t="n">
        <v>1000000</v>
      </c>
      <c r="V949" s="15"/>
      <c r="W949" s="13"/>
      <c r="X949" s="13"/>
      <c r="Y949" s="13"/>
      <c r="Z949" s="13"/>
      <c r="AA949" s="13"/>
      <c r="AB949" s="13"/>
      <c r="AC949" s="13"/>
      <c r="AD949" s="13"/>
      <c r="AE949" s="13"/>
      <c r="AF949" s="13"/>
    </row>
    <row r="950" customFormat="false" ht="15" hidden="false" customHeight="true" outlineLevel="0" collapsed="false">
      <c r="A950" s="60" t="s">
        <v>90</v>
      </c>
      <c r="B950" s="61" t="str">
        <f aca="false">VLOOKUP(A950,PROGRAMAS!A:I,5,0)</f>
        <v>TEMÁTICO</v>
      </c>
      <c r="C950" s="62" t="str">
        <f aca="false">VLOOKUP(A950,PROGRAMAS!A:I,2,0)</f>
        <v>DEFESA DA SOCIEDADE</v>
      </c>
      <c r="D950" s="62" t="str">
        <f aca="false">VLOOKUP(A950,PROGRAMAS!A:O,3,0)</f>
        <v>DIRETRIZ IV</v>
      </c>
      <c r="E950" s="62"/>
      <c r="F950" s="74" t="s">
        <v>2009</v>
      </c>
      <c r="G950" s="66" t="str">
        <f aca="false">VLOOKUP(F950,'AÇÕES ORÇAMENTÁRIAS'!D:E,2,0)</f>
        <v>2410</v>
      </c>
      <c r="H950" s="65" t="n">
        <f aca="false">VLOOKUP(CONCATENATE(G950,J950),'AÇÕES ORÇAMENTÁRIAS'!O:P,2,0)</f>
        <v>1000000</v>
      </c>
      <c r="I950" s="65" t="n">
        <f aca="false">VLOOKUP(CONCATENATE(G950,J950),'AÇÕES ORÇAMENTÁRIAS'!O:Q,3,0)</f>
        <v>55223.2</v>
      </c>
      <c r="J950" s="66" t="str">
        <f aca="false">LEFT(K950,5)</f>
        <v>25104</v>
      </c>
      <c r="K950" s="67" t="s">
        <v>2010</v>
      </c>
      <c r="L950" s="71" t="s">
        <v>2011</v>
      </c>
      <c r="M950" s="66" t="str">
        <f aca="false">VLOOKUP(L950,'AÇÕES ESTRATÉGICAS'!D:E,2,0)</f>
        <v>1513</v>
      </c>
      <c r="N950" s="66" t="str">
        <f aca="false">CONCATENATE(J950,O950)</f>
        <v>25104CURSOS DE CAPACITAÇÃO E APERFEIÇOAMENTO DE RECURSOS HUMANOS</v>
      </c>
      <c r="O950" s="13" t="s">
        <v>2014</v>
      </c>
      <c r="P950" s="13" t="s">
        <v>703</v>
      </c>
      <c r="Q950" s="15" t="n">
        <v>2</v>
      </c>
      <c r="R950" s="69" t="str">
        <f aca="false">VLOOKUP(O950,'PRODUTOS PPA'!G:G,1,0)</f>
        <v>CURSOS DE CAPACITAÇÃO E APERFEIÇOAMENTO DE RECURSOS HUMANOS</v>
      </c>
      <c r="S950" s="15" t="s">
        <v>2009</v>
      </c>
      <c r="T950" s="15" t="s">
        <v>2013</v>
      </c>
      <c r="U950" s="15" t="n">
        <v>1000000</v>
      </c>
      <c r="V950" s="15"/>
      <c r="W950" s="13"/>
      <c r="X950" s="13"/>
      <c r="Y950" s="13"/>
      <c r="Z950" s="13"/>
      <c r="AA950" s="13"/>
      <c r="AB950" s="13"/>
      <c r="AC950" s="13"/>
      <c r="AD950" s="13"/>
      <c r="AE950" s="13"/>
      <c r="AF950" s="13"/>
    </row>
    <row r="951" customFormat="false" ht="15" hidden="false" customHeight="true" outlineLevel="0" collapsed="false">
      <c r="A951" s="60" t="s">
        <v>90</v>
      </c>
      <c r="B951" s="61" t="str">
        <f aca="false">VLOOKUP(A951,PROGRAMAS!A:I,5,0)</f>
        <v>TEMÁTICO</v>
      </c>
      <c r="C951" s="62" t="str">
        <f aca="false">VLOOKUP(A951,PROGRAMAS!A:I,2,0)</f>
        <v>DEFESA DA SOCIEDADE</v>
      </c>
      <c r="D951" s="62" t="str">
        <f aca="false">VLOOKUP(A951,PROGRAMAS!A:O,3,0)</f>
        <v>DIRETRIZ IV</v>
      </c>
      <c r="E951" s="62"/>
      <c r="F951" s="74" t="s">
        <v>2009</v>
      </c>
      <c r="G951" s="66" t="str">
        <f aca="false">VLOOKUP(F951,'AÇÕES ORÇAMENTÁRIAS'!D:E,2,0)</f>
        <v>2410</v>
      </c>
      <c r="H951" s="65" t="n">
        <f aca="false">VLOOKUP(CONCATENATE(G951,J951),'AÇÕES ORÇAMENTÁRIAS'!O:P,2,0)</f>
        <v>1000000</v>
      </c>
      <c r="I951" s="65" t="n">
        <f aca="false">VLOOKUP(CONCATENATE(G951,J951),'AÇÕES ORÇAMENTÁRIAS'!O:Q,3,0)</f>
        <v>55223.2</v>
      </c>
      <c r="J951" s="66" t="str">
        <f aca="false">LEFT(K951,5)</f>
        <v>25104</v>
      </c>
      <c r="K951" s="67" t="s">
        <v>2010</v>
      </c>
      <c r="L951" s="71" t="s">
        <v>2011</v>
      </c>
      <c r="M951" s="66" t="str">
        <f aca="false">VLOOKUP(L951,'AÇÕES ESTRATÉGICAS'!D:E,2,0)</f>
        <v>1513</v>
      </c>
      <c r="N951" s="66" t="str">
        <f aca="false">CONCATENATE(J951,O951)</f>
        <v>25104EVENTOS E ATIVIDADES RELATIVAS À EDUCAÇÃO, PESQUISA E DIVULGAÇÃO DE INFORMAÇÕES REALIZADOS</v>
      </c>
      <c r="O951" s="13" t="s">
        <v>2015</v>
      </c>
      <c r="P951" s="13" t="s">
        <v>147</v>
      </c>
      <c r="Q951" s="15" t="n">
        <v>5</v>
      </c>
      <c r="R951" s="69" t="str">
        <f aca="false">VLOOKUP(O951,'PRODUTOS PPA'!G:G,1,0)</f>
        <v>EVENTOS E ATIVIDADES RELATIVAS À EDUCAÇÃO, PESQUISA E DIVULGAÇÃO DE INFORMAÇÕES REALIZADOS</v>
      </c>
      <c r="S951" s="15" t="s">
        <v>2009</v>
      </c>
      <c r="T951" s="15" t="s">
        <v>2013</v>
      </c>
      <c r="U951" s="15" t="n">
        <v>1000000</v>
      </c>
      <c r="V951" s="15"/>
      <c r="W951" s="13"/>
      <c r="X951" s="13"/>
      <c r="Y951" s="13"/>
      <c r="Z951" s="13"/>
      <c r="AA951" s="13"/>
      <c r="AB951" s="13"/>
      <c r="AC951" s="13"/>
      <c r="AD951" s="13"/>
      <c r="AE951" s="13"/>
      <c r="AF951" s="13"/>
    </row>
    <row r="952" customFormat="false" ht="15" hidden="false" customHeight="true" outlineLevel="0" collapsed="false">
      <c r="A952" s="60" t="s">
        <v>90</v>
      </c>
      <c r="B952" s="61" t="str">
        <f aca="false">VLOOKUP(A952,PROGRAMAS!A:I,5,0)</f>
        <v>TEMÁTICO</v>
      </c>
      <c r="C952" s="62" t="str">
        <f aca="false">VLOOKUP(A952,PROGRAMAS!A:I,2,0)</f>
        <v>DEFESA DA SOCIEDADE</v>
      </c>
      <c r="D952" s="62" t="str">
        <f aca="false">VLOOKUP(A952,PROGRAMAS!A:O,3,0)</f>
        <v>DIRETRIZ IV</v>
      </c>
      <c r="E952" s="62"/>
      <c r="F952" s="74" t="s">
        <v>2009</v>
      </c>
      <c r="G952" s="66" t="str">
        <f aca="false">VLOOKUP(F952,'AÇÕES ORÇAMENTÁRIAS'!D:E,2,0)</f>
        <v>2410</v>
      </c>
      <c r="H952" s="65" t="n">
        <f aca="false">VLOOKUP(CONCATENATE(G952,J952),'AÇÕES ORÇAMENTÁRIAS'!O:P,2,0)</f>
        <v>1000000</v>
      </c>
      <c r="I952" s="65" t="n">
        <f aca="false">VLOOKUP(CONCATENATE(G952,J952),'AÇÕES ORÇAMENTÁRIAS'!O:Q,3,0)</f>
        <v>55223.2</v>
      </c>
      <c r="J952" s="66" t="str">
        <f aca="false">LEFT(K952,5)</f>
        <v>25104</v>
      </c>
      <c r="K952" s="67" t="s">
        <v>2010</v>
      </c>
      <c r="L952" s="71" t="s">
        <v>2011</v>
      </c>
      <c r="M952" s="66" t="str">
        <f aca="false">VLOOKUP(L952,'AÇÕES ESTRATÉGICAS'!D:E,2,0)</f>
        <v>1513</v>
      </c>
      <c r="N952" s="66" t="str">
        <f aca="false">CONCATENATE(J952,O952)</f>
        <v>25104MATERIAL PERMANENTE E DE CONSUMO ADQUIRIDOS</v>
      </c>
      <c r="O952" s="63" t="s">
        <v>2016</v>
      </c>
      <c r="P952" s="63" t="s">
        <v>213</v>
      </c>
      <c r="Q952" s="15" t="n">
        <v>25</v>
      </c>
      <c r="R952" s="69" t="str">
        <f aca="false">VLOOKUP(O952,'PRODUTOS PPA'!G:G,1,0)</f>
        <v>MATERIAL PERMANENTE E DE CONSUMO ADQUIRIDOS</v>
      </c>
      <c r="S952" s="15" t="s">
        <v>2009</v>
      </c>
      <c r="T952" s="15" t="s">
        <v>2013</v>
      </c>
      <c r="U952" s="15" t="n">
        <v>1000000</v>
      </c>
      <c r="V952" s="15"/>
      <c r="W952" s="13"/>
      <c r="X952" s="13"/>
      <c r="Y952" s="13"/>
      <c r="Z952" s="13"/>
      <c r="AA952" s="13"/>
      <c r="AB952" s="13"/>
      <c r="AC952" s="13"/>
      <c r="AD952" s="13"/>
      <c r="AE952" s="13"/>
      <c r="AF952" s="13"/>
    </row>
    <row r="953" customFormat="false" ht="15" hidden="false" customHeight="true" outlineLevel="0" collapsed="false">
      <c r="A953" s="60" t="s">
        <v>90</v>
      </c>
      <c r="B953" s="61" t="str">
        <f aca="false">VLOOKUP(A953,PROGRAMAS!A:I,5,0)</f>
        <v>TEMÁTICO</v>
      </c>
      <c r="C953" s="62" t="str">
        <f aca="false">VLOOKUP(A953,PROGRAMAS!A:I,2,0)</f>
        <v>DEFESA DA SOCIEDADE</v>
      </c>
      <c r="D953" s="62" t="str">
        <f aca="false">VLOOKUP(A953,PROGRAMAS!A:O,3,0)</f>
        <v>DIRETRIZ IV</v>
      </c>
      <c r="E953" s="62"/>
      <c r="F953" s="74" t="s">
        <v>2009</v>
      </c>
      <c r="G953" s="66" t="str">
        <f aca="false">VLOOKUP(F953,'AÇÕES ORÇAMENTÁRIAS'!D:E,2,0)</f>
        <v>2410</v>
      </c>
      <c r="H953" s="65" t="n">
        <f aca="false">VLOOKUP(CONCATENATE(G953,J953),'AÇÕES ORÇAMENTÁRIAS'!O:P,2,0)</f>
        <v>1000000</v>
      </c>
      <c r="I953" s="65" t="n">
        <f aca="false">VLOOKUP(CONCATENATE(G953,J953),'AÇÕES ORÇAMENTÁRIAS'!O:Q,3,0)</f>
        <v>55223.2</v>
      </c>
      <c r="J953" s="66" t="str">
        <f aca="false">LEFT(K953,5)</f>
        <v>25104</v>
      </c>
      <c r="K953" s="67" t="s">
        <v>2010</v>
      </c>
      <c r="L953" s="71" t="s">
        <v>2011</v>
      </c>
      <c r="M953" s="66" t="str">
        <f aca="false">VLOOKUP(L953,'AÇÕES ESTRATÉGICAS'!D:E,2,0)</f>
        <v>1513</v>
      </c>
      <c r="N953" s="66" t="str">
        <f aca="false">CONCATENATE(J953,O953)</f>
        <v>25104PROGRAMAS E PROJETOS DE PROTEÇÃO E DEFESA DO CONSUMIDOR EXECUTADOS</v>
      </c>
      <c r="O953" s="13" t="s">
        <v>2017</v>
      </c>
      <c r="P953" s="13" t="s">
        <v>750</v>
      </c>
      <c r="Q953" s="15" t="n">
        <v>1</v>
      </c>
      <c r="R953" s="69" t="str">
        <f aca="false">VLOOKUP(O953,'PRODUTOS PPA'!G:G,1,0)</f>
        <v>PROGRAMAS E PROJETOS DE PROTEÇÃO E DEFESA DO CONSUMIDOR EXECUTADOS</v>
      </c>
      <c r="S953" s="15" t="s">
        <v>2009</v>
      </c>
      <c r="T953" s="15" t="s">
        <v>2013</v>
      </c>
      <c r="U953" s="15" t="n">
        <v>1000000</v>
      </c>
      <c r="V953" s="15"/>
      <c r="W953" s="13"/>
      <c r="X953" s="13"/>
      <c r="Y953" s="13"/>
      <c r="Z953" s="13"/>
      <c r="AA953" s="13"/>
      <c r="AB953" s="13"/>
      <c r="AC953" s="13"/>
      <c r="AD953" s="13"/>
      <c r="AE953" s="13"/>
      <c r="AF953" s="13"/>
    </row>
    <row r="954" customFormat="false" ht="15" hidden="false" customHeight="true" outlineLevel="0" collapsed="false">
      <c r="A954" s="60" t="s">
        <v>90</v>
      </c>
      <c r="B954" s="61" t="str">
        <f aca="false">VLOOKUP(A954,PROGRAMAS!A:I,5,0)</f>
        <v>TEMÁTICO</v>
      </c>
      <c r="C954" s="62" t="str">
        <f aca="false">VLOOKUP(A954,PROGRAMAS!A:I,2,0)</f>
        <v>DEFESA DA SOCIEDADE</v>
      </c>
      <c r="D954" s="62" t="str">
        <f aca="false">VLOOKUP(A954,PROGRAMAS!A:O,3,0)</f>
        <v>DIRETRIZ IV</v>
      </c>
      <c r="E954" s="62"/>
      <c r="F954" s="74" t="s">
        <v>2009</v>
      </c>
      <c r="G954" s="66" t="str">
        <f aca="false">VLOOKUP(F954,'AÇÕES ORÇAMENTÁRIAS'!D:E,2,0)</f>
        <v>2410</v>
      </c>
      <c r="H954" s="65" t="n">
        <f aca="false">VLOOKUP(CONCATENATE(G954,J954),'AÇÕES ORÇAMENTÁRIAS'!O:P,2,0)</f>
        <v>1000000</v>
      </c>
      <c r="I954" s="65" t="n">
        <f aca="false">VLOOKUP(CONCATENATE(G954,J954),'AÇÕES ORÇAMENTÁRIAS'!O:Q,3,0)</f>
        <v>55223.2</v>
      </c>
      <c r="J954" s="66" t="str">
        <f aca="false">LEFT(K954,5)</f>
        <v>25104</v>
      </c>
      <c r="K954" s="67" t="s">
        <v>2010</v>
      </c>
      <c r="L954" s="71" t="s">
        <v>2011</v>
      </c>
      <c r="M954" s="66" t="str">
        <f aca="false">VLOOKUP(L954,'AÇÕES ESTRATÉGICAS'!D:E,2,0)</f>
        <v>1513</v>
      </c>
      <c r="N954" s="66" t="str">
        <f aca="false">CONCATENATE(J954,O954)</f>
        <v>25104PROJETOS DE ESTÍMULO À CRIAÇÃO DE PROCONS MUNICIPAIS E ENTIDADES CIVIS DE DEFESA DO CONSUMIDOR IMPLANTADOS</v>
      </c>
      <c r="O954" s="13" t="s">
        <v>2018</v>
      </c>
      <c r="P954" s="13" t="s">
        <v>213</v>
      </c>
      <c r="Q954" s="15" t="n">
        <v>30</v>
      </c>
      <c r="R954" s="69" t="str">
        <f aca="false">VLOOKUP(O954,'PRODUTOS PPA'!G:G,1,0)</f>
        <v>PROJETOS DE ESTÍMULO À CRIAÇÃO DE PROCONS MUNICIPAIS E ENTIDADES CIVIS DE DEFESA DO CONSUMIDOR IMPLANTADOS</v>
      </c>
      <c r="S954" s="15" t="s">
        <v>2009</v>
      </c>
      <c r="T954" s="15" t="s">
        <v>2013</v>
      </c>
      <c r="U954" s="15" t="n">
        <v>1000000</v>
      </c>
      <c r="V954" s="15"/>
      <c r="W954" s="13"/>
      <c r="X954" s="13"/>
      <c r="Y954" s="13"/>
      <c r="Z954" s="13"/>
      <c r="AA954" s="13"/>
      <c r="AB954" s="13"/>
      <c r="AC954" s="13"/>
      <c r="AD954" s="13"/>
      <c r="AE954" s="13"/>
      <c r="AF954" s="13"/>
    </row>
    <row r="955" customFormat="false" ht="15" hidden="false" customHeight="true" outlineLevel="0" collapsed="false">
      <c r="A955" s="60" t="s">
        <v>51</v>
      </c>
      <c r="B955" s="61" t="str">
        <f aca="false">VLOOKUP(A955,PROGRAMAS!A:I,5,0)</f>
        <v>TEMÁTICO</v>
      </c>
      <c r="C955" s="62" t="str">
        <f aca="false">VLOOKUP(A955,PROGRAMAS!A:I,2,0)</f>
        <v>GESTÃO MODERNA ORIENTADA PARA RESULTADOS</v>
      </c>
      <c r="D955" s="62" t="str">
        <f aca="false">VLOOKUP(A955,PROGRAMAS!A:O,3,0)</f>
        <v>DIRETRIZ IV</v>
      </c>
      <c r="E955" s="62" t="str">
        <f aca="false">VLOOKUP(A955,PROGRAMAS!A:O,6,0)</f>
        <v>INSTITUCIONAL</v>
      </c>
      <c r="F955" s="74" t="s">
        <v>2019</v>
      </c>
      <c r="G955" s="66" t="str">
        <f aca="false">VLOOKUP(F955,'AÇÕES ORÇAMENTÁRIAS'!D:E,2,0)</f>
        <v>2266</v>
      </c>
      <c r="H955" s="65" t="n">
        <f aca="false">VLOOKUP(CONCATENATE(G955,J955),'AÇÕES ORÇAMENTÁRIAS'!O:P,2,0)</f>
        <v>1735000</v>
      </c>
      <c r="I955" s="65" t="n">
        <f aca="false">VLOOKUP(CONCATENATE(G955,J955),'AÇÕES ORÇAMENTÁRIAS'!O:Q,3,0)</f>
        <v>143277.9</v>
      </c>
      <c r="J955" s="66" t="str">
        <f aca="false">LEFT(K955,5)</f>
        <v>26101</v>
      </c>
      <c r="K955" s="67" t="s">
        <v>2020</v>
      </c>
      <c r="L955" s="71" t="s">
        <v>2021</v>
      </c>
      <c r="M955" s="66" t="str">
        <f aca="false">VLOOKUP(L955,'AÇÕES ESTRATÉGICAS'!D:E,2,0)</f>
        <v>2683</v>
      </c>
      <c r="N955" s="66" t="str">
        <f aca="false">CONCATENATE(J955,O955)</f>
        <v>26101CAPACITAÇÃO DE POLICIAIS MILITARES ESPECIALISTA NO TRÂNSITO</v>
      </c>
      <c r="O955" s="13" t="s">
        <v>2022</v>
      </c>
      <c r="P955" s="13" t="s">
        <v>629</v>
      </c>
      <c r="Q955" s="15" t="n">
        <v>250</v>
      </c>
      <c r="R955" s="69" t="str">
        <f aca="false">VLOOKUP(O955,'PRODUTOS PPA'!G:G,1,0)</f>
        <v>CAPACITAÇÃO DE POLICIAIS MILITARES ESPECIALISTA NO TRÂNSITO</v>
      </c>
      <c r="S955" s="15" t="s">
        <v>2019</v>
      </c>
      <c r="T955" s="15" t="s">
        <v>2023</v>
      </c>
      <c r="U955" s="15" t="n">
        <v>1735000</v>
      </c>
      <c r="V955" s="15"/>
      <c r="W955" s="13"/>
      <c r="X955" s="13"/>
      <c r="Y955" s="13"/>
      <c r="Z955" s="13"/>
      <c r="AA955" s="13"/>
      <c r="AB955" s="13"/>
      <c r="AC955" s="13"/>
      <c r="AD955" s="13"/>
      <c r="AE955" s="13"/>
      <c r="AF955" s="13"/>
    </row>
    <row r="956" customFormat="false" ht="15" hidden="false" customHeight="true" outlineLevel="0" collapsed="false">
      <c r="A956" s="60" t="s">
        <v>51</v>
      </c>
      <c r="B956" s="61" t="str">
        <f aca="false">VLOOKUP(A956,PROGRAMAS!A:I,5,0)</f>
        <v>TEMÁTICO</v>
      </c>
      <c r="C956" s="62" t="str">
        <f aca="false">VLOOKUP(A956,PROGRAMAS!A:I,2,0)</f>
        <v>GESTÃO MODERNA ORIENTADA PARA RESULTADOS</v>
      </c>
      <c r="D956" s="62" t="str">
        <f aca="false">VLOOKUP(A956,PROGRAMAS!A:O,3,0)</f>
        <v>DIRETRIZ IV</v>
      </c>
      <c r="E956" s="62" t="str">
        <f aca="false">VLOOKUP(A956,PROGRAMAS!A:O,6,0)</f>
        <v>INSTITUCIONAL</v>
      </c>
      <c r="F956" s="74" t="s">
        <v>2019</v>
      </c>
      <c r="G956" s="66" t="str">
        <f aca="false">VLOOKUP(F956,'AÇÕES ORÇAMENTÁRIAS'!D:E,2,0)</f>
        <v>2266</v>
      </c>
      <c r="H956" s="65" t="n">
        <f aca="false">VLOOKUP(CONCATENATE(G956,J956),'AÇÕES ORÇAMENTÁRIAS'!O:P,2,0)</f>
        <v>1735000</v>
      </c>
      <c r="I956" s="65" t="n">
        <f aca="false">VLOOKUP(CONCATENATE(G956,J956),'AÇÕES ORÇAMENTÁRIAS'!O:Q,3,0)</f>
        <v>143277.9</v>
      </c>
      <c r="J956" s="66" t="str">
        <f aca="false">LEFT(K956,5)</f>
        <v>26101</v>
      </c>
      <c r="K956" s="67" t="s">
        <v>2020</v>
      </c>
      <c r="L956" s="71" t="s">
        <v>2021</v>
      </c>
      <c r="M956" s="66" t="str">
        <f aca="false">VLOOKUP(L956,'AÇÕES ESTRATÉGICAS'!D:E,2,0)</f>
        <v>2683</v>
      </c>
      <c r="N956" s="66" t="str">
        <f aca="false">CONCATENATE(J956,O956)</f>
        <v>26101CAPACITAÇÃO DE POLICIAIS MILITARES REALIZADO</v>
      </c>
      <c r="O956" s="13" t="s">
        <v>2024</v>
      </c>
      <c r="P956" s="13" t="s">
        <v>629</v>
      </c>
      <c r="Q956" s="15" t="n">
        <v>250</v>
      </c>
      <c r="R956" s="69" t="str">
        <f aca="false">VLOOKUP(O956,'PRODUTOS PPA'!G:G,1,0)</f>
        <v>CAPACITAÇÃO DE POLICIAIS MILITARES REALIZADO</v>
      </c>
      <c r="S956" s="15" t="s">
        <v>2019</v>
      </c>
      <c r="T956" s="15" t="s">
        <v>2023</v>
      </c>
      <c r="U956" s="15" t="n">
        <v>1735000</v>
      </c>
      <c r="V956" s="15"/>
      <c r="W956" s="13"/>
      <c r="X956" s="13"/>
      <c r="Y956" s="13"/>
      <c r="Z956" s="13"/>
      <c r="AA956" s="13"/>
      <c r="AB956" s="13"/>
      <c r="AC956" s="13"/>
      <c r="AD956" s="13"/>
      <c r="AE956" s="13"/>
      <c r="AF956" s="13"/>
    </row>
    <row r="957" customFormat="false" ht="15" hidden="false" customHeight="true" outlineLevel="0" collapsed="false">
      <c r="A957" s="60" t="s">
        <v>51</v>
      </c>
      <c r="B957" s="61" t="str">
        <f aca="false">VLOOKUP(A957,PROGRAMAS!A:I,5,0)</f>
        <v>TEMÁTICO</v>
      </c>
      <c r="C957" s="62" t="str">
        <f aca="false">VLOOKUP(A957,PROGRAMAS!A:I,2,0)</f>
        <v>GESTÃO MODERNA ORIENTADA PARA RESULTADOS</v>
      </c>
      <c r="D957" s="62" t="str">
        <f aca="false">VLOOKUP(A957,PROGRAMAS!A:O,3,0)</f>
        <v>DIRETRIZ IV</v>
      </c>
      <c r="E957" s="62" t="str">
        <f aca="false">VLOOKUP(A957,PROGRAMAS!A:O,6,0)</f>
        <v>INSTITUCIONAL</v>
      </c>
      <c r="F957" s="74" t="s">
        <v>2019</v>
      </c>
      <c r="G957" s="66" t="str">
        <f aca="false">VLOOKUP(F957,'AÇÕES ORÇAMENTÁRIAS'!D:E,2,0)</f>
        <v>2266</v>
      </c>
      <c r="H957" s="65" t="n">
        <f aca="false">VLOOKUP(CONCATENATE(G957,J957),'AÇÕES ORÇAMENTÁRIAS'!O:P,2,0)</f>
        <v>1735000</v>
      </c>
      <c r="I957" s="65" t="n">
        <f aca="false">VLOOKUP(CONCATENATE(G957,J957),'AÇÕES ORÇAMENTÁRIAS'!O:Q,3,0)</f>
        <v>143277.9</v>
      </c>
      <c r="J957" s="66" t="str">
        <f aca="false">LEFT(K957,5)</f>
        <v>26101</v>
      </c>
      <c r="K957" s="67" t="s">
        <v>2020</v>
      </c>
      <c r="L957" s="71" t="s">
        <v>2021</v>
      </c>
      <c r="M957" s="66" t="str">
        <f aca="false">VLOOKUP(L957,'AÇÕES ESTRATÉGICAS'!D:E,2,0)</f>
        <v>2683</v>
      </c>
      <c r="N957" s="66" t="str">
        <f aca="false">CONCATENATE(J957,O957)</f>
        <v>26101FORMAÇÃO POLICIAL MILITAR</v>
      </c>
      <c r="O957" s="13" t="s">
        <v>2025</v>
      </c>
      <c r="P957" s="13" t="s">
        <v>2026</v>
      </c>
      <c r="Q957" s="15" t="n">
        <v>500</v>
      </c>
      <c r="R957" s="69" t="str">
        <f aca="false">VLOOKUP(O957,'PRODUTOS PPA'!G:G,1,0)</f>
        <v>FORMAÇÃO POLICIAL MILITAR</v>
      </c>
      <c r="S957" s="15" t="s">
        <v>2019</v>
      </c>
      <c r="T957" s="15" t="s">
        <v>2023</v>
      </c>
      <c r="U957" s="15" t="n">
        <v>1735000</v>
      </c>
      <c r="V957" s="15"/>
      <c r="W957" s="13"/>
      <c r="X957" s="13"/>
      <c r="Y957" s="13"/>
      <c r="Z957" s="13"/>
      <c r="AA957" s="13"/>
      <c r="AB957" s="13"/>
      <c r="AC957" s="13"/>
      <c r="AD957" s="13"/>
      <c r="AE957" s="13"/>
      <c r="AF957" s="13"/>
    </row>
    <row r="958" customFormat="false" ht="15" hidden="false" customHeight="true" outlineLevel="0" collapsed="false">
      <c r="A958" s="60" t="s">
        <v>60</v>
      </c>
      <c r="B958" s="61" t="str">
        <f aca="false">VLOOKUP(A958,PROGRAMAS!A:I,5,0)</f>
        <v>TEMÁTICO</v>
      </c>
      <c r="C958" s="62" t="str">
        <f aca="false">VLOOKUP(A958,PROGRAMAS!A:I,2,0)</f>
        <v>PIAUÍ COM SEGURANÇA</v>
      </c>
      <c r="D958" s="62" t="str">
        <f aca="false">VLOOKUP(A958,PROGRAMAS!A:O,3,0)</f>
        <v>DIRETRIZ I</v>
      </c>
      <c r="E958" s="62" t="str">
        <f aca="false">VLOOKUP(A958,PROGRAMAS!A:O,6,0)</f>
        <v>SEGURANÇA E JUSTIÇA</v>
      </c>
      <c r="F958" s="74" t="s">
        <v>2027</v>
      </c>
      <c r="G958" s="66" t="str">
        <f aca="false">VLOOKUP(F958,'AÇÕES ORÇAMENTÁRIAS'!D:E,2,0)</f>
        <v>1080</v>
      </c>
      <c r="H958" s="65" t="n">
        <f aca="false">VLOOKUP(CONCATENATE(G958,J958),'AÇÕES ORÇAMENTÁRIAS'!O:P,2,0)</f>
        <v>4056350</v>
      </c>
      <c r="I958" s="65" t="n">
        <f aca="false">VLOOKUP(CONCATENATE(G958,J958),'AÇÕES ORÇAMENTÁRIAS'!O:Q,3,0)</f>
        <v>88000</v>
      </c>
      <c r="J958" s="66" t="str">
        <f aca="false">LEFT(K958,5)</f>
        <v>26101</v>
      </c>
      <c r="K958" s="67" t="s">
        <v>2020</v>
      </c>
      <c r="L958" s="71" t="s">
        <v>2028</v>
      </c>
      <c r="M958" s="66" t="str">
        <f aca="false">VLOOKUP(L958,'AÇÕES ESTRATÉGICAS'!D:E,2,0)</f>
        <v>2732</v>
      </c>
      <c r="N958" s="66" t="str">
        <f aca="false">CONCATENATE(J958,O958)</f>
        <v>26101VIATURAS (CARRO) PARA PMPI ADQUIRIDOS</v>
      </c>
      <c r="O958" s="13" t="s">
        <v>2029</v>
      </c>
      <c r="P958" s="13" t="s">
        <v>147</v>
      </c>
      <c r="Q958" s="15" t="n">
        <v>100</v>
      </c>
      <c r="R958" s="69" t="str">
        <f aca="false">VLOOKUP(O958,'PRODUTOS PPA'!G:G,1,0)</f>
        <v>VIATURAS (CARRO) PARA PMPI ADQUIRIDOS</v>
      </c>
      <c r="S958" s="15" t="s">
        <v>2027</v>
      </c>
      <c r="T958" s="15" t="s">
        <v>2030</v>
      </c>
      <c r="U958" s="15" t="n">
        <v>4056350</v>
      </c>
      <c r="V958" s="15"/>
      <c r="W958" s="13"/>
      <c r="X958" s="13"/>
      <c r="Y958" s="13"/>
      <c r="Z958" s="13"/>
      <c r="AA958" s="13"/>
      <c r="AB958" s="13"/>
      <c r="AC958" s="13"/>
      <c r="AD958" s="13"/>
      <c r="AE958" s="13"/>
      <c r="AF958" s="13"/>
    </row>
    <row r="959" customFormat="false" ht="15" hidden="false" customHeight="true" outlineLevel="0" collapsed="false">
      <c r="A959" s="60" t="s">
        <v>60</v>
      </c>
      <c r="B959" s="61" t="str">
        <f aca="false">VLOOKUP(A959,PROGRAMAS!A:I,5,0)</f>
        <v>TEMÁTICO</v>
      </c>
      <c r="C959" s="62" t="str">
        <f aca="false">VLOOKUP(A959,PROGRAMAS!A:I,2,0)</f>
        <v>PIAUÍ COM SEGURANÇA</v>
      </c>
      <c r="D959" s="62" t="str">
        <f aca="false">VLOOKUP(A959,PROGRAMAS!A:O,3,0)</f>
        <v>DIRETRIZ I</v>
      </c>
      <c r="E959" s="62" t="str">
        <f aca="false">VLOOKUP(A959,PROGRAMAS!A:O,6,0)</f>
        <v>SEGURANÇA E JUSTIÇA</v>
      </c>
      <c r="F959" s="74" t="s">
        <v>2027</v>
      </c>
      <c r="G959" s="66" t="str">
        <f aca="false">VLOOKUP(F959,'AÇÕES ORÇAMENTÁRIAS'!D:E,2,0)</f>
        <v>1080</v>
      </c>
      <c r="H959" s="65" t="n">
        <f aca="false">VLOOKUP(CONCATENATE(G959,J959),'AÇÕES ORÇAMENTÁRIAS'!O:P,2,0)</f>
        <v>4056350</v>
      </c>
      <c r="I959" s="65" t="n">
        <f aca="false">VLOOKUP(CONCATENATE(G959,J959),'AÇÕES ORÇAMENTÁRIAS'!O:Q,3,0)</f>
        <v>88000</v>
      </c>
      <c r="J959" s="66" t="str">
        <f aca="false">LEFT(K959,5)</f>
        <v>26101</v>
      </c>
      <c r="K959" s="67" t="s">
        <v>2020</v>
      </c>
      <c r="L959" s="71" t="s">
        <v>2028</v>
      </c>
      <c r="M959" s="66" t="str">
        <f aca="false">VLOOKUP(L959,'AÇÕES ESTRATÉGICAS'!D:E,2,0)</f>
        <v>2732</v>
      </c>
      <c r="N959" s="66" t="str">
        <f aca="false">CONCATENATE(J959,O959)</f>
        <v>26101VIATURAS (MOTO) PARA PMPI ADQUIRIDOS</v>
      </c>
      <c r="O959" s="13" t="s">
        <v>2031</v>
      </c>
      <c r="P959" s="13" t="s">
        <v>147</v>
      </c>
      <c r="Q959" s="15" t="n">
        <v>100</v>
      </c>
      <c r="R959" s="69" t="str">
        <f aca="false">VLOOKUP(O959,'PRODUTOS PPA'!G:G,1,0)</f>
        <v>VIATURAS (MOTO) PARA PMPI ADQUIRIDOS</v>
      </c>
      <c r="S959" s="15" t="s">
        <v>2027</v>
      </c>
      <c r="T959" s="15" t="s">
        <v>2030</v>
      </c>
      <c r="U959" s="15" t="n">
        <v>4056350</v>
      </c>
      <c r="V959" s="15"/>
      <c r="W959" s="13"/>
      <c r="X959" s="13"/>
      <c r="Y959" s="13"/>
      <c r="Z959" s="13"/>
      <c r="AA959" s="13"/>
      <c r="AB959" s="13"/>
      <c r="AC959" s="13"/>
      <c r="AD959" s="13"/>
      <c r="AE959" s="13"/>
      <c r="AF959" s="13"/>
    </row>
    <row r="960" customFormat="false" ht="15" hidden="false" customHeight="true" outlineLevel="0" collapsed="false">
      <c r="A960" s="60" t="s">
        <v>60</v>
      </c>
      <c r="B960" s="61" t="str">
        <f aca="false">VLOOKUP(A960,PROGRAMAS!A:I,5,0)</f>
        <v>TEMÁTICO</v>
      </c>
      <c r="C960" s="62" t="str">
        <f aca="false">VLOOKUP(A960,PROGRAMAS!A:I,2,0)</f>
        <v>PIAUÍ COM SEGURANÇA</v>
      </c>
      <c r="D960" s="62" t="str">
        <f aca="false">VLOOKUP(A960,PROGRAMAS!A:O,3,0)</f>
        <v>DIRETRIZ I</v>
      </c>
      <c r="E960" s="62" t="str">
        <f aca="false">VLOOKUP(A960,PROGRAMAS!A:O,6,0)</f>
        <v>SEGURANÇA E JUSTIÇA</v>
      </c>
      <c r="F960" s="74" t="s">
        <v>2032</v>
      </c>
      <c r="G960" s="66" t="str">
        <f aca="false">VLOOKUP(F960,'AÇÕES ORÇAMENTÁRIAS'!D:E,2,0)</f>
        <v>1232</v>
      </c>
      <c r="H960" s="65" t="n">
        <f aca="false">VLOOKUP(CONCATENATE(G960,J960),'AÇÕES ORÇAMENTÁRIAS'!O:P,2,0)</f>
        <v>4510000</v>
      </c>
      <c r="I960" s="65" t="n">
        <f aca="false">VLOOKUP(CONCATENATE(G960,J960),'AÇÕES ORÇAMENTÁRIAS'!O:Q,3,0)</f>
        <v>184605</v>
      </c>
      <c r="J960" s="66" t="str">
        <f aca="false">LEFT(K960,5)</f>
        <v>26101</v>
      </c>
      <c r="K960" s="67" t="s">
        <v>2020</v>
      </c>
      <c r="L960" s="71" t="s">
        <v>2028</v>
      </c>
      <c r="M960" s="66" t="str">
        <f aca="false">VLOOKUP(L960,'AÇÕES ESTRATÉGICAS'!D:E,2,0)</f>
        <v>2732</v>
      </c>
      <c r="N960" s="66" t="str">
        <f aca="false">CONCATENATE(J960,O960)</f>
        <v>26101ARMAMENTO BÉLICO ADQUIRIDO (CARABINA CAL.5.56MM, FUZIL CAL. 7,66MM E ESPINGADA CAL. 12)</v>
      </c>
      <c r="O960" s="13" t="s">
        <v>2033</v>
      </c>
      <c r="P960" s="13" t="s">
        <v>147</v>
      </c>
      <c r="Q960" s="15" t="n">
        <v>100</v>
      </c>
      <c r="R960" s="69" t="str">
        <f aca="false">VLOOKUP(O960,'PRODUTOS PPA'!G:G,1,0)</f>
        <v>ARMAMENTO BÉLICO ADQUIRIDO (CARABINA CAL.5.56MM, FUZIL CAL. 7,66MM E ESPINGADA CAL. 12)</v>
      </c>
      <c r="S960" s="15" t="s">
        <v>2032</v>
      </c>
      <c r="T960" s="15" t="s">
        <v>2034</v>
      </c>
      <c r="U960" s="15" t="n">
        <v>4510000</v>
      </c>
      <c r="V960" s="15"/>
      <c r="W960" s="13"/>
      <c r="X960" s="13"/>
      <c r="Y960" s="13"/>
      <c r="Z960" s="13"/>
      <c r="AA960" s="13"/>
      <c r="AB960" s="13"/>
      <c r="AC960" s="13"/>
      <c r="AD960" s="13"/>
      <c r="AE960" s="13"/>
      <c r="AF960" s="13"/>
    </row>
    <row r="961" customFormat="false" ht="15" hidden="false" customHeight="true" outlineLevel="0" collapsed="false">
      <c r="A961" s="60" t="s">
        <v>60</v>
      </c>
      <c r="B961" s="61" t="str">
        <f aca="false">VLOOKUP(A961,PROGRAMAS!A:I,5,0)</f>
        <v>TEMÁTICO</v>
      </c>
      <c r="C961" s="62" t="str">
        <f aca="false">VLOOKUP(A961,PROGRAMAS!A:I,2,0)</f>
        <v>PIAUÍ COM SEGURANÇA</v>
      </c>
      <c r="D961" s="62" t="str">
        <f aca="false">VLOOKUP(A961,PROGRAMAS!A:O,3,0)</f>
        <v>DIRETRIZ I</v>
      </c>
      <c r="E961" s="62" t="str">
        <f aca="false">VLOOKUP(A961,PROGRAMAS!A:O,6,0)</f>
        <v>SEGURANÇA E JUSTIÇA</v>
      </c>
      <c r="F961" s="74" t="s">
        <v>2032</v>
      </c>
      <c r="G961" s="66" t="str">
        <f aca="false">VLOOKUP(F961,'AÇÕES ORÇAMENTÁRIAS'!D:E,2,0)</f>
        <v>1232</v>
      </c>
      <c r="H961" s="65" t="n">
        <f aca="false">VLOOKUP(CONCATENATE(G961,J961),'AÇÕES ORÇAMENTÁRIAS'!O:P,2,0)</f>
        <v>4510000</v>
      </c>
      <c r="I961" s="65" t="n">
        <f aca="false">VLOOKUP(CONCATENATE(G961,J961),'AÇÕES ORÇAMENTÁRIAS'!O:Q,3,0)</f>
        <v>184605</v>
      </c>
      <c r="J961" s="66" t="str">
        <f aca="false">LEFT(K961,5)</f>
        <v>26101</v>
      </c>
      <c r="K961" s="67" t="s">
        <v>2020</v>
      </c>
      <c r="L961" s="71" t="s">
        <v>2028</v>
      </c>
      <c r="M961" s="66" t="str">
        <f aca="false">VLOOKUP(L961,'AÇÕES ESTRATÉGICAS'!D:E,2,0)</f>
        <v>2732</v>
      </c>
      <c r="N961" s="66" t="str">
        <f aca="false">CONCATENATE(J961,O961)</f>
        <v>26101ARMAMENTO BELICO ADQUIRIDO (PISTOLA)</v>
      </c>
      <c r="O961" s="13" t="s">
        <v>2035</v>
      </c>
      <c r="P961" s="13" t="s">
        <v>147</v>
      </c>
      <c r="Q961" s="15" t="n">
        <v>875</v>
      </c>
      <c r="R961" s="69" t="str">
        <f aca="false">VLOOKUP(O961,'PRODUTOS PPA'!G:G,1,0)</f>
        <v>ARMAMENTO BELICO ADQUIRIDO (PISTOLA)</v>
      </c>
      <c r="S961" s="15" t="s">
        <v>2032</v>
      </c>
      <c r="T961" s="15" t="s">
        <v>2034</v>
      </c>
      <c r="U961" s="15" t="n">
        <v>4510000</v>
      </c>
      <c r="V961" s="15"/>
      <c r="W961" s="13"/>
      <c r="X961" s="13"/>
      <c r="Y961" s="13"/>
      <c r="Z961" s="13"/>
      <c r="AA961" s="13"/>
      <c r="AB961" s="13"/>
      <c r="AC961" s="13"/>
      <c r="AD961" s="13"/>
      <c r="AE961" s="13"/>
      <c r="AF961" s="13"/>
    </row>
    <row r="962" customFormat="false" ht="15" hidden="false" customHeight="true" outlineLevel="0" collapsed="false">
      <c r="A962" s="60" t="s">
        <v>60</v>
      </c>
      <c r="B962" s="61" t="str">
        <f aca="false">VLOOKUP(A962,PROGRAMAS!A:I,5,0)</f>
        <v>TEMÁTICO</v>
      </c>
      <c r="C962" s="62" t="str">
        <f aca="false">VLOOKUP(A962,PROGRAMAS!A:I,2,0)</f>
        <v>PIAUÍ COM SEGURANÇA</v>
      </c>
      <c r="D962" s="62" t="str">
        <f aca="false">VLOOKUP(A962,PROGRAMAS!A:O,3,0)</f>
        <v>DIRETRIZ I</v>
      </c>
      <c r="E962" s="62" t="str">
        <f aca="false">VLOOKUP(A962,PROGRAMAS!A:O,6,0)</f>
        <v>SEGURANÇA E JUSTIÇA</v>
      </c>
      <c r="F962" s="74" t="s">
        <v>2032</v>
      </c>
      <c r="G962" s="66" t="str">
        <f aca="false">VLOOKUP(F962,'AÇÕES ORÇAMENTÁRIAS'!D:E,2,0)</f>
        <v>1232</v>
      </c>
      <c r="H962" s="65" t="n">
        <f aca="false">VLOOKUP(CONCATENATE(G962,J962),'AÇÕES ORÇAMENTÁRIAS'!O:P,2,0)</f>
        <v>4510000</v>
      </c>
      <c r="I962" s="65" t="n">
        <f aca="false">VLOOKUP(CONCATENATE(G962,J962),'AÇÕES ORÇAMENTÁRIAS'!O:Q,3,0)</f>
        <v>184605</v>
      </c>
      <c r="J962" s="66" t="str">
        <f aca="false">LEFT(K962,5)</f>
        <v>26101</v>
      </c>
      <c r="K962" s="67" t="s">
        <v>2020</v>
      </c>
      <c r="L962" s="71" t="s">
        <v>2028</v>
      </c>
      <c r="M962" s="66" t="str">
        <f aca="false">VLOOKUP(L962,'AÇÕES ESTRATÉGICAS'!D:E,2,0)</f>
        <v>2732</v>
      </c>
      <c r="N962" s="66" t="str">
        <f aca="false">CONCATENATE(J962,O962)</f>
        <v>26101CÂMERA DE VIDEOMONITORAMENTO ADQUIRIDO</v>
      </c>
      <c r="O962" s="13" t="s">
        <v>2036</v>
      </c>
      <c r="P962" s="13" t="s">
        <v>147</v>
      </c>
      <c r="Q962" s="15" t="n">
        <v>50</v>
      </c>
      <c r="R962" s="69" t="str">
        <f aca="false">VLOOKUP(O962,'PRODUTOS PPA'!G:G,1,0)</f>
        <v>CÂMERA DE VIDEOMONITORAMENTO ADQUIRIDO</v>
      </c>
      <c r="S962" s="15" t="s">
        <v>2032</v>
      </c>
      <c r="T962" s="15" t="s">
        <v>2034</v>
      </c>
      <c r="U962" s="15" t="n">
        <v>4510000</v>
      </c>
      <c r="V962" s="15"/>
      <c r="W962" s="13"/>
      <c r="X962" s="13"/>
      <c r="Y962" s="13"/>
      <c r="Z962" s="13"/>
      <c r="AA962" s="13"/>
      <c r="AB962" s="13"/>
      <c r="AC962" s="13"/>
      <c r="AD962" s="13"/>
      <c r="AE962" s="13"/>
      <c r="AF962" s="13"/>
    </row>
    <row r="963" customFormat="false" ht="15" hidden="false" customHeight="true" outlineLevel="0" collapsed="false">
      <c r="A963" s="60" t="s">
        <v>60</v>
      </c>
      <c r="B963" s="61" t="str">
        <f aca="false">VLOOKUP(A963,PROGRAMAS!A:I,5,0)</f>
        <v>TEMÁTICO</v>
      </c>
      <c r="C963" s="62" t="str">
        <f aca="false">VLOOKUP(A963,PROGRAMAS!A:I,2,0)</f>
        <v>PIAUÍ COM SEGURANÇA</v>
      </c>
      <c r="D963" s="62" t="str">
        <f aca="false">VLOOKUP(A963,PROGRAMAS!A:O,3,0)</f>
        <v>DIRETRIZ I</v>
      </c>
      <c r="E963" s="62" t="str">
        <f aca="false">VLOOKUP(A963,PROGRAMAS!A:O,6,0)</f>
        <v>SEGURANÇA E JUSTIÇA</v>
      </c>
      <c r="F963" s="74" t="s">
        <v>2032</v>
      </c>
      <c r="G963" s="66" t="str">
        <f aca="false">VLOOKUP(F963,'AÇÕES ORÇAMENTÁRIAS'!D:E,2,0)</f>
        <v>1232</v>
      </c>
      <c r="H963" s="65" t="n">
        <f aca="false">VLOOKUP(CONCATENATE(G963,J963),'AÇÕES ORÇAMENTÁRIAS'!O:P,2,0)</f>
        <v>4510000</v>
      </c>
      <c r="I963" s="65" t="n">
        <f aca="false">VLOOKUP(CONCATENATE(G963,J963),'AÇÕES ORÇAMENTÁRIAS'!O:Q,3,0)</f>
        <v>184605</v>
      </c>
      <c r="J963" s="66" t="str">
        <f aca="false">LEFT(K963,5)</f>
        <v>26101</v>
      </c>
      <c r="K963" s="67" t="s">
        <v>2020</v>
      </c>
      <c r="L963" s="71" t="s">
        <v>2028</v>
      </c>
      <c r="M963" s="66" t="str">
        <f aca="false">VLOOKUP(L963,'AÇÕES ESTRATÉGICAS'!D:E,2,0)</f>
        <v>2732</v>
      </c>
      <c r="N963" s="66" t="str">
        <f aca="false">CONCATENATE(J963,O963)</f>
        <v>26101EQUIPAMENTO DE PROTEÇÃO INDIVIDUAL ADQUIRIDO</v>
      </c>
      <c r="O963" s="13" t="s">
        <v>2037</v>
      </c>
      <c r="P963" s="13" t="s">
        <v>147</v>
      </c>
      <c r="Q963" s="15" t="n">
        <v>1000</v>
      </c>
      <c r="R963" s="69" t="str">
        <f aca="false">VLOOKUP(O963,'PRODUTOS PPA'!G:G,1,0)</f>
        <v>EQUIPAMENTO DE PROTEÇÃO INDIVIDUAL ADQUIRIDO</v>
      </c>
      <c r="S963" s="15" t="s">
        <v>2032</v>
      </c>
      <c r="T963" s="15" t="s">
        <v>2034</v>
      </c>
      <c r="U963" s="15" t="n">
        <v>4510000</v>
      </c>
      <c r="V963" s="15"/>
      <c r="W963" s="13"/>
      <c r="X963" s="13"/>
      <c r="Y963" s="13"/>
      <c r="Z963" s="13"/>
      <c r="AA963" s="13"/>
      <c r="AB963" s="13"/>
      <c r="AC963" s="13"/>
      <c r="AD963" s="13"/>
      <c r="AE963" s="13"/>
      <c r="AF963" s="13"/>
    </row>
    <row r="964" customFormat="false" ht="15" hidden="false" customHeight="true" outlineLevel="0" collapsed="false">
      <c r="A964" s="60" t="s">
        <v>60</v>
      </c>
      <c r="B964" s="61" t="str">
        <f aca="false">VLOOKUP(A964,PROGRAMAS!A:I,5,0)</f>
        <v>TEMÁTICO</v>
      </c>
      <c r="C964" s="62" t="str">
        <f aca="false">VLOOKUP(A964,PROGRAMAS!A:I,2,0)</f>
        <v>PIAUÍ COM SEGURANÇA</v>
      </c>
      <c r="D964" s="62" t="str">
        <f aca="false">VLOOKUP(A964,PROGRAMAS!A:O,3,0)</f>
        <v>DIRETRIZ I</v>
      </c>
      <c r="E964" s="62" t="str">
        <f aca="false">VLOOKUP(A964,PROGRAMAS!A:O,6,0)</f>
        <v>SEGURANÇA E JUSTIÇA</v>
      </c>
      <c r="F964" s="74" t="s">
        <v>2038</v>
      </c>
      <c r="G964" s="66" t="str">
        <f aca="false">VLOOKUP(F964,'AÇÕES ORÇAMENTÁRIAS'!D:E,2,0)</f>
        <v>1229</v>
      </c>
      <c r="H964" s="65" t="n">
        <f aca="false">VLOOKUP(CONCATENATE(G964,J964),'AÇÕES ORÇAMENTÁRIAS'!O:P,2,0)</f>
        <v>5373365</v>
      </c>
      <c r="I964" s="65" t="n">
        <f aca="false">VLOOKUP(CONCATENATE(G964,J964),'AÇÕES ORÇAMENTÁRIAS'!O:Q,3,0)</f>
        <v>367115.22</v>
      </c>
      <c r="J964" s="66" t="str">
        <f aca="false">LEFT(K964,5)</f>
        <v>26101</v>
      </c>
      <c r="K964" s="67" t="s">
        <v>2020</v>
      </c>
      <c r="L964" s="71" t="s">
        <v>2028</v>
      </c>
      <c r="M964" s="66" t="str">
        <f aca="false">VLOOKUP(L964,'AÇÕES ESTRATÉGICAS'!D:E,2,0)</f>
        <v>2732</v>
      </c>
      <c r="N964" s="66" t="str">
        <f aca="false">CONCATENATE(J964,O964)</f>
        <v>26101EQUIPAMENTO DE PROCESSAMENTO DE DADOS</v>
      </c>
      <c r="O964" s="13" t="s">
        <v>2039</v>
      </c>
      <c r="P964" s="13" t="s">
        <v>147</v>
      </c>
      <c r="Q964" s="15" t="n">
        <v>25</v>
      </c>
      <c r="R964" s="69" t="str">
        <f aca="false">VLOOKUP(O964,'PRODUTOS PPA'!G:G,1,0)</f>
        <v>EQUIPAMENTO DE PROCESSAMENTO DE DADOS</v>
      </c>
      <c r="S964" s="15" t="s">
        <v>2038</v>
      </c>
      <c r="T964" s="15" t="s">
        <v>2040</v>
      </c>
      <c r="U964" s="15" t="n">
        <v>5373365</v>
      </c>
      <c r="V964" s="15"/>
      <c r="W964" s="13"/>
      <c r="X964" s="13"/>
      <c r="Y964" s="13"/>
      <c r="Z964" s="13"/>
      <c r="AA964" s="13"/>
      <c r="AB964" s="13"/>
      <c r="AC964" s="13"/>
      <c r="AD964" s="13"/>
      <c r="AE964" s="13"/>
      <c r="AF964" s="13"/>
    </row>
    <row r="965" customFormat="false" ht="15" hidden="false" customHeight="true" outlineLevel="0" collapsed="false">
      <c r="A965" s="60" t="s">
        <v>60</v>
      </c>
      <c r="B965" s="61" t="str">
        <f aca="false">VLOOKUP(A965,PROGRAMAS!A:I,5,0)</f>
        <v>TEMÁTICO</v>
      </c>
      <c r="C965" s="62" t="str">
        <f aca="false">VLOOKUP(A965,PROGRAMAS!A:I,2,0)</f>
        <v>PIAUÍ COM SEGURANÇA</v>
      </c>
      <c r="D965" s="62" t="str">
        <f aca="false">VLOOKUP(A965,PROGRAMAS!A:O,3,0)</f>
        <v>DIRETRIZ I</v>
      </c>
      <c r="E965" s="62" t="str">
        <f aca="false">VLOOKUP(A965,PROGRAMAS!A:O,6,0)</f>
        <v>SEGURANÇA E JUSTIÇA</v>
      </c>
      <c r="F965" s="74" t="s">
        <v>2041</v>
      </c>
      <c r="G965" s="66" t="str">
        <f aca="false">VLOOKUP(F965,'AÇÕES ORÇAMENTÁRIAS'!D:E,2,0)</f>
        <v>1225</v>
      </c>
      <c r="H965" s="65" t="n">
        <f aca="false">VLOOKUP(CONCATENATE(G965,J965),'AÇÕES ORÇAMENTÁRIAS'!O:P,2,0)</f>
        <v>6000000</v>
      </c>
      <c r="I965" s="65" t="n">
        <f aca="false">VLOOKUP(CONCATENATE(G965,J965),'AÇÕES ORÇAMENTÁRIAS'!O:Q,3,0)</f>
        <v>0</v>
      </c>
      <c r="J965" s="66" t="str">
        <f aca="false">LEFT(K965,5)</f>
        <v>26101</v>
      </c>
      <c r="K965" s="67" t="s">
        <v>2020</v>
      </c>
      <c r="L965" s="71" t="s">
        <v>2028</v>
      </c>
      <c r="M965" s="66" t="str">
        <f aca="false">VLOOKUP(L965,'AÇÕES ESTRATÉGICAS'!D:E,2,0)</f>
        <v>2732</v>
      </c>
      <c r="N965" s="66" t="str">
        <f aca="false">CONCATENATE(J965,O965)</f>
        <v>26101QUARTÉIS DA PMPI CONSTRUÍDOS</v>
      </c>
      <c r="O965" s="13" t="s">
        <v>2042</v>
      </c>
      <c r="P965" s="13" t="s">
        <v>147</v>
      </c>
      <c r="Q965" s="15" t="n">
        <v>7</v>
      </c>
      <c r="R965" s="69" t="str">
        <f aca="false">VLOOKUP(O965,'PRODUTOS PPA'!G:G,1,0)</f>
        <v>QUARTÉIS DA PMPI CONSTRUÍDOS</v>
      </c>
      <c r="S965" s="15" t="s">
        <v>2041</v>
      </c>
      <c r="T965" s="15" t="s">
        <v>2043</v>
      </c>
      <c r="U965" s="15" t="n">
        <v>6000000</v>
      </c>
      <c r="V965" s="15"/>
      <c r="W965" s="13"/>
      <c r="X965" s="13"/>
      <c r="Y965" s="13"/>
      <c r="Z965" s="13"/>
      <c r="AA965" s="13"/>
      <c r="AB965" s="13"/>
      <c r="AC965" s="13"/>
      <c r="AD965" s="13"/>
      <c r="AE965" s="13"/>
      <c r="AF965" s="13"/>
    </row>
    <row r="966" customFormat="false" ht="15" hidden="false" customHeight="true" outlineLevel="0" collapsed="false">
      <c r="A966" s="60" t="s">
        <v>60</v>
      </c>
      <c r="B966" s="61" t="str">
        <f aca="false">VLOOKUP(A966,PROGRAMAS!A:I,5,0)</f>
        <v>TEMÁTICO</v>
      </c>
      <c r="C966" s="62" t="str">
        <f aca="false">VLOOKUP(A966,PROGRAMAS!A:I,2,0)</f>
        <v>PIAUÍ COM SEGURANÇA</v>
      </c>
      <c r="D966" s="62" t="str">
        <f aca="false">VLOOKUP(A966,PROGRAMAS!A:O,3,0)</f>
        <v>DIRETRIZ I</v>
      </c>
      <c r="E966" s="62" t="str">
        <f aca="false">VLOOKUP(A966,PROGRAMAS!A:O,6,0)</f>
        <v>SEGURANÇA E JUSTIÇA</v>
      </c>
      <c r="F966" s="74" t="s">
        <v>2041</v>
      </c>
      <c r="G966" s="66" t="str">
        <f aca="false">VLOOKUP(F966,'AÇÕES ORÇAMENTÁRIAS'!D:E,2,0)</f>
        <v>1225</v>
      </c>
      <c r="H966" s="65" t="n">
        <f aca="false">VLOOKUP(CONCATENATE(G966,J966),'AÇÕES ORÇAMENTÁRIAS'!O:P,2,0)</f>
        <v>6000000</v>
      </c>
      <c r="I966" s="65" t="n">
        <f aca="false">VLOOKUP(CONCATENATE(G966,J966),'AÇÕES ORÇAMENTÁRIAS'!O:Q,3,0)</f>
        <v>0</v>
      </c>
      <c r="J966" s="66" t="str">
        <f aca="false">LEFT(K966,5)</f>
        <v>26101</v>
      </c>
      <c r="K966" s="67" t="s">
        <v>2020</v>
      </c>
      <c r="L966" s="71" t="s">
        <v>2028</v>
      </c>
      <c r="M966" s="66" t="str">
        <f aca="false">VLOOKUP(L966,'AÇÕES ESTRATÉGICAS'!D:E,2,0)</f>
        <v>2732</v>
      </c>
      <c r="N966" s="66" t="str">
        <f aca="false">CONCATENATE(J966,O966)</f>
        <v>26101QUARTEIS DA PMPI REFORMADOS</v>
      </c>
      <c r="O966" s="13" t="s">
        <v>2044</v>
      </c>
      <c r="P966" s="13" t="s">
        <v>147</v>
      </c>
      <c r="Q966" s="15" t="n">
        <v>25</v>
      </c>
      <c r="R966" s="69" t="str">
        <f aca="false">VLOOKUP(O966,'PRODUTOS PPA'!G:G,1,0)</f>
        <v>QUARTEIS DA PMPI REFORMADOS</v>
      </c>
      <c r="S966" s="15" t="s">
        <v>2041</v>
      </c>
      <c r="T966" s="15" t="s">
        <v>2043</v>
      </c>
      <c r="U966" s="15" t="n">
        <v>6000000</v>
      </c>
      <c r="V966" s="15"/>
      <c r="W966" s="13"/>
      <c r="X966" s="13"/>
      <c r="Y966" s="13"/>
      <c r="Z966" s="13"/>
      <c r="AA966" s="13"/>
      <c r="AB966" s="13"/>
      <c r="AC966" s="13"/>
      <c r="AD966" s="13"/>
      <c r="AE966" s="13"/>
      <c r="AF966" s="13"/>
    </row>
    <row r="967" customFormat="false" ht="15" hidden="false" customHeight="true" outlineLevel="0" collapsed="false">
      <c r="A967" s="60" t="s">
        <v>60</v>
      </c>
      <c r="B967" s="61" t="str">
        <f aca="false">VLOOKUP(A967,PROGRAMAS!A:I,5,0)</f>
        <v>TEMÁTICO</v>
      </c>
      <c r="C967" s="62" t="str">
        <f aca="false">VLOOKUP(A967,PROGRAMAS!A:I,2,0)</f>
        <v>PIAUÍ COM SEGURANÇA</v>
      </c>
      <c r="D967" s="62" t="str">
        <f aca="false">VLOOKUP(A967,PROGRAMAS!A:O,3,0)</f>
        <v>DIRETRIZ I</v>
      </c>
      <c r="E967" s="62" t="str">
        <f aca="false">VLOOKUP(A967,PROGRAMAS!A:O,6,0)</f>
        <v>SEGURANÇA E JUSTIÇA</v>
      </c>
      <c r="F967" s="74" t="s">
        <v>2045</v>
      </c>
      <c r="G967" s="66" t="str">
        <f aca="false">VLOOKUP(F967,'AÇÕES ORÇAMENTÁRIAS'!D:E,2,0)</f>
        <v>2270</v>
      </c>
      <c r="H967" s="65" t="n">
        <f aca="false">VLOOKUP(CONCATENATE(G967,J967),'AÇÕES ORÇAMENTÁRIAS'!O:P,2,0)</f>
        <v>24016726</v>
      </c>
      <c r="I967" s="65" t="n">
        <f aca="false">VLOOKUP(CONCATENATE(G967,J967),'AÇÕES ORÇAMENTÁRIAS'!O:Q,3,0)</f>
        <v>19359634.53</v>
      </c>
      <c r="J967" s="66" t="str">
        <f aca="false">LEFT(K967,5)</f>
        <v>26101</v>
      </c>
      <c r="K967" s="67" t="s">
        <v>2020</v>
      </c>
      <c r="L967" s="71" t="s">
        <v>2046</v>
      </c>
      <c r="M967" s="66" t="str">
        <f aca="false">VLOOKUP(L967,'AÇÕES ESTRATÉGICAS'!D:E,2,0)</f>
        <v>2565</v>
      </c>
      <c r="N967" s="66" t="str">
        <f aca="false">CONCATENATE(J967,O967)</f>
        <v>26101POLICIAMENTO OSTENSIVO PREVENTIVO</v>
      </c>
      <c r="O967" s="13" t="s">
        <v>2047</v>
      </c>
      <c r="P967" s="13" t="s">
        <v>136</v>
      </c>
      <c r="Q967" s="15" t="n">
        <v>25</v>
      </c>
      <c r="R967" s="69" t="str">
        <f aca="false">VLOOKUP(O967,'PRODUTOS PPA'!G:G,1,0)</f>
        <v>POLICIAMENTO OSTENSIVO PREVENTIVO</v>
      </c>
      <c r="S967" s="15" t="s">
        <v>2045</v>
      </c>
      <c r="T967" s="15" t="s">
        <v>2048</v>
      </c>
      <c r="U967" s="15" t="n">
        <v>24016726</v>
      </c>
      <c r="V967" s="15"/>
      <c r="W967" s="13"/>
      <c r="X967" s="13"/>
      <c r="Y967" s="13"/>
      <c r="Z967" s="13"/>
      <c r="AA967" s="13"/>
      <c r="AB967" s="13"/>
      <c r="AC967" s="13"/>
      <c r="AD967" s="13"/>
      <c r="AE967" s="13"/>
      <c r="AF967" s="13"/>
    </row>
    <row r="968" customFormat="false" ht="15" hidden="false" customHeight="true" outlineLevel="0" collapsed="false">
      <c r="A968" s="60" t="s">
        <v>60</v>
      </c>
      <c r="B968" s="61" t="str">
        <f aca="false">VLOOKUP(A968,PROGRAMAS!A:I,5,0)</f>
        <v>TEMÁTICO</v>
      </c>
      <c r="C968" s="62" t="str">
        <f aca="false">VLOOKUP(A968,PROGRAMAS!A:I,2,0)</f>
        <v>PIAUÍ COM SEGURANÇA</v>
      </c>
      <c r="D968" s="62" t="str">
        <f aca="false">VLOOKUP(A968,PROGRAMAS!A:O,3,0)</f>
        <v>DIRETRIZ I</v>
      </c>
      <c r="E968" s="62" t="str">
        <f aca="false">VLOOKUP(A968,PROGRAMAS!A:O,6,0)</f>
        <v>SEGURANÇA E JUSTIÇA</v>
      </c>
      <c r="F968" s="74" t="s">
        <v>2049</v>
      </c>
      <c r="G968" s="66" t="str">
        <f aca="false">VLOOKUP(F968,'AÇÕES ORÇAMENTÁRIAS'!D:E,2,0)</f>
        <v>1239</v>
      </c>
      <c r="H968" s="65" t="n">
        <f aca="false">VLOOKUP(CONCATENATE(G968,J968),'AÇÕES ORÇAMENTÁRIAS'!O:P,2,0)</f>
        <v>710000</v>
      </c>
      <c r="I968" s="65" t="n">
        <f aca="false">VLOOKUP(CONCATENATE(G968,J968),'AÇÕES ORÇAMENTÁRIAS'!O:Q,3,0)</f>
        <v>7935</v>
      </c>
      <c r="J968" s="66" t="str">
        <f aca="false">LEFT(K968,5)</f>
        <v>26101</v>
      </c>
      <c r="K968" s="67" t="s">
        <v>2020</v>
      </c>
      <c r="L968" s="71" t="s">
        <v>2046</v>
      </c>
      <c r="M968" s="66" t="str">
        <f aca="false">VLOOKUP(L968,'AÇÕES ESTRATÉGICAS'!D:E,2,0)</f>
        <v>2565</v>
      </c>
      <c r="N968" s="66" t="str">
        <f aca="false">CONCATENATE(J968,O968)</f>
        <v>26101INCLUSÃO NO PROJETO MIRIM</v>
      </c>
      <c r="O968" s="13" t="s">
        <v>2050</v>
      </c>
      <c r="P968" s="13" t="s">
        <v>330</v>
      </c>
      <c r="Q968" s="15" t="n">
        <v>3750</v>
      </c>
      <c r="R968" s="69" t="str">
        <f aca="false">VLOOKUP(O968,'PRODUTOS PPA'!G:G,1,0)</f>
        <v>INCLUSÃO NO PROJETO MIRIM</v>
      </c>
      <c r="S968" s="15" t="s">
        <v>2049</v>
      </c>
      <c r="T968" s="15" t="s">
        <v>2051</v>
      </c>
      <c r="U968" s="15" t="n">
        <v>710000</v>
      </c>
      <c r="V968" s="15"/>
      <c r="W968" s="13"/>
      <c r="X968" s="13"/>
      <c r="Y968" s="13"/>
      <c r="Z968" s="13"/>
      <c r="AA968" s="13"/>
      <c r="AB968" s="13"/>
      <c r="AC968" s="13"/>
      <c r="AD968" s="13"/>
      <c r="AE968" s="13"/>
      <c r="AF968" s="13"/>
    </row>
    <row r="969" customFormat="false" ht="15" hidden="false" customHeight="true" outlineLevel="0" collapsed="false">
      <c r="A969" s="60" t="s">
        <v>60</v>
      </c>
      <c r="B969" s="61" t="str">
        <f aca="false">VLOOKUP(A969,PROGRAMAS!A:I,5,0)</f>
        <v>TEMÁTICO</v>
      </c>
      <c r="C969" s="62" t="str">
        <f aca="false">VLOOKUP(A969,PROGRAMAS!A:I,2,0)</f>
        <v>PIAUÍ COM SEGURANÇA</v>
      </c>
      <c r="D969" s="62" t="str">
        <f aca="false">VLOOKUP(A969,PROGRAMAS!A:O,3,0)</f>
        <v>DIRETRIZ I</v>
      </c>
      <c r="E969" s="62" t="str">
        <f aca="false">VLOOKUP(A969,PROGRAMAS!A:O,6,0)</f>
        <v>SEGURANÇA E JUSTIÇA</v>
      </c>
      <c r="F969" s="74" t="s">
        <v>2049</v>
      </c>
      <c r="G969" s="66" t="str">
        <f aca="false">VLOOKUP(F969,'AÇÕES ORÇAMENTÁRIAS'!D:E,2,0)</f>
        <v>1239</v>
      </c>
      <c r="H969" s="65" t="n">
        <f aca="false">VLOOKUP(CONCATENATE(G969,J969),'AÇÕES ORÇAMENTÁRIAS'!O:P,2,0)</f>
        <v>710000</v>
      </c>
      <c r="I969" s="65" t="n">
        <f aca="false">VLOOKUP(CONCATENATE(G969,J969),'AÇÕES ORÇAMENTÁRIAS'!O:Q,3,0)</f>
        <v>7935</v>
      </c>
      <c r="J969" s="66" t="str">
        <f aca="false">LEFT(K969,5)</f>
        <v>26101</v>
      </c>
      <c r="K969" s="67" t="s">
        <v>2020</v>
      </c>
      <c r="L969" s="71" t="s">
        <v>2046</v>
      </c>
      <c r="M969" s="66" t="str">
        <f aca="false">VLOOKUP(L969,'AÇÕES ESTRATÉGICAS'!D:E,2,0)</f>
        <v>2565</v>
      </c>
      <c r="N969" s="66" t="str">
        <f aca="false">CONCATENATE(J969,O969)</f>
        <v>26101PALESTRAS NAS ESCOLAS</v>
      </c>
      <c r="O969" s="13" t="s">
        <v>2052</v>
      </c>
      <c r="P969" s="13" t="s">
        <v>2053</v>
      </c>
      <c r="Q969" s="15" t="n">
        <v>50000</v>
      </c>
      <c r="R969" s="69" t="str">
        <f aca="false">VLOOKUP(O969,'PRODUTOS PPA'!G:G,1,0)</f>
        <v>PALESTRAS NAS ESCOLAS</v>
      </c>
      <c r="S969" s="15" t="s">
        <v>2049</v>
      </c>
      <c r="T969" s="15" t="s">
        <v>2051</v>
      </c>
      <c r="U969" s="15" t="n">
        <v>710000</v>
      </c>
      <c r="V969" s="15"/>
      <c r="W969" s="13"/>
      <c r="X969" s="13"/>
      <c r="Y969" s="13"/>
      <c r="Z969" s="13"/>
      <c r="AA969" s="13"/>
      <c r="AB969" s="13"/>
      <c r="AC969" s="13"/>
      <c r="AD969" s="13"/>
      <c r="AE969" s="13"/>
      <c r="AF969" s="13"/>
    </row>
    <row r="970" customFormat="false" ht="15" hidden="false" customHeight="true" outlineLevel="0" collapsed="false">
      <c r="A970" s="60" t="s">
        <v>60</v>
      </c>
      <c r="B970" s="61" t="str">
        <f aca="false">VLOOKUP(A970,PROGRAMAS!A:I,5,0)</f>
        <v>TEMÁTICO</v>
      </c>
      <c r="C970" s="62" t="str">
        <f aca="false">VLOOKUP(A970,PROGRAMAS!A:I,2,0)</f>
        <v>PIAUÍ COM SEGURANÇA</v>
      </c>
      <c r="D970" s="62" t="str">
        <f aca="false">VLOOKUP(A970,PROGRAMAS!A:O,3,0)</f>
        <v>DIRETRIZ I</v>
      </c>
      <c r="E970" s="62" t="str">
        <f aca="false">VLOOKUP(A970,PROGRAMAS!A:O,6,0)</f>
        <v>SEGURANÇA E JUSTIÇA</v>
      </c>
      <c r="F970" s="73" t="e">
        <f aca="false">#N/A</f>
        <v>#N/A</v>
      </c>
      <c r="G970" s="66" t="e">
        <f aca="false">VLOOKUP(F970,'AÇÕES ORÇAMENTÁRIAS'!D:E,2,0)</f>
        <v>#N/A</v>
      </c>
      <c r="H970" s="65" t="e">
        <f aca="false">VLOOKUP(CONCATENATE(G970,J970),'AÇÕES ORÇAMENTÁRIAS'!O:P,2,0)</f>
        <v>#N/A</v>
      </c>
      <c r="I970" s="65" t="e">
        <f aca="false">VLOOKUP(CONCATENATE(G970,J970),'AÇÕES ORÇAMENTÁRIAS'!O:Q,3,0)</f>
        <v>#N/A</v>
      </c>
      <c r="J970" s="66" t="str">
        <f aca="false">LEFT(K970,5)</f>
        <v>26101</v>
      </c>
      <c r="K970" s="67" t="s">
        <v>2020</v>
      </c>
      <c r="L970" s="71" t="s">
        <v>2028</v>
      </c>
      <c r="M970" s="66" t="str">
        <f aca="false">VLOOKUP(L970,'AÇÕES ESTRATÉGICAS'!D:E,2,0)</f>
        <v>2732</v>
      </c>
      <c r="N970" s="66" t="str">
        <f aca="false">CONCATENATE(J970,O970)</f>
        <v>26101APARELHOS E UTENSILIOS DOMÉSTICOS ADQUIRIDOS</v>
      </c>
      <c r="O970" s="13" t="s">
        <v>2054</v>
      </c>
      <c r="P970" s="13" t="s">
        <v>147</v>
      </c>
      <c r="Q970" s="15" t="n">
        <v>25</v>
      </c>
      <c r="R970" s="69" t="str">
        <f aca="false">VLOOKUP(O970,'PRODUTOS PPA'!G:G,1,0)</f>
        <v>APARELHOS E UTENSILIOS DOMÉSTICOS ADQUIRIDOS</v>
      </c>
      <c r="S970" s="15" t="e">
        <f aca="false">#N/A</f>
        <v>#N/A</v>
      </c>
      <c r="T970" s="15" t="e">
        <f aca="false">#N/A</f>
        <v>#N/A</v>
      </c>
      <c r="U970" s="15" t="e">
        <f aca="false">#N/A</f>
        <v>#N/A</v>
      </c>
      <c r="V970" s="15"/>
      <c r="W970" s="13"/>
      <c r="X970" s="13"/>
      <c r="Y970" s="13"/>
      <c r="Z970" s="13"/>
      <c r="AA970" s="13"/>
      <c r="AB970" s="13"/>
      <c r="AC970" s="13"/>
      <c r="AD970" s="13"/>
      <c r="AE970" s="13"/>
      <c r="AF970" s="13"/>
    </row>
    <row r="971" customFormat="false" ht="15" hidden="false" customHeight="true" outlineLevel="0" collapsed="false">
      <c r="A971" s="60" t="s">
        <v>60</v>
      </c>
      <c r="B971" s="61" t="str">
        <f aca="false">VLOOKUP(A971,PROGRAMAS!A:I,5,0)</f>
        <v>TEMÁTICO</v>
      </c>
      <c r="C971" s="62" t="str">
        <f aca="false">VLOOKUP(A971,PROGRAMAS!A:I,2,0)</f>
        <v>PIAUÍ COM SEGURANÇA</v>
      </c>
      <c r="D971" s="62" t="str">
        <f aca="false">VLOOKUP(A971,PROGRAMAS!A:O,3,0)</f>
        <v>DIRETRIZ I</v>
      </c>
      <c r="E971" s="62" t="str">
        <f aca="false">VLOOKUP(A971,PROGRAMAS!A:O,6,0)</f>
        <v>SEGURANÇA E JUSTIÇA</v>
      </c>
      <c r="F971" s="73" t="e">
        <f aca="false">#N/A</f>
        <v>#N/A</v>
      </c>
      <c r="G971" s="66" t="e">
        <f aca="false">VLOOKUP(F971,'AÇÕES ORÇAMENTÁRIAS'!D:E,2,0)</f>
        <v>#N/A</v>
      </c>
      <c r="H971" s="65" t="e">
        <f aca="false">VLOOKUP(CONCATENATE(G971,J971),'AÇÕES ORÇAMENTÁRIAS'!O:P,2,0)</f>
        <v>#N/A</v>
      </c>
      <c r="I971" s="65" t="e">
        <f aca="false">VLOOKUP(CONCATENATE(G971,J971),'AÇÕES ORÇAMENTÁRIAS'!O:Q,3,0)</f>
        <v>#N/A</v>
      </c>
      <c r="J971" s="66" t="str">
        <f aca="false">LEFT(K971,5)</f>
        <v>26101</v>
      </c>
      <c r="K971" s="67" t="s">
        <v>2020</v>
      </c>
      <c r="L971" s="71" t="s">
        <v>2028</v>
      </c>
      <c r="M971" s="66" t="str">
        <f aca="false">VLOOKUP(L971,'AÇÕES ESTRATÉGICAS'!D:E,2,0)</f>
        <v>2732</v>
      </c>
      <c r="N971" s="66" t="str">
        <f aca="false">CONCATENATE(J971,O971)</f>
        <v>26101RÁDIO DE COMUNICAÇÃO ADQUIRIDO</v>
      </c>
      <c r="O971" s="13" t="s">
        <v>2055</v>
      </c>
      <c r="P971" s="13" t="s">
        <v>147</v>
      </c>
      <c r="Q971" s="15" t="n">
        <v>200</v>
      </c>
      <c r="R971" s="69" t="str">
        <f aca="false">VLOOKUP(O971,'PRODUTOS PPA'!G:G,1,0)</f>
        <v>RÁDIO DE COMUNICAÇÃO ADQUIRIDO</v>
      </c>
      <c r="S971" s="15" t="e">
        <f aca="false">#N/A</f>
        <v>#N/A</v>
      </c>
      <c r="T971" s="15" t="e">
        <f aca="false">#N/A</f>
        <v>#N/A</v>
      </c>
      <c r="U971" s="15" t="e">
        <f aca="false">#N/A</f>
        <v>#N/A</v>
      </c>
      <c r="V971" s="15"/>
      <c r="W971" s="13"/>
      <c r="X971" s="13"/>
      <c r="Y971" s="13"/>
      <c r="Z971" s="13"/>
      <c r="AA971" s="13"/>
      <c r="AB971" s="13"/>
      <c r="AC971" s="13"/>
      <c r="AD971" s="13"/>
      <c r="AE971" s="13"/>
      <c r="AF971" s="13"/>
    </row>
    <row r="972" customFormat="false" ht="15" hidden="false" customHeight="true" outlineLevel="0" collapsed="false">
      <c r="A972" s="60" t="s">
        <v>83</v>
      </c>
      <c r="B972" s="61" t="str">
        <f aca="false">VLOOKUP(A972,PROGRAMAS!A:I,5,0)</f>
        <v>TEMÁTICO</v>
      </c>
      <c r="C972" s="62" t="str">
        <f aca="false">VLOOKUP(A972,PROGRAMAS!A:I,2,0)</f>
        <v>TRÂNSITO SEGURO</v>
      </c>
      <c r="D972" s="62" t="str">
        <f aca="false">VLOOKUP(A972,PROGRAMAS!A:O,3,0)</f>
        <v>DIRETRIZ I</v>
      </c>
      <c r="E972" s="62" t="str">
        <f aca="false">VLOOKUP(A972,PROGRAMAS!A:O,6,0)</f>
        <v>INFRAESTRUTURA</v>
      </c>
      <c r="F972" s="74" t="s">
        <v>2056</v>
      </c>
      <c r="G972" s="66" t="n">
        <v>2256</v>
      </c>
      <c r="H972" s="65" t="n">
        <f aca="false">VLOOKUP(CONCATENATE(G972,J972),'AÇÕES ORÇAMENTÁRIAS'!O:P,2,0)</f>
        <v>2154003</v>
      </c>
      <c r="I972" s="65" t="n">
        <f aca="false">VLOOKUP(CONCATENATE(G972,J972),'AÇÕES ORÇAMENTÁRIAS'!O:Q,3,0)</f>
        <v>558373</v>
      </c>
      <c r="J972" s="66" t="str">
        <f aca="false">LEFT(K972,5)</f>
        <v>26101</v>
      </c>
      <c r="K972" s="67" t="s">
        <v>2020</v>
      </c>
      <c r="L972" s="71" t="s">
        <v>2057</v>
      </c>
      <c r="M972" s="66" t="str">
        <f aca="false">VLOOKUP(L972,'AÇÕES ESTRATÉGICAS'!D:E,2,0)</f>
        <v>2602</v>
      </c>
      <c r="N972" s="66" t="str">
        <f aca="false">CONCATENATE(J972,O972)</f>
        <v>26101BLITZ DA PMPI REALIZADA</v>
      </c>
      <c r="O972" s="13" t="s">
        <v>2058</v>
      </c>
      <c r="P972" s="13" t="s">
        <v>136</v>
      </c>
      <c r="Q972" s="15" t="n">
        <v>25</v>
      </c>
      <c r="R972" s="69" t="str">
        <f aca="false">VLOOKUP(O972,'PRODUTOS PPA'!G:G,1,0)</f>
        <v>BLITZ DA PMPI REALIZADA</v>
      </c>
      <c r="S972" s="15" t="s">
        <v>2056</v>
      </c>
      <c r="T972" s="15" t="n">
        <v>2256</v>
      </c>
      <c r="U972" s="15" t="n">
        <v>2154003</v>
      </c>
      <c r="V972" s="15"/>
      <c r="W972" s="13"/>
      <c r="X972" s="13"/>
      <c r="Y972" s="13"/>
      <c r="Z972" s="13"/>
      <c r="AA972" s="13"/>
      <c r="AB972" s="13"/>
      <c r="AC972" s="13"/>
      <c r="AD972" s="13"/>
      <c r="AE972" s="13"/>
      <c r="AF972" s="13"/>
    </row>
    <row r="973" customFormat="false" ht="15" hidden="false" customHeight="true" outlineLevel="0" collapsed="false">
      <c r="A973" s="60" t="s">
        <v>83</v>
      </c>
      <c r="B973" s="61" t="str">
        <f aca="false">VLOOKUP(A973,PROGRAMAS!A:I,5,0)</f>
        <v>TEMÁTICO</v>
      </c>
      <c r="C973" s="62" t="str">
        <f aca="false">VLOOKUP(A973,PROGRAMAS!A:I,2,0)</f>
        <v>TRÂNSITO SEGURO</v>
      </c>
      <c r="D973" s="62" t="str">
        <f aca="false">VLOOKUP(A973,PROGRAMAS!A:O,3,0)</f>
        <v>DIRETRIZ I</v>
      </c>
      <c r="E973" s="62" t="str">
        <f aca="false">VLOOKUP(A973,PROGRAMAS!A:O,6,0)</f>
        <v>INFRAESTRUTURA</v>
      </c>
      <c r="F973" s="74" t="s">
        <v>2056</v>
      </c>
      <c r="G973" s="66" t="n">
        <v>2256</v>
      </c>
      <c r="H973" s="65" t="n">
        <f aca="false">VLOOKUP(CONCATENATE(G973,J973),'AÇÕES ORÇAMENTÁRIAS'!O:P,2,0)</f>
        <v>2154003</v>
      </c>
      <c r="I973" s="65" t="n">
        <f aca="false">VLOOKUP(CONCATENATE(G973,J973),'AÇÕES ORÇAMENTÁRIAS'!O:Q,3,0)</f>
        <v>558373</v>
      </c>
      <c r="J973" s="66" t="str">
        <f aca="false">LEFT(K973,5)</f>
        <v>26101</v>
      </c>
      <c r="K973" s="67" t="s">
        <v>2020</v>
      </c>
      <c r="L973" s="71" t="s">
        <v>2057</v>
      </c>
      <c r="M973" s="66" t="str">
        <f aca="false">VLOOKUP(L973,'AÇÕES ESTRATÉGICAS'!D:E,2,0)</f>
        <v>2602</v>
      </c>
      <c r="N973" s="66" t="str">
        <f aca="false">CONCATENATE(J973,O973)</f>
        <v>26101CAPANHAS EDUCATIVAS NAS ESCOLAS</v>
      </c>
      <c r="O973" s="13" t="s">
        <v>2059</v>
      </c>
      <c r="P973" s="13" t="s">
        <v>306</v>
      </c>
      <c r="Q973" s="15" t="n">
        <v>25000</v>
      </c>
      <c r="R973" s="69" t="str">
        <f aca="false">VLOOKUP(O973,'PRODUTOS PPA'!G:G,1,0)</f>
        <v>CAPANHAS EDUCATIVAS NAS ESCOLAS</v>
      </c>
      <c r="S973" s="15" t="s">
        <v>2056</v>
      </c>
      <c r="T973" s="15" t="n">
        <v>2256</v>
      </c>
      <c r="U973" s="15" t="n">
        <v>2154003</v>
      </c>
      <c r="V973" s="15"/>
      <c r="W973" s="13"/>
      <c r="X973" s="13"/>
      <c r="Y973" s="13"/>
      <c r="Z973" s="13"/>
      <c r="AA973" s="13"/>
      <c r="AB973" s="13"/>
      <c r="AC973" s="13"/>
      <c r="AD973" s="13"/>
      <c r="AE973" s="13"/>
      <c r="AF973" s="13"/>
    </row>
    <row r="974" customFormat="false" ht="15" hidden="false" customHeight="true" outlineLevel="0" collapsed="false">
      <c r="A974" s="60" t="s">
        <v>83</v>
      </c>
      <c r="B974" s="61" t="str">
        <f aca="false">VLOOKUP(A974,PROGRAMAS!A:I,5,0)</f>
        <v>TEMÁTICO</v>
      </c>
      <c r="C974" s="62" t="str">
        <f aca="false">VLOOKUP(A974,PROGRAMAS!A:I,2,0)</f>
        <v>TRÂNSITO SEGURO</v>
      </c>
      <c r="D974" s="62" t="str">
        <f aca="false">VLOOKUP(A974,PROGRAMAS!A:O,3,0)</f>
        <v>DIRETRIZ I</v>
      </c>
      <c r="E974" s="62" t="str">
        <f aca="false">VLOOKUP(A974,PROGRAMAS!A:O,6,0)</f>
        <v>INFRAESTRUTURA</v>
      </c>
      <c r="F974" s="74" t="s">
        <v>2056</v>
      </c>
      <c r="G974" s="66" t="n">
        <v>2256</v>
      </c>
      <c r="H974" s="65" t="n">
        <f aca="false">VLOOKUP(CONCATENATE(G974,J974),'AÇÕES ORÇAMENTÁRIAS'!O:P,2,0)</f>
        <v>2154003</v>
      </c>
      <c r="I974" s="65" t="n">
        <f aca="false">VLOOKUP(CONCATENATE(G974,J974),'AÇÕES ORÇAMENTÁRIAS'!O:Q,3,0)</f>
        <v>558373</v>
      </c>
      <c r="J974" s="66" t="str">
        <f aca="false">LEFT(K974,5)</f>
        <v>26101</v>
      </c>
      <c r="K974" s="67" t="s">
        <v>2020</v>
      </c>
      <c r="L974" s="71" t="s">
        <v>2057</v>
      </c>
      <c r="M974" s="66" t="str">
        <f aca="false">VLOOKUP(L974,'AÇÕES ESTRATÉGICAS'!D:E,2,0)</f>
        <v>2602</v>
      </c>
      <c r="N974" s="66" t="str">
        <f aca="false">CONCATENATE(J974,O974)</f>
        <v>26101FORUM CONSULTIVO ESTADUAL SOBRE O TRÂNSITO REALIZADO</v>
      </c>
      <c r="O974" s="13" t="s">
        <v>2060</v>
      </c>
      <c r="P974" s="13" t="s">
        <v>147</v>
      </c>
      <c r="Q974" s="15" t="n">
        <v>2</v>
      </c>
      <c r="R974" s="69" t="str">
        <f aca="false">VLOOKUP(O974,'PRODUTOS PPA'!G:G,1,0)</f>
        <v>FORUM CONSULTIVO ESTADUAL SOBRE O TRÂNSITO REALIZADO</v>
      </c>
      <c r="S974" s="15" t="s">
        <v>2056</v>
      </c>
      <c r="T974" s="15" t="n">
        <v>2256</v>
      </c>
      <c r="U974" s="15" t="n">
        <v>2154003</v>
      </c>
      <c r="V974" s="15"/>
      <c r="W974" s="13"/>
      <c r="X974" s="13"/>
      <c r="Y974" s="13"/>
      <c r="Z974" s="13"/>
      <c r="AA974" s="13"/>
      <c r="AB974" s="13"/>
      <c r="AC974" s="13"/>
      <c r="AD974" s="13"/>
      <c r="AE974" s="13"/>
      <c r="AF974" s="13"/>
    </row>
    <row r="975" customFormat="false" ht="15" hidden="false" customHeight="true" outlineLevel="0" collapsed="false">
      <c r="A975" s="60" t="s">
        <v>83</v>
      </c>
      <c r="B975" s="61" t="str">
        <f aca="false">VLOOKUP(A975,PROGRAMAS!A:I,5,0)</f>
        <v>TEMÁTICO</v>
      </c>
      <c r="C975" s="62" t="str">
        <f aca="false">VLOOKUP(A975,PROGRAMAS!A:I,2,0)</f>
        <v>TRÂNSITO SEGURO</v>
      </c>
      <c r="D975" s="62" t="str">
        <f aca="false">VLOOKUP(A975,PROGRAMAS!A:O,3,0)</f>
        <v>DIRETRIZ I</v>
      </c>
      <c r="E975" s="62" t="str">
        <f aca="false">VLOOKUP(A975,PROGRAMAS!A:O,6,0)</f>
        <v>INFRAESTRUTURA</v>
      </c>
      <c r="F975" s="74" t="s">
        <v>2056</v>
      </c>
      <c r="G975" s="66" t="n">
        <v>2256</v>
      </c>
      <c r="H975" s="65" t="n">
        <f aca="false">VLOOKUP(CONCATENATE(G975,J975),'AÇÕES ORÇAMENTÁRIAS'!O:P,2,0)</f>
        <v>2154003</v>
      </c>
      <c r="I975" s="65" t="n">
        <f aca="false">VLOOKUP(CONCATENATE(G975,J975),'AÇÕES ORÇAMENTÁRIAS'!O:Q,3,0)</f>
        <v>558373</v>
      </c>
      <c r="J975" s="66" t="str">
        <f aca="false">LEFT(K975,5)</f>
        <v>26101</v>
      </c>
      <c r="K975" s="67" t="s">
        <v>2020</v>
      </c>
      <c r="L975" s="71" t="s">
        <v>2057</v>
      </c>
      <c r="M975" s="66" t="str">
        <f aca="false">VLOOKUP(L975,'AÇÕES ESTRATÉGICAS'!D:E,2,0)</f>
        <v>2602</v>
      </c>
      <c r="N975" s="66" t="str">
        <f aca="false">CONCATENATE(J975,O975)</f>
        <v>26101PROJETO PILOTO DE FISCALIZAÇÃO ELETRÔNICA E AUTOMATICA DE VEICULOS AUTOMOTORES</v>
      </c>
      <c r="O975" s="13" t="s">
        <v>2061</v>
      </c>
      <c r="P975" s="13" t="s">
        <v>136</v>
      </c>
      <c r="Q975" s="15" t="n">
        <v>15</v>
      </c>
      <c r="R975" s="69" t="str">
        <f aca="false">VLOOKUP(O975,'PRODUTOS PPA'!G:G,1,0)</f>
        <v>PROJETO PILOTO DE FISCALIZAÇÃO ELETRÔNICA E AUTOMATICA DE VEICULOS AUTOMOTORES</v>
      </c>
      <c r="S975" s="15" t="s">
        <v>2056</v>
      </c>
      <c r="T975" s="15" t="n">
        <v>2256</v>
      </c>
      <c r="U975" s="15" t="n">
        <v>2154003</v>
      </c>
      <c r="V975" s="15"/>
      <c r="W975" s="13"/>
      <c r="X975" s="13"/>
      <c r="Y975" s="13"/>
      <c r="Z975" s="13"/>
      <c r="AA975" s="13"/>
      <c r="AB975" s="13"/>
      <c r="AC975" s="13"/>
      <c r="AD975" s="13"/>
      <c r="AE975" s="13"/>
      <c r="AF975" s="13"/>
    </row>
    <row r="976" customFormat="false" ht="15" hidden="false" customHeight="true" outlineLevel="0" collapsed="false">
      <c r="A976" s="60" t="s">
        <v>94</v>
      </c>
      <c r="B976" s="61" t="str">
        <f aca="false">VLOOKUP(A976,PROGRAMAS!A:I,5,0)</f>
        <v>GESTÃO</v>
      </c>
      <c r="C976" s="62" t="str">
        <f aca="false">VLOOKUP(A976,PROGRAMAS!A:I,2,0)</f>
        <v>GESTÃO E MANUTENÇÃO DO PODER EXECUTIVO</v>
      </c>
      <c r="D976" s="62" t="str">
        <f aca="false">VLOOKUP(A976,PROGRAMAS!A:O,3,0)</f>
        <v>DIRETRIZ IV</v>
      </c>
      <c r="E976" s="62"/>
      <c r="F976" s="74" t="s">
        <v>255</v>
      </c>
      <c r="G976" s="66" t="str">
        <f aca="false">VLOOKUP(F976,'AÇÕES ORÇAMENTÁRIAS'!D:E,2,0)</f>
        <v>2000</v>
      </c>
      <c r="H976" s="65" t="n">
        <f aca="false">VLOOKUP(CONCATENATE(G976,J976),'AÇÕES ORÇAMENTÁRIAS'!O:P,2,0)</f>
        <v>13798255</v>
      </c>
      <c r="I976" s="65" t="n">
        <f aca="false">VLOOKUP(CONCATENATE(G976,J976),'AÇÕES ORÇAMENTÁRIAS'!O:Q,3,0)</f>
        <v>5724595.31</v>
      </c>
      <c r="J976" s="66" t="str">
        <f aca="false">LEFT(K976,5)</f>
        <v>26101</v>
      </c>
      <c r="K976" s="67" t="s">
        <v>2020</v>
      </c>
      <c r="L976" s="71" t="s">
        <v>2062</v>
      </c>
      <c r="M976" s="66" t="str">
        <f aca="false">VLOOKUP(L976,'AÇÕES ESTRATÉGICAS'!D:E,2,0)</f>
        <v>2508</v>
      </c>
      <c r="N976" s="66" t="str">
        <f aca="false">CONCATENATE(J976,O976)</f>
        <v>26101MANUTENÇÃO ADMINISTRATIVA DA PMPI.</v>
      </c>
      <c r="O976" s="13" t="s">
        <v>2063</v>
      </c>
      <c r="P976" s="13" t="s">
        <v>267</v>
      </c>
      <c r="Q976" s="15" t="n">
        <v>25</v>
      </c>
      <c r="R976" s="69" t="str">
        <f aca="false">VLOOKUP(O976,'PRODUTOS PPA'!G:G,1,0)</f>
        <v>MANUTENÇÃO ADMINISTRATIVA DA PMPI.</v>
      </c>
      <c r="S976" s="15" t="s">
        <v>255</v>
      </c>
      <c r="T976" s="15" t="s">
        <v>260</v>
      </c>
      <c r="U976" s="15" t="n">
        <v>13798255</v>
      </c>
      <c r="V976" s="15"/>
      <c r="W976" s="13"/>
      <c r="X976" s="13"/>
      <c r="Y976" s="13"/>
      <c r="Z976" s="13"/>
      <c r="AA976" s="13"/>
      <c r="AB976" s="13"/>
      <c r="AC976" s="13"/>
      <c r="AD976" s="13"/>
      <c r="AE976" s="13"/>
      <c r="AF976" s="13"/>
    </row>
    <row r="977" customFormat="false" ht="15" hidden="false" customHeight="true" outlineLevel="0" collapsed="false">
      <c r="A977" s="60" t="s">
        <v>51</v>
      </c>
      <c r="B977" s="61" t="str">
        <f aca="false">VLOOKUP(A977,PROGRAMAS!A:I,5,0)</f>
        <v>TEMÁTICO</v>
      </c>
      <c r="C977" s="62" t="str">
        <f aca="false">VLOOKUP(A977,PROGRAMAS!A:I,2,0)</f>
        <v>GESTÃO MODERNA ORIENTADA PARA RESULTADOS</v>
      </c>
      <c r="D977" s="62" t="str">
        <f aca="false">VLOOKUP(A977,PROGRAMAS!A:O,3,0)</f>
        <v>DIRETRIZ IV</v>
      </c>
      <c r="E977" s="62" t="str">
        <f aca="false">VLOOKUP(A977,PROGRAMAS!A:O,6,0)</f>
        <v>INSTITUCIONAL</v>
      </c>
      <c r="F977" s="74" t="s">
        <v>2064</v>
      </c>
      <c r="G977" s="66" t="str">
        <f aca="false">VLOOKUP(F977,'AÇÕES ORÇAMENTÁRIAS'!D:E,2,0)</f>
        <v>2343</v>
      </c>
      <c r="H977" s="65" t="n">
        <f aca="false">VLOOKUP(CONCATENATE(G977,J977),'AÇÕES ORÇAMENTÁRIAS'!O:P,2,0)</f>
        <v>34500</v>
      </c>
      <c r="I977" s="65" t="n">
        <f aca="false">VLOOKUP(CONCATENATE(G977,J977),'AÇÕES ORÇAMENTÁRIAS'!O:Q,3,0)</f>
        <v>1900</v>
      </c>
      <c r="J977" s="66" t="str">
        <f aca="false">LEFT(K977,5)</f>
        <v>26102</v>
      </c>
      <c r="K977" s="67" t="s">
        <v>2065</v>
      </c>
      <c r="L977" s="71" t="s">
        <v>2064</v>
      </c>
      <c r="M977" s="66" t="str">
        <f aca="false">VLOOKUP(L977,'AÇÕES ESTRATÉGICAS'!D:E,2,0)</f>
        <v>2457</v>
      </c>
      <c r="N977" s="66" t="str">
        <f aca="false">CONCATENATE(J977,O977)</f>
        <v>26102PROMOÇÃO DA CAPACITAÇÃO E VALORIZAÇÃO DOS RECURSOS HUMANOS.</v>
      </c>
      <c r="O977" s="13" t="s">
        <v>2066</v>
      </c>
      <c r="P977" s="13" t="s">
        <v>854</v>
      </c>
      <c r="Q977" s="15" t="n">
        <v>50</v>
      </c>
      <c r="R977" s="69" t="str">
        <f aca="false">VLOOKUP(O977,'PRODUTOS PPA'!G:G,1,0)</f>
        <v>PROMOÇÃO DA CAPACITAÇÃO E VALORIZAÇÃO DOS RECURSOS HUMANOS.</v>
      </c>
      <c r="S977" s="15" t="s">
        <v>2064</v>
      </c>
      <c r="T977" s="15" t="s">
        <v>2067</v>
      </c>
      <c r="U977" s="15" t="n">
        <v>34500</v>
      </c>
      <c r="V977" s="15"/>
      <c r="W977" s="13"/>
      <c r="X977" s="13"/>
      <c r="Y977" s="13"/>
      <c r="Z977" s="13"/>
      <c r="AA977" s="13"/>
      <c r="AB977" s="13"/>
      <c r="AC977" s="13"/>
      <c r="AD977" s="13"/>
      <c r="AE977" s="13"/>
      <c r="AF977" s="13"/>
    </row>
    <row r="978" customFormat="false" ht="15" hidden="false" customHeight="true" outlineLevel="0" collapsed="false">
      <c r="A978" s="60" t="s">
        <v>55</v>
      </c>
      <c r="B978" s="61" t="str">
        <f aca="false">VLOOKUP(A978,PROGRAMAS!A:I,5,0)</f>
        <v>TEMÁTICO</v>
      </c>
      <c r="C978" s="62" t="str">
        <f aca="false">VLOOKUP(A978,PROGRAMAS!A:I,2,0)</f>
        <v>SAÚDE PÚBLICA COM ACESSO E QUALIDADE PARA TODOS</v>
      </c>
      <c r="D978" s="62" t="str">
        <f aca="false">VLOOKUP(A978,PROGRAMAS!A:O,3,0)</f>
        <v>DIRETRIZ I</v>
      </c>
      <c r="E978" s="62" t="str">
        <f aca="false">VLOOKUP(A978,PROGRAMAS!A:O,6,0)</f>
        <v>SAÚDE E ASSISTÊNCIA SOCIAL</v>
      </c>
      <c r="F978" s="74" t="s">
        <v>2068</v>
      </c>
      <c r="G978" s="66" t="e">
        <f aca="false">VLOOKUP(F978,'AÇÕES ORÇAMENTÁRIAS'!D:E,2,0)</f>
        <v>#N/A</v>
      </c>
      <c r="H978" s="65" t="e">
        <f aca="false">VLOOKUP(CONCATENATE(G978,J978),'AÇÕES ORÇAMENTÁRIAS'!O:P,2,0)</f>
        <v>#N/A</v>
      </c>
      <c r="I978" s="65" t="e">
        <f aca="false">VLOOKUP(CONCATENATE(G978,J978),'AÇÕES ORÇAMENTÁRIAS'!O:Q,3,0)</f>
        <v>#N/A</v>
      </c>
      <c r="J978" s="66" t="str">
        <f aca="false">LEFT(K978,5)</f>
        <v>26102</v>
      </c>
      <c r="K978" s="67" t="s">
        <v>2065</v>
      </c>
      <c r="L978" s="71" t="s">
        <v>2068</v>
      </c>
      <c r="M978" s="66" t="str">
        <f aca="false">VLOOKUP(L978,'AÇÕES ESTRATÉGICAS'!D:E,2,0)</f>
        <v>2444</v>
      </c>
      <c r="N978" s="66" t="str">
        <f aca="false">CONCATENATE(J978,O978)</f>
        <v>26102ASSISTÊNCIAS HOSPITALAR E AMBULATÓRIAL DE MÉDIA E ALTA COMPLEXIDADE À POPULAÇÃO REALIZADAS</v>
      </c>
      <c r="O978" s="13" t="s">
        <v>2069</v>
      </c>
      <c r="P978" s="13" t="s">
        <v>2070</v>
      </c>
      <c r="Q978" s="15" t="n">
        <v>160000</v>
      </c>
      <c r="R978" s="69" t="str">
        <f aca="false">VLOOKUP(O978,'PRODUTOS PPA'!G:G,1,0)</f>
        <v>ASSISTÊNCIAS HOSPITALAR E AMBULATÓRIAL DE MÉDIA E ALTA COMPLEXIDADE À POPULAÇÃO REALIZADAS</v>
      </c>
      <c r="S978" s="15" t="s">
        <v>2068</v>
      </c>
      <c r="T978" s="15" t="e">
        <f aca="false">#N/A</f>
        <v>#N/A</v>
      </c>
      <c r="U978" s="15" t="e">
        <f aca="false">#N/A</f>
        <v>#N/A</v>
      </c>
      <c r="V978" s="15"/>
      <c r="W978" s="13"/>
      <c r="X978" s="13"/>
      <c r="Y978" s="13"/>
      <c r="Z978" s="13"/>
      <c r="AA978" s="13"/>
      <c r="AB978" s="13"/>
      <c r="AC978" s="13"/>
      <c r="AD978" s="13"/>
      <c r="AE978" s="13"/>
      <c r="AF978" s="13"/>
    </row>
    <row r="979" customFormat="false" ht="15" hidden="false" customHeight="true" outlineLevel="0" collapsed="false">
      <c r="A979" s="60" t="s">
        <v>94</v>
      </c>
      <c r="B979" s="61" t="str">
        <f aca="false">VLOOKUP(A979,PROGRAMAS!A:I,5,0)</f>
        <v>GESTÃO</v>
      </c>
      <c r="C979" s="62" t="str">
        <f aca="false">VLOOKUP(A979,PROGRAMAS!A:I,2,0)</f>
        <v>GESTÃO E MANUTENÇÃO DO PODER EXECUTIVO</v>
      </c>
      <c r="D979" s="62" t="str">
        <f aca="false">VLOOKUP(A979,PROGRAMAS!A:O,3,0)</f>
        <v>DIRETRIZ IV</v>
      </c>
      <c r="E979" s="62"/>
      <c r="F979" s="74" t="s">
        <v>255</v>
      </c>
      <c r="G979" s="66" t="str">
        <f aca="false">VLOOKUP(F979,'AÇÕES ORÇAMENTÁRIAS'!D:E,2,0)</f>
        <v>2000</v>
      </c>
      <c r="H979" s="65" t="n">
        <f aca="false">VLOOKUP(CONCATENATE(G979,J979),'AÇÕES ORÇAMENTÁRIAS'!O:P,2,0)</f>
        <v>5696037</v>
      </c>
      <c r="I979" s="65" t="n">
        <f aca="false">VLOOKUP(CONCATENATE(G979,J979),'AÇÕES ORÇAMENTÁRIAS'!O:Q,3,0)</f>
        <v>1934695.79</v>
      </c>
      <c r="J979" s="66" t="str">
        <f aca="false">LEFT(K979,5)</f>
        <v>26102</v>
      </c>
      <c r="K979" s="67" t="s">
        <v>2065</v>
      </c>
      <c r="L979" s="71" t="s">
        <v>2071</v>
      </c>
      <c r="M979" s="66" t="n">
        <f aca="false">VLOOKUP(L979,'AÇÕES ESTRATÉGICAS'!D:E,2,0)</f>
        <v>2444</v>
      </c>
      <c r="N979" s="66" t="str">
        <f aca="false">CONCATENATE(J979,O979)</f>
        <v>26102ADMINISTRAÇÃO GERAL DO HOSPITAL</v>
      </c>
      <c r="O979" s="13" t="s">
        <v>2072</v>
      </c>
      <c r="P979" s="13" t="s">
        <v>267</v>
      </c>
      <c r="Q979" s="15" t="n">
        <v>100</v>
      </c>
      <c r="R979" s="69" t="str">
        <f aca="false">VLOOKUP(O979,'PRODUTOS PPA'!G:G,1,0)</f>
        <v>ADMINISTRAÇÃO GERAL DO HOSPITAL</v>
      </c>
      <c r="S979" s="15" t="s">
        <v>255</v>
      </c>
      <c r="T979" s="15" t="s">
        <v>260</v>
      </c>
      <c r="U979" s="15" t="n">
        <v>5696037</v>
      </c>
      <c r="V979" s="15"/>
      <c r="W979" s="13"/>
      <c r="X979" s="13"/>
      <c r="Y979" s="13"/>
      <c r="Z979" s="13"/>
      <c r="AA979" s="13"/>
      <c r="AB979" s="13"/>
      <c r="AC979" s="13"/>
      <c r="AD979" s="13"/>
      <c r="AE979" s="13"/>
      <c r="AF979" s="13"/>
    </row>
    <row r="980" customFormat="false" ht="15" hidden="false" customHeight="true" outlineLevel="0" collapsed="false">
      <c r="A980" s="60" t="s">
        <v>94</v>
      </c>
      <c r="B980" s="61" t="str">
        <f aca="false">VLOOKUP(A980,PROGRAMAS!A:I,5,0)</f>
        <v>GESTÃO</v>
      </c>
      <c r="C980" s="62" t="str">
        <f aca="false">VLOOKUP(A980,PROGRAMAS!A:I,2,0)</f>
        <v>GESTÃO E MANUTENÇÃO DO PODER EXECUTIVO</v>
      </c>
      <c r="D980" s="62" t="str">
        <f aca="false">VLOOKUP(A980,PROGRAMAS!A:O,3,0)</f>
        <v>DIRETRIZ IV</v>
      </c>
      <c r="E980" s="62"/>
      <c r="F980" s="74" t="s">
        <v>255</v>
      </c>
      <c r="G980" s="66" t="str">
        <f aca="false">VLOOKUP(F980,'AÇÕES ORÇAMENTÁRIAS'!D:E,2,0)</f>
        <v>2000</v>
      </c>
      <c r="H980" s="65" t="n">
        <f aca="false">VLOOKUP(CONCATENATE(G980,J980),'AÇÕES ORÇAMENTÁRIAS'!O:P,2,0)</f>
        <v>202940</v>
      </c>
      <c r="I980" s="65" t="n">
        <f aca="false">VLOOKUP(CONCATENATE(G980,J980),'AÇÕES ORÇAMENTÁRIAS'!O:Q,3,0)</f>
        <v>69341.73</v>
      </c>
      <c r="J980" s="66" t="str">
        <f aca="false">LEFT(K980,5)</f>
        <v>26103</v>
      </c>
      <c r="K980" s="67" t="s">
        <v>2073</v>
      </c>
      <c r="L980" s="71" t="s">
        <v>2074</v>
      </c>
      <c r="M980" s="66" t="str">
        <f aca="false">VLOOKUP(L980,'AÇÕES ESTRATÉGICAS'!D:E,2,0)</f>
        <v>2542</v>
      </c>
      <c r="N980" s="66" t="str">
        <f aca="false">CONCATENATE(J980,O980)</f>
        <v>26103MELHORIA DA GESTÃO ADMINISTRATIVA DO 2º BATALHÃO DA POLÍCIA MILITAR -PARNAIBA</v>
      </c>
      <c r="O980" s="13" t="s">
        <v>2075</v>
      </c>
      <c r="P980" s="13" t="s">
        <v>136</v>
      </c>
      <c r="Q980" s="15" t="n">
        <v>25</v>
      </c>
      <c r="R980" s="69" t="str">
        <f aca="false">VLOOKUP(O980,'PRODUTOS PPA'!G:G,1,0)</f>
        <v>MELHORIA DA GESTÃO ADMINISTRATIVA DO 2º BATALHÃO DA POLÍCIA MILITAR -PARNAIBA</v>
      </c>
      <c r="S980" s="15" t="s">
        <v>255</v>
      </c>
      <c r="T980" s="15" t="s">
        <v>260</v>
      </c>
      <c r="U980" s="15" t="n">
        <v>202940</v>
      </c>
      <c r="V980" s="15"/>
      <c r="W980" s="13"/>
      <c r="X980" s="13"/>
      <c r="Y980" s="13"/>
      <c r="Z980" s="13"/>
      <c r="AA980" s="13"/>
      <c r="AB980" s="13"/>
      <c r="AC980" s="13"/>
      <c r="AD980" s="13"/>
      <c r="AE980" s="13"/>
      <c r="AF980" s="13"/>
    </row>
    <row r="981" customFormat="false" ht="15" hidden="false" customHeight="true" outlineLevel="0" collapsed="false">
      <c r="A981" s="60" t="s">
        <v>94</v>
      </c>
      <c r="B981" s="61" t="str">
        <f aca="false">VLOOKUP(A981,PROGRAMAS!A:I,5,0)</f>
        <v>GESTÃO</v>
      </c>
      <c r="C981" s="62" t="str">
        <f aca="false">VLOOKUP(A981,PROGRAMAS!A:I,2,0)</f>
        <v>GESTÃO E MANUTENÇÃO DO PODER EXECUTIVO</v>
      </c>
      <c r="D981" s="62" t="str">
        <f aca="false">VLOOKUP(A981,PROGRAMAS!A:O,3,0)</f>
        <v>DIRETRIZ IV</v>
      </c>
      <c r="E981" s="62"/>
      <c r="F981" s="74" t="s">
        <v>255</v>
      </c>
      <c r="G981" s="66" t="str">
        <f aca="false">VLOOKUP(F981,'AÇÕES ORÇAMENTÁRIAS'!D:E,2,0)</f>
        <v>2000</v>
      </c>
      <c r="H981" s="65" t="n">
        <f aca="false">VLOOKUP(CONCATENATE(G981,J981),'AÇÕES ORÇAMENTÁRIAS'!O:P,2,0)</f>
        <v>202940</v>
      </c>
      <c r="I981" s="65" t="n">
        <f aca="false">VLOOKUP(CONCATENATE(G981,J981),'AÇÕES ORÇAMENTÁRIAS'!O:Q,3,0)</f>
        <v>69341.73</v>
      </c>
      <c r="J981" s="66" t="str">
        <f aca="false">LEFT(K981,5)</f>
        <v>26103</v>
      </c>
      <c r="K981" s="67" t="s">
        <v>2073</v>
      </c>
      <c r="L981" s="71" t="s">
        <v>2074</v>
      </c>
      <c r="M981" s="66" t="str">
        <f aca="false">VLOOKUP(L981,'AÇÕES ESTRATÉGICAS'!D:E,2,0)</f>
        <v>2542</v>
      </c>
      <c r="N981" s="66" t="str">
        <f aca="false">CONCATENATE(J981,O981)</f>
        <v>26103REALIZAÇÃO DE AÇÕES DE FISCALIZAÇÃO POR MEIO DE BLITZ DA PMPI</v>
      </c>
      <c r="O981" s="13" t="s">
        <v>2076</v>
      </c>
      <c r="P981" s="13" t="s">
        <v>136</v>
      </c>
      <c r="Q981" s="15" t="n">
        <v>25</v>
      </c>
      <c r="R981" s="69" t="str">
        <f aca="false">VLOOKUP(O981,'PRODUTOS PPA'!G:G,1,0)</f>
        <v>REALIZAÇÃO DE AÇÕES DE FISCALIZAÇÃO POR MEIO DE BLITZ DA PMPI</v>
      </c>
      <c r="S981" s="15" t="s">
        <v>255</v>
      </c>
      <c r="T981" s="15" t="s">
        <v>260</v>
      </c>
      <c r="U981" s="15" t="n">
        <v>202940</v>
      </c>
      <c r="V981" s="15"/>
      <c r="W981" s="13"/>
      <c r="X981" s="13"/>
      <c r="Y981" s="13"/>
      <c r="Z981" s="13"/>
      <c r="AA981" s="13"/>
      <c r="AB981" s="13"/>
      <c r="AC981" s="13"/>
      <c r="AD981" s="13"/>
      <c r="AE981" s="13"/>
      <c r="AF981" s="13"/>
    </row>
    <row r="982" customFormat="false" ht="15" hidden="false" customHeight="false" outlineLevel="0" collapsed="false">
      <c r="A982" s="60" t="s">
        <v>94</v>
      </c>
      <c r="B982" s="61" t="str">
        <f aca="false">VLOOKUP(A982,PROGRAMAS!A:I,5,0)</f>
        <v>GESTÃO</v>
      </c>
      <c r="C982" s="62" t="str">
        <f aca="false">VLOOKUP(A982,PROGRAMAS!A:I,2,0)</f>
        <v>GESTÃO E MANUTENÇÃO DO PODER EXECUTIVO</v>
      </c>
      <c r="D982" s="62" t="str">
        <f aca="false">VLOOKUP(A982,PROGRAMAS!A:O,3,0)</f>
        <v>DIRETRIZ IV</v>
      </c>
      <c r="E982" s="62"/>
      <c r="F982" s="74" t="s">
        <v>255</v>
      </c>
      <c r="G982" s="66" t="str">
        <f aca="false">VLOOKUP(F982,'AÇÕES ORÇAMENTÁRIAS'!D:E,2,0)</f>
        <v>2000</v>
      </c>
      <c r="H982" s="65" t="n">
        <f aca="false">VLOOKUP(CONCATENATE(G982,J982),'AÇÕES ORÇAMENTÁRIAS'!O:P,2,0)</f>
        <v>202940</v>
      </c>
      <c r="I982" s="65" t="n">
        <f aca="false">VLOOKUP(CONCATENATE(G982,J982),'AÇÕES ORÇAMENTÁRIAS'!O:Q,3,0)</f>
        <v>80885</v>
      </c>
      <c r="J982" s="66" t="str">
        <f aca="false">LEFT(K982,5)</f>
        <v>26104</v>
      </c>
      <c r="K982" s="67" t="s">
        <v>2077</v>
      </c>
      <c r="L982" s="71" t="s">
        <v>2078</v>
      </c>
      <c r="M982" s="66" t="str">
        <f aca="false">VLOOKUP(L982,'AÇÕES ESTRATÉGICAS'!D:E,2,0)</f>
        <v>2543</v>
      </c>
      <c r="N982" s="66" t="str">
        <f aca="false">CONCATENATE(J982,O982)</f>
        <v>26104MANUTENÇÃO ADMINISTRATIVA DO 3º BATALHÃO DA POLÍCIA MILITAR</v>
      </c>
      <c r="O982" s="13" t="s">
        <v>2079</v>
      </c>
      <c r="P982" s="13" t="s">
        <v>136</v>
      </c>
      <c r="Q982" s="15" t="n">
        <v>25</v>
      </c>
      <c r="R982" s="69" t="str">
        <f aca="false">VLOOKUP(O982,'PRODUTOS PPA'!G:G,1,0)</f>
        <v>MANUTENÇÃO ADMINISTRATIVA DO 3º BATALHÃO DA POLÍCIA MILITAR</v>
      </c>
      <c r="S982" s="15" t="s">
        <v>255</v>
      </c>
      <c r="T982" s="15" t="s">
        <v>260</v>
      </c>
      <c r="U982" s="15" t="n">
        <v>202940</v>
      </c>
      <c r="V982" s="15"/>
      <c r="W982" s="13"/>
      <c r="X982" s="13"/>
      <c r="Y982" s="13"/>
      <c r="Z982" s="13"/>
      <c r="AA982" s="13"/>
      <c r="AB982" s="13"/>
      <c r="AC982" s="13"/>
      <c r="AD982" s="13"/>
      <c r="AE982" s="13"/>
      <c r="AF982" s="13"/>
    </row>
    <row r="983" customFormat="false" ht="15" hidden="false" customHeight="true" outlineLevel="0" collapsed="false">
      <c r="A983" s="60" t="s">
        <v>94</v>
      </c>
      <c r="B983" s="61" t="str">
        <f aca="false">VLOOKUP(A983,PROGRAMAS!A:I,5,0)</f>
        <v>GESTÃO</v>
      </c>
      <c r="C983" s="62" t="str">
        <f aca="false">VLOOKUP(A983,PROGRAMAS!A:I,2,0)</f>
        <v>GESTÃO E MANUTENÇÃO DO PODER EXECUTIVO</v>
      </c>
      <c r="D983" s="62" t="str">
        <f aca="false">VLOOKUP(A983,PROGRAMAS!A:O,3,0)</f>
        <v>DIRETRIZ IV</v>
      </c>
      <c r="E983" s="62"/>
      <c r="F983" s="74" t="s">
        <v>255</v>
      </c>
      <c r="G983" s="66" t="str">
        <f aca="false">VLOOKUP(F983,'AÇÕES ORÇAMENTÁRIAS'!D:E,2,0)</f>
        <v>2000</v>
      </c>
      <c r="H983" s="65" t="n">
        <f aca="false">VLOOKUP(CONCATENATE(G983,J983),'AÇÕES ORÇAMENTÁRIAS'!O:P,2,0)</f>
        <v>202940</v>
      </c>
      <c r="I983" s="65" t="n">
        <f aca="false">VLOOKUP(CONCATENATE(G983,J983),'AÇÕES ORÇAMENTÁRIAS'!O:Q,3,0)</f>
        <v>80885</v>
      </c>
      <c r="J983" s="66" t="str">
        <f aca="false">LEFT(K983,5)</f>
        <v>26104</v>
      </c>
      <c r="K983" s="67" t="s">
        <v>2077</v>
      </c>
      <c r="L983" s="71" t="s">
        <v>2078</v>
      </c>
      <c r="M983" s="66" t="str">
        <f aca="false">VLOOKUP(L983,'AÇÕES ESTRATÉGICAS'!D:E,2,0)</f>
        <v>2543</v>
      </c>
      <c r="N983" s="66" t="str">
        <f aca="false">CONCATENATE(J983,O983)</f>
        <v>26104REALIZAÇÃO DE AÇÕES DE FISCALIZAÇÃO POR MEIO DE BLITZ DA PMPI</v>
      </c>
      <c r="O983" s="13" t="s">
        <v>2076</v>
      </c>
      <c r="P983" s="13" t="s">
        <v>136</v>
      </c>
      <c r="Q983" s="15" t="n">
        <v>25</v>
      </c>
      <c r="R983" s="69" t="str">
        <f aca="false">VLOOKUP(O983,'PRODUTOS PPA'!G:G,1,0)</f>
        <v>REALIZAÇÃO DE AÇÕES DE FISCALIZAÇÃO POR MEIO DE BLITZ DA PMPI</v>
      </c>
      <c r="S983" s="15" t="s">
        <v>255</v>
      </c>
      <c r="T983" s="15" t="s">
        <v>260</v>
      </c>
      <c r="U983" s="15" t="n">
        <v>202940</v>
      </c>
      <c r="V983" s="15"/>
      <c r="W983" s="13"/>
      <c r="X983" s="13"/>
      <c r="Y983" s="13"/>
      <c r="Z983" s="13"/>
      <c r="AA983" s="13"/>
      <c r="AB983" s="13"/>
      <c r="AC983" s="13"/>
      <c r="AD983" s="13"/>
      <c r="AE983" s="13"/>
      <c r="AF983" s="13"/>
    </row>
    <row r="984" customFormat="false" ht="15" hidden="false" customHeight="true" outlineLevel="0" collapsed="false">
      <c r="A984" s="60" t="s">
        <v>94</v>
      </c>
      <c r="B984" s="61" t="str">
        <f aca="false">VLOOKUP(A984,PROGRAMAS!A:I,5,0)</f>
        <v>GESTÃO</v>
      </c>
      <c r="C984" s="62" t="str">
        <f aca="false">VLOOKUP(A984,PROGRAMAS!A:I,2,0)</f>
        <v>GESTÃO E MANUTENÇÃO DO PODER EXECUTIVO</v>
      </c>
      <c r="D984" s="62" t="str">
        <f aca="false">VLOOKUP(A984,PROGRAMAS!A:O,3,0)</f>
        <v>DIRETRIZ IV</v>
      </c>
      <c r="E984" s="62"/>
      <c r="F984" s="74" t="s">
        <v>255</v>
      </c>
      <c r="G984" s="66" t="str">
        <f aca="false">VLOOKUP(F984,'AÇÕES ORÇAMENTÁRIAS'!D:E,2,0)</f>
        <v>2000</v>
      </c>
      <c r="H984" s="65" t="n">
        <f aca="false">VLOOKUP(CONCATENATE(G984,J984),'AÇÕES ORÇAMENTÁRIAS'!O:P,2,0)</f>
        <v>202940</v>
      </c>
      <c r="I984" s="65" t="n">
        <f aca="false">VLOOKUP(CONCATENATE(G984,J984),'AÇÕES ORÇAMENTÁRIAS'!O:Q,3,0)</f>
        <v>100151.95</v>
      </c>
      <c r="J984" s="66" t="str">
        <f aca="false">LEFT(K984,5)</f>
        <v>26105</v>
      </c>
      <c r="K984" s="67" t="s">
        <v>2080</v>
      </c>
      <c r="L984" s="71" t="s">
        <v>2081</v>
      </c>
      <c r="M984" s="66" t="str">
        <f aca="false">VLOOKUP(L984,'AÇÕES ESTRATÉGICAS'!D:E,2,0)</f>
        <v>2544</v>
      </c>
      <c r="N984" s="66" t="str">
        <f aca="false">CONCATENATE(J984,O984)</f>
        <v>26105MANUTENÇÃO ADMINISTRATIVA DO 4º BATALHÃO DA PM - PICOS</v>
      </c>
      <c r="O984" s="13" t="s">
        <v>2082</v>
      </c>
      <c r="P984" s="13" t="s">
        <v>136</v>
      </c>
      <c r="Q984" s="15" t="n">
        <v>25</v>
      </c>
      <c r="R984" s="69" t="str">
        <f aca="false">VLOOKUP(O984,'PRODUTOS PPA'!G:G,1,0)</f>
        <v>MANUTENÇÃO ADMINISTRATIVA DO 4º BATALHÃO DA PM - PICOS</v>
      </c>
      <c r="S984" s="15" t="s">
        <v>255</v>
      </c>
      <c r="T984" s="15" t="s">
        <v>260</v>
      </c>
      <c r="U984" s="15" t="n">
        <v>202940</v>
      </c>
      <c r="V984" s="15"/>
      <c r="W984" s="13"/>
      <c r="X984" s="13"/>
      <c r="Y984" s="13"/>
      <c r="Z984" s="13"/>
      <c r="AA984" s="13"/>
      <c r="AB984" s="13"/>
      <c r="AC984" s="13"/>
      <c r="AD984" s="13"/>
      <c r="AE984" s="13"/>
      <c r="AF984" s="13"/>
    </row>
    <row r="985" customFormat="false" ht="15" hidden="false" customHeight="true" outlineLevel="0" collapsed="false">
      <c r="A985" s="60" t="s">
        <v>94</v>
      </c>
      <c r="B985" s="61" t="str">
        <f aca="false">VLOOKUP(A985,PROGRAMAS!A:I,5,0)</f>
        <v>GESTÃO</v>
      </c>
      <c r="C985" s="62" t="str">
        <f aca="false">VLOOKUP(A985,PROGRAMAS!A:I,2,0)</f>
        <v>GESTÃO E MANUTENÇÃO DO PODER EXECUTIVO</v>
      </c>
      <c r="D985" s="62" t="str">
        <f aca="false">VLOOKUP(A985,PROGRAMAS!A:O,3,0)</f>
        <v>DIRETRIZ IV</v>
      </c>
      <c r="E985" s="62"/>
      <c r="F985" s="74" t="s">
        <v>255</v>
      </c>
      <c r="G985" s="66" t="str">
        <f aca="false">VLOOKUP(F985,'AÇÕES ORÇAMENTÁRIAS'!D:E,2,0)</f>
        <v>2000</v>
      </c>
      <c r="H985" s="65" t="n">
        <f aca="false">VLOOKUP(CONCATENATE(G985,J985),'AÇÕES ORÇAMENTÁRIAS'!O:P,2,0)</f>
        <v>202940</v>
      </c>
      <c r="I985" s="65" t="n">
        <f aca="false">VLOOKUP(CONCATENATE(G985,J985),'AÇÕES ORÇAMENTÁRIAS'!O:Q,3,0)</f>
        <v>100151.95</v>
      </c>
      <c r="J985" s="66" t="str">
        <f aca="false">LEFT(K985,5)</f>
        <v>26105</v>
      </c>
      <c r="K985" s="67" t="s">
        <v>2080</v>
      </c>
      <c r="L985" s="71" t="s">
        <v>2081</v>
      </c>
      <c r="M985" s="66" t="str">
        <f aca="false">VLOOKUP(L985,'AÇÕES ESTRATÉGICAS'!D:E,2,0)</f>
        <v>2544</v>
      </c>
      <c r="N985" s="66" t="str">
        <f aca="false">CONCATENATE(J985,O985)</f>
        <v>26105REALIZAÇÃO DE AÇÕES DE FISCALIZAÇÃO POR MEIO DE BLITZ DA PM/PI</v>
      </c>
      <c r="O985" s="13" t="s">
        <v>2083</v>
      </c>
      <c r="P985" s="13" t="s">
        <v>136</v>
      </c>
      <c r="Q985" s="15" t="n">
        <v>25</v>
      </c>
      <c r="R985" s="69" t="str">
        <f aca="false">VLOOKUP(O985,'PRODUTOS PPA'!G:G,1,0)</f>
        <v>REALIZAÇÃO DE AÇÕES DE FISCALIZAÇÃO POR MEIO DE BLITZ DA PM/PI</v>
      </c>
      <c r="S985" s="15" t="s">
        <v>255</v>
      </c>
      <c r="T985" s="15" t="s">
        <v>260</v>
      </c>
      <c r="U985" s="15" t="n">
        <v>202940</v>
      </c>
      <c r="V985" s="15"/>
      <c r="W985" s="13"/>
      <c r="X985" s="13"/>
      <c r="Y985" s="13"/>
      <c r="Z985" s="13"/>
      <c r="AA985" s="13"/>
      <c r="AB985" s="13"/>
      <c r="AC985" s="13"/>
      <c r="AD985" s="13"/>
      <c r="AE985" s="13"/>
      <c r="AF985" s="13"/>
    </row>
    <row r="986" customFormat="false" ht="15" hidden="false" customHeight="true" outlineLevel="0" collapsed="false">
      <c r="A986" s="60" t="s">
        <v>94</v>
      </c>
      <c r="B986" s="61" t="str">
        <f aca="false">VLOOKUP(A986,PROGRAMAS!A:I,5,0)</f>
        <v>GESTÃO</v>
      </c>
      <c r="C986" s="62" t="str">
        <f aca="false">VLOOKUP(A986,PROGRAMAS!A:I,2,0)</f>
        <v>GESTÃO E MANUTENÇÃO DO PODER EXECUTIVO</v>
      </c>
      <c r="D986" s="62" t="str">
        <f aca="false">VLOOKUP(A986,PROGRAMAS!A:O,3,0)</f>
        <v>DIRETRIZ IV</v>
      </c>
      <c r="E986" s="62"/>
      <c r="F986" s="74" t="s">
        <v>255</v>
      </c>
      <c r="G986" s="66" t="str">
        <f aca="false">VLOOKUP(F986,'AÇÕES ORÇAMENTÁRIAS'!D:E,2,0)</f>
        <v>2000</v>
      </c>
      <c r="H986" s="65" t="n">
        <f aca="false">VLOOKUP(CONCATENATE(G986,J986),'AÇÕES ORÇAMENTÁRIAS'!O:P,2,0)</f>
        <v>133765</v>
      </c>
      <c r="I986" s="65" t="n">
        <f aca="false">VLOOKUP(CONCATENATE(G986,J986),'AÇÕES ORÇAMENTÁRIAS'!O:Q,3,0)</f>
        <v>22961.98</v>
      </c>
      <c r="J986" s="66" t="str">
        <f aca="false">LEFT(K986,5)</f>
        <v>26106</v>
      </c>
      <c r="K986" s="67" t="s">
        <v>2084</v>
      </c>
      <c r="L986" s="71" t="s">
        <v>2085</v>
      </c>
      <c r="M986" s="66" t="str">
        <f aca="false">VLOOKUP(L986,'AÇÕES ESTRATÉGICAS'!D:E,2,0)</f>
        <v>2545</v>
      </c>
      <c r="N986" s="66" t="str">
        <f aca="false">CONCATENATE(J986,O986)</f>
        <v>26106MANUTENÇÃO ADMINISTRATIVA 7º BATALHÃO DA POLÍCIA MILITAR - CORRENTE PI</v>
      </c>
      <c r="O986" s="13" t="s">
        <v>2086</v>
      </c>
      <c r="P986" s="13" t="s">
        <v>136</v>
      </c>
      <c r="Q986" s="15" t="n">
        <v>25</v>
      </c>
      <c r="R986" s="69" t="str">
        <f aca="false">VLOOKUP(O986,'PRODUTOS PPA'!G:G,1,0)</f>
        <v>MANUTENÇÃO ADMINISTRATIVA 7º BATALHÃO DA POLÍCIA MILITAR - CORRENTE PI</v>
      </c>
      <c r="S986" s="15" t="s">
        <v>255</v>
      </c>
      <c r="T986" s="15" t="s">
        <v>260</v>
      </c>
      <c r="U986" s="15" t="n">
        <v>133765</v>
      </c>
      <c r="V986" s="15"/>
      <c r="W986" s="13"/>
      <c r="X986" s="13"/>
      <c r="Y986" s="13"/>
      <c r="Z986" s="13"/>
      <c r="AA986" s="13"/>
      <c r="AB986" s="13"/>
      <c r="AC986" s="13"/>
      <c r="AD986" s="13"/>
      <c r="AE986" s="13"/>
      <c r="AF986" s="13"/>
    </row>
    <row r="987" customFormat="false" ht="15" hidden="false" customHeight="true" outlineLevel="0" collapsed="false">
      <c r="A987" s="60" t="s">
        <v>94</v>
      </c>
      <c r="B987" s="61" t="str">
        <f aca="false">VLOOKUP(A987,PROGRAMAS!A:I,5,0)</f>
        <v>GESTÃO</v>
      </c>
      <c r="C987" s="62" t="str">
        <f aca="false">VLOOKUP(A987,PROGRAMAS!A:I,2,0)</f>
        <v>GESTÃO E MANUTENÇÃO DO PODER EXECUTIVO</v>
      </c>
      <c r="D987" s="62" t="str">
        <f aca="false">VLOOKUP(A987,PROGRAMAS!A:O,3,0)</f>
        <v>DIRETRIZ IV</v>
      </c>
      <c r="E987" s="62"/>
      <c r="F987" s="74" t="s">
        <v>255</v>
      </c>
      <c r="G987" s="66" t="str">
        <f aca="false">VLOOKUP(F987,'AÇÕES ORÇAMENTÁRIAS'!D:E,2,0)</f>
        <v>2000</v>
      </c>
      <c r="H987" s="65" t="n">
        <f aca="false">VLOOKUP(CONCATENATE(G987,J987),'AÇÕES ORÇAMENTÁRIAS'!O:P,2,0)</f>
        <v>133765</v>
      </c>
      <c r="I987" s="65" t="n">
        <f aca="false">VLOOKUP(CONCATENATE(G987,J987),'AÇÕES ORÇAMENTÁRIAS'!O:Q,3,0)</f>
        <v>22961.98</v>
      </c>
      <c r="J987" s="66" t="str">
        <f aca="false">LEFT(K987,5)</f>
        <v>26106</v>
      </c>
      <c r="K987" s="67" t="s">
        <v>2084</v>
      </c>
      <c r="L987" s="71" t="s">
        <v>2085</v>
      </c>
      <c r="M987" s="66" t="str">
        <f aca="false">VLOOKUP(L987,'AÇÕES ESTRATÉGICAS'!D:E,2,0)</f>
        <v>2545</v>
      </c>
      <c r="N987" s="66" t="str">
        <f aca="false">CONCATENATE(J987,O987)</f>
        <v>26106REALIZAÇÃO DE AÇÕES DE FISCALIZAÇÃO POR MEIO DE BLITZ DA PM/PI</v>
      </c>
      <c r="O987" s="13" t="s">
        <v>2083</v>
      </c>
      <c r="P987" s="13" t="s">
        <v>136</v>
      </c>
      <c r="Q987" s="15" t="n">
        <v>25</v>
      </c>
      <c r="R987" s="69" t="str">
        <f aca="false">VLOOKUP(O987,'PRODUTOS PPA'!G:G,1,0)</f>
        <v>REALIZAÇÃO DE AÇÕES DE FISCALIZAÇÃO POR MEIO DE BLITZ DA PM/PI</v>
      </c>
      <c r="S987" s="15" t="s">
        <v>255</v>
      </c>
      <c r="T987" s="15" t="s">
        <v>260</v>
      </c>
      <c r="U987" s="15" t="n">
        <v>133765</v>
      </c>
      <c r="V987" s="15"/>
      <c r="W987" s="13"/>
      <c r="X987" s="13"/>
      <c r="Y987" s="13"/>
      <c r="Z987" s="13"/>
      <c r="AA987" s="13"/>
      <c r="AB987" s="13"/>
      <c r="AC987" s="13"/>
      <c r="AD987" s="13"/>
      <c r="AE987" s="13"/>
      <c r="AF987" s="13"/>
    </row>
    <row r="988" customFormat="false" ht="15" hidden="false" customHeight="true" outlineLevel="0" collapsed="false">
      <c r="A988" s="60" t="s">
        <v>51</v>
      </c>
      <c r="B988" s="61" t="str">
        <f aca="false">VLOOKUP(A988,PROGRAMAS!A:I,5,0)</f>
        <v>TEMÁTICO</v>
      </c>
      <c r="C988" s="62" t="str">
        <f aca="false">VLOOKUP(A988,PROGRAMAS!A:I,2,0)</f>
        <v>GESTÃO MODERNA ORIENTADA PARA RESULTADOS</v>
      </c>
      <c r="D988" s="62" t="str">
        <f aca="false">VLOOKUP(A988,PROGRAMAS!A:O,3,0)</f>
        <v>DIRETRIZ IV</v>
      </c>
      <c r="E988" s="62" t="str">
        <f aca="false">VLOOKUP(A988,PROGRAMAS!A:O,6,0)</f>
        <v>INSTITUCIONAL</v>
      </c>
      <c r="F988" s="74" t="s">
        <v>255</v>
      </c>
      <c r="G988" s="66" t="str">
        <f aca="false">VLOOKUP(F988,'AÇÕES ORÇAMENTÁRIAS'!D:E,2,0)</f>
        <v>2000</v>
      </c>
      <c r="H988" s="65" t="n">
        <f aca="false">VLOOKUP(CONCATENATE(G988,J988),'AÇÕES ORÇAMENTÁRIAS'!O:P,2,0)</f>
        <v>145295</v>
      </c>
      <c r="I988" s="65" t="n">
        <f aca="false">VLOOKUP(CONCATENATE(G988,J988),'AÇÕES ORÇAMENTÁRIAS'!O:Q,3,0)</f>
        <v>20596.5</v>
      </c>
      <c r="J988" s="66" t="str">
        <f aca="false">LEFT(K988,5)</f>
        <v>26107</v>
      </c>
      <c r="K988" s="67" t="s">
        <v>2087</v>
      </c>
      <c r="L988" s="71" t="s">
        <v>2088</v>
      </c>
      <c r="M988" s="66" t="str">
        <f aca="false">VLOOKUP(L988,'AÇÕES ESTRATÉGICAS'!D:E,2,0)</f>
        <v>2586</v>
      </c>
      <c r="N988" s="66" t="str">
        <f aca="false">CONCATENATE(J988,O988)</f>
        <v>26107CAPACITAÇÃO DE POLICIAIS MILITARES</v>
      </c>
      <c r="O988" s="13" t="s">
        <v>2089</v>
      </c>
      <c r="P988" s="13" t="s">
        <v>2090</v>
      </c>
      <c r="Q988" s="15" t="n">
        <v>80</v>
      </c>
      <c r="R988" s="69" t="str">
        <f aca="false">VLOOKUP(O988,'PRODUTOS PPA'!G:G,1,0)</f>
        <v>CAPACITAÇÃO DE POLICIAIS MILITARES</v>
      </c>
      <c r="S988" s="15" t="s">
        <v>255</v>
      </c>
      <c r="T988" s="15" t="s">
        <v>260</v>
      </c>
      <c r="U988" s="15" t="n">
        <v>145295</v>
      </c>
      <c r="V988" s="15"/>
      <c r="W988" s="13"/>
      <c r="X988" s="13"/>
      <c r="Y988" s="13"/>
      <c r="Z988" s="13"/>
      <c r="AA988" s="13"/>
      <c r="AB988" s="13"/>
      <c r="AC988" s="13"/>
      <c r="AD988" s="13"/>
      <c r="AE988" s="13"/>
      <c r="AF988" s="13"/>
    </row>
    <row r="989" customFormat="false" ht="15" hidden="false" customHeight="true" outlineLevel="0" collapsed="false">
      <c r="A989" s="60" t="s">
        <v>51</v>
      </c>
      <c r="B989" s="61" t="str">
        <f aca="false">VLOOKUP(A989,PROGRAMAS!A:I,5,0)</f>
        <v>TEMÁTICO</v>
      </c>
      <c r="C989" s="62" t="str">
        <f aca="false">VLOOKUP(A989,PROGRAMAS!A:I,2,0)</f>
        <v>GESTÃO MODERNA ORIENTADA PARA RESULTADOS</v>
      </c>
      <c r="D989" s="62" t="str">
        <f aca="false">VLOOKUP(A989,PROGRAMAS!A:O,3,0)</f>
        <v>DIRETRIZ IV</v>
      </c>
      <c r="E989" s="62" t="str">
        <f aca="false">VLOOKUP(A989,PROGRAMAS!A:O,6,0)</f>
        <v>INSTITUCIONAL</v>
      </c>
      <c r="F989" s="74" t="s">
        <v>255</v>
      </c>
      <c r="G989" s="66" t="str">
        <f aca="false">VLOOKUP(F989,'AÇÕES ORÇAMENTÁRIAS'!D:E,2,0)</f>
        <v>2000</v>
      </c>
      <c r="H989" s="65" t="n">
        <f aca="false">VLOOKUP(CONCATENATE(G989,J989),'AÇÕES ORÇAMENTÁRIAS'!O:P,2,0)</f>
        <v>145295</v>
      </c>
      <c r="I989" s="65" t="n">
        <f aca="false">VLOOKUP(CONCATENATE(G989,J989),'AÇÕES ORÇAMENTÁRIAS'!O:Q,3,0)</f>
        <v>20596.5</v>
      </c>
      <c r="J989" s="66" t="str">
        <f aca="false">LEFT(K989,5)</f>
        <v>26107</v>
      </c>
      <c r="K989" s="67" t="s">
        <v>2087</v>
      </c>
      <c r="L989" s="71" t="s">
        <v>2088</v>
      </c>
      <c r="M989" s="66" t="str">
        <f aca="false">VLOOKUP(L989,'AÇÕES ESTRATÉGICAS'!D:E,2,0)</f>
        <v>2586</v>
      </c>
      <c r="N989" s="66" t="str">
        <f aca="false">CONCATENATE(J989,O989)</f>
        <v>26107FORMAÇÃO POLICIAL MILITAR</v>
      </c>
      <c r="O989" s="13" t="s">
        <v>2025</v>
      </c>
      <c r="P989" s="13" t="s">
        <v>629</v>
      </c>
      <c r="Q989" s="15" t="n">
        <v>40</v>
      </c>
      <c r="R989" s="69" t="str">
        <f aca="false">VLOOKUP(O989,'PRODUTOS PPA'!G:G,1,0)</f>
        <v>FORMAÇÃO POLICIAL MILITAR</v>
      </c>
      <c r="S989" s="15" t="s">
        <v>255</v>
      </c>
      <c r="T989" s="15" t="s">
        <v>260</v>
      </c>
      <c r="U989" s="15" t="n">
        <v>145295</v>
      </c>
      <c r="V989" s="15"/>
      <c r="W989" s="13"/>
      <c r="X989" s="13"/>
      <c r="Y989" s="13"/>
      <c r="Z989" s="13"/>
      <c r="AA989" s="13"/>
      <c r="AB989" s="13"/>
      <c r="AC989" s="13"/>
      <c r="AD989" s="13"/>
      <c r="AE989" s="13"/>
      <c r="AF989" s="13"/>
    </row>
    <row r="990" customFormat="false" ht="15" hidden="false" customHeight="true" outlineLevel="0" collapsed="false">
      <c r="A990" s="60" t="s">
        <v>94</v>
      </c>
      <c r="B990" s="61" t="str">
        <f aca="false">VLOOKUP(A990,PROGRAMAS!A:I,5,0)</f>
        <v>GESTÃO</v>
      </c>
      <c r="C990" s="62" t="str">
        <f aca="false">VLOOKUP(A990,PROGRAMAS!A:I,2,0)</f>
        <v>GESTÃO E MANUTENÇÃO DO PODER EXECUTIVO</v>
      </c>
      <c r="D990" s="62" t="str">
        <f aca="false">VLOOKUP(A990,PROGRAMAS!A:O,3,0)</f>
        <v>DIRETRIZ IV</v>
      </c>
      <c r="E990" s="62"/>
      <c r="F990" s="74" t="s">
        <v>255</v>
      </c>
      <c r="G990" s="66" t="str">
        <f aca="false">VLOOKUP(F990,'AÇÕES ORÇAMENTÁRIAS'!D:E,2,0)</f>
        <v>2000</v>
      </c>
      <c r="H990" s="65" t="n">
        <f aca="false">VLOOKUP(CONCATENATE(G990,J990),'AÇÕES ORÇAMENTÁRIAS'!O:P,2,0)</f>
        <v>145295</v>
      </c>
      <c r="I990" s="65" t="n">
        <f aca="false">VLOOKUP(CONCATENATE(G990,J990),'AÇÕES ORÇAMENTÁRIAS'!O:Q,3,0)</f>
        <v>20596.5</v>
      </c>
      <c r="J990" s="66" t="str">
        <f aca="false">LEFT(K990,5)</f>
        <v>26107</v>
      </c>
      <c r="K990" s="67" t="s">
        <v>2087</v>
      </c>
      <c r="L990" s="71" t="s">
        <v>2091</v>
      </c>
      <c r="M990" s="66" t="str">
        <f aca="false">VLOOKUP(L990,'AÇÕES ESTRATÉGICAS'!D:E,2,0)</f>
        <v>2494</v>
      </c>
      <c r="N990" s="66" t="str">
        <f aca="false">CONCATENATE(J990,O990)</f>
        <v>26107MANUTENÇÃO ADMINISTRATIVA DA ACADEMIA DE POLICIA MILITAR</v>
      </c>
      <c r="O990" s="13" t="s">
        <v>2092</v>
      </c>
      <c r="P990" s="13" t="s">
        <v>136</v>
      </c>
      <c r="Q990" s="15" t="n">
        <v>25</v>
      </c>
      <c r="R990" s="69" t="str">
        <f aca="false">VLOOKUP(O990,'PRODUTOS PPA'!G:G,1,0)</f>
        <v>MANUTENÇÃO ADMINISTRATIVA DA ACADEMIA DE POLICIA MILITAR</v>
      </c>
      <c r="S990" s="15" t="s">
        <v>255</v>
      </c>
      <c r="T990" s="15" t="s">
        <v>260</v>
      </c>
      <c r="U990" s="15" t="n">
        <v>145295</v>
      </c>
      <c r="V990" s="15"/>
      <c r="W990" s="13"/>
      <c r="X990" s="13"/>
      <c r="Y990" s="13"/>
      <c r="Z990" s="13"/>
      <c r="AA990" s="13"/>
      <c r="AB990" s="13"/>
      <c r="AC990" s="13"/>
      <c r="AD990" s="13"/>
      <c r="AE990" s="13"/>
      <c r="AF990" s="13"/>
    </row>
    <row r="991" customFormat="false" ht="15" hidden="false" customHeight="true" outlineLevel="0" collapsed="false">
      <c r="A991" s="60" t="s">
        <v>94</v>
      </c>
      <c r="B991" s="61" t="str">
        <f aca="false">VLOOKUP(A991,PROGRAMAS!A:I,5,0)</f>
        <v>GESTÃO</v>
      </c>
      <c r="C991" s="62" t="str">
        <f aca="false">VLOOKUP(A991,PROGRAMAS!A:I,2,0)</f>
        <v>GESTÃO E MANUTENÇÃO DO PODER EXECUTIVO</v>
      </c>
      <c r="D991" s="62" t="str">
        <f aca="false">VLOOKUP(A991,PROGRAMAS!A:O,3,0)</f>
        <v>DIRETRIZ IV</v>
      </c>
      <c r="E991" s="62"/>
      <c r="F991" s="74" t="s">
        <v>255</v>
      </c>
      <c r="G991" s="66" t="str">
        <f aca="false">VLOOKUP(F991,'AÇÕES ORÇAMENTÁRIAS'!D:E,2,0)</f>
        <v>2000</v>
      </c>
      <c r="H991" s="65" t="n">
        <f aca="false">VLOOKUP(CONCATENATE(G991,J991),'AÇÕES ORÇAMENTÁRIAS'!O:P,2,0)</f>
        <v>110707</v>
      </c>
      <c r="I991" s="65" t="n">
        <f aca="false">VLOOKUP(CONCATENATE(G991,J991),'AÇÕES ORÇAMENTÁRIAS'!O:Q,3,0)</f>
        <v>36377.95</v>
      </c>
      <c r="J991" s="66" t="str">
        <f aca="false">LEFT(K991,5)</f>
        <v>26108</v>
      </c>
      <c r="K991" s="67" t="s">
        <v>2093</v>
      </c>
      <c r="L991" s="71" t="s">
        <v>2094</v>
      </c>
      <c r="M991" s="66" t="str">
        <f aca="false">VLOOKUP(L991,'AÇÕES ESTRATÉGICAS'!D:E,2,0)</f>
        <v>2539</v>
      </c>
      <c r="N991" s="66" t="str">
        <f aca="false">CONCATENATE(J991,O991)</f>
        <v>26108MANUTENÇÃO ADMINISTRATIVA DO 10º BATALHÃO DA PM - URUÇUI /PI</v>
      </c>
      <c r="O991" s="13" t="s">
        <v>2095</v>
      </c>
      <c r="P991" s="13" t="s">
        <v>136</v>
      </c>
      <c r="Q991" s="15" t="n">
        <v>25</v>
      </c>
      <c r="R991" s="69" t="str">
        <f aca="false">VLOOKUP(O991,'PRODUTOS PPA'!G:G,1,0)</f>
        <v>MANUTENÇÃO ADMINISTRATIVA DO 10º BATALHÃO DA PM - URUÇUI /PI</v>
      </c>
      <c r="S991" s="15" t="s">
        <v>255</v>
      </c>
      <c r="T991" s="15" t="s">
        <v>260</v>
      </c>
      <c r="U991" s="15" t="n">
        <v>110707</v>
      </c>
      <c r="V991" s="15"/>
      <c r="W991" s="13"/>
      <c r="X991" s="13"/>
      <c r="Y991" s="13"/>
      <c r="Z991" s="13"/>
      <c r="AA991" s="13"/>
      <c r="AB991" s="13"/>
      <c r="AC991" s="13"/>
      <c r="AD991" s="13"/>
      <c r="AE991" s="13"/>
      <c r="AF991" s="13"/>
    </row>
    <row r="992" customFormat="false" ht="15" hidden="false" customHeight="true" outlineLevel="0" collapsed="false">
      <c r="A992" s="60" t="s">
        <v>94</v>
      </c>
      <c r="B992" s="61" t="str">
        <f aca="false">VLOOKUP(A992,PROGRAMAS!A:I,5,0)</f>
        <v>GESTÃO</v>
      </c>
      <c r="C992" s="62" t="str">
        <f aca="false">VLOOKUP(A992,PROGRAMAS!A:I,2,0)</f>
        <v>GESTÃO E MANUTENÇÃO DO PODER EXECUTIVO</v>
      </c>
      <c r="D992" s="62" t="str">
        <f aca="false">VLOOKUP(A992,PROGRAMAS!A:O,3,0)</f>
        <v>DIRETRIZ IV</v>
      </c>
      <c r="E992" s="62"/>
      <c r="F992" s="74" t="s">
        <v>255</v>
      </c>
      <c r="G992" s="66" t="str">
        <f aca="false">VLOOKUP(F992,'AÇÕES ORÇAMENTÁRIAS'!D:E,2,0)</f>
        <v>2000</v>
      </c>
      <c r="H992" s="65" t="n">
        <f aca="false">VLOOKUP(CONCATENATE(G992,J992),'AÇÕES ORÇAMENTÁRIAS'!O:P,2,0)</f>
        <v>110707</v>
      </c>
      <c r="I992" s="65" t="n">
        <f aca="false">VLOOKUP(CONCATENATE(G992,J992),'AÇÕES ORÇAMENTÁRIAS'!O:Q,3,0)</f>
        <v>36377.95</v>
      </c>
      <c r="J992" s="66" t="str">
        <f aca="false">LEFT(K992,5)</f>
        <v>26108</v>
      </c>
      <c r="K992" s="67" t="s">
        <v>2093</v>
      </c>
      <c r="L992" s="71" t="s">
        <v>2094</v>
      </c>
      <c r="M992" s="66" t="str">
        <f aca="false">VLOOKUP(L992,'AÇÕES ESTRATÉGICAS'!D:E,2,0)</f>
        <v>2539</v>
      </c>
      <c r="N992" s="66" t="str">
        <f aca="false">CONCATENATE(J992,O992)</f>
        <v>26108REALIZAÇÃO DE AÇÕES DE FISCALIZAÇÃO POR MEIO DE BLITZ DA PMPI</v>
      </c>
      <c r="O992" s="13" t="s">
        <v>2076</v>
      </c>
      <c r="P992" s="13" t="s">
        <v>136</v>
      </c>
      <c r="Q992" s="15" t="n">
        <v>25</v>
      </c>
      <c r="R992" s="69" t="str">
        <f aca="false">VLOOKUP(O992,'PRODUTOS PPA'!G:G,1,0)</f>
        <v>REALIZAÇÃO DE AÇÕES DE FISCALIZAÇÃO POR MEIO DE BLITZ DA PMPI</v>
      </c>
      <c r="S992" s="15" t="s">
        <v>255</v>
      </c>
      <c r="T992" s="15" t="s">
        <v>260</v>
      </c>
      <c r="U992" s="15" t="n">
        <v>110707</v>
      </c>
      <c r="V992" s="15"/>
      <c r="W992" s="13"/>
      <c r="X992" s="13"/>
      <c r="Y992" s="13"/>
      <c r="Z992" s="13"/>
      <c r="AA992" s="13"/>
      <c r="AB992" s="13"/>
      <c r="AC992" s="13"/>
      <c r="AD992" s="13"/>
      <c r="AE992" s="13"/>
      <c r="AF992" s="13"/>
    </row>
    <row r="993" customFormat="false" ht="15" hidden="false" customHeight="true" outlineLevel="0" collapsed="false">
      <c r="A993" s="60" t="s">
        <v>94</v>
      </c>
      <c r="B993" s="61" t="str">
        <f aca="false">VLOOKUP(A993,PROGRAMAS!A:I,5,0)</f>
        <v>GESTÃO</v>
      </c>
      <c r="C993" s="62" t="str">
        <f aca="false">VLOOKUP(A993,PROGRAMAS!A:I,2,0)</f>
        <v>GESTÃO E MANUTENÇÃO DO PODER EXECUTIVO</v>
      </c>
      <c r="D993" s="62" t="str">
        <f aca="false">VLOOKUP(A993,PROGRAMAS!A:O,3,0)</f>
        <v>DIRETRIZ IV</v>
      </c>
      <c r="E993" s="62"/>
      <c r="F993" s="74" t="s">
        <v>255</v>
      </c>
      <c r="G993" s="66" t="str">
        <f aca="false">VLOOKUP(F993,'AÇÕES ORÇAMENTÁRIAS'!D:E,2,0)</f>
        <v>2000</v>
      </c>
      <c r="H993" s="65" t="n">
        <f aca="false">VLOOKUP(CONCATENATE(G993,J993),'AÇÕES ORÇAMENTÁRIAS'!O:P,2,0)</f>
        <v>133765</v>
      </c>
      <c r="I993" s="65" t="n">
        <f aca="false">VLOOKUP(CONCATENATE(G993,J993),'AÇÕES ORÇAMENTÁRIAS'!O:Q,3,0)</f>
        <v>28810.66</v>
      </c>
      <c r="J993" s="66" t="str">
        <f aca="false">LEFT(K993,5)</f>
        <v>26109</v>
      </c>
      <c r="K993" s="67" t="s">
        <v>2096</v>
      </c>
      <c r="L993" s="71" t="s">
        <v>2097</v>
      </c>
      <c r="M993" s="66" t="str">
        <f aca="false">VLOOKUP(L993,'AÇÕES ESTRATÉGICAS'!D:E,2,0)</f>
        <v>2540</v>
      </c>
      <c r="N993" s="66" t="str">
        <f aca="false">CONCATENATE(J993,O993)</f>
        <v>26109MANUTENÇÃO ADMINISTRATIVA DO 11º DA PMPI.</v>
      </c>
      <c r="O993" s="13" t="s">
        <v>2098</v>
      </c>
      <c r="P993" s="13" t="s">
        <v>136</v>
      </c>
      <c r="Q993" s="15" t="n">
        <v>25</v>
      </c>
      <c r="R993" s="69" t="str">
        <f aca="false">VLOOKUP(O993,'PRODUTOS PPA'!G:G,1,0)</f>
        <v>MANUTENÇÃO ADMINISTRATIVA DO 11º DA PMPI.</v>
      </c>
      <c r="S993" s="15" t="s">
        <v>255</v>
      </c>
      <c r="T993" s="15" t="s">
        <v>260</v>
      </c>
      <c r="U993" s="15" t="n">
        <v>133765</v>
      </c>
      <c r="V993" s="15"/>
      <c r="W993" s="13"/>
      <c r="X993" s="13"/>
      <c r="Y993" s="13"/>
      <c r="Z993" s="13"/>
      <c r="AA993" s="13"/>
      <c r="AB993" s="13"/>
      <c r="AC993" s="13"/>
      <c r="AD993" s="13"/>
      <c r="AE993" s="13"/>
      <c r="AF993" s="13"/>
    </row>
    <row r="994" customFormat="false" ht="15" hidden="false" customHeight="true" outlineLevel="0" collapsed="false">
      <c r="A994" s="60" t="s">
        <v>94</v>
      </c>
      <c r="B994" s="61" t="str">
        <f aca="false">VLOOKUP(A994,PROGRAMAS!A:I,5,0)</f>
        <v>GESTÃO</v>
      </c>
      <c r="C994" s="62" t="str">
        <f aca="false">VLOOKUP(A994,PROGRAMAS!A:I,2,0)</f>
        <v>GESTÃO E MANUTENÇÃO DO PODER EXECUTIVO</v>
      </c>
      <c r="D994" s="62" t="str">
        <f aca="false">VLOOKUP(A994,PROGRAMAS!A:O,3,0)</f>
        <v>DIRETRIZ IV</v>
      </c>
      <c r="E994" s="62"/>
      <c r="F994" s="74" t="s">
        <v>255</v>
      </c>
      <c r="G994" s="66" t="str">
        <f aca="false">VLOOKUP(F994,'AÇÕES ORÇAMENTÁRIAS'!D:E,2,0)</f>
        <v>2000</v>
      </c>
      <c r="H994" s="65" t="n">
        <f aca="false">VLOOKUP(CONCATENATE(G994,J994),'AÇÕES ORÇAMENTÁRIAS'!O:P,2,0)</f>
        <v>133765</v>
      </c>
      <c r="I994" s="65" t="n">
        <f aca="false">VLOOKUP(CONCATENATE(G994,J994),'AÇÕES ORÇAMENTÁRIAS'!O:Q,3,0)</f>
        <v>28810.66</v>
      </c>
      <c r="J994" s="66" t="str">
        <f aca="false">LEFT(K994,5)</f>
        <v>26109</v>
      </c>
      <c r="K994" s="67" t="s">
        <v>2096</v>
      </c>
      <c r="L994" s="71" t="s">
        <v>2097</v>
      </c>
      <c r="M994" s="66" t="str">
        <f aca="false">VLOOKUP(L994,'AÇÕES ESTRATÉGICAS'!D:E,2,0)</f>
        <v>2540</v>
      </c>
      <c r="N994" s="66" t="str">
        <f aca="false">CONCATENATE(J994,O994)</f>
        <v>26109REALIZAÇÃO DE AÇÕES DE FISCALIZAÇÃO POR MEIO DE BLITZ DA PMPI</v>
      </c>
      <c r="O994" s="13" t="s">
        <v>2076</v>
      </c>
      <c r="P994" s="13" t="s">
        <v>136</v>
      </c>
      <c r="Q994" s="15" t="n">
        <v>100</v>
      </c>
      <c r="R994" s="69" t="str">
        <f aca="false">VLOOKUP(O994,'PRODUTOS PPA'!G:G,1,0)</f>
        <v>REALIZAÇÃO DE AÇÕES DE FISCALIZAÇÃO POR MEIO DE BLITZ DA PMPI</v>
      </c>
      <c r="S994" s="15" t="s">
        <v>255</v>
      </c>
      <c r="T994" s="15" t="s">
        <v>260</v>
      </c>
      <c r="U994" s="15" t="n">
        <v>133765</v>
      </c>
      <c r="V994" s="15"/>
      <c r="W994" s="13"/>
      <c r="X994" s="13"/>
      <c r="Y994" s="13"/>
      <c r="Z994" s="13"/>
      <c r="AA994" s="13"/>
      <c r="AB994" s="13"/>
      <c r="AC994" s="13"/>
      <c r="AD994" s="13"/>
      <c r="AE994" s="13"/>
      <c r="AF994" s="13"/>
    </row>
    <row r="995" customFormat="false" ht="15" hidden="false" customHeight="true" outlineLevel="0" collapsed="false">
      <c r="A995" s="60" t="s">
        <v>94</v>
      </c>
      <c r="B995" s="61" t="str">
        <f aca="false">VLOOKUP(A995,PROGRAMAS!A:I,5,0)</f>
        <v>GESTÃO</v>
      </c>
      <c r="C995" s="62" t="str">
        <f aca="false">VLOOKUP(A995,PROGRAMAS!A:I,2,0)</f>
        <v>GESTÃO E MANUTENÇÃO DO PODER EXECUTIVO</v>
      </c>
      <c r="D995" s="62" t="str">
        <f aca="false">VLOOKUP(A995,PROGRAMAS!A:O,3,0)</f>
        <v>DIRETRIZ IV</v>
      </c>
      <c r="E995" s="62"/>
      <c r="F995" s="74" t="s">
        <v>255</v>
      </c>
      <c r="G995" s="66" t="str">
        <f aca="false">VLOOKUP(F995,'AÇÕES ORÇAMENTÁRIAS'!D:E,2,0)</f>
        <v>2000</v>
      </c>
      <c r="H995" s="65" t="n">
        <f aca="false">VLOOKUP(CONCATENATE(G995,J995),'AÇÕES ORÇAMENTÁRIAS'!O:P,2,0)</f>
        <v>133765</v>
      </c>
      <c r="I995" s="65" t="n">
        <f aca="false">VLOOKUP(CONCATENATE(G995,J995),'AÇÕES ORÇAMENTÁRIAS'!O:Q,3,0)</f>
        <v>42800.62</v>
      </c>
      <c r="J995" s="66" t="str">
        <f aca="false">LEFT(K995,5)</f>
        <v>26110</v>
      </c>
      <c r="K995" s="67" t="s">
        <v>2099</v>
      </c>
      <c r="L995" s="71" t="s">
        <v>2100</v>
      </c>
      <c r="M995" s="66" t="str">
        <f aca="false">VLOOKUP(L995,'AÇÕES ESTRATÉGICAS'!D:E,2,0)</f>
        <v>2541</v>
      </c>
      <c r="N995" s="66" t="str">
        <f aca="false">CONCATENATE(J995,O995)</f>
        <v>26110MANUTENÇÃO ADMINISTRATIVA DO 12º BATALHÃO DA PM PIRIPIRI /PI</v>
      </c>
      <c r="O995" s="13" t="s">
        <v>2101</v>
      </c>
      <c r="P995" s="13" t="s">
        <v>136</v>
      </c>
      <c r="Q995" s="15" t="n">
        <v>25</v>
      </c>
      <c r="R995" s="69" t="str">
        <f aca="false">VLOOKUP(O995,'PRODUTOS PPA'!G:G,1,0)</f>
        <v>MANUTENÇÃO ADMINISTRATIVA DO 12º BATALHÃO DA PM PIRIPIRI /PI</v>
      </c>
      <c r="S995" s="15" t="s">
        <v>255</v>
      </c>
      <c r="T995" s="15" t="s">
        <v>260</v>
      </c>
      <c r="U995" s="15" t="n">
        <v>133765</v>
      </c>
      <c r="V995" s="15"/>
      <c r="W995" s="13"/>
      <c r="X995" s="13"/>
      <c r="Y995" s="13"/>
      <c r="Z995" s="13"/>
      <c r="AA995" s="13"/>
      <c r="AB995" s="13"/>
      <c r="AC995" s="13"/>
      <c r="AD995" s="13"/>
      <c r="AE995" s="13"/>
      <c r="AF995" s="13"/>
    </row>
    <row r="996" customFormat="false" ht="15" hidden="false" customHeight="true" outlineLevel="0" collapsed="false">
      <c r="A996" s="60" t="s">
        <v>94</v>
      </c>
      <c r="B996" s="61" t="str">
        <f aca="false">VLOOKUP(A996,PROGRAMAS!A:I,5,0)</f>
        <v>GESTÃO</v>
      </c>
      <c r="C996" s="62" t="str">
        <f aca="false">VLOOKUP(A996,PROGRAMAS!A:I,2,0)</f>
        <v>GESTÃO E MANUTENÇÃO DO PODER EXECUTIVO</v>
      </c>
      <c r="D996" s="62" t="str">
        <f aca="false">VLOOKUP(A996,PROGRAMAS!A:O,3,0)</f>
        <v>DIRETRIZ IV</v>
      </c>
      <c r="E996" s="62"/>
      <c r="F996" s="74" t="s">
        <v>255</v>
      </c>
      <c r="G996" s="66" t="str">
        <f aca="false">VLOOKUP(F996,'AÇÕES ORÇAMENTÁRIAS'!D:E,2,0)</f>
        <v>2000</v>
      </c>
      <c r="H996" s="65" t="n">
        <f aca="false">VLOOKUP(CONCATENATE(G996,J996),'AÇÕES ORÇAMENTÁRIAS'!O:P,2,0)</f>
        <v>133765</v>
      </c>
      <c r="I996" s="65" t="n">
        <f aca="false">VLOOKUP(CONCATENATE(G996,J996),'AÇÕES ORÇAMENTÁRIAS'!O:Q,3,0)</f>
        <v>42800.62</v>
      </c>
      <c r="J996" s="66" t="str">
        <f aca="false">LEFT(K996,5)</f>
        <v>26110</v>
      </c>
      <c r="K996" s="67" t="s">
        <v>2099</v>
      </c>
      <c r="L996" s="71" t="s">
        <v>2100</v>
      </c>
      <c r="M996" s="66" t="str">
        <f aca="false">VLOOKUP(L996,'AÇÕES ESTRATÉGICAS'!D:E,2,0)</f>
        <v>2541</v>
      </c>
      <c r="N996" s="66" t="str">
        <f aca="false">CONCATENATE(J996,O996)</f>
        <v>26110REALIZAÇÃO DE AÇÕES DE FISCALIZAÇÃO POR MEIO DE BLITZ DA PMPI</v>
      </c>
      <c r="O996" s="13" t="s">
        <v>2076</v>
      </c>
      <c r="P996" s="13" t="s">
        <v>136</v>
      </c>
      <c r="Q996" s="15" t="n">
        <v>25</v>
      </c>
      <c r="R996" s="69" t="str">
        <f aca="false">VLOOKUP(O996,'PRODUTOS PPA'!G:G,1,0)</f>
        <v>REALIZAÇÃO DE AÇÕES DE FISCALIZAÇÃO POR MEIO DE BLITZ DA PMPI</v>
      </c>
      <c r="S996" s="15" t="s">
        <v>255</v>
      </c>
      <c r="T996" s="15" t="s">
        <v>260</v>
      </c>
      <c r="U996" s="15" t="n">
        <v>133765</v>
      </c>
      <c r="V996" s="15"/>
      <c r="W996" s="13"/>
      <c r="X996" s="13"/>
      <c r="Y996" s="13"/>
      <c r="Z996" s="13"/>
      <c r="AA996" s="13"/>
      <c r="AB996" s="13"/>
      <c r="AC996" s="13"/>
      <c r="AD996" s="13"/>
      <c r="AE996" s="13"/>
      <c r="AF996" s="13"/>
    </row>
    <row r="997" customFormat="false" ht="15" hidden="false" customHeight="true" outlineLevel="0" collapsed="false">
      <c r="A997" s="60" t="s">
        <v>94</v>
      </c>
      <c r="B997" s="61" t="str">
        <f aca="false">VLOOKUP(A997,PROGRAMAS!A:I,5,0)</f>
        <v>GESTÃO</v>
      </c>
      <c r="C997" s="62" t="str">
        <f aca="false">VLOOKUP(A997,PROGRAMAS!A:I,2,0)</f>
        <v>GESTÃO E MANUTENÇÃO DO PODER EXECUTIVO</v>
      </c>
      <c r="D997" s="62" t="str">
        <f aca="false">VLOOKUP(A997,PROGRAMAS!A:O,3,0)</f>
        <v>DIRETRIZ IV</v>
      </c>
      <c r="E997" s="62"/>
      <c r="F997" s="74" t="s">
        <v>255</v>
      </c>
      <c r="G997" s="66" t="str">
        <f aca="false">VLOOKUP(F997,'AÇÕES ORÇAMENTÁRIAS'!D:E,2,0)</f>
        <v>2000</v>
      </c>
      <c r="H997" s="65" t="n">
        <f aca="false">VLOOKUP(CONCATENATE(G997,J997),'AÇÕES ORÇAMENTÁRIAS'!O:P,2,0)</f>
        <v>110707</v>
      </c>
      <c r="I997" s="65" t="n">
        <f aca="false">VLOOKUP(CONCATENATE(G997,J997),'AÇÕES ORÇAMENTÁRIAS'!O:Q,3,0)</f>
        <v>23400</v>
      </c>
      <c r="J997" s="66" t="str">
        <f aca="false">LEFT(K997,5)</f>
        <v>26111</v>
      </c>
      <c r="K997" s="67" t="s">
        <v>2102</v>
      </c>
      <c r="L997" s="71" t="s">
        <v>2103</v>
      </c>
      <c r="M997" s="66" t="str">
        <f aca="false">VLOOKUP(L997,'AÇÕES ESTRATÉGICAS'!D:E,2,0)</f>
        <v>1543</v>
      </c>
      <c r="N997" s="66" t="str">
        <f aca="false">CONCATENATE(J997,O997)</f>
        <v>26111MANUTENÇÃO ADMINISTRATIVA DO 14º BATALHÃO DA PM - OEIRAS/PI</v>
      </c>
      <c r="O997" s="13" t="s">
        <v>2104</v>
      </c>
      <c r="P997" s="13" t="s">
        <v>136</v>
      </c>
      <c r="Q997" s="15" t="n">
        <v>25</v>
      </c>
      <c r="R997" s="69" t="str">
        <f aca="false">VLOOKUP(O997,'PRODUTOS PPA'!G:G,1,0)</f>
        <v>MANUTENÇÃO ADMINISTRATIVA DO 14º BATALHÃO DA PM - OEIRAS/PI</v>
      </c>
      <c r="S997" s="15" t="s">
        <v>255</v>
      </c>
      <c r="T997" s="15" t="s">
        <v>260</v>
      </c>
      <c r="U997" s="15" t="n">
        <v>110707</v>
      </c>
      <c r="V997" s="15"/>
      <c r="W997" s="13"/>
      <c r="X997" s="13"/>
      <c r="Y997" s="13"/>
      <c r="Z997" s="13"/>
      <c r="AA997" s="13"/>
      <c r="AB997" s="13"/>
      <c r="AC997" s="13"/>
      <c r="AD997" s="13"/>
      <c r="AE997" s="13"/>
      <c r="AF997" s="13"/>
    </row>
    <row r="998" customFormat="false" ht="15" hidden="false" customHeight="true" outlineLevel="0" collapsed="false">
      <c r="A998" s="60" t="s">
        <v>94</v>
      </c>
      <c r="B998" s="61" t="str">
        <f aca="false">VLOOKUP(A998,PROGRAMAS!A:I,5,0)</f>
        <v>GESTÃO</v>
      </c>
      <c r="C998" s="62" t="str">
        <f aca="false">VLOOKUP(A998,PROGRAMAS!A:I,2,0)</f>
        <v>GESTÃO E MANUTENÇÃO DO PODER EXECUTIVO</v>
      </c>
      <c r="D998" s="62" t="str">
        <f aca="false">VLOOKUP(A998,PROGRAMAS!A:O,3,0)</f>
        <v>DIRETRIZ IV</v>
      </c>
      <c r="E998" s="62"/>
      <c r="F998" s="74" t="s">
        <v>255</v>
      </c>
      <c r="G998" s="66" t="str">
        <f aca="false">VLOOKUP(F998,'AÇÕES ORÇAMENTÁRIAS'!D:E,2,0)</f>
        <v>2000</v>
      </c>
      <c r="H998" s="65" t="n">
        <f aca="false">VLOOKUP(CONCATENATE(G998,J998),'AÇÕES ORÇAMENTÁRIAS'!O:P,2,0)</f>
        <v>110707</v>
      </c>
      <c r="I998" s="65" t="n">
        <f aca="false">VLOOKUP(CONCATENATE(G998,J998),'AÇÕES ORÇAMENTÁRIAS'!O:Q,3,0)</f>
        <v>23400</v>
      </c>
      <c r="J998" s="66" t="str">
        <f aca="false">LEFT(K998,5)</f>
        <v>26111</v>
      </c>
      <c r="K998" s="67" t="s">
        <v>2102</v>
      </c>
      <c r="L998" s="71" t="s">
        <v>2103</v>
      </c>
      <c r="M998" s="66" t="str">
        <f aca="false">VLOOKUP(L998,'AÇÕES ESTRATÉGICAS'!D:E,2,0)</f>
        <v>1543</v>
      </c>
      <c r="N998" s="66" t="str">
        <f aca="false">CONCATENATE(J998,O998)</f>
        <v>26111REALIZAÇÃO DE AÇÕES DE FISCALIZAÇÃO POR MEIO DE BLITZ DA PMPI</v>
      </c>
      <c r="O998" s="13" t="s">
        <v>2076</v>
      </c>
      <c r="P998" s="13" t="s">
        <v>136</v>
      </c>
      <c r="Q998" s="15" t="n">
        <v>25</v>
      </c>
      <c r="R998" s="69" t="str">
        <f aca="false">VLOOKUP(O998,'PRODUTOS PPA'!G:G,1,0)</f>
        <v>REALIZAÇÃO DE AÇÕES DE FISCALIZAÇÃO POR MEIO DE BLITZ DA PMPI</v>
      </c>
      <c r="S998" s="15" t="s">
        <v>255</v>
      </c>
      <c r="T998" s="15" t="s">
        <v>260</v>
      </c>
      <c r="U998" s="15" t="n">
        <v>110707</v>
      </c>
      <c r="V998" s="15"/>
      <c r="W998" s="13"/>
      <c r="X998" s="13"/>
      <c r="Y998" s="13"/>
      <c r="Z998" s="13"/>
      <c r="AA998" s="13"/>
      <c r="AB998" s="13"/>
      <c r="AC998" s="13"/>
      <c r="AD998" s="13"/>
      <c r="AE998" s="13"/>
      <c r="AF998" s="13"/>
    </row>
    <row r="999" customFormat="false" ht="15" hidden="false" customHeight="true" outlineLevel="0" collapsed="false">
      <c r="A999" s="60" t="s">
        <v>94</v>
      </c>
      <c r="B999" s="61" t="str">
        <f aca="false">VLOOKUP(A999,PROGRAMAS!A:I,5,0)</f>
        <v>GESTÃO</v>
      </c>
      <c r="C999" s="62" t="str">
        <f aca="false">VLOOKUP(A999,PROGRAMAS!A:I,2,0)</f>
        <v>GESTÃO E MANUTENÇÃO DO PODER EXECUTIVO</v>
      </c>
      <c r="D999" s="62" t="str">
        <f aca="false">VLOOKUP(A999,PROGRAMAS!A:O,3,0)</f>
        <v>DIRETRIZ IV</v>
      </c>
      <c r="E999" s="62"/>
      <c r="F999" s="74" t="s">
        <v>255</v>
      </c>
      <c r="G999" s="66" t="str">
        <f aca="false">VLOOKUP(F999,'AÇÕES ORÇAMENTÁRIAS'!D:E,2,0)</f>
        <v>2000</v>
      </c>
      <c r="H999" s="65" t="n">
        <f aca="false">VLOOKUP(CONCATENATE(G999,J999),'AÇÕES ORÇAMENTÁRIAS'!O:P,2,0)</f>
        <v>110707</v>
      </c>
      <c r="I999" s="65" t="n">
        <f aca="false">VLOOKUP(CONCATENATE(G999,J999),'AÇÕES ORÇAMENTÁRIAS'!O:Q,3,0)</f>
        <v>12210</v>
      </c>
      <c r="J999" s="66" t="str">
        <f aca="false">LEFT(K999,5)</f>
        <v>26112</v>
      </c>
      <c r="K999" s="67" t="s">
        <v>2105</v>
      </c>
      <c r="L999" s="71" t="s">
        <v>2106</v>
      </c>
      <c r="M999" s="66" t="str">
        <f aca="false">VLOOKUP(L999,'AÇÕES ESTRATÉGICAS'!D:E,2,0)</f>
        <v>1544</v>
      </c>
      <c r="N999" s="66" t="str">
        <f aca="false">CONCATENATE(J999,O999)</f>
        <v>26112MANUTENÇÃO ADMINISTRATIVA DO 15º BATALHÃO DA POLÍCIA MILITAR - CAMPO MAIOR /PI</v>
      </c>
      <c r="O999" s="13" t="s">
        <v>2107</v>
      </c>
      <c r="P999" s="13" t="s">
        <v>136</v>
      </c>
      <c r="Q999" s="15" t="n">
        <v>25</v>
      </c>
      <c r="R999" s="69" t="str">
        <f aca="false">VLOOKUP(O999,'PRODUTOS PPA'!G:G,1,0)</f>
        <v>MANUTENÇÃO ADMINISTRATIVA DO 15º BATALHÃO DA POLÍCIA MILITAR - CAMPO MAIOR /PI</v>
      </c>
      <c r="S999" s="15" t="s">
        <v>255</v>
      </c>
      <c r="T999" s="15" t="s">
        <v>260</v>
      </c>
      <c r="U999" s="15" t="n">
        <v>110707</v>
      </c>
      <c r="V999" s="15"/>
      <c r="W999" s="13"/>
      <c r="X999" s="13"/>
      <c r="Y999" s="13"/>
      <c r="Z999" s="13"/>
      <c r="AA999" s="13"/>
      <c r="AB999" s="13"/>
      <c r="AC999" s="13"/>
      <c r="AD999" s="13"/>
      <c r="AE999" s="13"/>
      <c r="AF999" s="13"/>
    </row>
    <row r="1000" customFormat="false" ht="15" hidden="false" customHeight="true" outlineLevel="0" collapsed="false">
      <c r="A1000" s="60" t="s">
        <v>94</v>
      </c>
      <c r="B1000" s="61" t="str">
        <f aca="false">VLOOKUP(A1000,PROGRAMAS!A:I,5,0)</f>
        <v>GESTÃO</v>
      </c>
      <c r="C1000" s="62" t="str">
        <f aca="false">VLOOKUP(A1000,PROGRAMAS!A:I,2,0)</f>
        <v>GESTÃO E MANUTENÇÃO DO PODER EXECUTIVO</v>
      </c>
      <c r="D1000" s="62" t="str">
        <f aca="false">VLOOKUP(A1000,PROGRAMAS!A:O,3,0)</f>
        <v>DIRETRIZ IV</v>
      </c>
      <c r="E1000" s="62"/>
      <c r="F1000" s="74" t="s">
        <v>255</v>
      </c>
      <c r="G1000" s="66" t="str">
        <f aca="false">VLOOKUP(F1000,'AÇÕES ORÇAMENTÁRIAS'!D:E,2,0)</f>
        <v>2000</v>
      </c>
      <c r="H1000" s="65" t="n">
        <f aca="false">VLOOKUP(CONCATENATE(G1000,J1000),'AÇÕES ORÇAMENTÁRIAS'!O:P,2,0)</f>
        <v>110707</v>
      </c>
      <c r="I1000" s="65" t="n">
        <f aca="false">VLOOKUP(CONCATENATE(G1000,J1000),'AÇÕES ORÇAMENTÁRIAS'!O:Q,3,0)</f>
        <v>12210</v>
      </c>
      <c r="J1000" s="66" t="str">
        <f aca="false">LEFT(K1000,5)</f>
        <v>26112</v>
      </c>
      <c r="K1000" s="67" t="s">
        <v>2105</v>
      </c>
      <c r="L1000" s="71" t="s">
        <v>2106</v>
      </c>
      <c r="M1000" s="66" t="str">
        <f aca="false">VLOOKUP(L1000,'AÇÕES ESTRATÉGICAS'!D:E,2,0)</f>
        <v>1544</v>
      </c>
      <c r="N1000" s="66" t="str">
        <f aca="false">CONCATENATE(J1000,O1000)</f>
        <v>26112REALIZAÇÃO DE AÇÕES DE FISCALIZAÇÃO POR MEIO DE BLITZ DA PMPI</v>
      </c>
      <c r="O1000" s="13" t="s">
        <v>2076</v>
      </c>
      <c r="P1000" s="13" t="s">
        <v>136</v>
      </c>
      <c r="Q1000" s="15" t="n">
        <v>100</v>
      </c>
      <c r="R1000" s="69" t="str">
        <f aca="false">VLOOKUP(O1000,'PRODUTOS PPA'!G:G,1,0)</f>
        <v>REALIZAÇÃO DE AÇÕES DE FISCALIZAÇÃO POR MEIO DE BLITZ DA PMPI</v>
      </c>
      <c r="S1000" s="15" t="s">
        <v>255</v>
      </c>
      <c r="T1000" s="15" t="s">
        <v>260</v>
      </c>
      <c r="U1000" s="15" t="n">
        <v>110707</v>
      </c>
      <c r="V1000" s="15"/>
      <c r="W1000" s="13"/>
      <c r="X1000" s="13"/>
      <c r="Y1000" s="13"/>
      <c r="Z1000" s="13"/>
      <c r="AA1000" s="13"/>
      <c r="AB1000" s="13"/>
      <c r="AC1000" s="13"/>
      <c r="AD1000" s="13"/>
      <c r="AE1000" s="13"/>
      <c r="AF1000" s="13"/>
    </row>
    <row r="1001" customFormat="false" ht="15" hidden="false" customHeight="true" outlineLevel="0" collapsed="false">
      <c r="A1001" s="60" t="s">
        <v>94</v>
      </c>
      <c r="B1001" s="61" t="str">
        <f aca="false">VLOOKUP(A1001,PROGRAMAS!A:I,5,0)</f>
        <v>GESTÃO</v>
      </c>
      <c r="C1001" s="62" t="str">
        <f aca="false">VLOOKUP(A1001,PROGRAMAS!A:I,2,0)</f>
        <v>GESTÃO E MANUTENÇÃO DO PODER EXECUTIVO</v>
      </c>
      <c r="D1001" s="62" t="str">
        <f aca="false">VLOOKUP(A1001,PROGRAMAS!A:O,3,0)</f>
        <v>DIRETRIZ IV</v>
      </c>
      <c r="E1001" s="62"/>
      <c r="F1001" s="74" t="s">
        <v>255</v>
      </c>
      <c r="G1001" s="66" t="str">
        <f aca="false">VLOOKUP(F1001,'AÇÕES ORÇAMENTÁRIAS'!D:E,2,0)</f>
        <v>2000</v>
      </c>
      <c r="H1001" s="65" t="n">
        <f aca="false">VLOOKUP(CONCATENATE(G1001,J1001),'AÇÕES ORÇAMENTÁRIAS'!O:P,2,0)</f>
        <v>110707</v>
      </c>
      <c r="I1001" s="65" t="n">
        <f aca="false">VLOOKUP(CONCATENATE(G1001,J1001),'AÇÕES ORÇAMENTÁRIAS'!O:Q,3,0)</f>
        <v>24433.66</v>
      </c>
      <c r="J1001" s="66" t="str">
        <f aca="false">LEFT(K1001,5)</f>
        <v>26113</v>
      </c>
      <c r="K1001" s="67" t="s">
        <v>2108</v>
      </c>
      <c r="L1001" s="71" t="s">
        <v>2109</v>
      </c>
      <c r="M1001" s="66" t="n">
        <f aca="false">VLOOKUP(L1001,'AÇÕES ESTRATÉGICAS'!D:E,2,0)</f>
        <v>1545</v>
      </c>
      <c r="N1001" s="66" t="str">
        <f aca="false">CONCATENATE(J1001,O1001)</f>
        <v>26113MANUTENÇÃO ADMINISTRATIVA DA 5ª COMPANHIA INDEPENDENTE DE POLÍCIA MILITAR - PAULISTANA/PI</v>
      </c>
      <c r="O1001" s="13" t="s">
        <v>2110</v>
      </c>
      <c r="P1001" s="13" t="s">
        <v>136</v>
      </c>
      <c r="Q1001" s="15" t="n">
        <v>25</v>
      </c>
      <c r="R1001" s="69" t="str">
        <f aca="false">VLOOKUP(O1001,'PRODUTOS PPA'!G:G,1,0)</f>
        <v>MANUTENÇÃO ADMINISTRATIVA DA 5ª COMPANHIA INDEPENDENTE DE POLÍCIA MILITAR - PAULISTANA/PI</v>
      </c>
      <c r="S1001" s="15" t="s">
        <v>255</v>
      </c>
      <c r="T1001" s="15" t="s">
        <v>260</v>
      </c>
      <c r="U1001" s="15" t="n">
        <v>110707</v>
      </c>
      <c r="V1001" s="15"/>
      <c r="W1001" s="13"/>
      <c r="X1001" s="13"/>
      <c r="Y1001" s="13"/>
      <c r="Z1001" s="13"/>
      <c r="AA1001" s="13"/>
      <c r="AB1001" s="13"/>
      <c r="AC1001" s="13"/>
      <c r="AD1001" s="13"/>
      <c r="AE1001" s="13"/>
      <c r="AF1001" s="13"/>
    </row>
    <row r="1002" customFormat="false" ht="15" hidden="false" customHeight="true" outlineLevel="0" collapsed="false">
      <c r="A1002" s="60" t="s">
        <v>94</v>
      </c>
      <c r="B1002" s="61" t="str">
        <f aca="false">VLOOKUP(A1002,PROGRAMAS!A:I,5,0)</f>
        <v>GESTÃO</v>
      </c>
      <c r="C1002" s="62" t="str">
        <f aca="false">VLOOKUP(A1002,PROGRAMAS!A:I,2,0)</f>
        <v>GESTÃO E MANUTENÇÃO DO PODER EXECUTIVO</v>
      </c>
      <c r="D1002" s="62" t="str">
        <f aca="false">VLOOKUP(A1002,PROGRAMAS!A:O,3,0)</f>
        <v>DIRETRIZ IV</v>
      </c>
      <c r="E1002" s="62"/>
      <c r="F1002" s="74" t="s">
        <v>255</v>
      </c>
      <c r="G1002" s="66" t="str">
        <f aca="false">VLOOKUP(F1002,'AÇÕES ORÇAMENTÁRIAS'!D:E,2,0)</f>
        <v>2000</v>
      </c>
      <c r="H1002" s="65" t="n">
        <f aca="false">VLOOKUP(CONCATENATE(G1002,J1002),'AÇÕES ORÇAMENTÁRIAS'!O:P,2,0)</f>
        <v>110707</v>
      </c>
      <c r="I1002" s="65" t="n">
        <f aca="false">VLOOKUP(CONCATENATE(G1002,J1002),'AÇÕES ORÇAMENTÁRIAS'!O:Q,3,0)</f>
        <v>24433.66</v>
      </c>
      <c r="J1002" s="66" t="str">
        <f aca="false">LEFT(K1002,5)</f>
        <v>26113</v>
      </c>
      <c r="K1002" s="67" t="s">
        <v>2108</v>
      </c>
      <c r="L1002" s="71" t="s">
        <v>2109</v>
      </c>
      <c r="M1002" s="66" t="n">
        <f aca="false">VLOOKUP(L1002,'AÇÕES ESTRATÉGICAS'!D:E,2,0)</f>
        <v>1545</v>
      </c>
      <c r="N1002" s="66" t="str">
        <f aca="false">CONCATENATE(J1002,O1002)</f>
        <v>26113REALIZAÇÃO DE AÇÕES DE FISCALIZAÇÃO POR MEIO DE BLITZ DA PMPI</v>
      </c>
      <c r="O1002" s="13" t="s">
        <v>2076</v>
      </c>
      <c r="P1002" s="13" t="s">
        <v>136</v>
      </c>
      <c r="Q1002" s="15" t="n">
        <v>25</v>
      </c>
      <c r="R1002" s="69" t="str">
        <f aca="false">VLOOKUP(O1002,'PRODUTOS PPA'!G:G,1,0)</f>
        <v>REALIZAÇÃO DE AÇÕES DE FISCALIZAÇÃO POR MEIO DE BLITZ DA PMPI</v>
      </c>
      <c r="S1002" s="15" t="s">
        <v>255</v>
      </c>
      <c r="T1002" s="15" t="s">
        <v>260</v>
      </c>
      <c r="U1002" s="15" t="n">
        <v>110707</v>
      </c>
      <c r="V1002" s="15"/>
      <c r="W1002" s="13"/>
      <c r="X1002" s="13"/>
      <c r="Y1002" s="13"/>
      <c r="Z1002" s="13"/>
      <c r="AA1002" s="13"/>
      <c r="AB1002" s="13"/>
      <c r="AC1002" s="13"/>
      <c r="AD1002" s="13"/>
      <c r="AE1002" s="13"/>
      <c r="AF1002" s="13"/>
    </row>
    <row r="1003" customFormat="false" ht="15" hidden="false" customHeight="true" outlineLevel="0" collapsed="false">
      <c r="A1003" s="60" t="s">
        <v>94</v>
      </c>
      <c r="B1003" s="61" t="str">
        <f aca="false">VLOOKUP(A1003,PROGRAMAS!A:I,5,0)</f>
        <v>GESTÃO</v>
      </c>
      <c r="C1003" s="62" t="str">
        <f aca="false">VLOOKUP(A1003,PROGRAMAS!A:I,2,0)</f>
        <v>GESTÃO E MANUTENÇÃO DO PODER EXECUTIVO</v>
      </c>
      <c r="D1003" s="62" t="str">
        <f aca="false">VLOOKUP(A1003,PROGRAMAS!A:O,3,0)</f>
        <v>DIRETRIZ IV</v>
      </c>
      <c r="E1003" s="62"/>
      <c r="F1003" s="74" t="s">
        <v>255</v>
      </c>
      <c r="G1003" s="66" t="str">
        <f aca="false">VLOOKUP(F1003,'AÇÕES ORÇAMENTÁRIAS'!D:E,2,0)</f>
        <v>2000</v>
      </c>
      <c r="H1003" s="65" t="n">
        <f aca="false">VLOOKUP(CONCATENATE(G1003,J1003),'AÇÕES ORÇAMENTÁRIAS'!O:P,2,0)</f>
        <v>87649</v>
      </c>
      <c r="I1003" s="65" t="n">
        <f aca="false">VLOOKUP(CONCATENATE(G1003,J1003),'AÇÕES ORÇAMENTÁRIAS'!O:Q,3,0)</f>
        <v>20420</v>
      </c>
      <c r="J1003" s="66" t="str">
        <f aca="false">LEFT(K1003,5)</f>
        <v>26114</v>
      </c>
      <c r="K1003" s="67" t="s">
        <v>2111</v>
      </c>
      <c r="L1003" s="71" t="s">
        <v>2112</v>
      </c>
      <c r="M1003" s="66" t="str">
        <f aca="false">VLOOKUP(L1003,'AÇÕES ESTRATÉGICAS'!D:E,2,0)</f>
        <v>1540</v>
      </c>
      <c r="N1003" s="66" t="str">
        <f aca="false">CONCATENATE(J1003,O1003)</f>
        <v>26114MANUTENÇÃO ADMINISTRATIVA DA COMPANHIA INDEPENDENTE DE TURISMO - LUÍS CORREIA-PI.</v>
      </c>
      <c r="O1003" s="13" t="s">
        <v>2113</v>
      </c>
      <c r="P1003" s="13" t="s">
        <v>136</v>
      </c>
      <c r="Q1003" s="15" t="n">
        <v>25</v>
      </c>
      <c r="R1003" s="69" t="str">
        <f aca="false">VLOOKUP(O1003,'PRODUTOS PPA'!G:G,1,0)</f>
        <v>MANUTENÇÃO ADMINISTRATIVA DA COMPANHIA INDEPENDENTE DE TURISMO - LUÍS CORREIA-PI.</v>
      </c>
      <c r="S1003" s="15" t="s">
        <v>255</v>
      </c>
      <c r="T1003" s="15" t="s">
        <v>260</v>
      </c>
      <c r="U1003" s="15" t="n">
        <v>87649</v>
      </c>
      <c r="V1003" s="15"/>
      <c r="W1003" s="13"/>
      <c r="X1003" s="13"/>
      <c r="Y1003" s="13"/>
      <c r="Z1003" s="13"/>
      <c r="AA1003" s="13"/>
      <c r="AB1003" s="13"/>
      <c r="AC1003" s="13"/>
      <c r="AD1003" s="13"/>
      <c r="AE1003" s="13"/>
      <c r="AF1003" s="13"/>
    </row>
    <row r="1004" customFormat="false" ht="15" hidden="false" customHeight="true" outlineLevel="0" collapsed="false">
      <c r="A1004" s="60" t="s">
        <v>94</v>
      </c>
      <c r="B1004" s="61" t="str">
        <f aca="false">VLOOKUP(A1004,PROGRAMAS!A:I,5,0)</f>
        <v>GESTÃO</v>
      </c>
      <c r="C1004" s="62" t="str">
        <f aca="false">VLOOKUP(A1004,PROGRAMAS!A:I,2,0)</f>
        <v>GESTÃO E MANUTENÇÃO DO PODER EXECUTIVO</v>
      </c>
      <c r="D1004" s="62" t="str">
        <f aca="false">VLOOKUP(A1004,PROGRAMAS!A:O,3,0)</f>
        <v>DIRETRIZ IV</v>
      </c>
      <c r="E1004" s="62"/>
      <c r="F1004" s="74" t="s">
        <v>255</v>
      </c>
      <c r="G1004" s="66" t="str">
        <f aca="false">VLOOKUP(F1004,'AÇÕES ORÇAMENTÁRIAS'!D:E,2,0)</f>
        <v>2000</v>
      </c>
      <c r="H1004" s="65" t="n">
        <f aca="false">VLOOKUP(CONCATENATE(G1004,J1004),'AÇÕES ORÇAMENTÁRIAS'!O:P,2,0)</f>
        <v>87649</v>
      </c>
      <c r="I1004" s="65" t="n">
        <f aca="false">VLOOKUP(CONCATENATE(G1004,J1004),'AÇÕES ORÇAMENTÁRIAS'!O:Q,3,0)</f>
        <v>20420</v>
      </c>
      <c r="J1004" s="66" t="str">
        <f aca="false">LEFT(K1004,5)</f>
        <v>26114</v>
      </c>
      <c r="K1004" s="67" t="s">
        <v>2111</v>
      </c>
      <c r="L1004" s="71" t="s">
        <v>2112</v>
      </c>
      <c r="M1004" s="66" t="str">
        <f aca="false">VLOOKUP(L1004,'AÇÕES ESTRATÉGICAS'!D:E,2,0)</f>
        <v>1540</v>
      </c>
      <c r="N1004" s="66" t="str">
        <f aca="false">CONCATENATE(J1004,O1004)</f>
        <v>26114REALIZAÇÃO DE AÇÕES DE FISCALIZAÇÃO POR MEIO DE BLITZ DA PMPI</v>
      </c>
      <c r="O1004" s="13" t="s">
        <v>2076</v>
      </c>
      <c r="P1004" s="13" t="s">
        <v>136</v>
      </c>
      <c r="Q1004" s="15" t="n">
        <v>25</v>
      </c>
      <c r="R1004" s="69" t="str">
        <f aca="false">VLOOKUP(O1004,'PRODUTOS PPA'!G:G,1,0)</f>
        <v>REALIZAÇÃO DE AÇÕES DE FISCALIZAÇÃO POR MEIO DE BLITZ DA PMPI</v>
      </c>
      <c r="S1004" s="15" t="s">
        <v>255</v>
      </c>
      <c r="T1004" s="15" t="s">
        <v>260</v>
      </c>
      <c r="U1004" s="15" t="n">
        <v>87649</v>
      </c>
      <c r="V1004" s="15"/>
      <c r="W1004" s="13"/>
      <c r="X1004" s="13"/>
      <c r="Y1004" s="13"/>
      <c r="Z1004" s="13"/>
      <c r="AA1004" s="13"/>
      <c r="AB1004" s="13"/>
      <c r="AC1004" s="13"/>
      <c r="AD1004" s="13"/>
      <c r="AE1004" s="13"/>
      <c r="AF1004" s="13"/>
    </row>
    <row r="1005" customFormat="false" ht="15" hidden="false" customHeight="true" outlineLevel="0" collapsed="false">
      <c r="A1005" s="60" t="s">
        <v>51</v>
      </c>
      <c r="B1005" s="61" t="str">
        <f aca="false">VLOOKUP(A1005,PROGRAMAS!A:I,5,0)</f>
        <v>TEMÁTICO</v>
      </c>
      <c r="C1005" s="62" t="str">
        <f aca="false">VLOOKUP(A1005,PROGRAMAS!A:I,2,0)</f>
        <v>GESTÃO MODERNA ORIENTADA PARA RESULTADOS</v>
      </c>
      <c r="D1005" s="62" t="str">
        <f aca="false">VLOOKUP(A1005,PROGRAMAS!A:O,3,0)</f>
        <v>DIRETRIZ IV</v>
      </c>
      <c r="E1005" s="62" t="str">
        <f aca="false">VLOOKUP(A1005,PROGRAMAS!A:O,6,0)</f>
        <v>INSTITUCIONAL</v>
      </c>
      <c r="F1005" s="74" t="s">
        <v>1494</v>
      </c>
      <c r="G1005" s="66" t="str">
        <f aca="false">VLOOKUP(F1005,'AÇÕES ORÇAMENTÁRIAS'!D:E,2,0)</f>
        <v>2300</v>
      </c>
      <c r="H1005" s="65" t="n">
        <f aca="false">VLOOKUP(CONCATENATE(G1005,J1005),'AÇÕES ORÇAMENTÁRIAS'!O:P,2,0)</f>
        <v>2400000</v>
      </c>
      <c r="I1005" s="65" t="n">
        <f aca="false">VLOOKUP(CONCATENATE(G1005,J1005),'AÇÕES ORÇAMENTÁRIAS'!O:Q,3,0)</f>
        <v>0</v>
      </c>
      <c r="J1005" s="66" t="str">
        <f aca="false">LEFT(K1005,5)</f>
        <v>28101</v>
      </c>
      <c r="K1005" s="67" t="s">
        <v>2114</v>
      </c>
      <c r="L1005" s="71" t="s">
        <v>2115</v>
      </c>
      <c r="M1005" s="66" t="str">
        <f aca="false">VLOOKUP(L1005,'AÇÕES ESTRATÉGICAS'!D:E,2,0)</f>
        <v>2553</v>
      </c>
      <c r="N1005" s="66" t="str">
        <f aca="false">CONCATENATE(J1005,O1005)</f>
        <v>28101ESCRITÓRIOS DO ÓRGÃO AMBIENTAL ESTADUAL NOS BIOMAS CAATINGA, CERRADOS E MEIO NORTE ESTRUTURADOS.</v>
      </c>
      <c r="O1005" s="63" t="s">
        <v>2116</v>
      </c>
      <c r="P1005" s="63" t="s">
        <v>2117</v>
      </c>
      <c r="Q1005" s="15" t="n">
        <v>3</v>
      </c>
      <c r="R1005" s="69" t="str">
        <f aca="false">VLOOKUP(O1005,'PRODUTOS PPA'!G:G,1,0)</f>
        <v>ESCRITÓRIOS DO ÓRGÃO AMBIENTAL ESTADUAL NOS BIOMAS CAATINGA, CERRADOS E MEIO NORTE ESTRUTURADOS.</v>
      </c>
      <c r="S1005" s="15" t="s">
        <v>1494</v>
      </c>
      <c r="T1005" s="15" t="s">
        <v>2118</v>
      </c>
      <c r="U1005" s="15" t="n">
        <v>2400000</v>
      </c>
      <c r="V1005" s="15"/>
      <c r="W1005" s="13"/>
      <c r="X1005" s="13"/>
      <c r="Y1005" s="13"/>
      <c r="Z1005" s="13"/>
      <c r="AA1005" s="13"/>
      <c r="AB1005" s="13"/>
      <c r="AC1005" s="13"/>
      <c r="AD1005" s="13"/>
      <c r="AE1005" s="13"/>
      <c r="AF1005" s="13"/>
    </row>
    <row r="1006" customFormat="false" ht="15" hidden="false" customHeight="true" outlineLevel="0" collapsed="false">
      <c r="A1006" s="60" t="s">
        <v>51</v>
      </c>
      <c r="B1006" s="61" t="str">
        <f aca="false">VLOOKUP(A1006,PROGRAMAS!A:I,5,0)</f>
        <v>TEMÁTICO</v>
      </c>
      <c r="C1006" s="62" t="str">
        <f aca="false">VLOOKUP(A1006,PROGRAMAS!A:I,2,0)</f>
        <v>GESTÃO MODERNA ORIENTADA PARA RESULTADOS</v>
      </c>
      <c r="D1006" s="62" t="str">
        <f aca="false">VLOOKUP(A1006,PROGRAMAS!A:O,3,0)</f>
        <v>DIRETRIZ IV</v>
      </c>
      <c r="E1006" s="62" t="str">
        <f aca="false">VLOOKUP(A1006,PROGRAMAS!A:O,6,0)</f>
        <v>INSTITUCIONAL</v>
      </c>
      <c r="F1006" s="74" t="s">
        <v>1494</v>
      </c>
      <c r="G1006" s="66" t="str">
        <f aca="false">VLOOKUP(F1006,'AÇÕES ORÇAMENTÁRIAS'!D:E,2,0)</f>
        <v>2300</v>
      </c>
      <c r="H1006" s="65" t="n">
        <f aca="false">VLOOKUP(CONCATENATE(G1006,J1006),'AÇÕES ORÇAMENTÁRIAS'!O:P,2,0)</f>
        <v>2400000</v>
      </c>
      <c r="I1006" s="65" t="n">
        <f aca="false">VLOOKUP(CONCATENATE(G1006,J1006),'AÇÕES ORÇAMENTÁRIAS'!O:Q,3,0)</f>
        <v>0</v>
      </c>
      <c r="J1006" s="66" t="str">
        <f aca="false">LEFT(K1006,5)</f>
        <v>28101</v>
      </c>
      <c r="K1006" s="67" t="s">
        <v>2114</v>
      </c>
      <c r="L1006" s="71" t="s">
        <v>2115</v>
      </c>
      <c r="M1006" s="66" t="str">
        <f aca="false">VLOOKUP(L1006,'AÇÕES ESTRATÉGICAS'!D:E,2,0)</f>
        <v>2553</v>
      </c>
      <c r="N1006" s="66" t="str">
        <f aca="false">CONCATENATE(J1006,O1006)</f>
        <v>28101SERVIDORES QUALIFICADOS</v>
      </c>
      <c r="O1006" s="63" t="s">
        <v>215</v>
      </c>
      <c r="P1006" s="63" t="s">
        <v>136</v>
      </c>
      <c r="Q1006" s="15" t="n">
        <v>25</v>
      </c>
      <c r="R1006" s="69" t="str">
        <f aca="false">VLOOKUP(O1006,'PRODUTOS PPA'!G:G,1,0)</f>
        <v>SERVIDORES QUALIFICADOS</v>
      </c>
      <c r="S1006" s="15" t="s">
        <v>1494</v>
      </c>
      <c r="T1006" s="15" t="s">
        <v>2118</v>
      </c>
      <c r="U1006" s="15" t="n">
        <v>2400000</v>
      </c>
      <c r="V1006" s="15"/>
      <c r="W1006" s="13"/>
      <c r="X1006" s="13"/>
      <c r="Y1006" s="13"/>
      <c r="Z1006" s="13"/>
      <c r="AA1006" s="13"/>
      <c r="AB1006" s="13"/>
      <c r="AC1006" s="13"/>
      <c r="AD1006" s="13"/>
      <c r="AE1006" s="13"/>
      <c r="AF1006" s="13"/>
    </row>
    <row r="1007" customFormat="false" ht="15" hidden="false" customHeight="true" outlineLevel="0" collapsed="false">
      <c r="A1007" s="60" t="s">
        <v>70</v>
      </c>
      <c r="B1007" s="61" t="str">
        <f aca="false">VLOOKUP(A1007,PROGRAMAS!A:I,5,0)</f>
        <v>TEMÁTICO</v>
      </c>
      <c r="C1007" s="62" t="str">
        <f aca="false">VLOOKUP(A1007,PROGRAMAS!A:I,2,0)</f>
        <v>PIAUÍ SUSTENTÁVEL</v>
      </c>
      <c r="D1007" s="62" t="str">
        <f aca="false">VLOOKUP(A1007,PROGRAMAS!A:O,3,0)</f>
        <v>DIRETRIZ II</v>
      </c>
      <c r="E1007" s="62" t="str">
        <f aca="false">VLOOKUP(A1007,PROGRAMAS!A:O,6,0)</f>
        <v>MEIO AMBIENTE E RECURSOS HÍDRICOS</v>
      </c>
      <c r="F1007" s="74" t="s">
        <v>2119</v>
      </c>
      <c r="G1007" s="66" t="str">
        <f aca="false">VLOOKUP(F1007,'AÇÕES ORÇAMENTÁRIAS'!D:E,2,0)</f>
        <v>2156</v>
      </c>
      <c r="H1007" s="65" t="n">
        <f aca="false">VLOOKUP(CONCATENATE(G1007,J1007),'AÇÕES ORÇAMENTÁRIAS'!O:P,2,0)</f>
        <v>365000</v>
      </c>
      <c r="I1007" s="65" t="n">
        <f aca="false">VLOOKUP(CONCATENATE(G1007,J1007),'AÇÕES ORÇAMENTÁRIAS'!O:Q,3,0)</f>
        <v>173744.75</v>
      </c>
      <c r="J1007" s="66" t="str">
        <f aca="false">LEFT(K1007,5)</f>
        <v>28101</v>
      </c>
      <c r="K1007" s="67" t="s">
        <v>2114</v>
      </c>
      <c r="L1007" s="71" t="s">
        <v>2120</v>
      </c>
      <c r="M1007" s="66" t="str">
        <f aca="false">VLOOKUP(L1007,'AÇÕES ESTRATÉGICAS'!D:E,2,0)</f>
        <v>2570</v>
      </c>
      <c r="N1007" s="66" t="str">
        <f aca="false">CONCATENATE(J1007,O1007)</f>
        <v>28101CRIAÇÃO DE INSTRUMENTOS DE CONTROLE VOLTADOS PARA A PREVENÇÃO DA CONTAMINAÇÃO E POLUIÇÃO AMBIENTAL E COMBATE ÀS QUEIMADAS.</v>
      </c>
      <c r="O1007" s="13" t="s">
        <v>2121</v>
      </c>
      <c r="P1007" s="13" t="s">
        <v>700</v>
      </c>
      <c r="Q1007" s="15" t="n">
        <v>1</v>
      </c>
      <c r="R1007" s="69" t="str">
        <f aca="false">VLOOKUP(O1007,'PRODUTOS PPA'!G:G,1,0)</f>
        <v>CRIAÇÃO DE INSTRUMENTOS DE CONTROLE VOLTADOS PARA A PREVENÇÃO DA CONTAMINAÇÃO E POLUIÇÃO AMBIENTAL E COMBATE ÀS QUEIMADAS.</v>
      </c>
      <c r="S1007" s="15" t="s">
        <v>2119</v>
      </c>
      <c r="T1007" s="15" t="s">
        <v>2122</v>
      </c>
      <c r="U1007" s="15" t="n">
        <v>365000</v>
      </c>
      <c r="V1007" s="15"/>
      <c r="W1007" s="13"/>
      <c r="X1007" s="13"/>
      <c r="Y1007" s="13"/>
      <c r="Z1007" s="13"/>
      <c r="AA1007" s="13"/>
      <c r="AB1007" s="13"/>
      <c r="AC1007" s="13"/>
      <c r="AD1007" s="13"/>
      <c r="AE1007" s="13"/>
      <c r="AF1007" s="13"/>
    </row>
    <row r="1008" customFormat="false" ht="15" hidden="false" customHeight="true" outlineLevel="0" collapsed="false">
      <c r="A1008" s="60" t="s">
        <v>70</v>
      </c>
      <c r="B1008" s="61" t="str">
        <f aca="false">VLOOKUP(A1008,PROGRAMAS!A:I,5,0)</f>
        <v>TEMÁTICO</v>
      </c>
      <c r="C1008" s="62" t="str">
        <f aca="false">VLOOKUP(A1008,PROGRAMAS!A:I,2,0)</f>
        <v>PIAUÍ SUSTENTÁVEL</v>
      </c>
      <c r="D1008" s="62" t="str">
        <f aca="false">VLOOKUP(A1008,PROGRAMAS!A:O,3,0)</f>
        <v>DIRETRIZ II</v>
      </c>
      <c r="E1008" s="62" t="str">
        <f aca="false">VLOOKUP(A1008,PROGRAMAS!A:O,6,0)</f>
        <v>MEIO AMBIENTE E RECURSOS HÍDRICOS</v>
      </c>
      <c r="F1008" s="74" t="s">
        <v>2123</v>
      </c>
      <c r="G1008" s="66" t="str">
        <f aca="false">VLOOKUP(F1008,'AÇÕES ORÇAMENTÁRIAS'!D:E,2,0)</f>
        <v>1128</v>
      </c>
      <c r="H1008" s="65" t="n">
        <f aca="false">VLOOKUP(CONCATENATE(G1008,J1008),'AÇÕES ORÇAMENTÁRIAS'!O:P,2,0)</f>
        <v>100970</v>
      </c>
      <c r="I1008" s="65" t="n">
        <f aca="false">VLOOKUP(CONCATENATE(G1008,J1008),'AÇÕES ORÇAMENTÁRIAS'!O:Q,3,0)</f>
        <v>0</v>
      </c>
      <c r="J1008" s="66" t="str">
        <f aca="false">LEFT(K1008,5)</f>
        <v>28101</v>
      </c>
      <c r="K1008" s="67" t="s">
        <v>2114</v>
      </c>
      <c r="L1008" s="71" t="s">
        <v>2124</v>
      </c>
      <c r="M1008" s="66" t="str">
        <f aca="false">VLOOKUP(L1008,'AÇÕES ESTRATÉGICAS'!D:E,2,0)</f>
        <v>2455</v>
      </c>
      <c r="N1008" s="66" t="str">
        <f aca="false">CONCATENATE(J1008,O1008)</f>
        <v>28101CADASTRAMENTO REALIZADO DE USUÁRIOS DE ÁGUA SUBTERRÂNEA NÃO TRATADA.</v>
      </c>
      <c r="O1008" s="13" t="s">
        <v>2125</v>
      </c>
      <c r="P1008" s="13" t="s">
        <v>147</v>
      </c>
      <c r="Q1008" s="15" t="n">
        <v>6000</v>
      </c>
      <c r="R1008" s="69" t="str">
        <f aca="false">VLOOKUP(O1008,'PRODUTOS PPA'!G:G,1,0)</f>
        <v>CADASTRAMENTO REALIZADO DE USUÁRIOS DE ÁGUA SUBTERRÂNEA NÃO TRATADA.</v>
      </c>
      <c r="S1008" s="15" t="s">
        <v>2123</v>
      </c>
      <c r="T1008" s="15" t="s">
        <v>2126</v>
      </c>
      <c r="U1008" s="15" t="n">
        <v>100970</v>
      </c>
      <c r="V1008" s="15"/>
      <c r="W1008" s="13"/>
      <c r="X1008" s="13"/>
      <c r="Y1008" s="13"/>
      <c r="Z1008" s="13"/>
      <c r="AA1008" s="13"/>
      <c r="AB1008" s="13"/>
      <c r="AC1008" s="13"/>
      <c r="AD1008" s="13"/>
      <c r="AE1008" s="13"/>
      <c r="AF1008" s="13"/>
    </row>
    <row r="1009" customFormat="false" ht="15" hidden="false" customHeight="true" outlineLevel="0" collapsed="false">
      <c r="A1009" s="60" t="s">
        <v>70</v>
      </c>
      <c r="B1009" s="61" t="str">
        <f aca="false">VLOOKUP(A1009,PROGRAMAS!A:I,5,0)</f>
        <v>TEMÁTICO</v>
      </c>
      <c r="C1009" s="62" t="str">
        <f aca="false">VLOOKUP(A1009,PROGRAMAS!A:I,2,0)</f>
        <v>PIAUÍ SUSTENTÁVEL</v>
      </c>
      <c r="D1009" s="62" t="str">
        <f aca="false">VLOOKUP(A1009,PROGRAMAS!A:O,3,0)</f>
        <v>DIRETRIZ II</v>
      </c>
      <c r="E1009" s="62" t="str">
        <f aca="false">VLOOKUP(A1009,PROGRAMAS!A:O,6,0)</f>
        <v>MEIO AMBIENTE E RECURSOS HÍDRICOS</v>
      </c>
      <c r="F1009" s="74" t="s">
        <v>2127</v>
      </c>
      <c r="G1009" s="66" t="str">
        <f aca="false">VLOOKUP(F1009,'AÇÕES ORÇAMENTÁRIAS'!D:E,2,0)</f>
        <v>2136</v>
      </c>
      <c r="H1009" s="65" t="n">
        <f aca="false">VLOOKUP(CONCATENATE(G1009,J1009),'AÇÕES ORÇAMENTÁRIAS'!O:P,2,0)</f>
        <v>647500</v>
      </c>
      <c r="I1009" s="65" t="n">
        <f aca="false">VLOOKUP(CONCATENATE(G1009,J1009),'AÇÕES ORÇAMENTÁRIAS'!O:Q,3,0)</f>
        <v>569675.22</v>
      </c>
      <c r="J1009" s="66" t="str">
        <f aca="false">LEFT(K1009,5)</f>
        <v>28101</v>
      </c>
      <c r="K1009" s="67" t="s">
        <v>2114</v>
      </c>
      <c r="L1009" s="71" t="s">
        <v>2128</v>
      </c>
      <c r="M1009" s="66" t="str">
        <f aca="false">VLOOKUP(L1009,'AÇÕES ESTRATÉGICAS'!D:E,2,0)</f>
        <v>2651</v>
      </c>
      <c r="N1009" s="66" t="str">
        <f aca="false">CONCATENATE(J1009,O1009)</f>
        <v>28101CONCURSOS DE MONOGRAFIAS, FOTOGRAFIAS E ARTIGOS CIENTÍFICOS COM TEMÁTICA AMBIENTAL REALIZADOS</v>
      </c>
      <c r="O1009" s="13" t="s">
        <v>2129</v>
      </c>
      <c r="P1009" s="13" t="s">
        <v>1610</v>
      </c>
      <c r="Q1009" s="15" t="n">
        <v>1</v>
      </c>
      <c r="R1009" s="69" t="str">
        <f aca="false">VLOOKUP(O1009,'PRODUTOS PPA'!G:G,1,0)</f>
        <v>CONCURSOS DE MONOGRAFIAS, FOTOGRAFIAS E ARTIGOS CIENTÍFICOS COM TEMÁTICA AMBIENTAL REALIZADOS</v>
      </c>
      <c r="S1009" s="15" t="s">
        <v>2127</v>
      </c>
      <c r="T1009" s="15" t="s">
        <v>2130</v>
      </c>
      <c r="U1009" s="15" t="n">
        <v>647500</v>
      </c>
      <c r="V1009" s="15"/>
      <c r="W1009" s="13"/>
      <c r="X1009" s="13"/>
      <c r="Y1009" s="13"/>
      <c r="Z1009" s="13"/>
      <c r="AA1009" s="13"/>
      <c r="AB1009" s="13"/>
      <c r="AC1009" s="13"/>
      <c r="AD1009" s="13"/>
      <c r="AE1009" s="13"/>
      <c r="AF1009" s="13"/>
    </row>
    <row r="1010" customFormat="false" ht="15" hidden="false" customHeight="true" outlineLevel="0" collapsed="false">
      <c r="A1010" s="60" t="s">
        <v>70</v>
      </c>
      <c r="B1010" s="61" t="str">
        <f aca="false">VLOOKUP(A1010,PROGRAMAS!A:I,5,0)</f>
        <v>TEMÁTICO</v>
      </c>
      <c r="C1010" s="62" t="str">
        <f aca="false">VLOOKUP(A1010,PROGRAMAS!A:I,2,0)</f>
        <v>PIAUÍ SUSTENTÁVEL</v>
      </c>
      <c r="D1010" s="62" t="str">
        <f aca="false">VLOOKUP(A1010,PROGRAMAS!A:O,3,0)</f>
        <v>DIRETRIZ II</v>
      </c>
      <c r="E1010" s="62" t="str">
        <f aca="false">VLOOKUP(A1010,PROGRAMAS!A:O,6,0)</f>
        <v>MEIO AMBIENTE E RECURSOS HÍDRICOS</v>
      </c>
      <c r="F1010" s="74" t="s">
        <v>2127</v>
      </c>
      <c r="G1010" s="66" t="str">
        <f aca="false">VLOOKUP(F1010,'AÇÕES ORÇAMENTÁRIAS'!D:E,2,0)</f>
        <v>2136</v>
      </c>
      <c r="H1010" s="65" t="n">
        <f aca="false">VLOOKUP(CONCATENATE(G1010,J1010),'AÇÕES ORÇAMENTÁRIAS'!O:P,2,0)</f>
        <v>647500</v>
      </c>
      <c r="I1010" s="65" t="n">
        <f aca="false">VLOOKUP(CONCATENATE(G1010,J1010),'AÇÕES ORÇAMENTÁRIAS'!O:Q,3,0)</f>
        <v>569675.22</v>
      </c>
      <c r="J1010" s="66" t="str">
        <f aca="false">LEFT(K1010,5)</f>
        <v>28101</v>
      </c>
      <c r="K1010" s="67" t="s">
        <v>2114</v>
      </c>
      <c r="L1010" s="71" t="s">
        <v>2128</v>
      </c>
      <c r="M1010" s="66" t="str">
        <f aca="false">VLOOKUP(L1010,'AÇÕES ESTRATÉGICAS'!D:E,2,0)</f>
        <v>2651</v>
      </c>
      <c r="N1010" s="66" t="str">
        <f aca="false">CONCATENATE(J1010,O1010)</f>
        <v>28101EVENTOS DE MOBILIZAÇÃO DE AGENTES AMBIENTAIS LOCAIS NOS TERRITÓRIOS DE DESENVOLVIMENTO REALIZADOS</v>
      </c>
      <c r="O1010" s="13" t="s">
        <v>2131</v>
      </c>
      <c r="P1010" s="13" t="s">
        <v>311</v>
      </c>
      <c r="Q1010" s="15" t="n">
        <v>6</v>
      </c>
      <c r="R1010" s="69" t="str">
        <f aca="false">VLOOKUP(O1010,'PRODUTOS PPA'!G:G,1,0)</f>
        <v>EVENTOS DE MOBILIZAÇÃO DE AGENTES AMBIENTAIS LOCAIS NOS TERRITÓRIOS DE DESENVOLVIMENTO REALIZADOS</v>
      </c>
      <c r="S1010" s="15" t="s">
        <v>2127</v>
      </c>
      <c r="T1010" s="15" t="s">
        <v>2130</v>
      </c>
      <c r="U1010" s="15" t="n">
        <v>647500</v>
      </c>
      <c r="V1010" s="15"/>
      <c r="W1010" s="13"/>
      <c r="X1010" s="13"/>
      <c r="Y1010" s="13"/>
      <c r="Z1010" s="13"/>
      <c r="AA1010" s="13"/>
      <c r="AB1010" s="13"/>
      <c r="AC1010" s="13"/>
      <c r="AD1010" s="13"/>
      <c r="AE1010" s="13"/>
      <c r="AF1010" s="13"/>
    </row>
    <row r="1011" customFormat="false" ht="15" hidden="false" customHeight="true" outlineLevel="0" collapsed="false">
      <c r="A1011" s="60" t="s">
        <v>70</v>
      </c>
      <c r="B1011" s="61" t="str">
        <f aca="false">VLOOKUP(A1011,PROGRAMAS!A:I,5,0)</f>
        <v>TEMÁTICO</v>
      </c>
      <c r="C1011" s="62" t="str">
        <f aca="false">VLOOKUP(A1011,PROGRAMAS!A:I,2,0)</f>
        <v>PIAUÍ SUSTENTÁVEL</v>
      </c>
      <c r="D1011" s="62" t="str">
        <f aca="false">VLOOKUP(A1011,PROGRAMAS!A:O,3,0)</f>
        <v>DIRETRIZ II</v>
      </c>
      <c r="E1011" s="62" t="str">
        <f aca="false">VLOOKUP(A1011,PROGRAMAS!A:O,6,0)</f>
        <v>MEIO AMBIENTE E RECURSOS HÍDRICOS</v>
      </c>
      <c r="F1011" s="74" t="s">
        <v>2127</v>
      </c>
      <c r="G1011" s="66" t="str">
        <f aca="false">VLOOKUP(F1011,'AÇÕES ORÇAMENTÁRIAS'!D:E,2,0)</f>
        <v>2136</v>
      </c>
      <c r="H1011" s="65" t="n">
        <f aca="false">VLOOKUP(CONCATENATE(G1011,J1011),'AÇÕES ORÇAMENTÁRIAS'!O:P,2,0)</f>
        <v>647500</v>
      </c>
      <c r="I1011" s="65" t="n">
        <f aca="false">VLOOKUP(CONCATENATE(G1011,J1011),'AÇÕES ORÇAMENTÁRIAS'!O:Q,3,0)</f>
        <v>569675.22</v>
      </c>
      <c r="J1011" s="66" t="str">
        <f aca="false">LEFT(K1011,5)</f>
        <v>28101</v>
      </c>
      <c r="K1011" s="67" t="s">
        <v>2114</v>
      </c>
      <c r="L1011" s="71" t="s">
        <v>2128</v>
      </c>
      <c r="M1011" s="66" t="str">
        <f aca="false">VLOOKUP(L1011,'AÇÕES ESTRATÉGICAS'!D:E,2,0)</f>
        <v>2651</v>
      </c>
      <c r="N1011" s="66" t="str">
        <f aca="false">CONCATENATE(J1011,O1011)</f>
        <v>28101GESTÃO AMBIENTAL MUNICIPAL APOIADA.</v>
      </c>
      <c r="O1011" s="13" t="s">
        <v>2132</v>
      </c>
      <c r="P1011" s="13" t="s">
        <v>376</v>
      </c>
      <c r="Q1011" s="15" t="n">
        <v>28</v>
      </c>
      <c r="R1011" s="69" t="str">
        <f aca="false">VLOOKUP(O1011,'PRODUTOS PPA'!G:G,1,0)</f>
        <v>GESTÃO AMBIENTAL MUNICIPAL APOIADA.</v>
      </c>
      <c r="S1011" s="15" t="s">
        <v>2127</v>
      </c>
      <c r="T1011" s="15" t="s">
        <v>2130</v>
      </c>
      <c r="U1011" s="15" t="n">
        <v>647500</v>
      </c>
      <c r="V1011" s="15"/>
      <c r="W1011" s="13"/>
      <c r="X1011" s="13"/>
      <c r="Y1011" s="13"/>
      <c r="Z1011" s="13"/>
      <c r="AA1011" s="13"/>
      <c r="AB1011" s="13"/>
      <c r="AC1011" s="13"/>
      <c r="AD1011" s="13"/>
      <c r="AE1011" s="13"/>
      <c r="AF1011" s="13"/>
    </row>
    <row r="1012" customFormat="false" ht="15" hidden="false" customHeight="true" outlineLevel="0" collapsed="false">
      <c r="A1012" s="60" t="s">
        <v>70</v>
      </c>
      <c r="B1012" s="61" t="str">
        <f aca="false">VLOOKUP(A1012,PROGRAMAS!A:I,5,0)</f>
        <v>TEMÁTICO</v>
      </c>
      <c r="C1012" s="62" t="str">
        <f aca="false">VLOOKUP(A1012,PROGRAMAS!A:I,2,0)</f>
        <v>PIAUÍ SUSTENTÁVEL</v>
      </c>
      <c r="D1012" s="62" t="str">
        <f aca="false">VLOOKUP(A1012,PROGRAMAS!A:O,3,0)</f>
        <v>DIRETRIZ II</v>
      </c>
      <c r="E1012" s="62" t="str">
        <f aca="false">VLOOKUP(A1012,PROGRAMAS!A:O,6,0)</f>
        <v>MEIO AMBIENTE E RECURSOS HÍDRICOS</v>
      </c>
      <c r="F1012" s="74" t="s">
        <v>2127</v>
      </c>
      <c r="G1012" s="66" t="str">
        <f aca="false">VLOOKUP(F1012,'AÇÕES ORÇAMENTÁRIAS'!D:E,2,0)</f>
        <v>2136</v>
      </c>
      <c r="H1012" s="65" t="n">
        <f aca="false">VLOOKUP(CONCATENATE(G1012,J1012),'AÇÕES ORÇAMENTÁRIAS'!O:P,2,0)</f>
        <v>647500</v>
      </c>
      <c r="I1012" s="65" t="n">
        <f aca="false">VLOOKUP(CONCATENATE(G1012,J1012),'AÇÕES ORÇAMENTÁRIAS'!O:Q,3,0)</f>
        <v>569675.22</v>
      </c>
      <c r="J1012" s="66" t="str">
        <f aca="false">LEFT(K1012,5)</f>
        <v>28101</v>
      </c>
      <c r="K1012" s="67" t="s">
        <v>2114</v>
      </c>
      <c r="L1012" s="71" t="s">
        <v>2128</v>
      </c>
      <c r="M1012" s="66" t="str">
        <f aca="false">VLOOKUP(L1012,'AÇÕES ESTRATÉGICAS'!D:E,2,0)</f>
        <v>2651</v>
      </c>
      <c r="N1012" s="66" t="str">
        <f aca="false">CONCATENATE(J1012,O1012)</f>
        <v>28101MOBILIZAÇÃO DE AGENTES LOCAIS DE EDUCAÇÃO AMBIENTAL DA AGRICULTURA FAMILIAR.</v>
      </c>
      <c r="O1012" s="13" t="s">
        <v>2133</v>
      </c>
      <c r="P1012" s="13" t="s">
        <v>629</v>
      </c>
      <c r="Q1012" s="15" t="n">
        <v>500</v>
      </c>
      <c r="R1012" s="69" t="str">
        <f aca="false">VLOOKUP(O1012,'PRODUTOS PPA'!G:G,1,0)</f>
        <v>MOBILIZAÇÃO DE AGENTES LOCAIS DE EDUCAÇÃO AMBIENTAL DA AGRICULTURA FAMILIAR.</v>
      </c>
      <c r="S1012" s="15" t="s">
        <v>2127</v>
      </c>
      <c r="T1012" s="15" t="s">
        <v>2130</v>
      </c>
      <c r="U1012" s="15" t="n">
        <v>647500</v>
      </c>
      <c r="V1012" s="15"/>
      <c r="W1012" s="13"/>
      <c r="X1012" s="13"/>
      <c r="Y1012" s="13"/>
      <c r="Z1012" s="13"/>
      <c r="AA1012" s="13"/>
      <c r="AB1012" s="13"/>
      <c r="AC1012" s="13"/>
      <c r="AD1012" s="13"/>
      <c r="AE1012" s="13"/>
      <c r="AF1012" s="13"/>
    </row>
    <row r="1013" customFormat="false" ht="15" hidden="false" customHeight="true" outlineLevel="0" collapsed="false">
      <c r="A1013" s="60" t="s">
        <v>70</v>
      </c>
      <c r="B1013" s="61" t="str">
        <f aca="false">VLOOKUP(A1013,PROGRAMAS!A:I,5,0)</f>
        <v>TEMÁTICO</v>
      </c>
      <c r="C1013" s="62" t="str">
        <f aca="false">VLOOKUP(A1013,PROGRAMAS!A:I,2,0)</f>
        <v>PIAUÍ SUSTENTÁVEL</v>
      </c>
      <c r="D1013" s="62" t="str">
        <f aca="false">VLOOKUP(A1013,PROGRAMAS!A:O,3,0)</f>
        <v>DIRETRIZ II</v>
      </c>
      <c r="E1013" s="62" t="str">
        <f aca="false">VLOOKUP(A1013,PROGRAMAS!A:O,6,0)</f>
        <v>MEIO AMBIENTE E RECURSOS HÍDRICOS</v>
      </c>
      <c r="F1013" s="74" t="s">
        <v>2127</v>
      </c>
      <c r="G1013" s="66" t="str">
        <f aca="false">VLOOKUP(F1013,'AÇÕES ORÇAMENTÁRIAS'!D:E,2,0)</f>
        <v>2136</v>
      </c>
      <c r="H1013" s="65" t="n">
        <f aca="false">VLOOKUP(CONCATENATE(G1013,J1013),'AÇÕES ORÇAMENTÁRIAS'!O:P,2,0)</f>
        <v>647500</v>
      </c>
      <c r="I1013" s="65" t="n">
        <f aca="false">VLOOKUP(CONCATENATE(G1013,J1013),'AÇÕES ORÇAMENTÁRIAS'!O:Q,3,0)</f>
        <v>569675.22</v>
      </c>
      <c r="J1013" s="66" t="str">
        <f aca="false">LEFT(K1013,5)</f>
        <v>28101</v>
      </c>
      <c r="K1013" s="67" t="s">
        <v>2114</v>
      </c>
      <c r="L1013" s="71" t="s">
        <v>2128</v>
      </c>
      <c r="M1013" s="66" t="str">
        <f aca="false">VLOOKUP(L1013,'AÇÕES ESTRATÉGICAS'!D:E,2,0)</f>
        <v>2651</v>
      </c>
      <c r="N1013" s="66" t="str">
        <f aca="false">CONCATENATE(J1013,O1013)</f>
        <v>28101ÓRGÃOS DA ADMINISTRAÇÃO PÚBLICA ESTADUAL COM ADOÇÃO DE PRÁTICAS DE SUSTENTABILIDADE INTERNA</v>
      </c>
      <c r="O1013" s="13" t="s">
        <v>2134</v>
      </c>
      <c r="P1013" s="13" t="s">
        <v>1785</v>
      </c>
      <c r="Q1013" s="15" t="n">
        <v>16</v>
      </c>
      <c r="R1013" s="69" t="str">
        <f aca="false">VLOOKUP(O1013,'PRODUTOS PPA'!G:G,1,0)</f>
        <v>ÓRGÃOS DA ADMINISTRAÇÃO PÚBLICA ESTADUAL COM ADOÇÃO DE PRÁTICAS DE SUSTENTABILIDADE INTERNA</v>
      </c>
      <c r="S1013" s="15" t="s">
        <v>2127</v>
      </c>
      <c r="T1013" s="15" t="s">
        <v>2130</v>
      </c>
      <c r="U1013" s="15" t="n">
        <v>647500</v>
      </c>
      <c r="V1013" s="15"/>
      <c r="W1013" s="13"/>
      <c r="X1013" s="13"/>
      <c r="Y1013" s="13"/>
      <c r="Z1013" s="13"/>
      <c r="AA1013" s="13"/>
      <c r="AB1013" s="13"/>
      <c r="AC1013" s="13"/>
      <c r="AD1013" s="13"/>
      <c r="AE1013" s="13"/>
      <c r="AF1013" s="13"/>
    </row>
    <row r="1014" customFormat="false" ht="15" hidden="false" customHeight="true" outlineLevel="0" collapsed="false">
      <c r="A1014" s="60" t="s">
        <v>70</v>
      </c>
      <c r="B1014" s="61" t="str">
        <f aca="false">VLOOKUP(A1014,PROGRAMAS!A:I,5,0)</f>
        <v>TEMÁTICO</v>
      </c>
      <c r="C1014" s="62" t="str">
        <f aca="false">VLOOKUP(A1014,PROGRAMAS!A:I,2,0)</f>
        <v>PIAUÍ SUSTENTÁVEL</v>
      </c>
      <c r="D1014" s="62" t="str">
        <f aca="false">VLOOKUP(A1014,PROGRAMAS!A:O,3,0)</f>
        <v>DIRETRIZ II</v>
      </c>
      <c r="E1014" s="62" t="str">
        <f aca="false">VLOOKUP(A1014,PROGRAMAS!A:O,6,0)</f>
        <v>MEIO AMBIENTE E RECURSOS HÍDRICOS</v>
      </c>
      <c r="F1014" s="74" t="s">
        <v>2127</v>
      </c>
      <c r="G1014" s="66" t="str">
        <f aca="false">VLOOKUP(F1014,'AÇÕES ORÇAMENTÁRIAS'!D:E,2,0)</f>
        <v>2136</v>
      </c>
      <c r="H1014" s="65" t="n">
        <f aca="false">VLOOKUP(CONCATENATE(G1014,J1014),'AÇÕES ORÇAMENTÁRIAS'!O:P,2,0)</f>
        <v>647500</v>
      </c>
      <c r="I1014" s="65" t="n">
        <f aca="false">VLOOKUP(CONCATENATE(G1014,J1014),'AÇÕES ORÇAMENTÁRIAS'!O:Q,3,0)</f>
        <v>569675.22</v>
      </c>
      <c r="J1014" s="66" t="str">
        <f aca="false">LEFT(K1014,5)</f>
        <v>28101</v>
      </c>
      <c r="K1014" s="67" t="s">
        <v>2114</v>
      </c>
      <c r="L1014" s="71" t="s">
        <v>2128</v>
      </c>
      <c r="M1014" s="66" t="str">
        <f aca="false">VLOOKUP(L1014,'AÇÕES ESTRATÉGICAS'!D:E,2,0)</f>
        <v>2651</v>
      </c>
      <c r="N1014" s="66" t="str">
        <f aca="false">CONCATENATE(J1014,O1014)</f>
        <v>28101PONTOS DE NASCENTES E DE OUTROS CORPOS DÁGUA PRIORITÁRIOS PARA CONSERVAÇÃO E ADOÇÃO DE INTERVENÇÕES EM EDUCAÇÃO AMBIENTAL IDENTIFICADOS E MONITORADOS.</v>
      </c>
      <c r="O1014" s="13" t="s">
        <v>2135</v>
      </c>
      <c r="P1014" s="13" t="s">
        <v>953</v>
      </c>
      <c r="Q1014" s="15" t="n">
        <v>37</v>
      </c>
      <c r="R1014" s="69" t="str">
        <f aca="false">VLOOKUP(O1014,'PRODUTOS PPA'!G:G,1,0)</f>
        <v>PONTOS DE NASCENTES E DE OUTROS CORPOS DÁGUA PRIORITÁRIOS PARA CONSERVAÇÃO E ADOÇÃO DE INTERVENÇÕES EM EDUCAÇÃO AMBIENTAL IDENTIFICADOS E MONITORADOS.</v>
      </c>
      <c r="S1014" s="15" t="s">
        <v>2127</v>
      </c>
      <c r="T1014" s="15" t="s">
        <v>2130</v>
      </c>
      <c r="U1014" s="15" t="n">
        <v>647500</v>
      </c>
      <c r="V1014" s="15"/>
      <c r="W1014" s="13"/>
      <c r="X1014" s="13"/>
      <c r="Y1014" s="13"/>
      <c r="Z1014" s="13"/>
      <c r="AA1014" s="13"/>
      <c r="AB1014" s="13"/>
      <c r="AC1014" s="13"/>
      <c r="AD1014" s="13"/>
      <c r="AE1014" s="13"/>
      <c r="AF1014" s="13"/>
    </row>
    <row r="1015" customFormat="false" ht="15" hidden="false" customHeight="true" outlineLevel="0" collapsed="false">
      <c r="A1015" s="60" t="s">
        <v>70</v>
      </c>
      <c r="B1015" s="61" t="str">
        <f aca="false">VLOOKUP(A1015,PROGRAMAS!A:I,5,0)</f>
        <v>TEMÁTICO</v>
      </c>
      <c r="C1015" s="62" t="str">
        <f aca="false">VLOOKUP(A1015,PROGRAMAS!A:I,2,0)</f>
        <v>PIAUÍ SUSTENTÁVEL</v>
      </c>
      <c r="D1015" s="62" t="str">
        <f aca="false">VLOOKUP(A1015,PROGRAMAS!A:O,3,0)</f>
        <v>DIRETRIZ II</v>
      </c>
      <c r="E1015" s="62" t="str">
        <f aca="false">VLOOKUP(A1015,PROGRAMAS!A:O,6,0)</f>
        <v>MEIO AMBIENTE E RECURSOS HÍDRICOS</v>
      </c>
      <c r="F1015" s="74" t="s">
        <v>2127</v>
      </c>
      <c r="G1015" s="66" t="str">
        <f aca="false">VLOOKUP(F1015,'AÇÕES ORÇAMENTÁRIAS'!D:E,2,0)</f>
        <v>2136</v>
      </c>
      <c r="H1015" s="65" t="n">
        <f aca="false">VLOOKUP(CONCATENATE(G1015,J1015),'AÇÕES ORÇAMENTÁRIAS'!O:P,2,0)</f>
        <v>647500</v>
      </c>
      <c r="I1015" s="65" t="n">
        <f aca="false">VLOOKUP(CONCATENATE(G1015,J1015),'AÇÕES ORÇAMENTÁRIAS'!O:Q,3,0)</f>
        <v>569675.22</v>
      </c>
      <c r="J1015" s="66" t="str">
        <f aca="false">LEFT(K1015,5)</f>
        <v>28101</v>
      </c>
      <c r="K1015" s="67" t="s">
        <v>2114</v>
      </c>
      <c r="L1015" s="71" t="s">
        <v>2128</v>
      </c>
      <c r="M1015" s="66" t="str">
        <f aca="false">VLOOKUP(L1015,'AÇÕES ESTRATÉGICAS'!D:E,2,0)</f>
        <v>2651</v>
      </c>
      <c r="N1015" s="66" t="str">
        <f aca="false">CONCATENATE(J1015,O1015)</f>
        <v>28101PROFESSORES DA REDE PÚBLICA CAPACITADOS</v>
      </c>
      <c r="O1015" s="13" t="s">
        <v>2136</v>
      </c>
      <c r="P1015" s="13" t="s">
        <v>336</v>
      </c>
      <c r="Q1015" s="15" t="n">
        <v>167</v>
      </c>
      <c r="R1015" s="69" t="str">
        <f aca="false">VLOOKUP(O1015,'PRODUTOS PPA'!G:G,1,0)</f>
        <v>PROFESSORES DA REDE PÚBLICA CAPACITADOS</v>
      </c>
      <c r="S1015" s="15" t="s">
        <v>2127</v>
      </c>
      <c r="T1015" s="15" t="s">
        <v>2130</v>
      </c>
      <c r="U1015" s="15" t="n">
        <v>647500</v>
      </c>
      <c r="V1015" s="15"/>
      <c r="W1015" s="13"/>
      <c r="X1015" s="13"/>
      <c r="Y1015" s="13"/>
      <c r="Z1015" s="13"/>
      <c r="AA1015" s="13"/>
      <c r="AB1015" s="13"/>
      <c r="AC1015" s="13"/>
      <c r="AD1015" s="13"/>
      <c r="AE1015" s="13"/>
      <c r="AF1015" s="13"/>
    </row>
    <row r="1016" customFormat="false" ht="15" hidden="false" customHeight="true" outlineLevel="0" collapsed="false">
      <c r="A1016" s="60" t="s">
        <v>70</v>
      </c>
      <c r="B1016" s="61" t="str">
        <f aca="false">VLOOKUP(A1016,PROGRAMAS!A:I,5,0)</f>
        <v>TEMÁTICO</v>
      </c>
      <c r="C1016" s="62" t="str">
        <f aca="false">VLOOKUP(A1016,PROGRAMAS!A:I,2,0)</f>
        <v>PIAUÍ SUSTENTÁVEL</v>
      </c>
      <c r="D1016" s="62" t="str">
        <f aca="false">VLOOKUP(A1016,PROGRAMAS!A:O,3,0)</f>
        <v>DIRETRIZ II</v>
      </c>
      <c r="E1016" s="62" t="str">
        <f aca="false">VLOOKUP(A1016,PROGRAMAS!A:O,6,0)</f>
        <v>MEIO AMBIENTE E RECURSOS HÍDRICOS</v>
      </c>
      <c r="F1016" s="74" t="s">
        <v>2127</v>
      </c>
      <c r="G1016" s="66" t="str">
        <f aca="false">VLOOKUP(F1016,'AÇÕES ORÇAMENTÁRIAS'!D:E,2,0)</f>
        <v>2136</v>
      </c>
      <c r="H1016" s="65" t="n">
        <f aca="false">VLOOKUP(CONCATENATE(G1016,J1016),'AÇÕES ORÇAMENTÁRIAS'!O:P,2,0)</f>
        <v>647500</v>
      </c>
      <c r="I1016" s="65" t="n">
        <f aca="false">VLOOKUP(CONCATENATE(G1016,J1016),'AÇÕES ORÇAMENTÁRIAS'!O:Q,3,0)</f>
        <v>569675.22</v>
      </c>
      <c r="J1016" s="66" t="str">
        <f aca="false">LEFT(K1016,5)</f>
        <v>28101</v>
      </c>
      <c r="K1016" s="67" t="s">
        <v>2114</v>
      </c>
      <c r="L1016" s="71" t="s">
        <v>2128</v>
      </c>
      <c r="M1016" s="66" t="str">
        <f aca="false">VLOOKUP(L1016,'AÇÕES ESTRATÉGICAS'!D:E,2,0)</f>
        <v>2651</v>
      </c>
      <c r="N1016" s="66" t="str">
        <f aca="false">CONCATENATE(J1016,O1016)</f>
        <v>28101REATIVAR A A3P E AS CISAS, REALIZAR AÇÕES DE ACOMPANHAMENTO DE REDUÇÃO DE CONSUMO E DO DESPERDÍCIO DE ÁGUA, ENERGIA E INSUMOS ADMINISTRATIVOS NOS ÓRGÃOS DO ESTADO DO PIAUÍ.</v>
      </c>
      <c r="O1016" s="13" t="s">
        <v>2137</v>
      </c>
      <c r="P1016" s="13" t="s">
        <v>1785</v>
      </c>
      <c r="Q1016" s="15" t="n">
        <v>16</v>
      </c>
      <c r="R1016" s="69" t="str">
        <f aca="false">VLOOKUP(O1016,'PRODUTOS PPA'!G:G,1,0)</f>
        <v>REATIVAR A A3P E AS CISAS, REALIZAR AÇÕES DE ACOMPANHAMENTO DE REDUÇÃO DE CONSUMO E DO DESPERDÍCIO DE ÁGUA, ENERGIA E INSUMOS ADMINISTRATIVOS NOS ÓRGÃOS DO ESTADO DO PIAUÍ.</v>
      </c>
      <c r="S1016" s="15" t="s">
        <v>2127</v>
      </c>
      <c r="T1016" s="15" t="s">
        <v>2130</v>
      </c>
      <c r="U1016" s="15" t="n">
        <v>647500</v>
      </c>
      <c r="V1016" s="15"/>
      <c r="W1016" s="13"/>
      <c r="X1016" s="13"/>
      <c r="Y1016" s="13"/>
      <c r="Z1016" s="13"/>
      <c r="AA1016" s="13"/>
      <c r="AB1016" s="13"/>
      <c r="AC1016" s="13"/>
      <c r="AD1016" s="13"/>
      <c r="AE1016" s="13"/>
      <c r="AF1016" s="13"/>
    </row>
    <row r="1017" customFormat="false" ht="15" hidden="false" customHeight="true" outlineLevel="0" collapsed="false">
      <c r="A1017" s="60" t="s">
        <v>70</v>
      </c>
      <c r="B1017" s="61" t="str">
        <f aca="false">VLOOKUP(A1017,PROGRAMAS!A:I,5,0)</f>
        <v>TEMÁTICO</v>
      </c>
      <c r="C1017" s="62" t="str">
        <f aca="false">VLOOKUP(A1017,PROGRAMAS!A:I,2,0)</f>
        <v>PIAUÍ SUSTENTÁVEL</v>
      </c>
      <c r="D1017" s="62" t="str">
        <f aca="false">VLOOKUP(A1017,PROGRAMAS!A:O,3,0)</f>
        <v>DIRETRIZ II</v>
      </c>
      <c r="E1017" s="62" t="str">
        <f aca="false">VLOOKUP(A1017,PROGRAMAS!A:O,6,0)</f>
        <v>MEIO AMBIENTE E RECURSOS HÍDRICOS</v>
      </c>
      <c r="F1017" s="74" t="s">
        <v>2127</v>
      </c>
      <c r="G1017" s="66" t="str">
        <f aca="false">VLOOKUP(F1017,'AÇÕES ORÇAMENTÁRIAS'!D:E,2,0)</f>
        <v>2136</v>
      </c>
      <c r="H1017" s="65" t="n">
        <f aca="false">VLOOKUP(CONCATENATE(G1017,J1017),'AÇÕES ORÇAMENTÁRIAS'!O:P,2,0)</f>
        <v>647500</v>
      </c>
      <c r="I1017" s="65" t="n">
        <f aca="false">VLOOKUP(CONCATENATE(G1017,J1017),'AÇÕES ORÇAMENTÁRIAS'!O:Q,3,0)</f>
        <v>569675.22</v>
      </c>
      <c r="J1017" s="66" t="str">
        <f aca="false">LEFT(K1017,5)</f>
        <v>28101</v>
      </c>
      <c r="K1017" s="67" t="s">
        <v>2114</v>
      </c>
      <c r="L1017" s="71" t="s">
        <v>2128</v>
      </c>
      <c r="M1017" s="66" t="str">
        <f aca="false">VLOOKUP(L1017,'AÇÕES ESTRATÉGICAS'!D:E,2,0)</f>
        <v>2651</v>
      </c>
      <c r="N1017" s="66" t="str">
        <f aca="false">CONCATENATE(J1017,O1017)</f>
        <v>28101SEMINÁRIO ESTADUAL DE EDUCAÇÃO AMBIENTAL REALIZADO.</v>
      </c>
      <c r="O1017" s="13" t="s">
        <v>2138</v>
      </c>
      <c r="P1017" s="13" t="s">
        <v>311</v>
      </c>
      <c r="Q1017" s="15" t="n">
        <v>1</v>
      </c>
      <c r="R1017" s="69" t="str">
        <f aca="false">VLOOKUP(O1017,'PRODUTOS PPA'!G:G,1,0)</f>
        <v>SEMINÁRIO ESTADUAL DE EDUCAÇÃO AMBIENTAL REALIZADO.</v>
      </c>
      <c r="S1017" s="15" t="s">
        <v>2127</v>
      </c>
      <c r="T1017" s="15" t="s">
        <v>2130</v>
      </c>
      <c r="U1017" s="15" t="n">
        <v>647500</v>
      </c>
      <c r="V1017" s="15"/>
      <c r="W1017" s="13"/>
      <c r="X1017" s="13"/>
      <c r="Y1017" s="13"/>
      <c r="Z1017" s="13"/>
      <c r="AA1017" s="13"/>
      <c r="AB1017" s="13"/>
      <c r="AC1017" s="13"/>
      <c r="AD1017" s="13"/>
      <c r="AE1017" s="13"/>
      <c r="AF1017" s="13"/>
    </row>
    <row r="1018" customFormat="false" ht="15" hidden="false" customHeight="true" outlineLevel="0" collapsed="false">
      <c r="A1018" s="60" t="s">
        <v>70</v>
      </c>
      <c r="B1018" s="61" t="str">
        <f aca="false">VLOOKUP(A1018,PROGRAMAS!A:I,5,0)</f>
        <v>TEMÁTICO</v>
      </c>
      <c r="C1018" s="62" t="str">
        <f aca="false">VLOOKUP(A1018,PROGRAMAS!A:I,2,0)</f>
        <v>PIAUÍ SUSTENTÁVEL</v>
      </c>
      <c r="D1018" s="62" t="str">
        <f aca="false">VLOOKUP(A1018,PROGRAMAS!A:O,3,0)</f>
        <v>DIRETRIZ II</v>
      </c>
      <c r="E1018" s="62" t="str">
        <f aca="false">VLOOKUP(A1018,PROGRAMAS!A:O,6,0)</f>
        <v>MEIO AMBIENTE E RECURSOS HÍDRICOS</v>
      </c>
      <c r="F1018" s="74" t="s">
        <v>2139</v>
      </c>
      <c r="G1018" s="66" t="str">
        <f aca="false">VLOOKUP(F1018,'AÇÕES ORÇAMENTÁRIAS'!D:E,2,0)</f>
        <v>2166</v>
      </c>
      <c r="H1018" s="65" t="n">
        <f aca="false">VLOOKUP(CONCATENATE(G1018,J1018),'AÇÕES ORÇAMENTÁRIAS'!O:P,2,0)</f>
        <v>1100000</v>
      </c>
      <c r="I1018" s="65" t="n">
        <f aca="false">VLOOKUP(CONCATENATE(G1018,J1018),'AÇÕES ORÇAMENTÁRIAS'!O:Q,3,0)</f>
        <v>0</v>
      </c>
      <c r="J1018" s="66" t="str">
        <f aca="false">LEFT(K1018,5)</f>
        <v>28101</v>
      </c>
      <c r="K1018" s="67" t="s">
        <v>2114</v>
      </c>
      <c r="L1018" s="71" t="s">
        <v>2140</v>
      </c>
      <c r="M1018" s="66" t="str">
        <f aca="false">VLOOKUP(L1018,'AÇÕES ESTRATÉGICAS'!D:E,2,0)</f>
        <v>2199</v>
      </c>
      <c r="N1018" s="66" t="str">
        <f aca="false">CONCATENATE(J1018,O1018)</f>
        <v>28101UNIDADES DE CONSERVAÇÃO ESTADUAIS EXISTENTES ESTRUTURADAS</v>
      </c>
      <c r="O1018" s="13" t="s">
        <v>2141</v>
      </c>
      <c r="P1018" s="13" t="s">
        <v>147</v>
      </c>
      <c r="Q1018" s="15" t="n">
        <v>1</v>
      </c>
      <c r="R1018" s="69" t="str">
        <f aca="false">VLOOKUP(O1018,'PRODUTOS PPA'!G:G,1,0)</f>
        <v>UNIDADES DE CONSERVAÇÃO ESTADUAIS EXISTENTES ESTRUTURADAS</v>
      </c>
      <c r="S1018" s="15" t="s">
        <v>2139</v>
      </c>
      <c r="T1018" s="15" t="s">
        <v>2142</v>
      </c>
      <c r="U1018" s="15" t="n">
        <v>1100000</v>
      </c>
      <c r="V1018" s="15"/>
      <c r="W1018" s="13"/>
      <c r="X1018" s="13"/>
      <c r="Y1018" s="13"/>
      <c r="Z1018" s="13"/>
      <c r="AA1018" s="13"/>
      <c r="AB1018" s="13"/>
      <c r="AC1018" s="13"/>
      <c r="AD1018" s="13"/>
      <c r="AE1018" s="13"/>
      <c r="AF1018" s="13"/>
    </row>
    <row r="1019" customFormat="false" ht="15" hidden="false" customHeight="true" outlineLevel="0" collapsed="false">
      <c r="A1019" s="60" t="s">
        <v>70</v>
      </c>
      <c r="B1019" s="61" t="str">
        <f aca="false">VLOOKUP(A1019,PROGRAMAS!A:I,5,0)</f>
        <v>TEMÁTICO</v>
      </c>
      <c r="C1019" s="62" t="str">
        <f aca="false">VLOOKUP(A1019,PROGRAMAS!A:I,2,0)</f>
        <v>PIAUÍ SUSTENTÁVEL</v>
      </c>
      <c r="D1019" s="62" t="str">
        <f aca="false">VLOOKUP(A1019,PROGRAMAS!A:O,3,0)</f>
        <v>DIRETRIZ II</v>
      </c>
      <c r="E1019" s="62" t="str">
        <f aca="false">VLOOKUP(A1019,PROGRAMAS!A:O,6,0)</f>
        <v>MEIO AMBIENTE E RECURSOS HÍDRICOS</v>
      </c>
      <c r="F1019" s="74" t="s">
        <v>2143</v>
      </c>
      <c r="G1019" s="66" t="n">
        <v>2172</v>
      </c>
      <c r="H1019" s="65" t="n">
        <f aca="false">VLOOKUP(CONCATENATE(G1019,J1019),'AÇÕES ORÇAMENTÁRIAS'!O:P,2,0)</f>
        <v>1050000</v>
      </c>
      <c r="I1019" s="65" t="n">
        <f aca="false">VLOOKUP(CONCATENATE(G1019,J1019),'AÇÕES ORÇAMENTÁRIAS'!O:Q,3,0)</f>
        <v>0</v>
      </c>
      <c r="J1019" s="66" t="str">
        <f aca="false">LEFT(K1019,5)</f>
        <v>28101</v>
      </c>
      <c r="K1019" s="67" t="s">
        <v>2114</v>
      </c>
      <c r="L1019" s="71" t="s">
        <v>2144</v>
      </c>
      <c r="M1019" s="66" t="str">
        <f aca="false">VLOOKUP(L1019,'AÇÕES ESTRATÉGICAS'!D:E,2,0)</f>
        <v>2124</v>
      </c>
      <c r="N1019" s="66" t="str">
        <f aca="false">CONCATENATE(J1019,O1019)</f>
        <v>28101MONITORAMENTO DA QUALIDADE DA ÁGUA REALIZADO EM MANANCIAIS SUPERFICIAIS PRESENTES NO ESTADO.</v>
      </c>
      <c r="O1019" s="13" t="s">
        <v>2145</v>
      </c>
      <c r="P1019" s="13" t="s">
        <v>147</v>
      </c>
      <c r="Q1019" s="15" t="n">
        <v>17</v>
      </c>
      <c r="R1019" s="69" t="str">
        <f aca="false">VLOOKUP(O1019,'PRODUTOS PPA'!G:G,1,0)</f>
        <v>MONITORAMENTO DA QUALIDADE DA ÁGUA REALIZADO EM MANANCIAIS SUPERFICIAIS PRESENTES NO ESTADO.</v>
      </c>
      <c r="S1019" s="15" t="s">
        <v>2143</v>
      </c>
      <c r="T1019" s="15" t="n">
        <v>2172</v>
      </c>
      <c r="U1019" s="15" t="n">
        <v>1050000</v>
      </c>
      <c r="V1019" s="15"/>
      <c r="W1019" s="13"/>
      <c r="X1019" s="13"/>
      <c r="Y1019" s="13"/>
      <c r="Z1019" s="13"/>
      <c r="AA1019" s="13"/>
      <c r="AB1019" s="13"/>
      <c r="AC1019" s="13"/>
      <c r="AD1019" s="13"/>
      <c r="AE1019" s="13"/>
      <c r="AF1019" s="13"/>
    </row>
    <row r="1020" customFormat="false" ht="15" hidden="false" customHeight="true" outlineLevel="0" collapsed="false">
      <c r="A1020" s="60" t="s">
        <v>70</v>
      </c>
      <c r="B1020" s="61" t="str">
        <f aca="false">VLOOKUP(A1020,PROGRAMAS!A:I,5,0)</f>
        <v>TEMÁTICO</v>
      </c>
      <c r="C1020" s="62" t="str">
        <f aca="false">VLOOKUP(A1020,PROGRAMAS!A:I,2,0)</f>
        <v>PIAUÍ SUSTENTÁVEL</v>
      </c>
      <c r="D1020" s="62" t="str">
        <f aca="false">VLOOKUP(A1020,PROGRAMAS!A:O,3,0)</f>
        <v>DIRETRIZ II</v>
      </c>
      <c r="E1020" s="62" t="str">
        <f aca="false">VLOOKUP(A1020,PROGRAMAS!A:O,6,0)</f>
        <v>MEIO AMBIENTE E RECURSOS HÍDRICOS</v>
      </c>
      <c r="F1020" s="74" t="s">
        <v>2146</v>
      </c>
      <c r="G1020" s="66" t="str">
        <f aca="false">VLOOKUP(F1020,'AÇÕES ORÇAMENTÁRIAS'!D:E,2,0)</f>
        <v>1217</v>
      </c>
      <c r="H1020" s="65" t="n">
        <f aca="false">VLOOKUP(CONCATENATE(G1020,J1020),'AÇÕES ORÇAMENTÁRIAS'!O:P,2,0)</f>
        <v>4560000</v>
      </c>
      <c r="I1020" s="65" t="n">
        <f aca="false">VLOOKUP(CONCATENATE(G1020,J1020),'AÇÕES ORÇAMENTÁRIAS'!O:Q,3,0)</f>
        <v>0</v>
      </c>
      <c r="J1020" s="66" t="str">
        <f aca="false">LEFT(K1020,5)</f>
        <v>28101</v>
      </c>
      <c r="K1020" s="67" t="s">
        <v>2114</v>
      </c>
      <c r="L1020" s="71" t="s">
        <v>2147</v>
      </c>
      <c r="M1020" s="66" t="str">
        <f aca="false">VLOOKUP(L1020,'AÇÕES ESTRATÉGICAS'!D:E,2,0)</f>
        <v>2721</v>
      </c>
      <c r="N1020" s="66" t="str">
        <f aca="false">CONCATENATE(J1020,O1020)</f>
        <v>28101ÁREAS DEGRADADAS NA REGIÃO DA LAGOA DO PORTINHO RECUPERADAS.</v>
      </c>
      <c r="O1020" s="13" t="s">
        <v>2148</v>
      </c>
      <c r="P1020" s="13" t="s">
        <v>953</v>
      </c>
      <c r="Q1020" s="15" t="n">
        <v>0.5</v>
      </c>
      <c r="R1020" s="69" t="str">
        <f aca="false">VLOOKUP(O1020,'PRODUTOS PPA'!G:G,1,0)</f>
        <v>ÁREAS DEGRADADAS NA REGIÃO DA LAGOA DO PORTINHO RECUPERADAS.</v>
      </c>
      <c r="S1020" s="15" t="s">
        <v>2146</v>
      </c>
      <c r="T1020" s="15" t="s">
        <v>2149</v>
      </c>
      <c r="U1020" s="15" t="n">
        <v>4560000</v>
      </c>
      <c r="V1020" s="15"/>
      <c r="W1020" s="13"/>
      <c r="X1020" s="13"/>
      <c r="Y1020" s="13"/>
      <c r="Z1020" s="13"/>
      <c r="AA1020" s="13"/>
      <c r="AB1020" s="13"/>
      <c r="AC1020" s="13"/>
      <c r="AD1020" s="13"/>
      <c r="AE1020" s="13"/>
      <c r="AF1020" s="13"/>
    </row>
    <row r="1021" customFormat="false" ht="15" hidden="false" customHeight="true" outlineLevel="0" collapsed="false">
      <c r="A1021" s="60" t="s">
        <v>70</v>
      </c>
      <c r="B1021" s="61" t="str">
        <f aca="false">VLOOKUP(A1021,PROGRAMAS!A:I,5,0)</f>
        <v>TEMÁTICO</v>
      </c>
      <c r="C1021" s="62" t="str">
        <f aca="false">VLOOKUP(A1021,PROGRAMAS!A:I,2,0)</f>
        <v>PIAUÍ SUSTENTÁVEL</v>
      </c>
      <c r="D1021" s="62" t="str">
        <f aca="false">VLOOKUP(A1021,PROGRAMAS!A:O,3,0)</f>
        <v>DIRETRIZ II</v>
      </c>
      <c r="E1021" s="62" t="str">
        <f aca="false">VLOOKUP(A1021,PROGRAMAS!A:O,6,0)</f>
        <v>MEIO AMBIENTE E RECURSOS HÍDRICOS</v>
      </c>
      <c r="F1021" s="74" t="s">
        <v>2146</v>
      </c>
      <c r="G1021" s="66" t="str">
        <f aca="false">VLOOKUP(F1021,'AÇÕES ORÇAMENTÁRIAS'!D:E,2,0)</f>
        <v>1217</v>
      </c>
      <c r="H1021" s="65" t="n">
        <f aca="false">VLOOKUP(CONCATENATE(G1021,J1021),'AÇÕES ORÇAMENTÁRIAS'!O:P,2,0)</f>
        <v>4560000</v>
      </c>
      <c r="I1021" s="65" t="n">
        <f aca="false">VLOOKUP(CONCATENATE(G1021,J1021),'AÇÕES ORÇAMENTÁRIAS'!O:Q,3,0)</f>
        <v>0</v>
      </c>
      <c r="J1021" s="66" t="str">
        <f aca="false">LEFT(K1021,5)</f>
        <v>28101</v>
      </c>
      <c r="K1021" s="67" t="s">
        <v>2114</v>
      </c>
      <c r="L1021" s="71" t="s">
        <v>2147</v>
      </c>
      <c r="M1021" s="66" t="str">
        <f aca="false">VLOOKUP(L1021,'AÇÕES ESTRATÉGICAS'!D:E,2,0)</f>
        <v>2721</v>
      </c>
      <c r="N1021" s="66" t="str">
        <f aca="false">CONCATENATE(J1021,O1021)</f>
        <v>28101COMBATE A DESERTIFICAÇÃO E MITIGAÇÃO DOS EFEITOS DA SECA NA CAATINGA</v>
      </c>
      <c r="O1021" s="13" t="s">
        <v>2150</v>
      </c>
      <c r="P1021" s="13" t="s">
        <v>982</v>
      </c>
      <c r="Q1021" s="15" t="n">
        <v>500</v>
      </c>
      <c r="R1021" s="69" t="str">
        <f aca="false">VLOOKUP(O1021,'PRODUTOS PPA'!G:G,1,0)</f>
        <v>COMBATE A DESERTIFICAÇÃO E MITIGAÇÃO DOS EFEITOS DA SECA NA CAATINGA</v>
      </c>
      <c r="S1021" s="15" t="s">
        <v>2146</v>
      </c>
      <c r="T1021" s="15" t="s">
        <v>2149</v>
      </c>
      <c r="U1021" s="15" t="n">
        <v>4560000</v>
      </c>
      <c r="V1021" s="15"/>
      <c r="W1021" s="13"/>
      <c r="X1021" s="13"/>
      <c r="Y1021" s="13"/>
      <c r="Z1021" s="13"/>
      <c r="AA1021" s="13"/>
      <c r="AB1021" s="13"/>
      <c r="AC1021" s="13"/>
      <c r="AD1021" s="13"/>
      <c r="AE1021" s="13"/>
      <c r="AF1021" s="13"/>
    </row>
    <row r="1022" customFormat="false" ht="15" hidden="false" customHeight="true" outlineLevel="0" collapsed="false">
      <c r="A1022" s="60" t="s">
        <v>70</v>
      </c>
      <c r="B1022" s="61" t="str">
        <f aca="false">VLOOKUP(A1022,PROGRAMAS!A:I,5,0)</f>
        <v>TEMÁTICO</v>
      </c>
      <c r="C1022" s="62" t="str">
        <f aca="false">VLOOKUP(A1022,PROGRAMAS!A:I,2,0)</f>
        <v>PIAUÍ SUSTENTÁVEL</v>
      </c>
      <c r="D1022" s="62" t="str">
        <f aca="false">VLOOKUP(A1022,PROGRAMAS!A:O,3,0)</f>
        <v>DIRETRIZ II</v>
      </c>
      <c r="E1022" s="62" t="str">
        <f aca="false">VLOOKUP(A1022,PROGRAMAS!A:O,6,0)</f>
        <v>MEIO AMBIENTE E RECURSOS HÍDRICOS</v>
      </c>
      <c r="F1022" s="74" t="s">
        <v>2146</v>
      </c>
      <c r="G1022" s="66" t="str">
        <f aca="false">VLOOKUP(F1022,'AÇÕES ORÇAMENTÁRIAS'!D:E,2,0)</f>
        <v>1217</v>
      </c>
      <c r="H1022" s="65" t="n">
        <f aca="false">VLOOKUP(CONCATENATE(G1022,J1022),'AÇÕES ORÇAMENTÁRIAS'!O:P,2,0)</f>
        <v>4560000</v>
      </c>
      <c r="I1022" s="65" t="n">
        <f aca="false">VLOOKUP(CONCATENATE(G1022,J1022),'AÇÕES ORÇAMENTÁRIAS'!O:Q,3,0)</f>
        <v>0</v>
      </c>
      <c r="J1022" s="66" t="str">
        <f aca="false">LEFT(K1022,5)</f>
        <v>28101</v>
      </c>
      <c r="K1022" s="67" t="s">
        <v>2114</v>
      </c>
      <c r="L1022" s="71" t="s">
        <v>2147</v>
      </c>
      <c r="M1022" s="66" t="str">
        <f aca="false">VLOOKUP(L1022,'AÇÕES ESTRATÉGICAS'!D:E,2,0)</f>
        <v>2721</v>
      </c>
      <c r="N1022" s="66" t="str">
        <f aca="false">CONCATENATE(J1022,O1022)</f>
        <v>28101MATAS CILIARES RECUPERADAS POR MEIO DE PLANTIO DE MUDAS</v>
      </c>
      <c r="O1022" s="13" t="s">
        <v>2151</v>
      </c>
      <c r="P1022" s="13" t="s">
        <v>982</v>
      </c>
      <c r="Q1022" s="15" t="n">
        <v>180</v>
      </c>
      <c r="R1022" s="69" t="str">
        <f aca="false">VLOOKUP(O1022,'PRODUTOS PPA'!G:G,1,0)</f>
        <v>MATAS CILIARES RECUPERADAS POR MEIO DE PLANTIO DE MUDAS</v>
      </c>
      <c r="S1022" s="15" t="s">
        <v>2146</v>
      </c>
      <c r="T1022" s="15" t="s">
        <v>2149</v>
      </c>
      <c r="U1022" s="15" t="n">
        <v>4560000</v>
      </c>
      <c r="V1022" s="15"/>
      <c r="W1022" s="13"/>
      <c r="X1022" s="13"/>
      <c r="Y1022" s="13"/>
      <c r="Z1022" s="13"/>
      <c r="AA1022" s="13"/>
      <c r="AB1022" s="13"/>
      <c r="AC1022" s="13"/>
      <c r="AD1022" s="13"/>
      <c r="AE1022" s="13"/>
      <c r="AF1022" s="13"/>
    </row>
    <row r="1023" customFormat="false" ht="15" hidden="false" customHeight="true" outlineLevel="0" collapsed="false">
      <c r="A1023" s="60" t="s">
        <v>70</v>
      </c>
      <c r="B1023" s="61" t="str">
        <f aca="false">VLOOKUP(A1023,PROGRAMAS!A:I,5,0)</f>
        <v>TEMÁTICO</v>
      </c>
      <c r="C1023" s="62" t="str">
        <f aca="false">VLOOKUP(A1023,PROGRAMAS!A:I,2,0)</f>
        <v>PIAUÍ SUSTENTÁVEL</v>
      </c>
      <c r="D1023" s="62" t="str">
        <f aca="false">VLOOKUP(A1023,PROGRAMAS!A:O,3,0)</f>
        <v>DIRETRIZ II</v>
      </c>
      <c r="E1023" s="62" t="str">
        <f aca="false">VLOOKUP(A1023,PROGRAMAS!A:O,6,0)</f>
        <v>MEIO AMBIENTE E RECURSOS HÍDRICOS</v>
      </c>
      <c r="F1023" s="74" t="s">
        <v>2146</v>
      </c>
      <c r="G1023" s="66" t="str">
        <f aca="false">VLOOKUP(F1023,'AÇÕES ORÇAMENTÁRIAS'!D:E,2,0)</f>
        <v>1217</v>
      </c>
      <c r="H1023" s="65" t="n">
        <f aca="false">VLOOKUP(CONCATENATE(G1023,J1023),'AÇÕES ORÇAMENTÁRIAS'!O:P,2,0)</f>
        <v>4560000</v>
      </c>
      <c r="I1023" s="65" t="n">
        <f aca="false">VLOOKUP(CONCATENATE(G1023,J1023),'AÇÕES ORÇAMENTÁRIAS'!O:Q,3,0)</f>
        <v>0</v>
      </c>
      <c r="J1023" s="66" t="str">
        <f aca="false">LEFT(K1023,5)</f>
        <v>28101</v>
      </c>
      <c r="K1023" s="67" t="s">
        <v>2114</v>
      </c>
      <c r="L1023" s="71" t="s">
        <v>2147</v>
      </c>
      <c r="M1023" s="66" t="str">
        <f aca="false">VLOOKUP(L1023,'AÇÕES ESTRATÉGICAS'!D:E,2,0)</f>
        <v>2721</v>
      </c>
      <c r="N1023" s="66" t="str">
        <f aca="false">CONCATENATE(J1023,O1023)</f>
        <v>28101PARQUE DAS NASCENTES DO RIO PARNAÍBA DEMARCADO</v>
      </c>
      <c r="O1023" s="13" t="s">
        <v>2152</v>
      </c>
      <c r="P1023" s="13" t="s">
        <v>953</v>
      </c>
      <c r="Q1023" s="15" t="n">
        <v>0.5</v>
      </c>
      <c r="R1023" s="69" t="str">
        <f aca="false">VLOOKUP(O1023,'PRODUTOS PPA'!G:G,1,0)</f>
        <v>PARQUE DAS NASCENTES DO RIO PARNAÍBA DEMARCADO</v>
      </c>
      <c r="S1023" s="15" t="s">
        <v>2146</v>
      </c>
      <c r="T1023" s="15" t="s">
        <v>2149</v>
      </c>
      <c r="U1023" s="15" t="n">
        <v>4560000</v>
      </c>
      <c r="V1023" s="15"/>
      <c r="W1023" s="13"/>
      <c r="X1023" s="13"/>
      <c r="Y1023" s="13"/>
      <c r="Z1023" s="13"/>
      <c r="AA1023" s="13"/>
      <c r="AB1023" s="13"/>
      <c r="AC1023" s="13"/>
      <c r="AD1023" s="13"/>
      <c r="AE1023" s="13"/>
      <c r="AF1023" s="13"/>
    </row>
    <row r="1024" customFormat="false" ht="15" hidden="false" customHeight="true" outlineLevel="0" collapsed="false">
      <c r="A1024" s="60" t="s">
        <v>70</v>
      </c>
      <c r="B1024" s="61" t="str">
        <f aca="false">VLOOKUP(A1024,PROGRAMAS!A:I,5,0)</f>
        <v>TEMÁTICO</v>
      </c>
      <c r="C1024" s="62" t="str">
        <f aca="false">VLOOKUP(A1024,PROGRAMAS!A:I,2,0)</f>
        <v>PIAUÍ SUSTENTÁVEL</v>
      </c>
      <c r="D1024" s="62" t="str">
        <f aca="false">VLOOKUP(A1024,PROGRAMAS!A:O,3,0)</f>
        <v>DIRETRIZ II</v>
      </c>
      <c r="E1024" s="62" t="str">
        <f aca="false">VLOOKUP(A1024,PROGRAMAS!A:O,6,0)</f>
        <v>MEIO AMBIENTE E RECURSOS HÍDRICOS</v>
      </c>
      <c r="F1024" s="74" t="s">
        <v>2146</v>
      </c>
      <c r="G1024" s="66" t="str">
        <f aca="false">VLOOKUP(F1024,'AÇÕES ORÇAMENTÁRIAS'!D:E,2,0)</f>
        <v>1217</v>
      </c>
      <c r="H1024" s="65" t="n">
        <f aca="false">VLOOKUP(CONCATENATE(G1024,J1024),'AÇÕES ORÇAMENTÁRIAS'!O:P,2,0)</f>
        <v>4560000</v>
      </c>
      <c r="I1024" s="65" t="n">
        <f aca="false">VLOOKUP(CONCATENATE(G1024,J1024),'AÇÕES ORÇAMENTÁRIAS'!O:Q,3,0)</f>
        <v>0</v>
      </c>
      <c r="J1024" s="66" t="str">
        <f aca="false">LEFT(K1024,5)</f>
        <v>28101</v>
      </c>
      <c r="K1024" s="67" t="s">
        <v>2114</v>
      </c>
      <c r="L1024" s="71" t="s">
        <v>2147</v>
      </c>
      <c r="M1024" s="66" t="str">
        <f aca="false">VLOOKUP(L1024,'AÇÕES ESTRATÉGICAS'!D:E,2,0)</f>
        <v>2721</v>
      </c>
      <c r="N1024" s="66" t="str">
        <f aca="false">CONCATENATE(J1024,O1024)</f>
        <v>28101PLANO DE DESENVOLVIMENTO INTEGRADO DA BACIA DO GURGUÉIA ELABORADO</v>
      </c>
      <c r="O1024" s="13" t="s">
        <v>2153</v>
      </c>
      <c r="P1024" s="13" t="s">
        <v>399</v>
      </c>
      <c r="Q1024" s="15" t="n">
        <v>1</v>
      </c>
      <c r="R1024" s="69" t="str">
        <f aca="false">VLOOKUP(O1024,'PRODUTOS PPA'!G:G,1,0)</f>
        <v>PLANO DE DESENVOLVIMENTO INTEGRADO DA BACIA DO GURGUÉIA ELABORADO</v>
      </c>
      <c r="S1024" s="15" t="s">
        <v>2146</v>
      </c>
      <c r="T1024" s="15" t="s">
        <v>2149</v>
      </c>
      <c r="U1024" s="15" t="n">
        <v>4560000</v>
      </c>
      <c r="V1024" s="15"/>
      <c r="W1024" s="13"/>
      <c r="X1024" s="13"/>
      <c r="Y1024" s="13"/>
      <c r="Z1024" s="13"/>
      <c r="AA1024" s="13"/>
      <c r="AB1024" s="13"/>
      <c r="AC1024" s="13"/>
      <c r="AD1024" s="13"/>
      <c r="AE1024" s="13"/>
      <c r="AF1024" s="13"/>
    </row>
    <row r="1025" customFormat="false" ht="15" hidden="false" customHeight="true" outlineLevel="0" collapsed="false">
      <c r="A1025" s="60" t="s">
        <v>70</v>
      </c>
      <c r="B1025" s="61" t="str">
        <f aca="false">VLOOKUP(A1025,PROGRAMAS!A:I,5,0)</f>
        <v>TEMÁTICO</v>
      </c>
      <c r="C1025" s="62" t="str">
        <f aca="false">VLOOKUP(A1025,PROGRAMAS!A:I,2,0)</f>
        <v>PIAUÍ SUSTENTÁVEL</v>
      </c>
      <c r="D1025" s="62" t="str">
        <f aca="false">VLOOKUP(A1025,PROGRAMAS!A:O,3,0)</f>
        <v>DIRETRIZ II</v>
      </c>
      <c r="E1025" s="62" t="str">
        <f aca="false">VLOOKUP(A1025,PROGRAMAS!A:O,6,0)</f>
        <v>MEIO AMBIENTE E RECURSOS HÍDRICOS</v>
      </c>
      <c r="F1025" s="74" t="s">
        <v>2146</v>
      </c>
      <c r="G1025" s="66" t="str">
        <f aca="false">VLOOKUP(F1025,'AÇÕES ORÇAMENTÁRIAS'!D:E,2,0)</f>
        <v>1217</v>
      </c>
      <c r="H1025" s="65" t="n">
        <f aca="false">VLOOKUP(CONCATENATE(G1025,J1025),'AÇÕES ORÇAMENTÁRIAS'!O:P,2,0)</f>
        <v>4560000</v>
      </c>
      <c r="I1025" s="65" t="n">
        <f aca="false">VLOOKUP(CONCATENATE(G1025,J1025),'AÇÕES ORÇAMENTÁRIAS'!O:Q,3,0)</f>
        <v>0</v>
      </c>
      <c r="J1025" s="66" t="str">
        <f aca="false">LEFT(K1025,5)</f>
        <v>28101</v>
      </c>
      <c r="K1025" s="67" t="s">
        <v>2114</v>
      </c>
      <c r="L1025" s="71" t="s">
        <v>2147</v>
      </c>
      <c r="M1025" s="66" t="str">
        <f aca="false">VLOOKUP(L1025,'AÇÕES ESTRATÉGICAS'!D:E,2,0)</f>
        <v>2721</v>
      </c>
      <c r="N1025" s="66" t="str">
        <f aca="false">CONCATENATE(J1025,O1025)</f>
        <v>28101PLANO DE REVITALIZAÇÃO DA REGIÃO DA LAGOA DO PORTINHO ELABORADO.</v>
      </c>
      <c r="O1025" s="13" t="s">
        <v>2154</v>
      </c>
      <c r="P1025" s="13" t="s">
        <v>399</v>
      </c>
      <c r="Q1025" s="15" t="n">
        <v>1</v>
      </c>
      <c r="R1025" s="69" t="str">
        <f aca="false">VLOOKUP(O1025,'PRODUTOS PPA'!G:G,1,0)</f>
        <v>PLANO DE REVITALIZAÇÃO DA REGIÃO DA LAGOA DO PORTINHO ELABORADO.</v>
      </c>
      <c r="S1025" s="15" t="s">
        <v>2146</v>
      </c>
      <c r="T1025" s="15" t="s">
        <v>2149</v>
      </c>
      <c r="U1025" s="15" t="n">
        <v>4560000</v>
      </c>
      <c r="V1025" s="15"/>
      <c r="W1025" s="13"/>
      <c r="X1025" s="13"/>
      <c r="Y1025" s="13"/>
      <c r="Z1025" s="13"/>
      <c r="AA1025" s="13"/>
      <c r="AB1025" s="13"/>
      <c r="AC1025" s="13"/>
      <c r="AD1025" s="13"/>
      <c r="AE1025" s="13"/>
      <c r="AF1025" s="13"/>
    </row>
    <row r="1026" customFormat="false" ht="15" hidden="false" customHeight="true" outlineLevel="0" collapsed="false">
      <c r="A1026" s="60" t="s">
        <v>70</v>
      </c>
      <c r="B1026" s="61" t="str">
        <f aca="false">VLOOKUP(A1026,PROGRAMAS!A:I,5,0)</f>
        <v>TEMÁTICO</v>
      </c>
      <c r="C1026" s="62" t="str">
        <f aca="false">VLOOKUP(A1026,PROGRAMAS!A:I,2,0)</f>
        <v>PIAUÍ SUSTENTÁVEL</v>
      </c>
      <c r="D1026" s="62" t="str">
        <f aca="false">VLOOKUP(A1026,PROGRAMAS!A:O,3,0)</f>
        <v>DIRETRIZ II</v>
      </c>
      <c r="E1026" s="62" t="str">
        <f aca="false">VLOOKUP(A1026,PROGRAMAS!A:O,6,0)</f>
        <v>MEIO AMBIENTE E RECURSOS HÍDRICOS</v>
      </c>
      <c r="F1026" s="74" t="s">
        <v>2146</v>
      </c>
      <c r="G1026" s="66" t="str">
        <f aca="false">VLOOKUP(F1026,'AÇÕES ORÇAMENTÁRIAS'!D:E,2,0)</f>
        <v>1217</v>
      </c>
      <c r="H1026" s="65" t="n">
        <f aca="false">VLOOKUP(CONCATENATE(G1026,J1026),'AÇÕES ORÇAMENTÁRIAS'!O:P,2,0)</f>
        <v>4560000</v>
      </c>
      <c r="I1026" s="65" t="n">
        <f aca="false">VLOOKUP(CONCATENATE(G1026,J1026),'AÇÕES ORÇAMENTÁRIAS'!O:Q,3,0)</f>
        <v>0</v>
      </c>
      <c r="J1026" s="66" t="str">
        <f aca="false">LEFT(K1026,5)</f>
        <v>28101</v>
      </c>
      <c r="K1026" s="67" t="s">
        <v>2114</v>
      </c>
      <c r="L1026" s="71" t="s">
        <v>2147</v>
      </c>
      <c r="M1026" s="66" t="str">
        <f aca="false">VLOOKUP(L1026,'AÇÕES ESTRATÉGICAS'!D:E,2,0)</f>
        <v>2721</v>
      </c>
      <c r="N1026" s="66" t="str">
        <f aca="false">CONCATENATE(J1026,O1026)</f>
        <v>28101REFLORESTAMENTO DA CAATINGA REALIZADO COM PLANTIO DE MUDAS DE ESPÉCIES APÍMELÍFERAS.</v>
      </c>
      <c r="O1026" s="13" t="s">
        <v>2155</v>
      </c>
      <c r="P1026" s="13" t="s">
        <v>147</v>
      </c>
      <c r="Q1026" s="15" t="n">
        <v>30000</v>
      </c>
      <c r="R1026" s="69" t="str">
        <f aca="false">VLOOKUP(O1026,'PRODUTOS PPA'!G:G,1,0)</f>
        <v>REFLORESTAMENTO DA CAATINGA REALIZADO COM PLANTIO DE MUDAS DE ESPÉCIES APÍMELÍFERAS.</v>
      </c>
      <c r="S1026" s="15" t="s">
        <v>2146</v>
      </c>
      <c r="T1026" s="15" t="s">
        <v>2149</v>
      </c>
      <c r="U1026" s="15" t="n">
        <v>4560000</v>
      </c>
      <c r="V1026" s="15"/>
      <c r="W1026" s="13"/>
      <c r="X1026" s="13"/>
      <c r="Y1026" s="13"/>
      <c r="Z1026" s="13"/>
      <c r="AA1026" s="13"/>
      <c r="AB1026" s="13"/>
      <c r="AC1026" s="13"/>
      <c r="AD1026" s="13"/>
      <c r="AE1026" s="13"/>
      <c r="AF1026" s="13"/>
    </row>
    <row r="1027" customFormat="false" ht="15" hidden="false" customHeight="true" outlineLevel="0" collapsed="false">
      <c r="A1027" s="60" t="s">
        <v>70</v>
      </c>
      <c r="B1027" s="61" t="str">
        <f aca="false">VLOOKUP(A1027,PROGRAMAS!A:I,5,0)</f>
        <v>TEMÁTICO</v>
      </c>
      <c r="C1027" s="62" t="str">
        <f aca="false">VLOOKUP(A1027,PROGRAMAS!A:I,2,0)</f>
        <v>PIAUÍ SUSTENTÁVEL</v>
      </c>
      <c r="D1027" s="62" t="str">
        <f aca="false">VLOOKUP(A1027,PROGRAMAS!A:O,3,0)</f>
        <v>DIRETRIZ II</v>
      </c>
      <c r="E1027" s="62" t="str">
        <f aca="false">VLOOKUP(A1027,PROGRAMAS!A:O,6,0)</f>
        <v>MEIO AMBIENTE E RECURSOS HÍDRICOS</v>
      </c>
      <c r="F1027" s="73" t="e">
        <f aca="false">#N/A</f>
        <v>#N/A</v>
      </c>
      <c r="G1027" s="66" t="e">
        <f aca="false">VLOOKUP(F1027,'AÇÕES ORÇAMENTÁRIAS'!D:E,2,0)</f>
        <v>#N/A</v>
      </c>
      <c r="H1027" s="65" t="e">
        <f aca="false">VLOOKUP(CONCATENATE(G1027,J1027),'AÇÕES ORÇAMENTÁRIAS'!O:P,2,0)</f>
        <v>#N/A</v>
      </c>
      <c r="I1027" s="65" t="e">
        <f aca="false">VLOOKUP(CONCATENATE(G1027,J1027),'AÇÕES ORÇAMENTÁRIAS'!O:Q,3,0)</f>
        <v>#N/A</v>
      </c>
      <c r="J1027" s="66" t="str">
        <f aca="false">LEFT(K1027,5)</f>
        <v>28101</v>
      </c>
      <c r="K1027" s="67" t="s">
        <v>2114</v>
      </c>
      <c r="L1027" s="71" t="s">
        <v>2156</v>
      </c>
      <c r="M1027" s="66" t="str">
        <f aca="false">VLOOKUP(L1027,'AÇÕES ESTRATÉGICAS'!D:E,2,0)</f>
        <v>2562</v>
      </c>
      <c r="N1027" s="66" t="str">
        <f aca="false">CONCATENATE(J1027,O1027)</f>
        <v>28101CADASTRAMENTO DAS PROPRIEDADES RURAIS DE ACORDO COM AS ESPECIFICAÇÕES DO SICAR EFETIVADO</v>
      </c>
      <c r="O1027" s="13" t="s">
        <v>2157</v>
      </c>
      <c r="P1027" s="13" t="s">
        <v>213</v>
      </c>
      <c r="Q1027" s="15" t="n">
        <v>50</v>
      </c>
      <c r="R1027" s="69" t="str">
        <f aca="false">VLOOKUP(O1027,'PRODUTOS PPA'!G:G,1,0)</f>
        <v>CADASTRAMENTO DAS PROPRIEDADES RURAIS DE ACORDO COM AS ESPECIFICAÇÕES DO SICAR EFETIVADO</v>
      </c>
      <c r="S1027" s="15" t="e">
        <f aca="false">#N/A</f>
        <v>#N/A</v>
      </c>
      <c r="T1027" s="15" t="e">
        <f aca="false">#N/A</f>
        <v>#N/A</v>
      </c>
      <c r="U1027" s="15" t="e">
        <f aca="false">#N/A</f>
        <v>#N/A</v>
      </c>
      <c r="V1027" s="15"/>
      <c r="W1027" s="13"/>
      <c r="X1027" s="13"/>
      <c r="Y1027" s="13"/>
      <c r="Z1027" s="13"/>
      <c r="AA1027" s="13"/>
      <c r="AB1027" s="13"/>
      <c r="AC1027" s="13"/>
      <c r="AD1027" s="13"/>
      <c r="AE1027" s="13"/>
      <c r="AF1027" s="13"/>
    </row>
    <row r="1028" customFormat="false" ht="15" hidden="false" customHeight="true" outlineLevel="0" collapsed="false">
      <c r="A1028" s="60" t="s">
        <v>70</v>
      </c>
      <c r="B1028" s="61" t="str">
        <f aca="false">VLOOKUP(A1028,PROGRAMAS!A:I,5,0)</f>
        <v>TEMÁTICO</v>
      </c>
      <c r="C1028" s="62" t="str">
        <f aca="false">VLOOKUP(A1028,PROGRAMAS!A:I,2,0)</f>
        <v>PIAUÍ SUSTENTÁVEL</v>
      </c>
      <c r="D1028" s="62" t="str">
        <f aca="false">VLOOKUP(A1028,PROGRAMAS!A:O,3,0)</f>
        <v>DIRETRIZ II</v>
      </c>
      <c r="E1028" s="62" t="str">
        <f aca="false">VLOOKUP(A1028,PROGRAMAS!A:O,6,0)</f>
        <v>MEIO AMBIENTE E RECURSOS HÍDRICOS</v>
      </c>
      <c r="F1028" s="73" t="e">
        <f aca="false">#N/A</f>
        <v>#N/A</v>
      </c>
      <c r="G1028" s="66" t="e">
        <f aca="false">VLOOKUP(F1028,'AÇÕES ORÇAMENTÁRIAS'!D:E,2,0)</f>
        <v>#N/A</v>
      </c>
      <c r="H1028" s="65" t="e">
        <f aca="false">VLOOKUP(CONCATENATE(G1028,J1028),'AÇÕES ORÇAMENTÁRIAS'!O:P,2,0)</f>
        <v>#N/A</v>
      </c>
      <c r="I1028" s="65" t="e">
        <f aca="false">VLOOKUP(CONCATENATE(G1028,J1028),'AÇÕES ORÇAMENTÁRIAS'!O:Q,3,0)</f>
        <v>#N/A</v>
      </c>
      <c r="J1028" s="66" t="str">
        <f aca="false">LEFT(K1028,5)</f>
        <v>28101</v>
      </c>
      <c r="K1028" s="67" t="s">
        <v>2114</v>
      </c>
      <c r="L1028" s="71" t="s">
        <v>2156</v>
      </c>
      <c r="M1028" s="66" t="str">
        <f aca="false">VLOOKUP(L1028,'AÇÕES ESTRATÉGICAS'!D:E,2,0)</f>
        <v>2562</v>
      </c>
      <c r="N1028" s="66" t="str">
        <f aca="false">CONCATENATE(J1028,O1028)</f>
        <v>28101ZONEAMENTO ECOLÓGICO ECONÔMICO (ZEE) DO BIOMAS CAATINGA E MEIO NORTE ELABORADOS E ZEES EXISTENTES IMPLEMENTADOS</v>
      </c>
      <c r="O1028" s="13" t="s">
        <v>2158</v>
      </c>
      <c r="P1028" s="13" t="s">
        <v>1771</v>
      </c>
      <c r="Q1028" s="15" t="n">
        <v>1</v>
      </c>
      <c r="R1028" s="69" t="str">
        <f aca="false">VLOOKUP(O1028,'PRODUTOS PPA'!G:G,1,0)</f>
        <v>ZONEAMENTO ECOLÓGICO ECONÔMICO (ZEE) DO BIOMAS CAATINGA E MEIO NORTE ELABORADOS E ZEES EXISTENTES IMPLEMENTADOS</v>
      </c>
      <c r="S1028" s="15" t="e">
        <f aca="false">#N/A</f>
        <v>#N/A</v>
      </c>
      <c r="T1028" s="15" t="e">
        <f aca="false">#N/A</f>
        <v>#N/A</v>
      </c>
      <c r="U1028" s="15" t="e">
        <f aca="false">#N/A</f>
        <v>#N/A</v>
      </c>
      <c r="V1028" s="15"/>
      <c r="W1028" s="13"/>
      <c r="X1028" s="13"/>
      <c r="Y1028" s="13"/>
      <c r="Z1028" s="13"/>
      <c r="AA1028" s="13"/>
      <c r="AB1028" s="13"/>
      <c r="AC1028" s="13"/>
      <c r="AD1028" s="13"/>
      <c r="AE1028" s="13"/>
      <c r="AF1028" s="13"/>
    </row>
    <row r="1029" customFormat="false" ht="15" hidden="false" customHeight="true" outlineLevel="0" collapsed="false">
      <c r="A1029" s="60" t="s">
        <v>70</v>
      </c>
      <c r="B1029" s="61" t="str">
        <f aca="false">VLOOKUP(A1029,PROGRAMAS!A:I,5,0)</f>
        <v>TEMÁTICO</v>
      </c>
      <c r="C1029" s="62" t="str">
        <f aca="false">VLOOKUP(A1029,PROGRAMAS!A:I,2,0)</f>
        <v>PIAUÍ SUSTENTÁVEL</v>
      </c>
      <c r="D1029" s="62" t="str">
        <f aca="false">VLOOKUP(A1029,PROGRAMAS!A:O,3,0)</f>
        <v>DIRETRIZ II</v>
      </c>
      <c r="E1029" s="62" t="str">
        <f aca="false">VLOOKUP(A1029,PROGRAMAS!A:O,6,0)</f>
        <v>MEIO AMBIENTE E RECURSOS HÍDRICOS</v>
      </c>
      <c r="F1029" s="73" t="e">
        <f aca="false">#N/A</f>
        <v>#N/A</v>
      </c>
      <c r="G1029" s="66" t="e">
        <f aca="false">VLOOKUP(F1029,'AÇÕES ORÇAMENTÁRIAS'!D:E,2,0)</f>
        <v>#N/A</v>
      </c>
      <c r="H1029" s="65" t="e">
        <f aca="false">VLOOKUP(CONCATENATE(G1029,J1029),'AÇÕES ORÇAMENTÁRIAS'!O:P,2,0)</f>
        <v>#N/A</v>
      </c>
      <c r="I1029" s="65" t="e">
        <f aca="false">VLOOKUP(CONCATENATE(G1029,J1029),'AÇÕES ORÇAMENTÁRIAS'!O:Q,3,0)</f>
        <v>#N/A</v>
      </c>
      <c r="J1029" s="66" t="str">
        <f aca="false">LEFT(K1029,5)</f>
        <v>28101</v>
      </c>
      <c r="K1029" s="67" t="s">
        <v>2114</v>
      </c>
      <c r="L1029" s="71" t="s">
        <v>2159</v>
      </c>
      <c r="M1029" s="66" t="str">
        <f aca="false">VLOOKUP(L1029,'AÇÕES ESTRATÉGICAS'!D:E,2,0)</f>
        <v>2196</v>
      </c>
      <c r="N1029" s="66" t="str">
        <f aca="false">CONCATENATE(J1029,O1029)</f>
        <v>28101ESTAÇÕES DE MEDIÇÕES HIDROMETEREOLÓGICAS AUTOMÁTICAS IMPLANTADOS.</v>
      </c>
      <c r="O1029" s="13" t="s">
        <v>2160</v>
      </c>
      <c r="P1029" s="13" t="s">
        <v>147</v>
      </c>
      <c r="Q1029" s="15" t="n">
        <v>6</v>
      </c>
      <c r="R1029" s="69" t="str">
        <f aca="false">VLOOKUP(O1029,'PRODUTOS PPA'!G:G,1,0)</f>
        <v>ESTAÇÕES DE MEDIÇÕES HIDROMETEREOLÓGICAS AUTOMÁTICAS IMPLANTADOS.</v>
      </c>
      <c r="S1029" s="15" t="e">
        <f aca="false">#N/A</f>
        <v>#N/A</v>
      </c>
      <c r="T1029" s="15" t="e">
        <f aca="false">#N/A</f>
        <v>#N/A</v>
      </c>
      <c r="U1029" s="15" t="e">
        <f aca="false">#N/A</f>
        <v>#N/A</v>
      </c>
      <c r="V1029" s="15"/>
      <c r="W1029" s="13"/>
      <c r="X1029" s="13"/>
      <c r="Y1029" s="13"/>
      <c r="Z1029" s="13"/>
      <c r="AA1029" s="13"/>
      <c r="AB1029" s="13"/>
      <c r="AC1029" s="13"/>
      <c r="AD1029" s="13"/>
      <c r="AE1029" s="13"/>
      <c r="AF1029" s="13"/>
    </row>
    <row r="1030" customFormat="false" ht="15" hidden="false" customHeight="true" outlineLevel="0" collapsed="false">
      <c r="A1030" s="60" t="s">
        <v>70</v>
      </c>
      <c r="B1030" s="61" t="str">
        <f aca="false">VLOOKUP(A1030,PROGRAMAS!A:I,5,0)</f>
        <v>TEMÁTICO</v>
      </c>
      <c r="C1030" s="62" t="str">
        <f aca="false">VLOOKUP(A1030,PROGRAMAS!A:I,2,0)</f>
        <v>PIAUÍ SUSTENTÁVEL</v>
      </c>
      <c r="D1030" s="62" t="str">
        <f aca="false">VLOOKUP(A1030,PROGRAMAS!A:O,3,0)</f>
        <v>DIRETRIZ II</v>
      </c>
      <c r="E1030" s="62" t="str">
        <f aca="false">VLOOKUP(A1030,PROGRAMAS!A:O,6,0)</f>
        <v>MEIO AMBIENTE E RECURSOS HÍDRICOS</v>
      </c>
      <c r="F1030" s="73" t="e">
        <f aca="false">#N/A</f>
        <v>#N/A</v>
      </c>
      <c r="G1030" s="66" t="e">
        <f aca="false">VLOOKUP(F1030,'AÇÕES ORÇAMENTÁRIAS'!D:E,2,0)</f>
        <v>#N/A</v>
      </c>
      <c r="H1030" s="65" t="e">
        <f aca="false">VLOOKUP(CONCATENATE(G1030,J1030),'AÇÕES ORÇAMENTÁRIAS'!O:P,2,0)</f>
        <v>#N/A</v>
      </c>
      <c r="I1030" s="65" t="e">
        <f aca="false">VLOOKUP(CONCATENATE(G1030,J1030),'AÇÕES ORÇAMENTÁRIAS'!O:Q,3,0)</f>
        <v>#N/A</v>
      </c>
      <c r="J1030" s="66" t="str">
        <f aca="false">LEFT(K1030,5)</f>
        <v>28101</v>
      </c>
      <c r="K1030" s="67" t="s">
        <v>2114</v>
      </c>
      <c r="L1030" s="71" t="s">
        <v>2159</v>
      </c>
      <c r="M1030" s="66" t="str">
        <f aca="false">VLOOKUP(L1030,'AÇÕES ESTRATÉGICAS'!D:E,2,0)</f>
        <v>2196</v>
      </c>
      <c r="N1030" s="66" t="str">
        <f aca="false">CONCATENATE(J1030,O1030)</f>
        <v>28101PLUVIÔMETROS CONVENCIONAIS INSTALADOS.</v>
      </c>
      <c r="O1030" s="13" t="s">
        <v>2161</v>
      </c>
      <c r="P1030" s="13" t="s">
        <v>147</v>
      </c>
      <c r="Q1030" s="15" t="n">
        <v>30</v>
      </c>
      <c r="R1030" s="69" t="str">
        <f aca="false">VLOOKUP(O1030,'PRODUTOS PPA'!G:G,1,0)</f>
        <v>PLUVIÔMETROS CONVENCIONAIS INSTALADOS.</v>
      </c>
      <c r="S1030" s="15" t="e">
        <f aca="false">#N/A</f>
        <v>#N/A</v>
      </c>
      <c r="T1030" s="15" t="e">
        <f aca="false">#N/A</f>
        <v>#N/A</v>
      </c>
      <c r="U1030" s="15" t="e">
        <f aca="false">#N/A</f>
        <v>#N/A</v>
      </c>
      <c r="V1030" s="15"/>
      <c r="W1030" s="13"/>
      <c r="X1030" s="13"/>
      <c r="Y1030" s="13"/>
      <c r="Z1030" s="13"/>
      <c r="AA1030" s="13"/>
      <c r="AB1030" s="13"/>
      <c r="AC1030" s="13"/>
      <c r="AD1030" s="13"/>
      <c r="AE1030" s="13"/>
      <c r="AF1030" s="13"/>
    </row>
    <row r="1031" customFormat="false" ht="15" hidden="false" customHeight="true" outlineLevel="0" collapsed="false">
      <c r="A1031" s="60" t="s">
        <v>70</v>
      </c>
      <c r="B1031" s="61" t="str">
        <f aca="false">VLOOKUP(A1031,PROGRAMAS!A:I,5,0)</f>
        <v>TEMÁTICO</v>
      </c>
      <c r="C1031" s="62" t="str">
        <f aca="false">VLOOKUP(A1031,PROGRAMAS!A:I,2,0)</f>
        <v>PIAUÍ SUSTENTÁVEL</v>
      </c>
      <c r="D1031" s="62" t="str">
        <f aca="false">VLOOKUP(A1031,PROGRAMAS!A:O,3,0)</f>
        <v>DIRETRIZ II</v>
      </c>
      <c r="E1031" s="62" t="str">
        <f aca="false">VLOOKUP(A1031,PROGRAMAS!A:O,6,0)</f>
        <v>MEIO AMBIENTE E RECURSOS HÍDRICOS</v>
      </c>
      <c r="F1031" s="73" t="e">
        <f aca="false">#N/A</f>
        <v>#N/A</v>
      </c>
      <c r="G1031" s="66" t="e">
        <f aca="false">VLOOKUP(F1031,'AÇÕES ORÇAMENTÁRIAS'!D:E,2,0)</f>
        <v>#N/A</v>
      </c>
      <c r="H1031" s="65" t="e">
        <f aca="false">VLOOKUP(CONCATENATE(G1031,J1031),'AÇÕES ORÇAMENTÁRIAS'!O:P,2,0)</f>
        <v>#N/A</v>
      </c>
      <c r="I1031" s="65" t="e">
        <f aca="false">VLOOKUP(CONCATENATE(G1031,J1031),'AÇÕES ORÇAMENTÁRIAS'!O:Q,3,0)</f>
        <v>#N/A</v>
      </c>
      <c r="J1031" s="66" t="str">
        <f aca="false">LEFT(K1031,5)</f>
        <v>28101</v>
      </c>
      <c r="K1031" s="67" t="s">
        <v>2114</v>
      </c>
      <c r="L1031" s="71" t="s">
        <v>2140</v>
      </c>
      <c r="M1031" s="66" t="n">
        <v>2199</v>
      </c>
      <c r="N1031" s="66" t="str">
        <f aca="false">CONCATENATE(J1031,O1031)</f>
        <v>28101UNIDADES DE CONSERVAÇÃO NO BIOMA CAATINGA CRIADAS</v>
      </c>
      <c r="O1031" s="13" t="s">
        <v>2162</v>
      </c>
      <c r="P1031" s="13" t="s">
        <v>147</v>
      </c>
      <c r="Q1031" s="15" t="n">
        <v>1</v>
      </c>
      <c r="R1031" s="69" t="str">
        <f aca="false">VLOOKUP(O1031,'PRODUTOS PPA'!G:G,1,0)</f>
        <v>UNIDADES DE CONSERVAÇÃO NO BIOMA CAATINGA CRIADAS</v>
      </c>
      <c r="S1031" s="15" t="e">
        <f aca="false">#N/A</f>
        <v>#N/A</v>
      </c>
      <c r="T1031" s="15" t="e">
        <f aca="false">#N/A</f>
        <v>#N/A</v>
      </c>
      <c r="U1031" s="15" t="e">
        <f aca="false">#N/A</f>
        <v>#N/A</v>
      </c>
      <c r="V1031" s="15"/>
      <c r="W1031" s="13"/>
      <c r="X1031" s="13"/>
      <c r="Y1031" s="13"/>
      <c r="Z1031" s="13"/>
      <c r="AA1031" s="13"/>
      <c r="AB1031" s="13"/>
      <c r="AC1031" s="13"/>
      <c r="AD1031" s="13"/>
      <c r="AE1031" s="13"/>
      <c r="AF1031" s="13"/>
    </row>
    <row r="1032" customFormat="false" ht="15" hidden="false" customHeight="true" outlineLevel="0" collapsed="false">
      <c r="A1032" s="60" t="s">
        <v>70</v>
      </c>
      <c r="B1032" s="61" t="str">
        <f aca="false">VLOOKUP(A1032,PROGRAMAS!A:I,5,0)</f>
        <v>TEMÁTICO</v>
      </c>
      <c r="C1032" s="62" t="str">
        <f aca="false">VLOOKUP(A1032,PROGRAMAS!A:I,2,0)</f>
        <v>PIAUÍ SUSTENTÁVEL</v>
      </c>
      <c r="D1032" s="62" t="str">
        <f aca="false">VLOOKUP(A1032,PROGRAMAS!A:O,3,0)</f>
        <v>DIRETRIZ II</v>
      </c>
      <c r="E1032" s="62" t="str">
        <f aca="false">VLOOKUP(A1032,PROGRAMAS!A:O,6,0)</f>
        <v>MEIO AMBIENTE E RECURSOS HÍDRICOS</v>
      </c>
      <c r="F1032" s="73" t="e">
        <f aca="false">#N/A</f>
        <v>#N/A</v>
      </c>
      <c r="G1032" s="66" t="e">
        <f aca="false">VLOOKUP(F1032,'AÇÕES ORÇAMENTÁRIAS'!D:E,2,0)</f>
        <v>#N/A</v>
      </c>
      <c r="H1032" s="65" t="e">
        <f aca="false">VLOOKUP(CONCATENATE(G1032,J1032),'AÇÕES ORÇAMENTÁRIAS'!O:P,2,0)</f>
        <v>#N/A</v>
      </c>
      <c r="I1032" s="65" t="e">
        <f aca="false">VLOOKUP(CONCATENATE(G1032,J1032),'AÇÕES ORÇAMENTÁRIAS'!O:Q,3,0)</f>
        <v>#N/A</v>
      </c>
      <c r="J1032" s="66" t="str">
        <f aca="false">LEFT(K1032,5)</f>
        <v>28101</v>
      </c>
      <c r="K1032" s="67" t="s">
        <v>2114</v>
      </c>
      <c r="L1032" s="71" t="s">
        <v>2163</v>
      </c>
      <c r="M1032" s="66" t="str">
        <f aca="false">VLOOKUP(L1032,'AÇÕES ESTRATÉGICAS'!D:E,2,0)</f>
        <v>2650</v>
      </c>
      <c r="N1032" s="66" t="str">
        <f aca="false">CONCATENATE(J1032,O1032)</f>
        <v>28101COMITÊS DAS BACIAS HIDROGRÁFICAS DO ESTADO CONSOLIDADOS</v>
      </c>
      <c r="O1032" s="13" t="s">
        <v>2164</v>
      </c>
      <c r="P1032" s="13" t="s">
        <v>1033</v>
      </c>
      <c r="Q1032" s="15" t="n">
        <v>2</v>
      </c>
      <c r="R1032" s="69" t="str">
        <f aca="false">VLOOKUP(O1032,'PRODUTOS PPA'!G:G,1,0)</f>
        <v>COMITÊS DAS BACIAS HIDROGRÁFICAS DO ESTADO CONSOLIDADOS</v>
      </c>
      <c r="S1032" s="15" t="e">
        <f aca="false">#N/A</f>
        <v>#N/A</v>
      </c>
      <c r="T1032" s="15" t="e">
        <f aca="false">#N/A</f>
        <v>#N/A</v>
      </c>
      <c r="U1032" s="15" t="e">
        <f aca="false">#N/A</f>
        <v>#N/A</v>
      </c>
      <c r="V1032" s="15"/>
      <c r="W1032" s="13"/>
      <c r="X1032" s="13"/>
      <c r="Y1032" s="13"/>
      <c r="Z1032" s="13"/>
      <c r="AA1032" s="13"/>
      <c r="AB1032" s="13"/>
      <c r="AC1032" s="13"/>
      <c r="AD1032" s="13"/>
      <c r="AE1032" s="13"/>
      <c r="AF1032" s="13"/>
    </row>
    <row r="1033" customFormat="false" ht="15" hidden="false" customHeight="true" outlineLevel="0" collapsed="false">
      <c r="A1033" s="60" t="s">
        <v>94</v>
      </c>
      <c r="B1033" s="61" t="str">
        <f aca="false">VLOOKUP(A1033,PROGRAMAS!A:I,5,0)</f>
        <v>GESTÃO</v>
      </c>
      <c r="C1033" s="62" t="str">
        <f aca="false">VLOOKUP(A1033,PROGRAMAS!A:I,2,0)</f>
        <v>GESTÃO E MANUTENÇÃO DO PODER EXECUTIVO</v>
      </c>
      <c r="D1033" s="62" t="str">
        <f aca="false">VLOOKUP(A1033,PROGRAMAS!A:O,3,0)</f>
        <v>DIRETRIZ IV</v>
      </c>
      <c r="E1033" s="62"/>
      <c r="F1033" s="74" t="s">
        <v>255</v>
      </c>
      <c r="G1033" s="66" t="str">
        <f aca="false">VLOOKUP(F1033,'AÇÕES ORÇAMENTÁRIAS'!D:E,2,0)</f>
        <v>2000</v>
      </c>
      <c r="H1033" s="65" t="n">
        <f aca="false">VLOOKUP(CONCATENATE(G1033,J1033),'AÇÕES ORÇAMENTÁRIAS'!O:P,2,0)</f>
        <v>5561097</v>
      </c>
      <c r="I1033" s="65" t="n">
        <f aca="false">VLOOKUP(CONCATENATE(G1033,J1033),'AÇÕES ORÇAMENTÁRIAS'!O:Q,3,0)</f>
        <v>3322813.88</v>
      </c>
      <c r="J1033" s="66" t="str">
        <f aca="false">LEFT(K1033,5)</f>
        <v>28101</v>
      </c>
      <c r="K1033" s="67" t="s">
        <v>2114</v>
      </c>
      <c r="L1033" s="71" t="s">
        <v>2165</v>
      </c>
      <c r="M1033" s="66" t="str">
        <f aca="false">VLOOKUP(L1033,'AÇÕES ESTRATÉGICAS'!D:E,2,0)</f>
        <v>2617</v>
      </c>
      <c r="N1033" s="66" t="str">
        <f aca="false">CONCATENATE(J1033,O1033)</f>
        <v>28101CONCURSO PÚBLICO</v>
      </c>
      <c r="O1033" s="63" t="s">
        <v>1609</v>
      </c>
      <c r="P1033" s="63" t="s">
        <v>1610</v>
      </c>
      <c r="Q1033" s="15" t="n">
        <v>1</v>
      </c>
      <c r="R1033" s="69" t="str">
        <f aca="false">VLOOKUP(O1033,'PRODUTOS PPA'!G:G,1,0)</f>
        <v>CONCURSO PÚBLICO</v>
      </c>
      <c r="S1033" s="15" t="s">
        <v>255</v>
      </c>
      <c r="T1033" s="15" t="s">
        <v>260</v>
      </c>
      <c r="U1033" s="15" t="n">
        <v>5561097</v>
      </c>
      <c r="V1033" s="15"/>
      <c r="W1033" s="13"/>
      <c r="X1033" s="13"/>
      <c r="Y1033" s="13"/>
      <c r="Z1033" s="13"/>
      <c r="AA1033" s="13"/>
      <c r="AB1033" s="13"/>
      <c r="AC1033" s="13"/>
      <c r="AD1033" s="13"/>
      <c r="AE1033" s="13"/>
      <c r="AF1033" s="13"/>
    </row>
    <row r="1034" customFormat="false" ht="15" hidden="false" customHeight="true" outlineLevel="0" collapsed="false">
      <c r="A1034" s="60" t="s">
        <v>94</v>
      </c>
      <c r="B1034" s="61" t="str">
        <f aca="false">VLOOKUP(A1034,PROGRAMAS!A:I,5,0)</f>
        <v>GESTÃO</v>
      </c>
      <c r="C1034" s="62" t="str">
        <f aca="false">VLOOKUP(A1034,PROGRAMAS!A:I,2,0)</f>
        <v>GESTÃO E MANUTENÇÃO DO PODER EXECUTIVO</v>
      </c>
      <c r="D1034" s="62" t="str">
        <f aca="false">VLOOKUP(A1034,PROGRAMAS!A:O,3,0)</f>
        <v>DIRETRIZ IV</v>
      </c>
      <c r="E1034" s="62"/>
      <c r="F1034" s="74" t="s">
        <v>255</v>
      </c>
      <c r="G1034" s="66" t="str">
        <f aca="false">VLOOKUP(F1034,'AÇÕES ORÇAMENTÁRIAS'!D:E,2,0)</f>
        <v>2000</v>
      </c>
      <c r="H1034" s="65" t="n">
        <f aca="false">VLOOKUP(CONCATENATE(G1034,J1034),'AÇÕES ORÇAMENTÁRIAS'!O:P,2,0)</f>
        <v>5561097</v>
      </c>
      <c r="I1034" s="65" t="n">
        <f aca="false">VLOOKUP(CONCATENATE(G1034,J1034),'AÇÕES ORÇAMENTÁRIAS'!O:Q,3,0)</f>
        <v>3322813.88</v>
      </c>
      <c r="J1034" s="66" t="str">
        <f aca="false">LEFT(K1034,5)</f>
        <v>28101</v>
      </c>
      <c r="K1034" s="67" t="s">
        <v>2114</v>
      </c>
      <c r="L1034" s="71" t="s">
        <v>2165</v>
      </c>
      <c r="M1034" s="66" t="str">
        <f aca="false">VLOOKUP(L1034,'AÇÕES ESTRATÉGICAS'!D:E,2,0)</f>
        <v>2617</v>
      </c>
      <c r="N1034" s="66" t="str">
        <f aca="false">CONCATENATE(J1034,O1034)</f>
        <v>28101GESTÃO ADMINISTRATIVA MELHORADA</v>
      </c>
      <c r="O1034" s="63" t="s">
        <v>259</v>
      </c>
      <c r="P1034" s="63" t="s">
        <v>136</v>
      </c>
      <c r="Q1034" s="15" t="n">
        <v>25</v>
      </c>
      <c r="R1034" s="69" t="str">
        <f aca="false">VLOOKUP(O1034,'PRODUTOS PPA'!G:G,1,0)</f>
        <v>GESTÃO ADMINISTRATIVA MELHORADA</v>
      </c>
      <c r="S1034" s="15" t="s">
        <v>255</v>
      </c>
      <c r="T1034" s="15" t="s">
        <v>260</v>
      </c>
      <c r="U1034" s="15" t="n">
        <v>5561097</v>
      </c>
      <c r="V1034" s="15"/>
      <c r="W1034" s="13"/>
      <c r="X1034" s="13"/>
      <c r="Y1034" s="13"/>
      <c r="Z1034" s="13"/>
      <c r="AA1034" s="13"/>
      <c r="AB1034" s="13"/>
      <c r="AC1034" s="13"/>
      <c r="AD1034" s="13"/>
      <c r="AE1034" s="13"/>
      <c r="AF1034" s="13"/>
    </row>
    <row r="1035" customFormat="false" ht="15" hidden="false" customHeight="true" outlineLevel="0" collapsed="false">
      <c r="A1035" s="60" t="s">
        <v>94</v>
      </c>
      <c r="B1035" s="61" t="str">
        <f aca="false">VLOOKUP(A1035,PROGRAMAS!A:I,5,0)</f>
        <v>GESTÃO</v>
      </c>
      <c r="C1035" s="62" t="str">
        <f aca="false">VLOOKUP(A1035,PROGRAMAS!A:I,2,0)</f>
        <v>GESTÃO E MANUTENÇÃO DO PODER EXECUTIVO</v>
      </c>
      <c r="D1035" s="62" t="str">
        <f aca="false">VLOOKUP(A1035,PROGRAMAS!A:O,3,0)</f>
        <v>DIRETRIZ IV</v>
      </c>
      <c r="E1035" s="62"/>
      <c r="F1035" s="74" t="s">
        <v>160</v>
      </c>
      <c r="G1035" s="66" t="str">
        <f aca="false">VLOOKUP(F1035,'AÇÕES ORÇAMENTÁRIAS'!D:E,2,0)</f>
        <v>2284</v>
      </c>
      <c r="H1035" s="65" t="e">
        <f aca="false">VLOOKUP(CONCATENATE(G1035,J1035),'AÇÕES ORÇAMENTÁRIAS'!O:P,2,0)</f>
        <v>#N/A</v>
      </c>
      <c r="I1035" s="65" t="e">
        <f aca="false">VLOOKUP(CONCATENATE(G1035,J1035),'AÇÕES ORÇAMENTÁRIAS'!O:Q,3,0)</f>
        <v>#N/A</v>
      </c>
      <c r="J1035" s="66" t="str">
        <f aca="false">LEFT(K1035,5)</f>
        <v>28101</v>
      </c>
      <c r="K1035" s="67" t="s">
        <v>2114</v>
      </c>
      <c r="L1035" s="71" t="s">
        <v>2165</v>
      </c>
      <c r="M1035" s="66" t="str">
        <f aca="false">VLOOKUP(L1035,'AÇÕES ESTRATÉGICAS'!D:E,2,0)</f>
        <v>2617</v>
      </c>
      <c r="N1035" s="66" t="str">
        <f aca="false">CONCATENATE(J1035,O1035)</f>
        <v>28101FOLHA DE PESSOAL</v>
      </c>
      <c r="O1035" s="63" t="s">
        <v>2166</v>
      </c>
      <c r="P1035" s="63" t="s">
        <v>136</v>
      </c>
      <c r="Q1035" s="15" t="n">
        <v>25</v>
      </c>
      <c r="R1035" s="69" t="str">
        <f aca="false">VLOOKUP(O1035,'PRODUTOS PPA'!G:G,1,0)</f>
        <v>FOLHA DE PESSOAL</v>
      </c>
      <c r="S1035" s="15" t="s">
        <v>160</v>
      </c>
      <c r="T1035" s="15" t="s">
        <v>161</v>
      </c>
      <c r="U1035" s="15" t="e">
        <f aca="false">#N/A</f>
        <v>#N/A</v>
      </c>
      <c r="V1035" s="15"/>
      <c r="W1035" s="13"/>
      <c r="X1035" s="13"/>
      <c r="Y1035" s="13"/>
      <c r="Z1035" s="13"/>
      <c r="AA1035" s="13"/>
      <c r="AB1035" s="13"/>
      <c r="AC1035" s="13"/>
      <c r="AD1035" s="13"/>
      <c r="AE1035" s="13"/>
      <c r="AF1035" s="13"/>
    </row>
    <row r="1036" customFormat="false" ht="15" hidden="false" customHeight="true" outlineLevel="0" collapsed="false">
      <c r="A1036" s="60" t="s">
        <v>51</v>
      </c>
      <c r="B1036" s="61" t="str">
        <f aca="false">VLOOKUP(A1036,PROGRAMAS!A:I,5,0)</f>
        <v>TEMÁTICO</v>
      </c>
      <c r="C1036" s="62" t="str">
        <f aca="false">VLOOKUP(A1036,PROGRAMAS!A:I,2,0)</f>
        <v>GESTÃO MODERNA ORIENTADA PARA RESULTADOS</v>
      </c>
      <c r="D1036" s="62" t="str">
        <f aca="false">VLOOKUP(A1036,PROGRAMAS!A:O,3,0)</f>
        <v>DIRETRIZ IV</v>
      </c>
      <c r="E1036" s="62" t="str">
        <f aca="false">VLOOKUP(A1036,PROGRAMAS!A:O,6,0)</f>
        <v>INSTITUCIONAL</v>
      </c>
      <c r="F1036" s="73" t="e">
        <f aca="false">#N/A</f>
        <v>#N/A</v>
      </c>
      <c r="G1036" s="66" t="e">
        <f aca="false">VLOOKUP(F1036,'AÇÕES ORÇAMENTÁRIAS'!D:E,2,0)</f>
        <v>#N/A</v>
      </c>
      <c r="H1036" s="65" t="e">
        <f aca="false">VLOOKUP(CONCATENATE(G1036,J1036),'AÇÕES ORÇAMENTÁRIAS'!O:P,2,0)</f>
        <v>#N/A</v>
      </c>
      <c r="I1036" s="65" t="e">
        <f aca="false">VLOOKUP(CONCATENATE(G1036,J1036),'AÇÕES ORÇAMENTÁRIAS'!O:Q,3,0)</f>
        <v>#N/A</v>
      </c>
      <c r="J1036" s="66" t="str">
        <f aca="false">LEFT(K1036,5)</f>
        <v>30101</v>
      </c>
      <c r="K1036" s="67" t="s">
        <v>2167</v>
      </c>
      <c r="L1036" s="71" t="s">
        <v>2168</v>
      </c>
      <c r="M1036" s="66" t="str">
        <f aca="false">VLOOKUP(L1036,'AÇÕES ESTRATÉGICAS'!D:E,2,0)</f>
        <v>1628</v>
      </c>
      <c r="N1036" s="66" t="str">
        <f aca="false">CONCATENATE(J1036,O1036)</f>
        <v>30101CAPACITAÇÃO E QUALIFICAÇÃO DE SERVIDORES</v>
      </c>
      <c r="O1036" s="13" t="s">
        <v>2169</v>
      </c>
      <c r="P1036" s="13" t="s">
        <v>291</v>
      </c>
      <c r="Q1036" s="15" t="n">
        <v>12</v>
      </c>
      <c r="R1036" s="69" t="str">
        <f aca="false">VLOOKUP(O1036,'PRODUTOS PPA'!G:G,1,0)</f>
        <v>CAPACITAÇÃO E QUALIFICAÇÃO DE SERVIDORES</v>
      </c>
      <c r="S1036" s="15" t="e">
        <f aca="false">#N/A</f>
        <v>#N/A</v>
      </c>
      <c r="T1036" s="15" t="e">
        <f aca="false">#N/A</f>
        <v>#N/A</v>
      </c>
      <c r="U1036" s="15" t="e">
        <f aca="false">#N/A</f>
        <v>#N/A</v>
      </c>
      <c r="V1036" s="15"/>
      <c r="W1036" s="13"/>
      <c r="X1036" s="13"/>
      <c r="Y1036" s="13"/>
      <c r="Z1036" s="13"/>
      <c r="AA1036" s="13"/>
      <c r="AB1036" s="13"/>
      <c r="AC1036" s="13"/>
      <c r="AD1036" s="13"/>
      <c r="AE1036" s="13"/>
      <c r="AF1036" s="13"/>
    </row>
    <row r="1037" customFormat="false" ht="15" hidden="false" customHeight="true" outlineLevel="0" collapsed="false">
      <c r="A1037" s="60" t="s">
        <v>51</v>
      </c>
      <c r="B1037" s="61" t="str">
        <f aca="false">VLOOKUP(A1037,PROGRAMAS!A:I,5,0)</f>
        <v>TEMÁTICO</v>
      </c>
      <c r="C1037" s="62" t="str">
        <f aca="false">VLOOKUP(A1037,PROGRAMAS!A:I,2,0)</f>
        <v>GESTÃO MODERNA ORIENTADA PARA RESULTADOS</v>
      </c>
      <c r="D1037" s="62" t="str">
        <f aca="false">VLOOKUP(A1037,PROGRAMAS!A:O,3,0)</f>
        <v>DIRETRIZ IV</v>
      </c>
      <c r="E1037" s="62" t="str">
        <f aca="false">VLOOKUP(A1037,PROGRAMAS!A:O,6,0)</f>
        <v>INSTITUCIONAL</v>
      </c>
      <c r="F1037" s="73" t="e">
        <f aca="false">#N/A</f>
        <v>#N/A</v>
      </c>
      <c r="G1037" s="66" t="e">
        <f aca="false">VLOOKUP(F1037,'AÇÕES ORÇAMENTÁRIAS'!D:E,2,0)</f>
        <v>#N/A</v>
      </c>
      <c r="H1037" s="65" t="e">
        <f aca="false">VLOOKUP(CONCATENATE(G1037,J1037),'AÇÕES ORÇAMENTÁRIAS'!O:P,2,0)</f>
        <v>#N/A</v>
      </c>
      <c r="I1037" s="65" t="e">
        <f aca="false">VLOOKUP(CONCATENATE(G1037,J1037),'AÇÕES ORÇAMENTÁRIAS'!O:Q,3,0)</f>
        <v>#N/A</v>
      </c>
      <c r="J1037" s="66" t="str">
        <f aca="false">LEFT(K1037,5)</f>
        <v>30101</v>
      </c>
      <c r="K1037" s="67" t="s">
        <v>2167</v>
      </c>
      <c r="L1037" s="71" t="s">
        <v>2168</v>
      </c>
      <c r="M1037" s="66" t="str">
        <f aca="false">VLOOKUP(L1037,'AÇÕES ESTRATÉGICAS'!D:E,2,0)</f>
        <v>1628</v>
      </c>
      <c r="N1037" s="66" t="str">
        <f aca="false">CONCATENATE(J1037,O1037)</f>
        <v>30101MODERNIZAÇÃO DA TECNOLOGIA DE INFORMAÇÃO (AQUISIÇÃO DE EQUIPAMENTOS DE INFORMÁTICA)</v>
      </c>
      <c r="O1037" s="13" t="s">
        <v>2170</v>
      </c>
      <c r="P1037" s="13" t="s">
        <v>147</v>
      </c>
      <c r="Q1037" s="15" t="n">
        <v>10</v>
      </c>
      <c r="R1037" s="69" t="str">
        <f aca="false">VLOOKUP(O1037,'PRODUTOS PPA'!G:G,1,0)</f>
        <v>MODERNIZAÇÃO DA TECNOLOGIA DE INFORMAÇÃO (AQUISIÇÃO DE EQUIPAMENTOS DE INFORMÁTICA)</v>
      </c>
      <c r="S1037" s="15" t="e">
        <f aca="false">#N/A</f>
        <v>#N/A</v>
      </c>
      <c r="T1037" s="15" t="e">
        <f aca="false">#N/A</f>
        <v>#N/A</v>
      </c>
      <c r="U1037" s="15" t="e">
        <f aca="false">#N/A</f>
        <v>#N/A</v>
      </c>
      <c r="V1037" s="15"/>
      <c r="W1037" s="13"/>
      <c r="X1037" s="13"/>
      <c r="Y1037" s="13"/>
      <c r="Z1037" s="13"/>
      <c r="AA1037" s="13"/>
      <c r="AB1037" s="13"/>
      <c r="AC1037" s="13"/>
      <c r="AD1037" s="13"/>
      <c r="AE1037" s="13"/>
      <c r="AF1037" s="13"/>
    </row>
    <row r="1038" customFormat="false" ht="15" hidden="false" customHeight="true" outlineLevel="0" collapsed="false">
      <c r="A1038" s="60" t="s">
        <v>51</v>
      </c>
      <c r="B1038" s="61" t="str">
        <f aca="false">VLOOKUP(A1038,PROGRAMAS!A:I,5,0)</f>
        <v>TEMÁTICO</v>
      </c>
      <c r="C1038" s="62" t="str">
        <f aca="false">VLOOKUP(A1038,PROGRAMAS!A:I,2,0)</f>
        <v>GESTÃO MODERNA ORIENTADA PARA RESULTADOS</v>
      </c>
      <c r="D1038" s="62" t="str">
        <f aca="false">VLOOKUP(A1038,PROGRAMAS!A:O,3,0)</f>
        <v>DIRETRIZ IV</v>
      </c>
      <c r="E1038" s="62" t="str">
        <f aca="false">VLOOKUP(A1038,PROGRAMAS!A:O,6,0)</f>
        <v>INSTITUCIONAL</v>
      </c>
      <c r="F1038" s="73" t="e">
        <f aca="false">#N/A</f>
        <v>#N/A</v>
      </c>
      <c r="G1038" s="66" t="e">
        <f aca="false">VLOOKUP(F1038,'AÇÕES ORÇAMENTÁRIAS'!D:E,2,0)</f>
        <v>#N/A</v>
      </c>
      <c r="H1038" s="65" t="e">
        <f aca="false">VLOOKUP(CONCATENATE(G1038,J1038),'AÇÕES ORÇAMENTÁRIAS'!O:P,2,0)</f>
        <v>#N/A</v>
      </c>
      <c r="I1038" s="65" t="e">
        <f aca="false">VLOOKUP(CONCATENATE(G1038,J1038),'AÇÕES ORÇAMENTÁRIAS'!O:Q,3,0)</f>
        <v>#N/A</v>
      </c>
      <c r="J1038" s="66" t="str">
        <f aca="false">LEFT(K1038,5)</f>
        <v>30101</v>
      </c>
      <c r="K1038" s="67" t="s">
        <v>2167</v>
      </c>
      <c r="L1038" s="71" t="s">
        <v>2168</v>
      </c>
      <c r="M1038" s="66" t="str">
        <f aca="false">VLOOKUP(L1038,'AÇÕES ESTRATÉGICAS'!D:E,2,0)</f>
        <v>1628</v>
      </c>
      <c r="N1038" s="66" t="str">
        <f aca="false">CONCATENATE(J1038,O1038)</f>
        <v>30101REFORMA DAS INSTALAÇÕES FÍSICAS, HIDRÁULICAS E ELETRICAS</v>
      </c>
      <c r="O1038" s="13" t="s">
        <v>2171</v>
      </c>
      <c r="P1038" s="13" t="s">
        <v>147</v>
      </c>
      <c r="Q1038" s="15" t="n">
        <v>10</v>
      </c>
      <c r="R1038" s="69" t="str">
        <f aca="false">VLOOKUP(O1038,'PRODUTOS PPA'!G:G,1,0)</f>
        <v>REFORMA DAS INSTALAÇÕES FÍSICAS, HIDRÁULICAS E ELETRICAS</v>
      </c>
      <c r="S1038" s="15" t="e">
        <f aca="false">#N/A</f>
        <v>#N/A</v>
      </c>
      <c r="T1038" s="15" t="e">
        <f aca="false">#N/A</f>
        <v>#N/A</v>
      </c>
      <c r="U1038" s="15" t="e">
        <f aca="false">#N/A</f>
        <v>#N/A</v>
      </c>
      <c r="V1038" s="15"/>
      <c r="W1038" s="13"/>
      <c r="X1038" s="13"/>
      <c r="Y1038" s="13"/>
      <c r="Z1038" s="13"/>
      <c r="AA1038" s="13"/>
      <c r="AB1038" s="13"/>
      <c r="AC1038" s="13"/>
      <c r="AD1038" s="13"/>
      <c r="AE1038" s="13"/>
      <c r="AF1038" s="13"/>
    </row>
    <row r="1039" customFormat="false" ht="15" hidden="false" customHeight="true" outlineLevel="0" collapsed="false">
      <c r="A1039" s="60" t="s">
        <v>57</v>
      </c>
      <c r="B1039" s="61" t="str">
        <f aca="false">VLOOKUP(A1039,PROGRAMAS!A:I,5,0)</f>
        <v>TEMÁTICO</v>
      </c>
      <c r="C1039" s="62" t="str">
        <f aca="false">VLOOKUP(A1039,PROGRAMAS!A:I,2,0)</f>
        <v>ASSISTÊNCIA, INCLUSÃO SOCIAL E GARANTIA DE DIREITOS</v>
      </c>
      <c r="D1039" s="62" t="str">
        <f aca="false">VLOOKUP(A1039,PROGRAMAS!A:O,3,0)</f>
        <v>DIRETRIZ I</v>
      </c>
      <c r="E1039" s="62" t="str">
        <f aca="false">VLOOKUP(A1039,PROGRAMAS!A:O,6,0)</f>
        <v>SAÚDE E ASSISTÊNCIA SOCIAL</v>
      </c>
      <c r="F1039" s="74" t="s">
        <v>2172</v>
      </c>
      <c r="G1039" s="66" t="n">
        <v>2351</v>
      </c>
      <c r="H1039" s="65" t="n">
        <f aca="false">VLOOKUP(CONCATENATE(G1039,J1039),'AÇÕES ORÇAMENTÁRIAS'!O:P,2,0)</f>
        <v>400000</v>
      </c>
      <c r="I1039" s="65" t="n">
        <f aca="false">VLOOKUP(CONCATENATE(G1039,J1039),'AÇÕES ORÇAMENTÁRIAS'!O:Q,3,0)</f>
        <v>208000</v>
      </c>
      <c r="J1039" s="66" t="str">
        <f aca="false">LEFT(K1039,5)</f>
        <v>30101</v>
      </c>
      <c r="K1039" s="67" t="s">
        <v>2167</v>
      </c>
      <c r="L1039" s="71" t="s">
        <v>2173</v>
      </c>
      <c r="M1039" s="66" t="str">
        <f aca="false">VLOOKUP(L1039,'AÇÕES ESTRATÉGICAS'!D:E,2,0)</f>
        <v>2595</v>
      </c>
      <c r="N1039" s="66" t="str">
        <f aca="false">CONCATENATE(J1039,O1039)</f>
        <v>30101CAPACITAÇÃO E QUALIFICAÇÃO DOS TRABALHADORES DO SUAS E REPRESENTANTES DAS INSTÂNCIAS DE CONTROLE SOCIAL;</v>
      </c>
      <c r="O1039" s="13" t="s">
        <v>2174</v>
      </c>
      <c r="P1039" s="13" t="s">
        <v>291</v>
      </c>
      <c r="Q1039" s="15" t="n">
        <v>11</v>
      </c>
      <c r="R1039" s="69" t="str">
        <f aca="false">VLOOKUP(O1039,'PRODUTOS PPA'!G:G,1,0)</f>
        <v>CAPACITAÇÃO E QUALIFICAÇÃO DOS TRABALHADORES DO SUAS E REPRESENTANTES DAS INSTÂNCIAS DE CONTROLE SOCIAL;</v>
      </c>
      <c r="S1039" s="15" t="s">
        <v>2172</v>
      </c>
      <c r="T1039" s="15" t="n">
        <v>2351</v>
      </c>
      <c r="U1039" s="15" t="n">
        <v>400000</v>
      </c>
      <c r="V1039" s="15"/>
      <c r="W1039" s="13"/>
      <c r="X1039" s="13"/>
      <c r="Y1039" s="13"/>
      <c r="Z1039" s="13"/>
      <c r="AA1039" s="13"/>
      <c r="AB1039" s="13"/>
      <c r="AC1039" s="13"/>
      <c r="AD1039" s="13"/>
      <c r="AE1039" s="13"/>
      <c r="AF1039" s="13"/>
    </row>
    <row r="1040" customFormat="false" ht="15" hidden="false" customHeight="true" outlineLevel="0" collapsed="false">
      <c r="A1040" s="60" t="s">
        <v>57</v>
      </c>
      <c r="B1040" s="61" t="str">
        <f aca="false">VLOOKUP(A1040,PROGRAMAS!A:I,5,0)</f>
        <v>TEMÁTICO</v>
      </c>
      <c r="C1040" s="62" t="str">
        <f aca="false">VLOOKUP(A1040,PROGRAMAS!A:I,2,0)</f>
        <v>ASSISTÊNCIA, INCLUSÃO SOCIAL E GARANTIA DE DIREITOS</v>
      </c>
      <c r="D1040" s="62" t="str">
        <f aca="false">VLOOKUP(A1040,PROGRAMAS!A:O,3,0)</f>
        <v>DIRETRIZ I</v>
      </c>
      <c r="E1040" s="62" t="str">
        <f aca="false">VLOOKUP(A1040,PROGRAMAS!A:O,6,0)</f>
        <v>SAÚDE E ASSISTÊNCIA SOCIAL</v>
      </c>
      <c r="F1040" s="74" t="s">
        <v>2172</v>
      </c>
      <c r="G1040" s="66" t="n">
        <v>2351</v>
      </c>
      <c r="H1040" s="65" t="n">
        <f aca="false">VLOOKUP(CONCATENATE(G1040,J1040),'AÇÕES ORÇAMENTÁRIAS'!O:P,2,0)</f>
        <v>400000</v>
      </c>
      <c r="I1040" s="65" t="n">
        <f aca="false">VLOOKUP(CONCATENATE(G1040,J1040),'AÇÕES ORÇAMENTÁRIAS'!O:Q,3,0)</f>
        <v>208000</v>
      </c>
      <c r="J1040" s="66" t="str">
        <f aca="false">LEFT(K1040,5)</f>
        <v>30101</v>
      </c>
      <c r="K1040" s="67" t="s">
        <v>2167</v>
      </c>
      <c r="L1040" s="71" t="s">
        <v>2173</v>
      </c>
      <c r="M1040" s="66" t="str">
        <f aca="false">VLOOKUP(L1040,'AÇÕES ESTRATÉGICAS'!D:E,2,0)</f>
        <v>2595</v>
      </c>
      <c r="N1040" s="66" t="str">
        <f aca="false">CONCATENATE(J1040,O1040)</f>
        <v>30101REALIZAÇÃO DAS CONFERÊNCIAS ESTADUAIS DE DIREITO HUMANO, SEGURANÇA ALIMENTAR E ASSISTENCIA SOCIAL</v>
      </c>
      <c r="O1040" s="13" t="s">
        <v>2175</v>
      </c>
      <c r="P1040" s="13" t="s">
        <v>311</v>
      </c>
      <c r="Q1040" s="15" t="n">
        <v>2</v>
      </c>
      <c r="R1040" s="69" t="str">
        <f aca="false">VLOOKUP(O1040,'PRODUTOS PPA'!G:G,1,0)</f>
        <v>REALIZAÇÃO DAS CONFERÊNCIAS ESTADUAIS DE DIREITO HUMANO, SEGURANÇA ALIMENTAR E ASSISTENCIA SOCIAL</v>
      </c>
      <c r="S1040" s="15" t="s">
        <v>2172</v>
      </c>
      <c r="T1040" s="15" t="n">
        <v>2351</v>
      </c>
      <c r="U1040" s="15" t="n">
        <v>400000</v>
      </c>
      <c r="V1040" s="15"/>
      <c r="W1040" s="13"/>
      <c r="X1040" s="13"/>
      <c r="Y1040" s="13"/>
      <c r="Z1040" s="13"/>
      <c r="AA1040" s="13"/>
      <c r="AB1040" s="13"/>
      <c r="AC1040" s="13"/>
      <c r="AD1040" s="13"/>
      <c r="AE1040" s="13"/>
      <c r="AF1040" s="13"/>
    </row>
    <row r="1041" customFormat="false" ht="15" hidden="false" customHeight="true" outlineLevel="0" collapsed="false">
      <c r="A1041" s="60" t="s">
        <v>57</v>
      </c>
      <c r="B1041" s="61" t="str">
        <f aca="false">VLOOKUP(A1041,PROGRAMAS!A:I,5,0)</f>
        <v>TEMÁTICO</v>
      </c>
      <c r="C1041" s="62" t="str">
        <f aca="false">VLOOKUP(A1041,PROGRAMAS!A:I,2,0)</f>
        <v>ASSISTÊNCIA, INCLUSÃO SOCIAL E GARANTIA DE DIREITOS</v>
      </c>
      <c r="D1041" s="62" t="str">
        <f aca="false">VLOOKUP(A1041,PROGRAMAS!A:O,3,0)</f>
        <v>DIRETRIZ I</v>
      </c>
      <c r="E1041" s="62" t="str">
        <f aca="false">VLOOKUP(A1041,PROGRAMAS!A:O,6,0)</f>
        <v>SAÚDE E ASSISTÊNCIA SOCIAL</v>
      </c>
      <c r="F1041" s="74" t="s">
        <v>2172</v>
      </c>
      <c r="G1041" s="66" t="n">
        <v>2351</v>
      </c>
      <c r="H1041" s="65" t="n">
        <f aca="false">VLOOKUP(CONCATENATE(G1041,J1041),'AÇÕES ORÇAMENTÁRIAS'!O:P,2,0)</f>
        <v>400000</v>
      </c>
      <c r="I1041" s="65" t="n">
        <f aca="false">VLOOKUP(CONCATENATE(G1041,J1041),'AÇÕES ORÇAMENTÁRIAS'!O:Q,3,0)</f>
        <v>208000</v>
      </c>
      <c r="J1041" s="66" t="str">
        <f aca="false">LEFT(K1041,5)</f>
        <v>30101</v>
      </c>
      <c r="K1041" s="67" t="s">
        <v>2167</v>
      </c>
      <c r="L1041" s="71" t="s">
        <v>2173</v>
      </c>
      <c r="M1041" s="66" t="str">
        <f aca="false">VLOOKUP(L1041,'AÇÕES ESTRATÉGICAS'!D:E,2,0)</f>
        <v>2595</v>
      </c>
      <c r="N1041" s="66" t="str">
        <f aca="false">CONCATENATE(J1041,O1041)</f>
        <v>30101REGULAMENTAR E ESTRUTURAR OS FUNDOS ESTADUAIS DA POLÍTICA DA PESSOA IDOSA E DA CRIANÇA E ADOLESCENTE</v>
      </c>
      <c r="O1041" s="13" t="s">
        <v>2176</v>
      </c>
      <c r="P1041" s="13" t="s">
        <v>147</v>
      </c>
      <c r="Q1041" s="15" t="n">
        <v>1</v>
      </c>
      <c r="R1041" s="69" t="str">
        <f aca="false">VLOOKUP(O1041,'PRODUTOS PPA'!G:G,1,0)</f>
        <v>REGULAMENTAR E ESTRUTURAR OS FUNDOS ESTADUAIS DA POLÍTICA DA PESSOA IDOSA E DA CRIANÇA E ADOLESCENTE</v>
      </c>
      <c r="S1041" s="15" t="s">
        <v>2172</v>
      </c>
      <c r="T1041" s="15" t="n">
        <v>2351</v>
      </c>
      <c r="U1041" s="15" t="n">
        <v>400000</v>
      </c>
      <c r="V1041" s="15"/>
      <c r="W1041" s="13"/>
      <c r="X1041" s="13"/>
      <c r="Y1041" s="13"/>
      <c r="Z1041" s="13"/>
      <c r="AA1041" s="13"/>
      <c r="AB1041" s="13"/>
      <c r="AC1041" s="13"/>
      <c r="AD1041" s="13"/>
      <c r="AE1041" s="13"/>
      <c r="AF1041" s="13"/>
    </row>
    <row r="1042" customFormat="false" ht="15" hidden="false" customHeight="true" outlineLevel="0" collapsed="false">
      <c r="A1042" s="60" t="s">
        <v>57</v>
      </c>
      <c r="B1042" s="61" t="str">
        <f aca="false">VLOOKUP(A1042,PROGRAMAS!A:I,5,0)</f>
        <v>TEMÁTICO</v>
      </c>
      <c r="C1042" s="62" t="str">
        <f aca="false">VLOOKUP(A1042,PROGRAMAS!A:I,2,0)</f>
        <v>ASSISTÊNCIA, INCLUSÃO SOCIAL E GARANTIA DE DIREITOS</v>
      </c>
      <c r="D1042" s="62" t="str">
        <f aca="false">VLOOKUP(A1042,PROGRAMAS!A:O,3,0)</f>
        <v>DIRETRIZ I</v>
      </c>
      <c r="E1042" s="62" t="str">
        <f aca="false">VLOOKUP(A1042,PROGRAMAS!A:O,6,0)</f>
        <v>SAÚDE E ASSISTÊNCIA SOCIAL</v>
      </c>
      <c r="F1042" s="74" t="s">
        <v>2177</v>
      </c>
      <c r="G1042" s="66" t="n">
        <v>1719</v>
      </c>
      <c r="H1042" s="65" t="n">
        <f aca="false">VLOOKUP(CONCATENATE(G1042,J1042),'AÇÕES ORÇAMENTÁRIAS'!O:P,2,0)</f>
        <v>180000</v>
      </c>
      <c r="I1042" s="65" t="n">
        <f aca="false">VLOOKUP(CONCATENATE(G1042,J1042),'AÇÕES ORÇAMENTÁRIAS'!O:Q,3,0)</f>
        <v>0</v>
      </c>
      <c r="J1042" s="66" t="str">
        <f aca="false">LEFT(K1042,5)</f>
        <v>30101</v>
      </c>
      <c r="K1042" s="67" t="s">
        <v>2167</v>
      </c>
      <c r="L1042" s="71" t="s">
        <v>2178</v>
      </c>
      <c r="M1042" s="66" t="str">
        <f aca="false">VLOOKUP(L1042,'AÇÕES ESTRATÉGICAS'!D:E,2,0)</f>
        <v>2707</v>
      </c>
      <c r="N1042" s="66" t="str">
        <f aca="false">CONCATENATE(J1042,O1042)</f>
        <v>30101CAPACITAÇÃO DOS PROFISSIONAIS E FAMÍLIAS PARA ATUAREM NAS AÇÕES DE EDUCAÇÃO ALIMENTAR E NUTRICIONAL</v>
      </c>
      <c r="O1042" s="13" t="s">
        <v>2179</v>
      </c>
      <c r="P1042" s="13" t="s">
        <v>291</v>
      </c>
      <c r="Q1042" s="15" t="n">
        <v>56</v>
      </c>
      <c r="R1042" s="69" t="str">
        <f aca="false">VLOOKUP(O1042,'PRODUTOS PPA'!G:G,1,0)</f>
        <v>CAPACITAÇÃO DOS PROFISSIONAIS E FAMÍLIAS PARA ATUAREM NAS AÇÕES DE EDUCAÇÃO ALIMENTAR E NUTRICIONAL</v>
      </c>
      <c r="S1042" s="15" t="s">
        <v>2177</v>
      </c>
      <c r="T1042" s="15" t="n">
        <v>1719</v>
      </c>
      <c r="U1042" s="15" t="n">
        <v>180000</v>
      </c>
      <c r="V1042" s="15"/>
      <c r="W1042" s="13"/>
      <c r="X1042" s="13"/>
      <c r="Y1042" s="13"/>
      <c r="Z1042" s="13"/>
      <c r="AA1042" s="13"/>
      <c r="AB1042" s="13"/>
      <c r="AC1042" s="13"/>
      <c r="AD1042" s="13"/>
      <c r="AE1042" s="13"/>
      <c r="AF1042" s="13"/>
    </row>
    <row r="1043" customFormat="false" ht="15" hidden="false" customHeight="true" outlineLevel="0" collapsed="false">
      <c r="A1043" s="60" t="s">
        <v>57</v>
      </c>
      <c r="B1043" s="61" t="str">
        <f aca="false">VLOOKUP(A1043,PROGRAMAS!A:I,5,0)</f>
        <v>TEMÁTICO</v>
      </c>
      <c r="C1043" s="62" t="str">
        <f aca="false">VLOOKUP(A1043,PROGRAMAS!A:I,2,0)</f>
        <v>ASSISTÊNCIA, INCLUSÃO SOCIAL E GARANTIA DE DIREITOS</v>
      </c>
      <c r="D1043" s="62" t="str">
        <f aca="false">VLOOKUP(A1043,PROGRAMAS!A:O,3,0)</f>
        <v>DIRETRIZ I</v>
      </c>
      <c r="E1043" s="62" t="str">
        <f aca="false">VLOOKUP(A1043,PROGRAMAS!A:O,6,0)</f>
        <v>SAÚDE E ASSISTÊNCIA SOCIAL</v>
      </c>
      <c r="F1043" s="74" t="s">
        <v>2180</v>
      </c>
      <c r="G1043" s="66" t="n">
        <v>1091</v>
      </c>
      <c r="H1043" s="65" t="n">
        <f aca="false">VLOOKUP(CONCATENATE(G1043,J1043),'AÇÕES ORÇAMENTÁRIAS'!O:P,2,0)</f>
        <v>180000</v>
      </c>
      <c r="I1043" s="65" t="n">
        <f aca="false">VLOOKUP(CONCATENATE(G1043,J1043),'AÇÕES ORÇAMENTÁRIAS'!O:Q,3,0)</f>
        <v>0</v>
      </c>
      <c r="J1043" s="66" t="str">
        <f aca="false">LEFT(K1043,5)</f>
        <v>30101</v>
      </c>
      <c r="K1043" s="67" t="s">
        <v>2167</v>
      </c>
      <c r="L1043" s="71" t="s">
        <v>2181</v>
      </c>
      <c r="M1043" s="66" t="str">
        <f aca="false">VLOOKUP(L1043,'AÇÕES ESTRATÉGICAS'!D:E,2,0)</f>
        <v>2576</v>
      </c>
      <c r="N1043" s="66" t="str">
        <f aca="false">CONCATENATE(J1043,O1043)</f>
        <v>30101CAPACITAÇÃO EM EMPREENDEDORISMO VOLTADAS PARA AS FAMÍLIAS EM SITUAÇÃO DE VULNERABILIDADES</v>
      </c>
      <c r="O1043" s="13" t="s">
        <v>2180</v>
      </c>
      <c r="P1043" s="13" t="s">
        <v>1300</v>
      </c>
      <c r="Q1043" s="15" t="n">
        <v>125</v>
      </c>
      <c r="R1043" s="69" t="str">
        <f aca="false">VLOOKUP(O1043,'PRODUTOS PPA'!G:G,1,0)</f>
        <v>CAPACITAÇÃO EM EMPREENDEDORISMO VOLTADAS PARA AS FAMÍLIAS EM SITUAÇÃO DE VULNERABILIDADES</v>
      </c>
      <c r="S1043" s="15" t="s">
        <v>2180</v>
      </c>
      <c r="T1043" s="15" t="n">
        <v>1091</v>
      </c>
      <c r="U1043" s="15" t="n">
        <v>180000</v>
      </c>
      <c r="V1043" s="15"/>
      <c r="W1043" s="13"/>
      <c r="X1043" s="13"/>
      <c r="Y1043" s="13"/>
      <c r="Z1043" s="13"/>
      <c r="AA1043" s="13"/>
      <c r="AB1043" s="13"/>
      <c r="AC1043" s="13"/>
      <c r="AD1043" s="13"/>
      <c r="AE1043" s="13"/>
      <c r="AF1043" s="13"/>
    </row>
    <row r="1044" customFormat="false" ht="15" hidden="false" customHeight="true" outlineLevel="0" collapsed="false">
      <c r="A1044" s="60" t="s">
        <v>57</v>
      </c>
      <c r="B1044" s="61" t="str">
        <f aca="false">VLOOKUP(A1044,PROGRAMAS!A:I,5,0)</f>
        <v>TEMÁTICO</v>
      </c>
      <c r="C1044" s="62" t="str">
        <f aca="false">VLOOKUP(A1044,PROGRAMAS!A:I,2,0)</f>
        <v>ASSISTÊNCIA, INCLUSÃO SOCIAL E GARANTIA DE DIREITOS</v>
      </c>
      <c r="D1044" s="62" t="str">
        <f aca="false">VLOOKUP(A1044,PROGRAMAS!A:O,3,0)</f>
        <v>DIRETRIZ I</v>
      </c>
      <c r="E1044" s="62" t="str">
        <f aca="false">VLOOKUP(A1044,PROGRAMAS!A:O,6,0)</f>
        <v>SAÚDE E ASSISTÊNCIA SOCIAL</v>
      </c>
      <c r="F1044" s="74" t="s">
        <v>2182</v>
      </c>
      <c r="G1044" s="66" t="str">
        <f aca="false">VLOOKUP(F1044,'AÇÕES ORÇAMENTÁRIAS'!D:E,2,0)</f>
        <v>1723</v>
      </c>
      <c r="H1044" s="65" t="n">
        <f aca="false">VLOOKUP(CONCATENATE(G1044,J1044),'AÇÕES ORÇAMENTÁRIAS'!O:P,2,0)</f>
        <v>445000</v>
      </c>
      <c r="I1044" s="65" t="n">
        <f aca="false">VLOOKUP(CONCATENATE(G1044,J1044),'AÇÕES ORÇAMENTÁRIAS'!O:Q,3,0)</f>
        <v>0</v>
      </c>
      <c r="J1044" s="66" t="str">
        <f aca="false">LEFT(K1044,5)</f>
        <v>30101</v>
      </c>
      <c r="K1044" s="67" t="s">
        <v>2167</v>
      </c>
      <c r="L1044" s="71" t="s">
        <v>2183</v>
      </c>
      <c r="M1044" s="66" t="str">
        <f aca="false">VLOOKUP(L1044,'AÇÕES ESTRATÉGICAS'!D:E,2,0)</f>
        <v>2716</v>
      </c>
      <c r="N1044" s="66" t="str">
        <f aca="false">CONCATENATE(J1044,O1044)</f>
        <v>30101CONSTRUÇÃO DE CENTROS DE DIREITOS HUMANOS</v>
      </c>
      <c r="O1044" s="13" t="s">
        <v>2182</v>
      </c>
      <c r="P1044" s="13" t="s">
        <v>700</v>
      </c>
      <c r="Q1044" s="15" t="n">
        <v>1</v>
      </c>
      <c r="R1044" s="69" t="str">
        <f aca="false">VLOOKUP(O1044,'PRODUTOS PPA'!G:G,1,0)</f>
        <v>CONSTRUÇÃO DE CENTROS DE DIREITOS HUMANOS</v>
      </c>
      <c r="S1044" s="15" t="s">
        <v>2182</v>
      </c>
      <c r="T1044" s="15" t="s">
        <v>2184</v>
      </c>
      <c r="U1044" s="15" t="n">
        <v>445000</v>
      </c>
      <c r="V1044" s="15"/>
      <c r="W1044" s="13"/>
      <c r="X1044" s="13"/>
      <c r="Y1044" s="13"/>
      <c r="Z1044" s="13"/>
      <c r="AA1044" s="13"/>
      <c r="AB1044" s="13"/>
      <c r="AC1044" s="13"/>
      <c r="AD1044" s="13"/>
      <c r="AE1044" s="13"/>
      <c r="AF1044" s="13"/>
    </row>
    <row r="1045" customFormat="false" ht="15" hidden="false" customHeight="true" outlineLevel="0" collapsed="false">
      <c r="A1045" s="60" t="s">
        <v>57</v>
      </c>
      <c r="B1045" s="61" t="str">
        <f aca="false">VLOOKUP(A1045,PROGRAMAS!A:I,5,0)</f>
        <v>TEMÁTICO</v>
      </c>
      <c r="C1045" s="62" t="str">
        <f aca="false">VLOOKUP(A1045,PROGRAMAS!A:I,2,0)</f>
        <v>ASSISTÊNCIA, INCLUSÃO SOCIAL E GARANTIA DE DIREITOS</v>
      </c>
      <c r="D1045" s="62" t="str">
        <f aca="false">VLOOKUP(A1045,PROGRAMAS!A:O,3,0)</f>
        <v>DIRETRIZ I</v>
      </c>
      <c r="E1045" s="62" t="str">
        <f aca="false">VLOOKUP(A1045,PROGRAMAS!A:O,6,0)</f>
        <v>SAÚDE E ASSISTÊNCIA SOCIAL</v>
      </c>
      <c r="F1045" s="74" t="s">
        <v>2185</v>
      </c>
      <c r="G1045" s="66" t="str">
        <f aca="false">VLOOKUP(F1045,'AÇÕES ORÇAMENTÁRIAS'!D:E,2,0)</f>
        <v>1720</v>
      </c>
      <c r="H1045" s="65" t="n">
        <f aca="false">VLOOKUP(CONCATENATE(G1045,J1045),'AÇÕES ORÇAMENTÁRIAS'!O:P,2,0)</f>
        <v>220000</v>
      </c>
      <c r="I1045" s="65" t="n">
        <f aca="false">VLOOKUP(CONCATENATE(G1045,J1045),'AÇÕES ORÇAMENTÁRIAS'!O:Q,3,0)</f>
        <v>0</v>
      </c>
      <c r="J1045" s="66" t="str">
        <f aca="false">LEFT(K1045,5)</f>
        <v>30101</v>
      </c>
      <c r="K1045" s="67" t="s">
        <v>2167</v>
      </c>
      <c r="L1045" s="71" t="s">
        <v>2178</v>
      </c>
      <c r="M1045" s="66" t="str">
        <f aca="false">VLOOKUP(L1045,'AÇÕES ESTRATÉGICAS'!D:E,2,0)</f>
        <v>2707</v>
      </c>
      <c r="N1045" s="66" t="str">
        <f aca="false">CONCATENATE(J1045,O1045)</f>
        <v>30101EFETIVAÇÃO DO SISTEMA ESTADUAL DE SEGURANÇA ALIMENTAR E NUTRICIONAL NOS 11 TERRITÓRIOS DO ESTADO</v>
      </c>
      <c r="O1045" s="13" t="s">
        <v>2186</v>
      </c>
      <c r="P1045" s="13" t="s">
        <v>1300</v>
      </c>
      <c r="Q1045" s="15" t="n">
        <v>55</v>
      </c>
      <c r="R1045" s="69" t="str">
        <f aca="false">VLOOKUP(O1045,'PRODUTOS PPA'!G:G,1,0)</f>
        <v>EFETIVAÇÃO DO SISTEMA ESTADUAL DE SEGURANÇA ALIMENTAR E NUTRICIONAL NOS 11 TERRITÓRIOS DO ESTADO</v>
      </c>
      <c r="S1045" s="15" t="s">
        <v>2185</v>
      </c>
      <c r="T1045" s="15" t="s">
        <v>2187</v>
      </c>
      <c r="U1045" s="15" t="n">
        <v>220000</v>
      </c>
      <c r="V1045" s="15"/>
      <c r="W1045" s="13"/>
      <c r="X1045" s="13"/>
      <c r="Y1045" s="13"/>
      <c r="Z1045" s="13"/>
      <c r="AA1045" s="13"/>
      <c r="AB1045" s="13"/>
      <c r="AC1045" s="13"/>
      <c r="AD1045" s="13"/>
      <c r="AE1045" s="13"/>
      <c r="AF1045" s="13"/>
    </row>
    <row r="1046" customFormat="false" ht="15" hidden="false" customHeight="true" outlineLevel="0" collapsed="false">
      <c r="A1046" s="60" t="s">
        <v>57</v>
      </c>
      <c r="B1046" s="61" t="str">
        <f aca="false">VLOOKUP(A1046,PROGRAMAS!A:I,5,0)</f>
        <v>TEMÁTICO</v>
      </c>
      <c r="C1046" s="62" t="str">
        <f aca="false">VLOOKUP(A1046,PROGRAMAS!A:I,2,0)</f>
        <v>ASSISTÊNCIA, INCLUSÃO SOCIAL E GARANTIA DE DIREITOS</v>
      </c>
      <c r="D1046" s="62" t="str">
        <f aca="false">VLOOKUP(A1046,PROGRAMAS!A:O,3,0)</f>
        <v>DIRETRIZ I</v>
      </c>
      <c r="E1046" s="62" t="str">
        <f aca="false">VLOOKUP(A1046,PROGRAMAS!A:O,6,0)</f>
        <v>SAÚDE E ASSISTÊNCIA SOCIAL</v>
      </c>
      <c r="F1046" s="74" t="s">
        <v>2188</v>
      </c>
      <c r="G1046" s="66" t="n">
        <v>1716</v>
      </c>
      <c r="H1046" s="65" t="n">
        <f aca="false">VLOOKUP(CONCATENATE(G1046,J1046),'AÇÕES ORÇAMENTÁRIAS'!O:P,2,0)</f>
        <v>260000</v>
      </c>
      <c r="I1046" s="65" t="n">
        <f aca="false">VLOOKUP(CONCATENATE(G1046,J1046),'AÇÕES ORÇAMENTÁRIAS'!O:Q,3,0)</f>
        <v>0</v>
      </c>
      <c r="J1046" s="66" t="str">
        <f aca="false">LEFT(K1046,5)</f>
        <v>30101</v>
      </c>
      <c r="K1046" s="67" t="s">
        <v>2167</v>
      </c>
      <c r="L1046" s="71" t="s">
        <v>2181</v>
      </c>
      <c r="M1046" s="66" t="str">
        <f aca="false">VLOOKUP(L1046,'AÇÕES ESTRATÉGICAS'!D:E,2,0)</f>
        <v>2576</v>
      </c>
      <c r="N1046" s="66" t="str">
        <f aca="false">CONCATENATE(J1046,O1046)</f>
        <v>30101EXPANSÃO DAS AÇÕES DE INCLUSÃO PRODUTIVA ATRAVÉS DE PROJETOS DE ECONOMIA SOLIDÁRIA - CRIAÇÃO DE PEQUENOS ANIMAIS, HORTA, FEIRA E ARTESANATO</v>
      </c>
      <c r="O1046" s="13" t="s">
        <v>2189</v>
      </c>
      <c r="P1046" s="13" t="s">
        <v>750</v>
      </c>
      <c r="Q1046" s="15" t="n">
        <v>250</v>
      </c>
      <c r="R1046" s="69" t="str">
        <f aca="false">VLOOKUP(O1046,'PRODUTOS PPA'!G:G,1,0)</f>
        <v>EXPANSÃO DAS AÇÕES DE INCLUSÃO PRODUTIVA ATRAVÉS DE PROJETOS DE ECONOMIA SOLIDÁRIA - CRIAÇÃO DE PEQUENOS ANIMAIS, HORTA, FEIRA E ARTESANATO</v>
      </c>
      <c r="S1046" s="15" t="s">
        <v>2188</v>
      </c>
      <c r="T1046" s="15" t="n">
        <v>1716</v>
      </c>
      <c r="U1046" s="15" t="n">
        <v>260000</v>
      </c>
      <c r="V1046" s="15"/>
      <c r="W1046" s="13"/>
      <c r="X1046" s="13"/>
      <c r="Y1046" s="13"/>
      <c r="Z1046" s="13"/>
      <c r="AA1046" s="13"/>
      <c r="AB1046" s="13"/>
      <c r="AC1046" s="13"/>
      <c r="AD1046" s="13"/>
      <c r="AE1046" s="13"/>
      <c r="AF1046" s="13"/>
    </row>
    <row r="1047" customFormat="false" ht="15" hidden="false" customHeight="true" outlineLevel="0" collapsed="false">
      <c r="A1047" s="60" t="s">
        <v>57</v>
      </c>
      <c r="B1047" s="61" t="str">
        <f aca="false">VLOOKUP(A1047,PROGRAMAS!A:I,5,0)</f>
        <v>TEMÁTICO</v>
      </c>
      <c r="C1047" s="62" t="str">
        <f aca="false">VLOOKUP(A1047,PROGRAMAS!A:I,2,0)</f>
        <v>ASSISTÊNCIA, INCLUSÃO SOCIAL E GARANTIA DE DIREITOS</v>
      </c>
      <c r="D1047" s="62" t="str">
        <f aca="false">VLOOKUP(A1047,PROGRAMAS!A:O,3,0)</f>
        <v>DIRETRIZ I</v>
      </c>
      <c r="E1047" s="62" t="str">
        <f aca="false">VLOOKUP(A1047,PROGRAMAS!A:O,6,0)</f>
        <v>SAÚDE E ASSISTÊNCIA SOCIAL</v>
      </c>
      <c r="F1047" s="74" t="s">
        <v>2190</v>
      </c>
      <c r="G1047" s="66" t="n">
        <v>1724</v>
      </c>
      <c r="H1047" s="65" t="n">
        <f aca="false">VLOOKUP(CONCATENATE(G1047,J1047),'AÇÕES ORÇAMENTÁRIAS'!O:P,2,0)</f>
        <v>130000</v>
      </c>
      <c r="I1047" s="65" t="n">
        <f aca="false">VLOOKUP(CONCATENATE(G1047,J1047),'AÇÕES ORÇAMENTÁRIAS'!O:Q,3,0)</f>
        <v>0</v>
      </c>
      <c r="J1047" s="66" t="str">
        <f aca="false">LEFT(K1047,5)</f>
        <v>30101</v>
      </c>
      <c r="K1047" s="67" t="s">
        <v>2167</v>
      </c>
      <c r="L1047" s="71" t="s">
        <v>2183</v>
      </c>
      <c r="M1047" s="66" t="str">
        <f aca="false">VLOOKUP(L1047,'AÇÕES ESTRATÉGICAS'!D:E,2,0)</f>
        <v>2716</v>
      </c>
      <c r="N1047" s="66" t="str">
        <f aca="false">CONCATENATE(J1047,O1047)</f>
        <v>30101IMPLANTAÇÃO DE CONSELHOS E COMITÊS NO ÂMBITO DOS DIREITOS HUMANOS, NOS MUNICÍPIOS DO ESTADO</v>
      </c>
      <c r="O1047" s="13" t="s">
        <v>2191</v>
      </c>
      <c r="P1047" s="13" t="s">
        <v>403</v>
      </c>
      <c r="Q1047" s="15" t="n">
        <v>56</v>
      </c>
      <c r="R1047" s="69" t="str">
        <f aca="false">VLOOKUP(O1047,'PRODUTOS PPA'!G:G,1,0)</f>
        <v>IMPLANTAÇÃO DE CONSELHOS E COMITÊS NO ÂMBITO DOS DIREITOS HUMANOS, NOS MUNICÍPIOS DO ESTADO</v>
      </c>
      <c r="S1047" s="15" t="s">
        <v>2190</v>
      </c>
      <c r="T1047" s="15" t="n">
        <v>1724</v>
      </c>
      <c r="U1047" s="15" t="n">
        <v>130000</v>
      </c>
      <c r="V1047" s="15"/>
      <c r="W1047" s="13"/>
      <c r="X1047" s="13"/>
      <c r="Y1047" s="13"/>
      <c r="Z1047" s="13"/>
      <c r="AA1047" s="13"/>
      <c r="AB1047" s="13"/>
      <c r="AC1047" s="13"/>
      <c r="AD1047" s="13"/>
      <c r="AE1047" s="13"/>
      <c r="AF1047" s="13"/>
    </row>
    <row r="1048" customFormat="false" ht="15" hidden="false" customHeight="true" outlineLevel="0" collapsed="false">
      <c r="A1048" s="60" t="s">
        <v>57</v>
      </c>
      <c r="B1048" s="61" t="str">
        <f aca="false">VLOOKUP(A1048,PROGRAMAS!A:I,5,0)</f>
        <v>TEMÁTICO</v>
      </c>
      <c r="C1048" s="62" t="str">
        <f aca="false">VLOOKUP(A1048,PROGRAMAS!A:I,2,0)</f>
        <v>ASSISTÊNCIA, INCLUSÃO SOCIAL E GARANTIA DE DIREITOS</v>
      </c>
      <c r="D1048" s="62" t="str">
        <f aca="false">VLOOKUP(A1048,PROGRAMAS!A:O,3,0)</f>
        <v>DIRETRIZ I</v>
      </c>
      <c r="E1048" s="62" t="str">
        <f aca="false">VLOOKUP(A1048,PROGRAMAS!A:O,6,0)</f>
        <v>SAÚDE E ASSISTÊNCIA SOCIAL</v>
      </c>
      <c r="F1048" s="74" t="s">
        <v>2192</v>
      </c>
      <c r="G1048" s="66" t="str">
        <f aca="false">VLOOKUP(F1048,'AÇÕES ORÇAMENTÁRIAS'!D:E,2,0)</f>
        <v>1725</v>
      </c>
      <c r="H1048" s="65" t="n">
        <f aca="false">VLOOKUP(CONCATENATE(G1048,J1048),'AÇÕES ORÇAMENTÁRIAS'!O:P,2,0)</f>
        <v>180000</v>
      </c>
      <c r="I1048" s="65" t="n">
        <f aca="false">VLOOKUP(CONCATENATE(G1048,J1048),'AÇÕES ORÇAMENTÁRIAS'!O:Q,3,0)</f>
        <v>2850</v>
      </c>
      <c r="J1048" s="66" t="str">
        <f aca="false">LEFT(K1048,5)</f>
        <v>30101</v>
      </c>
      <c r="K1048" s="67" t="s">
        <v>2167</v>
      </c>
      <c r="L1048" s="71" t="s">
        <v>2183</v>
      </c>
      <c r="M1048" s="66" t="str">
        <f aca="false">VLOOKUP(L1048,'AÇÕES ESTRATÉGICAS'!D:E,2,0)</f>
        <v>2716</v>
      </c>
      <c r="N1048" s="66" t="str">
        <f aca="false">CONCATENATE(J1048,O1048)</f>
        <v>30101IMPLANTAÇÃO DO SISTEMA NACIONAL DE PROMOÇÃO DA IGUALDADE RACIAL (REDE SINAPIR) NO PIAUÍ</v>
      </c>
      <c r="O1048" s="13" t="s">
        <v>2193</v>
      </c>
      <c r="P1048" s="13" t="s">
        <v>637</v>
      </c>
      <c r="Q1048" s="15" t="n">
        <v>1</v>
      </c>
      <c r="R1048" s="69" t="str">
        <f aca="false">VLOOKUP(O1048,'PRODUTOS PPA'!G:G,1,0)</f>
        <v>IMPLANTAÇÃO DO SISTEMA NACIONAL DE PROMOÇÃO DA IGUALDADE RACIAL (REDE SINAPIR) NO PIAUÍ</v>
      </c>
      <c r="S1048" s="15" t="s">
        <v>2192</v>
      </c>
      <c r="T1048" s="15" t="s">
        <v>2194</v>
      </c>
      <c r="U1048" s="15" t="n">
        <v>180000</v>
      </c>
      <c r="V1048" s="15"/>
      <c r="W1048" s="13"/>
      <c r="X1048" s="13"/>
      <c r="Y1048" s="13"/>
      <c r="Z1048" s="13"/>
      <c r="AA1048" s="13"/>
      <c r="AB1048" s="13"/>
      <c r="AC1048" s="13"/>
      <c r="AD1048" s="13"/>
      <c r="AE1048" s="13"/>
      <c r="AF1048" s="13"/>
    </row>
    <row r="1049" customFormat="false" ht="15" hidden="false" customHeight="true" outlineLevel="0" collapsed="false">
      <c r="A1049" s="60" t="s">
        <v>57</v>
      </c>
      <c r="B1049" s="61" t="str">
        <f aca="false">VLOOKUP(A1049,PROGRAMAS!A:I,5,0)</f>
        <v>TEMÁTICO</v>
      </c>
      <c r="C1049" s="62" t="str">
        <f aca="false">VLOOKUP(A1049,PROGRAMAS!A:I,2,0)</f>
        <v>ASSISTÊNCIA, INCLUSÃO SOCIAL E GARANTIA DE DIREITOS</v>
      </c>
      <c r="D1049" s="62" t="str">
        <f aca="false">VLOOKUP(A1049,PROGRAMAS!A:O,3,0)</f>
        <v>DIRETRIZ I</v>
      </c>
      <c r="E1049" s="62" t="str">
        <f aca="false">VLOOKUP(A1049,PROGRAMAS!A:O,6,0)</f>
        <v>SAÚDE E ASSISTÊNCIA SOCIAL</v>
      </c>
      <c r="F1049" s="74" t="s">
        <v>2195</v>
      </c>
      <c r="G1049" s="66" t="n">
        <v>1718</v>
      </c>
      <c r="H1049" s="65" t="n">
        <f aca="false">VLOOKUP(CONCATENATE(G1049,J1049),'AÇÕES ORÇAMENTÁRIAS'!O:P,2,0)</f>
        <v>3233000</v>
      </c>
      <c r="I1049" s="65" t="n">
        <f aca="false">VLOOKUP(CONCATENATE(G1049,J1049),'AÇÕES ORÇAMENTÁRIAS'!O:Q,3,0)</f>
        <v>1526147.1</v>
      </c>
      <c r="J1049" s="66" t="str">
        <f aca="false">LEFT(K1049,5)</f>
        <v>30101</v>
      </c>
      <c r="K1049" s="67" t="s">
        <v>2167</v>
      </c>
      <c r="L1049" s="71" t="s">
        <v>2196</v>
      </c>
      <c r="M1049" s="66" t="str">
        <f aca="false">VLOOKUP(L1049,'AÇÕES ESTRATÉGICAS'!D:E,2,0)</f>
        <v>1602</v>
      </c>
      <c r="N1049" s="66" t="str">
        <f aca="false">CONCATENATE(J1049,O1049)</f>
        <v>30101OFERTA DESCENTRALIZADA DE SERVIÇOS E ACESSO A DOCUMENTAÇÃO CIVIL BÁSICA EM UNIDADES MOVEIS(CIDADANIA ATIVA)</v>
      </c>
      <c r="O1049" s="13" t="s">
        <v>2197</v>
      </c>
      <c r="P1049" s="13" t="s">
        <v>1300</v>
      </c>
      <c r="Q1049" s="15" t="n">
        <v>56</v>
      </c>
      <c r="R1049" s="69" t="str">
        <f aca="false">VLOOKUP(O1049,'PRODUTOS PPA'!G:G,1,0)</f>
        <v>OFERTA DESCENTRALIZADA DE SERVIÇOS E ACESSO A DOCUMENTAÇÃO CIVIL BÁSICA EM UNIDADES MOVEIS(CIDADANIA ATIVA)</v>
      </c>
      <c r="S1049" s="15" t="s">
        <v>2195</v>
      </c>
      <c r="T1049" s="15" t="n">
        <v>1718</v>
      </c>
      <c r="U1049" s="15" t="n">
        <v>3233000</v>
      </c>
      <c r="V1049" s="15"/>
      <c r="W1049" s="13"/>
      <c r="X1049" s="13"/>
      <c r="Y1049" s="13"/>
      <c r="Z1049" s="13"/>
      <c r="AA1049" s="13"/>
      <c r="AB1049" s="13"/>
      <c r="AC1049" s="13"/>
      <c r="AD1049" s="13"/>
      <c r="AE1049" s="13"/>
      <c r="AF1049" s="13"/>
    </row>
    <row r="1050" customFormat="false" ht="15" hidden="false" customHeight="true" outlineLevel="0" collapsed="false">
      <c r="A1050" s="60" t="s">
        <v>57</v>
      </c>
      <c r="B1050" s="61" t="str">
        <f aca="false">VLOOKUP(A1050,PROGRAMAS!A:I,5,0)</f>
        <v>TEMÁTICO</v>
      </c>
      <c r="C1050" s="62" t="str">
        <f aca="false">VLOOKUP(A1050,PROGRAMAS!A:I,2,0)</f>
        <v>ASSISTÊNCIA, INCLUSÃO SOCIAL E GARANTIA DE DIREITOS</v>
      </c>
      <c r="D1050" s="62" t="str">
        <f aca="false">VLOOKUP(A1050,PROGRAMAS!A:O,3,0)</f>
        <v>DIRETRIZ I</v>
      </c>
      <c r="E1050" s="62" t="str">
        <f aca="false">VLOOKUP(A1050,PROGRAMAS!A:O,6,0)</f>
        <v>SAÚDE E ASSISTÊNCIA SOCIAL</v>
      </c>
      <c r="F1050" s="74" t="s">
        <v>2195</v>
      </c>
      <c r="G1050" s="66" t="n">
        <v>1718</v>
      </c>
      <c r="H1050" s="65" t="n">
        <f aca="false">VLOOKUP(CONCATENATE(G1050,J1050),'AÇÕES ORÇAMENTÁRIAS'!O:P,2,0)</f>
        <v>3233000</v>
      </c>
      <c r="I1050" s="65" t="n">
        <f aca="false">VLOOKUP(CONCATENATE(G1050,J1050),'AÇÕES ORÇAMENTÁRIAS'!O:Q,3,0)</f>
        <v>1526147.1</v>
      </c>
      <c r="J1050" s="66" t="str">
        <f aca="false">LEFT(K1050,5)</f>
        <v>30101</v>
      </c>
      <c r="K1050" s="67" t="s">
        <v>2167</v>
      </c>
      <c r="L1050" s="71" t="s">
        <v>2196</v>
      </c>
      <c r="M1050" s="66" t="str">
        <f aca="false">VLOOKUP(L1050,'AÇÕES ESTRATÉGICAS'!D:E,2,0)</f>
        <v>1602</v>
      </c>
      <c r="N1050" s="66" t="str">
        <f aca="false">CONCATENATE(J1050,O1050)</f>
        <v>30101OFERTA DESCENTRALIZADA DE SERVIÇOS PROFISSIONALIZANTES EM UNIDADES MÓVEIS</v>
      </c>
      <c r="O1050" s="13" t="s">
        <v>2198</v>
      </c>
      <c r="P1050" s="13" t="s">
        <v>306</v>
      </c>
      <c r="Q1050" s="15" t="n">
        <v>2000</v>
      </c>
      <c r="R1050" s="69" t="str">
        <f aca="false">VLOOKUP(O1050,'PRODUTOS PPA'!G:G,1,0)</f>
        <v>OFERTA DESCENTRALIZADA DE SERVIÇOS PROFISSIONALIZANTES EM UNIDADES MÓVEIS</v>
      </c>
      <c r="S1050" s="15" t="s">
        <v>2195</v>
      </c>
      <c r="T1050" s="15" t="n">
        <v>1718</v>
      </c>
      <c r="U1050" s="15" t="n">
        <v>3233000</v>
      </c>
      <c r="V1050" s="15"/>
      <c r="W1050" s="13"/>
      <c r="X1050" s="13"/>
      <c r="Y1050" s="13"/>
      <c r="Z1050" s="13"/>
      <c r="AA1050" s="13"/>
      <c r="AB1050" s="13"/>
      <c r="AC1050" s="13"/>
      <c r="AD1050" s="13"/>
      <c r="AE1050" s="13"/>
      <c r="AF1050" s="13"/>
    </row>
    <row r="1051" customFormat="false" ht="15" hidden="false" customHeight="false" outlineLevel="0" collapsed="false">
      <c r="A1051" s="60" t="s">
        <v>57</v>
      </c>
      <c r="B1051" s="61" t="str">
        <f aca="false">VLOOKUP(A1051,PROGRAMAS!A:I,5,0)</f>
        <v>TEMÁTICO</v>
      </c>
      <c r="C1051" s="62" t="str">
        <f aca="false">VLOOKUP(A1051,PROGRAMAS!A:I,2,0)</f>
        <v>ASSISTÊNCIA, INCLUSÃO SOCIAL E GARANTIA DE DIREITOS</v>
      </c>
      <c r="D1051" s="62" t="str">
        <f aca="false">VLOOKUP(A1051,PROGRAMAS!A:O,3,0)</f>
        <v>DIRETRIZ I</v>
      </c>
      <c r="E1051" s="62" t="str">
        <f aca="false">VLOOKUP(A1051,PROGRAMAS!A:O,6,0)</f>
        <v>SAÚDE E ASSISTÊNCIA SOCIAL</v>
      </c>
      <c r="F1051" s="74" t="s">
        <v>2195</v>
      </c>
      <c r="G1051" s="66" t="n">
        <v>1718</v>
      </c>
      <c r="H1051" s="65" t="n">
        <f aca="false">VLOOKUP(CONCATENATE(G1051,J1051),'AÇÕES ORÇAMENTÁRIAS'!O:P,2,0)</f>
        <v>3233000</v>
      </c>
      <c r="I1051" s="65" t="n">
        <f aca="false">VLOOKUP(CONCATENATE(G1051,J1051),'AÇÕES ORÇAMENTÁRIAS'!O:Q,3,0)</f>
        <v>1526147.1</v>
      </c>
      <c r="J1051" s="66" t="str">
        <f aca="false">LEFT(K1051,5)</f>
        <v>30101</v>
      </c>
      <c r="K1051" s="67" t="s">
        <v>2167</v>
      </c>
      <c r="L1051" s="71" t="s">
        <v>2196</v>
      </c>
      <c r="M1051" s="66" t="str">
        <f aca="false">VLOOKUP(L1051,'AÇÕES ESTRATÉGICAS'!D:E,2,0)</f>
        <v>1602</v>
      </c>
      <c r="N1051" s="66" t="str">
        <f aca="false">CONCATENATE(J1051,O1051)</f>
        <v>30101OFERTA DE SERVIÇOS SOCIOASSISTENCIAIS E QUALIFICAÇÃO PROFISSIONAL EM UNIDADES FIXAS</v>
      </c>
      <c r="O1051" s="13" t="s">
        <v>2199</v>
      </c>
      <c r="P1051" s="13" t="s">
        <v>306</v>
      </c>
      <c r="Q1051" s="15" t="n">
        <v>1000</v>
      </c>
      <c r="R1051" s="69" t="str">
        <f aca="false">VLOOKUP(O1051,'PRODUTOS PPA'!G:G,1,0)</f>
        <v>OFERTA DE SERVIÇOS SOCIOASSISTENCIAIS E QUALIFICAÇÃO PROFISSIONAL EM UNIDADES FIXAS</v>
      </c>
      <c r="S1051" s="15" t="s">
        <v>2195</v>
      </c>
      <c r="T1051" s="15" t="n">
        <v>1718</v>
      </c>
      <c r="U1051" s="15" t="n">
        <v>3233000</v>
      </c>
      <c r="V1051" s="15"/>
      <c r="W1051" s="13"/>
      <c r="X1051" s="13"/>
      <c r="Y1051" s="13"/>
      <c r="Z1051" s="13"/>
      <c r="AA1051" s="13"/>
      <c r="AB1051" s="13"/>
      <c r="AC1051" s="13"/>
      <c r="AD1051" s="13"/>
      <c r="AE1051" s="13"/>
      <c r="AF1051" s="13"/>
    </row>
    <row r="1052" customFormat="false" ht="15" hidden="false" customHeight="true" outlineLevel="0" collapsed="false">
      <c r="A1052" s="60" t="s">
        <v>57</v>
      </c>
      <c r="B1052" s="61" t="str">
        <f aca="false">VLOOKUP(A1052,PROGRAMAS!A:I,5,0)</f>
        <v>TEMÁTICO</v>
      </c>
      <c r="C1052" s="62" t="str">
        <f aca="false">VLOOKUP(A1052,PROGRAMAS!A:I,2,0)</f>
        <v>ASSISTÊNCIA, INCLUSÃO SOCIAL E GARANTIA DE DIREITOS</v>
      </c>
      <c r="D1052" s="62" t="str">
        <f aca="false">VLOOKUP(A1052,PROGRAMAS!A:O,3,0)</f>
        <v>DIRETRIZ I</v>
      </c>
      <c r="E1052" s="62" t="str">
        <f aca="false">VLOOKUP(A1052,PROGRAMAS!A:O,6,0)</f>
        <v>SAÚDE E ASSISTÊNCIA SOCIAL</v>
      </c>
      <c r="F1052" s="74" t="s">
        <v>2200</v>
      </c>
      <c r="G1052" s="66" t="str">
        <f aca="false">VLOOKUP(F1052,'AÇÕES ORÇAMENTÁRIAS'!D:E,2,0)</f>
        <v>1138</v>
      </c>
      <c r="H1052" s="65" t="n">
        <f aca="false">VLOOKUP(CONCATENATE(G1052,J1052),'AÇÕES ORÇAMENTÁRIAS'!O:P,2,0)</f>
        <v>130000</v>
      </c>
      <c r="I1052" s="65" t="n">
        <f aca="false">VLOOKUP(CONCATENATE(G1052,J1052),'AÇÕES ORÇAMENTÁRIAS'!O:Q,3,0)</f>
        <v>1080</v>
      </c>
      <c r="J1052" s="66" t="str">
        <f aca="false">LEFT(K1052,5)</f>
        <v>30101</v>
      </c>
      <c r="K1052" s="67" t="s">
        <v>2167</v>
      </c>
      <c r="L1052" s="71" t="s">
        <v>2183</v>
      </c>
      <c r="M1052" s="66" t="str">
        <f aca="false">VLOOKUP(L1052,'AÇÕES ESTRATÉGICAS'!D:E,2,0)</f>
        <v>2716</v>
      </c>
      <c r="N1052" s="66" t="str">
        <f aca="false">CONCATENATE(J1052,O1052)</f>
        <v>30101PIAUÍ SEM HOMOFOBIA</v>
      </c>
      <c r="O1052" s="13" t="s">
        <v>2200</v>
      </c>
      <c r="P1052" s="13" t="s">
        <v>741</v>
      </c>
      <c r="Q1052" s="15" t="n">
        <v>1</v>
      </c>
      <c r="R1052" s="69" t="str">
        <f aca="false">VLOOKUP(O1052,'PRODUTOS PPA'!G:G,1,0)</f>
        <v>PIAUÍ SEM HOMOFOBIA</v>
      </c>
      <c r="S1052" s="15" t="s">
        <v>2200</v>
      </c>
      <c r="T1052" s="15" t="s">
        <v>2201</v>
      </c>
      <c r="U1052" s="15" t="n">
        <v>130000</v>
      </c>
      <c r="V1052" s="15"/>
      <c r="W1052" s="13"/>
      <c r="X1052" s="13"/>
      <c r="Y1052" s="13"/>
      <c r="Z1052" s="13"/>
      <c r="AA1052" s="13"/>
      <c r="AB1052" s="13"/>
      <c r="AC1052" s="13"/>
      <c r="AD1052" s="13"/>
      <c r="AE1052" s="13"/>
      <c r="AF1052" s="13"/>
    </row>
    <row r="1053" customFormat="false" ht="15" hidden="false" customHeight="true" outlineLevel="0" collapsed="false">
      <c r="A1053" s="60" t="s">
        <v>57</v>
      </c>
      <c r="B1053" s="61" t="str">
        <f aca="false">VLOOKUP(A1053,PROGRAMAS!A:I,5,0)</f>
        <v>TEMÁTICO</v>
      </c>
      <c r="C1053" s="62" t="str">
        <f aca="false">VLOOKUP(A1053,PROGRAMAS!A:I,2,0)</f>
        <v>ASSISTÊNCIA, INCLUSÃO SOCIAL E GARANTIA DE DIREITOS</v>
      </c>
      <c r="D1053" s="62" t="str">
        <f aca="false">VLOOKUP(A1053,PROGRAMAS!A:O,3,0)</f>
        <v>DIRETRIZ I</v>
      </c>
      <c r="E1053" s="62" t="str">
        <f aca="false">VLOOKUP(A1053,PROGRAMAS!A:O,6,0)</f>
        <v>SAÚDE E ASSISTÊNCIA SOCIAL</v>
      </c>
      <c r="F1053" s="74" t="s">
        <v>2202</v>
      </c>
      <c r="G1053" s="66" t="str">
        <f aca="false">VLOOKUP(F1053,'AÇÕES ORÇAMENTÁRIAS'!D:E,2,0)</f>
        <v>1726</v>
      </c>
      <c r="H1053" s="65" t="n">
        <f aca="false">VLOOKUP(CONCATENATE(G1053,J1053),'AÇÕES ORÇAMENTÁRIAS'!O:P,2,0)</f>
        <v>235059</v>
      </c>
      <c r="I1053" s="65" t="n">
        <f aca="false">VLOOKUP(CONCATENATE(G1053,J1053),'AÇÕES ORÇAMENTÁRIAS'!O:Q,3,0)</f>
        <v>68893.86</v>
      </c>
      <c r="J1053" s="66" t="str">
        <f aca="false">LEFT(K1053,5)</f>
        <v>30101</v>
      </c>
      <c r="K1053" s="67" t="s">
        <v>2167</v>
      </c>
      <c r="L1053" s="71" t="s">
        <v>2183</v>
      </c>
      <c r="M1053" s="66" t="str">
        <f aca="false">VLOOKUP(L1053,'AÇÕES ESTRATÉGICAS'!D:E,2,0)</f>
        <v>2716</v>
      </c>
      <c r="N1053" s="66" t="str">
        <f aca="false">CONCATENATE(J1053,O1053)</f>
        <v>30101PROMOÇÃO DA ASSISTÊNCIA INTEGRAL A MULHERES VÍTIMAS DE VIOLÊNCIA</v>
      </c>
      <c r="O1053" s="13" t="s">
        <v>2203</v>
      </c>
      <c r="P1053" s="13" t="s">
        <v>403</v>
      </c>
      <c r="Q1053" s="15" t="n">
        <v>1</v>
      </c>
      <c r="R1053" s="69" t="str">
        <f aca="false">VLOOKUP(O1053,'PRODUTOS PPA'!G:G,1,0)</f>
        <v>PROMOÇÃO DA ASSISTÊNCIA INTEGRAL A MULHERES VÍTIMAS DE VIOLÊNCIA</v>
      </c>
      <c r="S1053" s="15" t="s">
        <v>2202</v>
      </c>
      <c r="T1053" s="15" t="s">
        <v>2204</v>
      </c>
      <c r="U1053" s="15" t="n">
        <v>235059</v>
      </c>
      <c r="V1053" s="15"/>
      <c r="W1053" s="13"/>
      <c r="X1053" s="13"/>
      <c r="Y1053" s="13"/>
      <c r="Z1053" s="13"/>
      <c r="AA1053" s="13"/>
      <c r="AB1053" s="13"/>
      <c r="AC1053" s="13"/>
      <c r="AD1053" s="13"/>
      <c r="AE1053" s="13"/>
      <c r="AF1053" s="13"/>
    </row>
    <row r="1054" customFormat="false" ht="15" hidden="false" customHeight="true" outlineLevel="0" collapsed="false">
      <c r="A1054" s="60" t="s">
        <v>57</v>
      </c>
      <c r="B1054" s="61" t="str">
        <f aca="false">VLOOKUP(A1054,PROGRAMAS!A:I,5,0)</f>
        <v>TEMÁTICO</v>
      </c>
      <c r="C1054" s="62" t="str">
        <f aca="false">VLOOKUP(A1054,PROGRAMAS!A:I,2,0)</f>
        <v>ASSISTÊNCIA, INCLUSÃO SOCIAL E GARANTIA DE DIREITOS</v>
      </c>
      <c r="D1054" s="62" t="str">
        <f aca="false">VLOOKUP(A1054,PROGRAMAS!A:O,3,0)</f>
        <v>DIRETRIZ I</v>
      </c>
      <c r="E1054" s="62" t="str">
        <f aca="false">VLOOKUP(A1054,PROGRAMAS!A:O,6,0)</f>
        <v>SAÚDE E ASSISTÊNCIA SOCIAL</v>
      </c>
      <c r="F1054" s="74" t="s">
        <v>2205</v>
      </c>
      <c r="G1054" s="66" t="n">
        <v>1722</v>
      </c>
      <c r="H1054" s="65" t="n">
        <f aca="false">VLOOKUP(CONCATENATE(G1054,J1054),'AÇÕES ORÇAMENTÁRIAS'!O:P,2,0)</f>
        <v>480000</v>
      </c>
      <c r="I1054" s="65" t="n">
        <f aca="false">VLOOKUP(CONCATENATE(G1054,J1054),'AÇÕES ORÇAMENTÁRIAS'!O:Q,3,0)</f>
        <v>5107.5</v>
      </c>
      <c r="J1054" s="66" t="str">
        <f aca="false">LEFT(K1054,5)</f>
        <v>30101</v>
      </c>
      <c r="K1054" s="67" t="s">
        <v>2167</v>
      </c>
      <c r="L1054" s="71" t="s">
        <v>2183</v>
      </c>
      <c r="M1054" s="66" t="str">
        <f aca="false">VLOOKUP(L1054,'AÇÕES ESTRATÉGICAS'!D:E,2,0)</f>
        <v>2716</v>
      </c>
      <c r="N1054" s="66" t="str">
        <f aca="false">CONCATENATE(J1054,O1054)</f>
        <v>30101AÇÕES DE PROMOÇÃO DA CIDADANIA E DIREITOS DE LGBT</v>
      </c>
      <c r="O1054" s="13" t="s">
        <v>2206</v>
      </c>
      <c r="P1054" s="13" t="s">
        <v>1300</v>
      </c>
      <c r="Q1054" s="15" t="n">
        <v>56</v>
      </c>
      <c r="R1054" s="69" t="str">
        <f aca="false">VLOOKUP(O1054,'PRODUTOS PPA'!G:G,1,0)</f>
        <v>AÇÕES DE PROMOÇÃO DA CIDADANIA E DIREITOS DE LGBT</v>
      </c>
      <c r="S1054" s="15" t="s">
        <v>2205</v>
      </c>
      <c r="T1054" s="15" t="n">
        <v>1722</v>
      </c>
      <c r="U1054" s="15" t="n">
        <v>480000</v>
      </c>
      <c r="V1054" s="15"/>
      <c r="W1054" s="13"/>
      <c r="X1054" s="13"/>
      <c r="Y1054" s="13"/>
      <c r="Z1054" s="13"/>
      <c r="AA1054" s="13"/>
      <c r="AB1054" s="13"/>
      <c r="AC1054" s="13"/>
      <c r="AD1054" s="13"/>
      <c r="AE1054" s="13"/>
      <c r="AF1054" s="13"/>
    </row>
    <row r="1055" customFormat="false" ht="15" hidden="false" customHeight="true" outlineLevel="0" collapsed="false">
      <c r="A1055" s="60" t="s">
        <v>57</v>
      </c>
      <c r="B1055" s="61" t="str">
        <f aca="false">VLOOKUP(A1055,PROGRAMAS!A:I,5,0)</f>
        <v>TEMÁTICO</v>
      </c>
      <c r="C1055" s="62" t="str">
        <f aca="false">VLOOKUP(A1055,PROGRAMAS!A:I,2,0)</f>
        <v>ASSISTÊNCIA, INCLUSÃO SOCIAL E GARANTIA DE DIREITOS</v>
      </c>
      <c r="D1055" s="62" t="str">
        <f aca="false">VLOOKUP(A1055,PROGRAMAS!A:O,3,0)</f>
        <v>DIRETRIZ I</v>
      </c>
      <c r="E1055" s="62" t="str">
        <f aca="false">VLOOKUP(A1055,PROGRAMAS!A:O,6,0)</f>
        <v>SAÚDE E ASSISTÊNCIA SOCIAL</v>
      </c>
      <c r="F1055" s="74" t="s">
        <v>2205</v>
      </c>
      <c r="G1055" s="66" t="n">
        <v>1722</v>
      </c>
      <c r="H1055" s="65" t="n">
        <f aca="false">VLOOKUP(CONCATENATE(G1055,J1055),'AÇÕES ORÇAMENTÁRIAS'!O:P,2,0)</f>
        <v>480000</v>
      </c>
      <c r="I1055" s="65" t="n">
        <f aca="false">VLOOKUP(CONCATENATE(G1055,J1055),'AÇÕES ORÇAMENTÁRIAS'!O:Q,3,0)</f>
        <v>5107.5</v>
      </c>
      <c r="J1055" s="66" t="str">
        <f aca="false">LEFT(K1055,5)</f>
        <v>30101</v>
      </c>
      <c r="K1055" s="67" t="s">
        <v>2167</v>
      </c>
      <c r="L1055" s="71" t="s">
        <v>2183</v>
      </c>
      <c r="M1055" s="66" t="str">
        <f aca="false">VLOOKUP(L1055,'AÇÕES ESTRATÉGICAS'!D:E,2,0)</f>
        <v>2716</v>
      </c>
      <c r="N1055" s="66" t="str">
        <f aca="false">CONCATENATE(J1055,O1055)</f>
        <v>30101PROMOVER AÇOES DE PREVENÇÃO AO ALICIAMENTO E ENFRENTAMENTO AO TRABALHO ESCRAVO CONTEMPORÂNEO NO ESTADO DOPIAUI- PROJETO EDUCAR PARA LIBERTAR</v>
      </c>
      <c r="O1055" s="13" t="s">
        <v>2207</v>
      </c>
      <c r="P1055" s="13" t="s">
        <v>1300</v>
      </c>
      <c r="Q1055" s="15" t="n">
        <v>56</v>
      </c>
      <c r="R1055" s="69" t="str">
        <f aca="false">VLOOKUP(O1055,'PRODUTOS PPA'!G:G,1,0)</f>
        <v>PROMOVER AÇOES DE PREVENÇÃO AO ALICIAMENTO E ENFRENTAMENTO AO TRABALHO ESCRAVO CONTEMPORÂNEO NO ESTADO DOPIAUI- PROJETO EDUCAR PARA LIBERTAR</v>
      </c>
      <c r="S1055" s="15" t="s">
        <v>2205</v>
      </c>
      <c r="T1055" s="15" t="n">
        <v>1722</v>
      </c>
      <c r="U1055" s="15" t="n">
        <v>480000</v>
      </c>
      <c r="V1055" s="15"/>
      <c r="W1055" s="13"/>
      <c r="X1055" s="13"/>
      <c r="Y1055" s="13"/>
      <c r="Z1055" s="13"/>
      <c r="AA1055" s="13"/>
      <c r="AB1055" s="13"/>
      <c r="AC1055" s="13"/>
      <c r="AD1055" s="13"/>
      <c r="AE1055" s="13"/>
      <c r="AF1055" s="13"/>
    </row>
    <row r="1056" customFormat="false" ht="15" hidden="false" customHeight="true" outlineLevel="0" collapsed="false">
      <c r="A1056" s="60" t="s">
        <v>57</v>
      </c>
      <c r="B1056" s="61" t="str">
        <f aca="false">VLOOKUP(A1056,PROGRAMAS!A:I,5,0)</f>
        <v>TEMÁTICO</v>
      </c>
      <c r="C1056" s="62" t="str">
        <f aca="false">VLOOKUP(A1056,PROGRAMAS!A:I,2,0)</f>
        <v>ASSISTÊNCIA, INCLUSÃO SOCIAL E GARANTIA DE DIREITOS</v>
      </c>
      <c r="D1056" s="62" t="str">
        <f aca="false">VLOOKUP(A1056,PROGRAMAS!A:O,3,0)</f>
        <v>DIRETRIZ I</v>
      </c>
      <c r="E1056" s="62" t="str">
        <f aca="false">VLOOKUP(A1056,PROGRAMAS!A:O,6,0)</f>
        <v>SAÚDE E ASSISTÊNCIA SOCIAL</v>
      </c>
      <c r="F1056" s="74" t="s">
        <v>2208</v>
      </c>
      <c r="G1056" s="66" t="n">
        <v>2277</v>
      </c>
      <c r="H1056" s="65" t="n">
        <f aca="false">VLOOKUP(CONCATENATE(G1056,J1056),'AÇÕES ORÇAMENTÁRIAS'!O:P,2,0)</f>
        <v>3120000</v>
      </c>
      <c r="I1056" s="65" t="n">
        <f aca="false">VLOOKUP(CONCATENATE(G1056,J1056),'AÇÕES ORÇAMENTÁRIAS'!O:Q,3,0)</f>
        <v>1723833</v>
      </c>
      <c r="J1056" s="66" t="str">
        <f aca="false">LEFT(K1056,5)</f>
        <v>30101</v>
      </c>
      <c r="K1056" s="67" t="s">
        <v>2167</v>
      </c>
      <c r="L1056" s="71" t="s">
        <v>2178</v>
      </c>
      <c r="M1056" s="66" t="str">
        <f aca="false">VLOOKUP(L1056,'AÇÕES ESTRATÉGICAS'!D:E,2,0)</f>
        <v>2707</v>
      </c>
      <c r="N1056" s="66" t="str">
        <f aca="false">CONCATENATE(J1056,O1056)</f>
        <v>30101PROMOÇÃO DO ACESSO IMEDIATO AO ALIMENTO ATRAVÉS DA AMPLIAÇÃO DE RESTAURANTES POPULARES E/OU COZINHAS COMUNITÁRIAS</v>
      </c>
      <c r="O1056" s="13" t="s">
        <v>2209</v>
      </c>
      <c r="P1056" s="13" t="s">
        <v>147</v>
      </c>
      <c r="Q1056" s="15" t="n">
        <v>1</v>
      </c>
      <c r="R1056" s="69" t="str">
        <f aca="false">VLOOKUP(O1056,'PRODUTOS PPA'!G:G,1,0)</f>
        <v>PROMOÇÃO DO ACESSO IMEDIATO AO ALIMENTO ATRAVÉS DA AMPLIAÇÃO DE RESTAURANTES POPULARES E/OU COZINHAS COMUNITÁRIAS</v>
      </c>
      <c r="S1056" s="15" t="s">
        <v>2208</v>
      </c>
      <c r="T1056" s="15" t="n">
        <v>2277</v>
      </c>
      <c r="U1056" s="15" t="n">
        <v>3120000</v>
      </c>
      <c r="V1056" s="15"/>
      <c r="W1056" s="13"/>
      <c r="X1056" s="13"/>
      <c r="Y1056" s="13"/>
      <c r="Z1056" s="13"/>
      <c r="AA1056" s="13"/>
      <c r="AB1056" s="13"/>
      <c r="AC1056" s="13"/>
      <c r="AD1056" s="13"/>
      <c r="AE1056" s="13"/>
      <c r="AF1056" s="13"/>
    </row>
    <row r="1057" customFormat="false" ht="15" hidden="false" customHeight="true" outlineLevel="0" collapsed="false">
      <c r="A1057" s="60" t="s">
        <v>57</v>
      </c>
      <c r="B1057" s="61" t="str">
        <f aca="false">VLOOKUP(A1057,PROGRAMAS!A:I,5,0)</f>
        <v>TEMÁTICO</v>
      </c>
      <c r="C1057" s="62" t="str">
        <f aca="false">VLOOKUP(A1057,PROGRAMAS!A:I,2,0)</f>
        <v>ASSISTÊNCIA, INCLUSÃO SOCIAL E GARANTIA DE DIREITOS</v>
      </c>
      <c r="D1057" s="62" t="str">
        <f aca="false">VLOOKUP(A1057,PROGRAMAS!A:O,3,0)</f>
        <v>DIRETRIZ I</v>
      </c>
      <c r="E1057" s="62" t="str">
        <f aca="false">VLOOKUP(A1057,PROGRAMAS!A:O,6,0)</f>
        <v>SAÚDE E ASSISTÊNCIA SOCIAL</v>
      </c>
      <c r="F1057" s="74" t="s">
        <v>2208</v>
      </c>
      <c r="G1057" s="66" t="n">
        <v>2277</v>
      </c>
      <c r="H1057" s="65" t="n">
        <f aca="false">VLOOKUP(CONCATENATE(G1057,J1057),'AÇÕES ORÇAMENTÁRIAS'!O:P,2,0)</f>
        <v>3120000</v>
      </c>
      <c r="I1057" s="65" t="n">
        <f aca="false">VLOOKUP(CONCATENATE(G1057,J1057),'AÇÕES ORÇAMENTÁRIAS'!O:Q,3,0)</f>
        <v>1723833</v>
      </c>
      <c r="J1057" s="66" t="str">
        <f aca="false">LEFT(K1057,5)</f>
        <v>30101</v>
      </c>
      <c r="K1057" s="67" t="s">
        <v>2167</v>
      </c>
      <c r="L1057" s="71" t="s">
        <v>2178</v>
      </c>
      <c r="M1057" s="66" t="str">
        <f aca="false">VLOOKUP(L1057,'AÇÕES ESTRATÉGICAS'!D:E,2,0)</f>
        <v>2707</v>
      </c>
      <c r="N1057" s="66" t="str">
        <f aca="false">CONCATENATE(J1057,O1057)</f>
        <v>30101RESTAURANTE POPULAR- FORNECIMENTO DE REFEIÇÕES PRONTAS E BALANCEADAS</v>
      </c>
      <c r="O1057" s="13" t="s">
        <v>2210</v>
      </c>
      <c r="P1057" s="13" t="s">
        <v>2211</v>
      </c>
      <c r="Q1057" s="15" t="n">
        <v>2473600</v>
      </c>
      <c r="R1057" s="69" t="str">
        <f aca="false">VLOOKUP(O1057,'PRODUTOS PPA'!G:G,1,0)</f>
        <v>RESTAURANTE POPULAR- FORNECIMENTO DE REFEIÇÕES PRONTAS E BALANCEADAS</v>
      </c>
      <c r="S1057" s="15" t="s">
        <v>2208</v>
      </c>
      <c r="T1057" s="15" t="n">
        <v>2277</v>
      </c>
      <c r="U1057" s="15" t="n">
        <v>3120000</v>
      </c>
      <c r="V1057" s="15"/>
      <c r="W1057" s="13"/>
      <c r="X1057" s="13"/>
      <c r="Y1057" s="13"/>
      <c r="Z1057" s="13"/>
      <c r="AA1057" s="13"/>
      <c r="AB1057" s="13"/>
      <c r="AC1057" s="13"/>
      <c r="AD1057" s="13"/>
      <c r="AE1057" s="13"/>
      <c r="AF1057" s="13"/>
    </row>
    <row r="1058" customFormat="false" ht="15" hidden="false" customHeight="true" outlineLevel="0" collapsed="false">
      <c r="A1058" s="60" t="s">
        <v>57</v>
      </c>
      <c r="B1058" s="61" t="str">
        <f aca="false">VLOOKUP(A1058,PROGRAMAS!A:I,5,0)</f>
        <v>TEMÁTICO</v>
      </c>
      <c r="C1058" s="62" t="str">
        <f aca="false">VLOOKUP(A1058,PROGRAMAS!A:I,2,0)</f>
        <v>ASSISTÊNCIA, INCLUSÃO SOCIAL E GARANTIA DE DIREITOS</v>
      </c>
      <c r="D1058" s="62" t="str">
        <f aca="false">VLOOKUP(A1058,PROGRAMAS!A:O,3,0)</f>
        <v>DIRETRIZ I</v>
      </c>
      <c r="E1058" s="62" t="str">
        <f aca="false">VLOOKUP(A1058,PROGRAMAS!A:O,6,0)</f>
        <v>SAÚDE E ASSISTÊNCIA SOCIAL</v>
      </c>
      <c r="F1058" s="74" t="s">
        <v>2212</v>
      </c>
      <c r="G1058" s="66" t="n">
        <v>1721</v>
      </c>
      <c r="H1058" s="65" t="n">
        <f aca="false">VLOOKUP(CONCATENATE(G1058,J1058),'AÇÕES ORÇAMENTÁRIAS'!O:P,2,0)</f>
        <v>280000</v>
      </c>
      <c r="I1058" s="65" t="n">
        <f aca="false">VLOOKUP(CONCATENATE(G1058,J1058),'AÇÕES ORÇAMENTÁRIAS'!O:Q,3,0)</f>
        <v>0</v>
      </c>
      <c r="J1058" s="66" t="str">
        <f aca="false">LEFT(K1058,5)</f>
        <v>30101</v>
      </c>
      <c r="K1058" s="67" t="s">
        <v>2167</v>
      </c>
      <c r="L1058" s="71" t="s">
        <v>2178</v>
      </c>
      <c r="M1058" s="66" t="str">
        <f aca="false">VLOOKUP(L1058,'AÇÕES ESTRATÉGICAS'!D:E,2,0)</f>
        <v>2707</v>
      </c>
      <c r="N1058" s="66" t="str">
        <f aca="false">CONCATENATE(J1058,O1058)</f>
        <v>30101REVITALIZAÇÃO DA CAMARA INTERSETORIAL DE SEGURANÇA ALIMENTAR E NUTRICIONAL(CAISAN), AMPLIANDO SUA ARTICULAÇÃO COM OUTROS PODERES</v>
      </c>
      <c r="O1058" s="13" t="s">
        <v>2213</v>
      </c>
      <c r="P1058" s="13" t="s">
        <v>147</v>
      </c>
      <c r="Q1058" s="15" t="n">
        <v>1</v>
      </c>
      <c r="R1058" s="69" t="str">
        <f aca="false">VLOOKUP(O1058,'PRODUTOS PPA'!G:G,1,0)</f>
        <v>REVITALIZAÇÃO DA CAMARA INTERSETORIAL DE SEGURANÇA ALIMENTAR E NUTRICIONAL(CAISAN), AMPLIANDO SUA ARTICULAÇÃO COM OUTROS PODERES</v>
      </c>
      <c r="S1058" s="15" t="s">
        <v>2212</v>
      </c>
      <c r="T1058" s="15" t="n">
        <v>1721</v>
      </c>
      <c r="U1058" s="15" t="n">
        <v>280000</v>
      </c>
      <c r="V1058" s="15"/>
      <c r="W1058" s="13"/>
      <c r="X1058" s="13"/>
      <c r="Y1058" s="13"/>
      <c r="Z1058" s="13"/>
      <c r="AA1058" s="13"/>
      <c r="AB1058" s="13"/>
      <c r="AC1058" s="13"/>
      <c r="AD1058" s="13"/>
      <c r="AE1058" s="13"/>
      <c r="AF1058" s="13"/>
    </row>
    <row r="1059" customFormat="false" ht="15" hidden="false" customHeight="true" outlineLevel="0" collapsed="false">
      <c r="A1059" s="60" t="s">
        <v>57</v>
      </c>
      <c r="B1059" s="61" t="str">
        <f aca="false">VLOOKUP(A1059,PROGRAMAS!A:I,5,0)</f>
        <v>TEMÁTICO</v>
      </c>
      <c r="C1059" s="62" t="str">
        <f aca="false">VLOOKUP(A1059,PROGRAMAS!A:I,2,0)</f>
        <v>ASSISTÊNCIA, INCLUSÃO SOCIAL E GARANTIA DE DIREITOS</v>
      </c>
      <c r="D1059" s="62" t="str">
        <f aca="false">VLOOKUP(A1059,PROGRAMAS!A:O,3,0)</f>
        <v>DIRETRIZ I</v>
      </c>
      <c r="E1059" s="62" t="str">
        <f aca="false">VLOOKUP(A1059,PROGRAMAS!A:O,6,0)</f>
        <v>SAÚDE E ASSISTÊNCIA SOCIAL</v>
      </c>
      <c r="F1059" s="73" t="e">
        <f aca="false">#N/A</f>
        <v>#N/A</v>
      </c>
      <c r="G1059" s="66" t="e">
        <f aca="false">VLOOKUP(F1059,'AÇÕES ORÇAMENTÁRIAS'!D:E,2,0)</f>
        <v>#N/A</v>
      </c>
      <c r="H1059" s="65" t="e">
        <f aca="false">VLOOKUP(CONCATENATE(G1059,J1059),'AÇÕES ORÇAMENTÁRIAS'!O:P,2,0)</f>
        <v>#N/A</v>
      </c>
      <c r="I1059" s="65" t="e">
        <f aca="false">VLOOKUP(CONCATENATE(G1059,J1059),'AÇÕES ORÇAMENTÁRIAS'!O:Q,3,0)</f>
        <v>#N/A</v>
      </c>
      <c r="J1059" s="66" t="str">
        <f aca="false">LEFT(K1059,5)</f>
        <v>30101</v>
      </c>
      <c r="K1059" s="67" t="s">
        <v>2167</v>
      </c>
      <c r="L1059" s="71" t="s">
        <v>2178</v>
      </c>
      <c r="M1059" s="66" t="str">
        <f aca="false">VLOOKUP(L1059,'AÇÕES ESTRATÉGICAS'!D:E,2,0)</f>
        <v>2707</v>
      </c>
      <c r="N1059" s="66" t="str">
        <f aca="false">CONCATENATE(J1059,O1059)</f>
        <v>30101CONSTRUÇÃO DE RESTAURANTES POPULARES</v>
      </c>
      <c r="O1059" s="13" t="s">
        <v>2214</v>
      </c>
      <c r="P1059" s="13" t="s">
        <v>147</v>
      </c>
      <c r="Q1059" s="15" t="n">
        <v>1</v>
      </c>
      <c r="R1059" s="69" t="str">
        <f aca="false">VLOOKUP(O1059,'PRODUTOS PPA'!G:G,1,0)</f>
        <v>CONSTRUÇÃO DE RESTAURANTES POPULARES</v>
      </c>
      <c r="S1059" s="15" t="e">
        <f aca="false">#N/A</f>
        <v>#N/A</v>
      </c>
      <c r="T1059" s="15" t="e">
        <f aca="false">#N/A</f>
        <v>#N/A</v>
      </c>
      <c r="U1059" s="15" t="e">
        <f aca="false">#N/A</f>
        <v>#N/A</v>
      </c>
      <c r="V1059" s="15"/>
      <c r="W1059" s="13"/>
      <c r="X1059" s="13"/>
      <c r="Y1059" s="13"/>
      <c r="Z1059" s="13"/>
      <c r="AA1059" s="13"/>
      <c r="AB1059" s="13"/>
      <c r="AC1059" s="13"/>
      <c r="AD1059" s="13"/>
      <c r="AE1059" s="13"/>
      <c r="AF1059" s="13"/>
    </row>
    <row r="1060" customFormat="false" ht="15" hidden="false" customHeight="true" outlineLevel="0" collapsed="false">
      <c r="A1060" s="60" t="s">
        <v>57</v>
      </c>
      <c r="B1060" s="61" t="str">
        <f aca="false">VLOOKUP(A1060,PROGRAMAS!A:I,5,0)</f>
        <v>TEMÁTICO</v>
      </c>
      <c r="C1060" s="62" t="str">
        <f aca="false">VLOOKUP(A1060,PROGRAMAS!A:I,2,0)</f>
        <v>ASSISTÊNCIA, INCLUSÃO SOCIAL E GARANTIA DE DIREITOS</v>
      </c>
      <c r="D1060" s="62" t="str">
        <f aca="false">VLOOKUP(A1060,PROGRAMAS!A:O,3,0)</f>
        <v>DIRETRIZ I</v>
      </c>
      <c r="E1060" s="62" t="str">
        <f aca="false">VLOOKUP(A1060,PROGRAMAS!A:O,6,0)</f>
        <v>SAÚDE E ASSISTÊNCIA SOCIAL</v>
      </c>
      <c r="F1060" s="63" t="e">
        <f aca="false">#N/A</f>
        <v>#N/A</v>
      </c>
      <c r="G1060" s="66" t="e">
        <f aca="false">VLOOKUP(F1060,'AÇÕES ORÇAMENTÁRIAS'!D:E,2,0)</f>
        <v>#N/A</v>
      </c>
      <c r="H1060" s="65" t="e">
        <f aca="false">VLOOKUP(CONCATENATE(G1060,J1060),'AÇÕES ORÇAMENTÁRIAS'!O:P,2,0)</f>
        <v>#N/A</v>
      </c>
      <c r="I1060" s="65" t="e">
        <f aca="false">VLOOKUP(CONCATENATE(G1060,J1060),'AÇÕES ORÇAMENTÁRIAS'!O:Q,3,0)</f>
        <v>#N/A</v>
      </c>
      <c r="J1060" s="66" t="str">
        <f aca="false">LEFT(K1060,5)</f>
        <v>30101</v>
      </c>
      <c r="K1060" s="67" t="s">
        <v>2167</v>
      </c>
      <c r="L1060" s="71" t="s">
        <v>2183</v>
      </c>
      <c r="M1060" s="66" t="str">
        <f aca="false">VLOOKUP(L1060,'AÇÕES ESTRATÉGICAS'!D:E,2,0)</f>
        <v>2716</v>
      </c>
      <c r="N1060" s="66" t="str">
        <f aca="false">CONCATENATE(J1060,O1060)</f>
        <v>30101ATUALIZAÇÃODO PLANO ESTADUAL DE PROMOÇÃO DE IGUALDADE RACIAL E DO PLANO ESTADUAL E DEFESA DA CIDADANIA DE LESBICAS, GAYS, BISSEXUAIS, TRAVESTIS E TRANSSEXUAIS</v>
      </c>
      <c r="O1060" s="13" t="s">
        <v>2215</v>
      </c>
      <c r="P1060" s="13" t="s">
        <v>399</v>
      </c>
      <c r="Q1060" s="15" t="n">
        <v>1</v>
      </c>
      <c r="R1060" s="69" t="str">
        <f aca="false">VLOOKUP(O1060,'PRODUTOS PPA'!G:G,1,0)</f>
        <v>ATUALIZAÇÃODO PLANO ESTADUAL DE PROMOÇÃO DE IGUALDADE RACIAL E DO PLANO ESTADUAL E DEFESA DA CIDADANIA DE LESBICAS, GAYS, BISSEXUAIS, TRAVESTIS E TRANSSEXUAIS</v>
      </c>
      <c r="S1060" s="15" t="e">
        <f aca="false">#N/A</f>
        <v>#N/A</v>
      </c>
      <c r="T1060" s="15" t="e">
        <f aca="false">#N/A</f>
        <v>#N/A</v>
      </c>
      <c r="U1060" s="15" t="e">
        <f aca="false">#N/A</f>
        <v>#N/A</v>
      </c>
      <c r="V1060" s="15"/>
      <c r="W1060" s="13"/>
      <c r="X1060" s="13"/>
      <c r="Y1060" s="13"/>
      <c r="Z1060" s="13"/>
      <c r="AA1060" s="13"/>
      <c r="AB1060" s="13"/>
      <c r="AC1060" s="13"/>
      <c r="AD1060" s="13"/>
      <c r="AE1060" s="13"/>
      <c r="AF1060" s="13"/>
    </row>
    <row r="1061" customFormat="false" ht="15" hidden="false" customHeight="true" outlineLevel="0" collapsed="false">
      <c r="A1061" s="60" t="s">
        <v>57</v>
      </c>
      <c r="B1061" s="61" t="str">
        <f aca="false">VLOOKUP(A1061,PROGRAMAS!A:I,5,0)</f>
        <v>TEMÁTICO</v>
      </c>
      <c r="C1061" s="62" t="str">
        <f aca="false">VLOOKUP(A1061,PROGRAMAS!A:I,2,0)</f>
        <v>ASSISTÊNCIA, INCLUSÃO SOCIAL E GARANTIA DE DIREITOS</v>
      </c>
      <c r="D1061" s="62" t="str">
        <f aca="false">VLOOKUP(A1061,PROGRAMAS!A:O,3,0)</f>
        <v>DIRETRIZ I</v>
      </c>
      <c r="E1061" s="62" t="str">
        <f aca="false">VLOOKUP(A1061,PROGRAMAS!A:O,6,0)</f>
        <v>SAÚDE E ASSISTÊNCIA SOCIAL</v>
      </c>
      <c r="F1061" s="63" t="e">
        <f aca="false">#N/A</f>
        <v>#N/A</v>
      </c>
      <c r="G1061" s="66" t="e">
        <f aca="false">VLOOKUP(F1061,'AÇÕES ORÇAMENTÁRIAS'!D:E,2,0)</f>
        <v>#N/A</v>
      </c>
      <c r="H1061" s="65" t="e">
        <f aca="false">VLOOKUP(CONCATENATE(G1061,J1061),'AÇÕES ORÇAMENTÁRIAS'!O:P,2,0)</f>
        <v>#N/A</v>
      </c>
      <c r="I1061" s="65" t="e">
        <f aca="false">VLOOKUP(CONCATENATE(G1061,J1061),'AÇÕES ORÇAMENTÁRIAS'!O:Q,3,0)</f>
        <v>#N/A</v>
      </c>
      <c r="J1061" s="66" t="str">
        <f aca="false">LEFT(K1061,5)</f>
        <v>30101</v>
      </c>
      <c r="K1061" s="67" t="s">
        <v>2167</v>
      </c>
      <c r="L1061" s="71" t="s">
        <v>2183</v>
      </c>
      <c r="M1061" s="66" t="str">
        <f aca="false">VLOOKUP(L1061,'AÇÕES ESTRATÉGICAS'!D:E,2,0)</f>
        <v>2716</v>
      </c>
      <c r="N1061" s="66" t="str">
        <f aca="false">CONCATENATE(J1061,O1061)</f>
        <v>30101CAPACITAÇÃO DE GESTORES EM DIREITOS HUMANOS E REALIZAÇÃO DE CAMPANHAS</v>
      </c>
      <c r="O1061" s="13" t="s">
        <v>2216</v>
      </c>
      <c r="P1061" s="13" t="s">
        <v>291</v>
      </c>
      <c r="Q1061" s="15" t="n">
        <v>56</v>
      </c>
      <c r="R1061" s="69" t="str">
        <f aca="false">VLOOKUP(O1061,'PRODUTOS PPA'!G:G,1,0)</f>
        <v>CAPACITAÇÃO DE GESTORES EM DIREITOS HUMANOS E REALIZAÇÃO DE CAMPANHAS</v>
      </c>
      <c r="S1061" s="15" t="e">
        <f aca="false">#N/A</f>
        <v>#N/A</v>
      </c>
      <c r="T1061" s="15" t="e">
        <f aca="false">#N/A</f>
        <v>#N/A</v>
      </c>
      <c r="U1061" s="15" t="e">
        <f aca="false">#N/A</f>
        <v>#N/A</v>
      </c>
      <c r="V1061" s="15"/>
      <c r="W1061" s="13"/>
      <c r="X1061" s="13"/>
      <c r="Y1061" s="13"/>
      <c r="Z1061" s="13"/>
      <c r="AA1061" s="13"/>
      <c r="AB1061" s="13"/>
      <c r="AC1061" s="13"/>
      <c r="AD1061" s="13"/>
      <c r="AE1061" s="13"/>
      <c r="AF1061" s="13"/>
    </row>
    <row r="1062" customFormat="false" ht="15" hidden="false" customHeight="true" outlineLevel="0" collapsed="false">
      <c r="A1062" s="60" t="s">
        <v>57</v>
      </c>
      <c r="B1062" s="61" t="str">
        <f aca="false">VLOOKUP(A1062,PROGRAMAS!A:I,5,0)</f>
        <v>TEMÁTICO</v>
      </c>
      <c r="C1062" s="62" t="str">
        <f aca="false">VLOOKUP(A1062,PROGRAMAS!A:I,2,0)</f>
        <v>ASSISTÊNCIA, INCLUSÃO SOCIAL E GARANTIA DE DIREITOS</v>
      </c>
      <c r="D1062" s="62" t="str">
        <f aca="false">VLOOKUP(A1062,PROGRAMAS!A:O,3,0)</f>
        <v>DIRETRIZ I</v>
      </c>
      <c r="E1062" s="62" t="str">
        <f aca="false">VLOOKUP(A1062,PROGRAMAS!A:O,6,0)</f>
        <v>SAÚDE E ASSISTÊNCIA SOCIAL</v>
      </c>
      <c r="F1062" s="73" t="e">
        <f aca="false">#N/A</f>
        <v>#N/A</v>
      </c>
      <c r="G1062" s="66" t="e">
        <f aca="false">VLOOKUP(F1062,'AÇÕES ORÇAMENTÁRIAS'!D:E,2,0)</f>
        <v>#N/A</v>
      </c>
      <c r="H1062" s="65" t="e">
        <f aca="false">VLOOKUP(CONCATENATE(G1062,J1062),'AÇÕES ORÇAMENTÁRIAS'!O:P,2,0)</f>
        <v>#N/A</v>
      </c>
      <c r="I1062" s="65" t="e">
        <f aca="false">VLOOKUP(CONCATENATE(G1062,J1062),'AÇÕES ORÇAMENTÁRIAS'!O:Q,3,0)</f>
        <v>#N/A</v>
      </c>
      <c r="J1062" s="66" t="str">
        <f aca="false">LEFT(K1062,5)</f>
        <v>30101</v>
      </c>
      <c r="K1062" s="67" t="s">
        <v>2167</v>
      </c>
      <c r="L1062" s="71" t="s">
        <v>2183</v>
      </c>
      <c r="M1062" s="66" t="str">
        <f aca="false">VLOOKUP(L1062,'AÇÕES ESTRATÉGICAS'!D:E,2,0)</f>
        <v>2716</v>
      </c>
      <c r="N1062" s="66" t="str">
        <f aca="false">CONCATENATE(J1062,O1062)</f>
        <v>30101DESENVOLVER AÇÕES DE PROMOÇÃO DA IGUALDADE RACIAL NOS 224 MUNICÍPIOS</v>
      </c>
      <c r="O1062" s="13" t="s">
        <v>2217</v>
      </c>
      <c r="P1062" s="13" t="s">
        <v>376</v>
      </c>
      <c r="Q1062" s="15" t="n">
        <v>56</v>
      </c>
      <c r="R1062" s="69" t="str">
        <f aca="false">VLOOKUP(O1062,'PRODUTOS PPA'!G:G,1,0)</f>
        <v>DESENVOLVER AÇÕES DE PROMOÇÃO DA IGUALDADE RACIAL NOS 224 MUNICÍPIOS</v>
      </c>
      <c r="S1062" s="15" t="e">
        <f aca="false">#N/A</f>
        <v>#N/A</v>
      </c>
      <c r="T1062" s="15" t="e">
        <f aca="false">#N/A</f>
        <v>#N/A</v>
      </c>
      <c r="U1062" s="15" t="e">
        <f aca="false">#N/A</f>
        <v>#N/A</v>
      </c>
      <c r="V1062" s="15"/>
      <c r="W1062" s="13"/>
      <c r="X1062" s="13"/>
      <c r="Y1062" s="13"/>
      <c r="Z1062" s="13"/>
      <c r="AA1062" s="13"/>
      <c r="AB1062" s="13"/>
      <c r="AC1062" s="13"/>
      <c r="AD1062" s="13"/>
      <c r="AE1062" s="13"/>
      <c r="AF1062" s="13"/>
    </row>
    <row r="1063" customFormat="false" ht="15" hidden="false" customHeight="true" outlineLevel="0" collapsed="false">
      <c r="A1063" s="60" t="s">
        <v>94</v>
      </c>
      <c r="B1063" s="61" t="str">
        <f aca="false">VLOOKUP(A1063,PROGRAMAS!A:I,5,0)</f>
        <v>GESTÃO</v>
      </c>
      <c r="C1063" s="62" t="str">
        <f aca="false">VLOOKUP(A1063,PROGRAMAS!A:I,2,0)</f>
        <v>GESTÃO E MANUTENÇÃO DO PODER EXECUTIVO</v>
      </c>
      <c r="D1063" s="62" t="str">
        <f aca="false">VLOOKUP(A1063,PROGRAMAS!A:O,3,0)</f>
        <v>DIRETRIZ IV</v>
      </c>
      <c r="E1063" s="62"/>
      <c r="F1063" s="74" t="s">
        <v>255</v>
      </c>
      <c r="G1063" s="66" t="str">
        <f aca="false">VLOOKUP(F1063,'AÇÕES ORÇAMENTÁRIAS'!D:E,2,0)</f>
        <v>2000</v>
      </c>
      <c r="H1063" s="65" t="n">
        <f aca="false">VLOOKUP(CONCATENATE(G1063,J1063),'AÇÕES ORÇAMENTÁRIAS'!O:P,2,0)</f>
        <v>11917957</v>
      </c>
      <c r="I1063" s="65" t="n">
        <f aca="false">VLOOKUP(CONCATENATE(G1063,J1063),'AÇÕES ORÇAMENTÁRIAS'!O:Q,3,0)</f>
        <v>10854724.7</v>
      </c>
      <c r="J1063" s="66" t="str">
        <f aca="false">LEFT(K1063,5)</f>
        <v>30101</v>
      </c>
      <c r="K1063" s="67" t="s">
        <v>2167</v>
      </c>
      <c r="L1063" s="71" t="s">
        <v>2218</v>
      </c>
      <c r="M1063" s="66" t="str">
        <f aca="false">VLOOKUP(L1063,'AÇÕES ESTRATÉGICAS'!D:E,2,0)</f>
        <v>1515</v>
      </c>
      <c r="N1063" s="66" t="str">
        <f aca="false">CONCATENATE(J1063,O1063)</f>
        <v>30101MANUTENÇÃO ÓRGÃO GESTOR/COORDENAÇÃO GERAL</v>
      </c>
      <c r="O1063" s="13" t="s">
        <v>2219</v>
      </c>
      <c r="P1063" s="13" t="s">
        <v>1785</v>
      </c>
      <c r="Q1063" s="15" t="n">
        <v>1</v>
      </c>
      <c r="R1063" s="69" t="str">
        <f aca="false">VLOOKUP(O1063,'PRODUTOS PPA'!G:G,1,0)</f>
        <v>MANUTENÇÃO ÓRGÃO GESTOR/COORDENAÇÃO GERAL</v>
      </c>
      <c r="S1063" s="15" t="s">
        <v>255</v>
      </c>
      <c r="T1063" s="15" t="s">
        <v>260</v>
      </c>
      <c r="U1063" s="15" t="n">
        <v>11917957</v>
      </c>
      <c r="V1063" s="15"/>
      <c r="W1063" s="13"/>
      <c r="X1063" s="13"/>
      <c r="Y1063" s="13"/>
      <c r="Z1063" s="13"/>
      <c r="AA1063" s="13"/>
      <c r="AB1063" s="13"/>
      <c r="AC1063" s="13"/>
      <c r="AD1063" s="13"/>
      <c r="AE1063" s="13"/>
      <c r="AF1063" s="13"/>
    </row>
    <row r="1064" customFormat="false" ht="15" hidden="false" customHeight="false" outlineLevel="0" collapsed="false">
      <c r="A1064" s="60" t="s">
        <v>94</v>
      </c>
      <c r="B1064" s="61" t="str">
        <f aca="false">VLOOKUP(A1064,PROGRAMAS!A:I,5,0)</f>
        <v>GESTÃO</v>
      </c>
      <c r="C1064" s="62" t="str">
        <f aca="false">VLOOKUP(A1064,PROGRAMAS!A:I,2,0)</f>
        <v>GESTÃO E MANUTENÇÃO DO PODER EXECUTIVO</v>
      </c>
      <c r="D1064" s="62" t="str">
        <f aca="false">VLOOKUP(A1064,PROGRAMAS!A:O,3,0)</f>
        <v>DIRETRIZ IV</v>
      </c>
      <c r="E1064" s="62"/>
      <c r="F1064" s="74" t="s">
        <v>2220</v>
      </c>
      <c r="G1064" s="66" t="n">
        <v>1731</v>
      </c>
      <c r="H1064" s="65" t="n">
        <f aca="false">VLOOKUP(CONCATENATE(G1064,J1064),'AÇÕES ORÇAMENTÁRIAS'!O:P,2,0)</f>
        <v>3340000</v>
      </c>
      <c r="I1064" s="65" t="n">
        <f aca="false">VLOOKUP(CONCATENATE(G1064,J1064),'AÇÕES ORÇAMENTÁRIAS'!O:Q,3,0)</f>
        <v>158428.1</v>
      </c>
      <c r="J1064" s="66" t="str">
        <f aca="false">LEFT(K1064,5)</f>
        <v>30101</v>
      </c>
      <c r="K1064" s="67" t="s">
        <v>2167</v>
      </c>
      <c r="L1064" s="71" t="s">
        <v>2218</v>
      </c>
      <c r="M1064" s="66" t="str">
        <f aca="false">VLOOKUP(L1064,'AÇÕES ESTRATÉGICAS'!D:E,2,0)</f>
        <v>1515</v>
      </c>
      <c r="N1064" s="66" t="str">
        <f aca="false">CONCATENATE(J1064,O1064)</f>
        <v>30101INCLUSÃO DE USUARIOS, GRUPOS ESPECIFICOS PARA ACESSO A PROJETO, PROGRAMA E BENEFICIOS</v>
      </c>
      <c r="O1064" s="63" t="s">
        <v>2221</v>
      </c>
      <c r="P1064" s="63" t="s">
        <v>1300</v>
      </c>
      <c r="Q1064" s="15" t="n">
        <v>56</v>
      </c>
      <c r="R1064" s="69" t="str">
        <f aca="false">VLOOKUP(O1064,'PRODUTOS PPA'!G:G,1,0)</f>
        <v>INCLUSÃO DE USUARIOS, GRUPOS ESPECIFICOS PARA ACESSO A PROJETO, PROGRAMA E BENEFICIOS</v>
      </c>
      <c r="S1064" s="15" t="s">
        <v>2220</v>
      </c>
      <c r="T1064" s="15" t="n">
        <v>1731</v>
      </c>
      <c r="U1064" s="15" t="n">
        <v>3340000</v>
      </c>
      <c r="V1064" s="15"/>
      <c r="W1064" s="13"/>
      <c r="X1064" s="13"/>
      <c r="Y1064" s="13"/>
      <c r="Z1064" s="13"/>
      <c r="AA1064" s="13"/>
      <c r="AB1064" s="13"/>
      <c r="AC1064" s="13"/>
      <c r="AD1064" s="13"/>
      <c r="AE1064" s="13"/>
      <c r="AF1064" s="13"/>
    </row>
    <row r="1065" customFormat="false" ht="15" hidden="false" customHeight="true" outlineLevel="0" collapsed="false">
      <c r="A1065" s="60" t="s">
        <v>94</v>
      </c>
      <c r="B1065" s="61" t="str">
        <f aca="false">VLOOKUP(A1065,PROGRAMAS!A:I,5,0)</f>
        <v>GESTÃO</v>
      </c>
      <c r="C1065" s="62" t="str">
        <f aca="false">VLOOKUP(A1065,PROGRAMAS!A:I,2,0)</f>
        <v>GESTÃO E MANUTENÇÃO DO PODER EXECUTIVO</v>
      </c>
      <c r="D1065" s="62" t="str">
        <f aca="false">VLOOKUP(A1065,PROGRAMAS!A:O,3,0)</f>
        <v>DIRETRIZ IV</v>
      </c>
      <c r="E1065" s="62"/>
      <c r="F1065" s="74" t="s">
        <v>2222</v>
      </c>
      <c r="G1065" s="66" t="str">
        <f aca="false">VLOOKUP(F1065,'AÇÕES ORÇAMENTÁRIAS'!D:E,2,0)</f>
        <v>1730</v>
      </c>
      <c r="H1065" s="65" t="n">
        <f aca="false">VLOOKUP(CONCATENATE(G1065,J1065),'AÇÕES ORÇAMENTÁRIAS'!O:P,2,0)</f>
        <v>30000</v>
      </c>
      <c r="I1065" s="65" t="n">
        <f aca="false">VLOOKUP(CONCATENATE(G1065,J1065),'AÇÕES ORÇAMENTÁRIAS'!O:Q,3,0)</f>
        <v>0</v>
      </c>
      <c r="J1065" s="66" t="str">
        <f aca="false">LEFT(K1065,5)</f>
        <v>30101</v>
      </c>
      <c r="K1065" s="67" t="s">
        <v>2167</v>
      </c>
      <c r="L1065" s="71" t="s">
        <v>2218</v>
      </c>
      <c r="M1065" s="66" t="str">
        <f aca="false">VLOOKUP(L1065,'AÇÕES ESTRATÉGICAS'!D:E,2,0)</f>
        <v>1515</v>
      </c>
      <c r="N1065" s="66" t="str">
        <f aca="false">CONCATENATE(J1065,O1065)</f>
        <v>30101REALIZAÇÃO DO CONCURSO PÚBLICO E CONTRATAÇÃO DE PESSOAL </v>
      </c>
      <c r="O1065" s="0" t="s">
        <v>2223</v>
      </c>
      <c r="P1065" s="13" t="s">
        <v>1610</v>
      </c>
      <c r="Q1065" s="15" t="n">
        <v>1</v>
      </c>
      <c r="R1065" s="69" t="str">
        <f aca="false">VLOOKUP(O1065,'PRODUTOS PPA'!G:G,1,0)</f>
        <v>REALIZAÇÃO DO CONCURSO PÚBLICO E CONTRATAÇÃO DE PESSOAL </v>
      </c>
      <c r="S1065" s="15" t="s">
        <v>2222</v>
      </c>
      <c r="T1065" s="15" t="s">
        <v>2224</v>
      </c>
      <c r="U1065" s="15" t="n">
        <v>30000</v>
      </c>
      <c r="V1065" s="15"/>
      <c r="W1065" s="13"/>
      <c r="X1065" s="13"/>
      <c r="Y1065" s="13"/>
      <c r="Z1065" s="13"/>
      <c r="AA1065" s="13"/>
      <c r="AB1065" s="13"/>
      <c r="AC1065" s="13"/>
      <c r="AD1065" s="13"/>
      <c r="AE1065" s="13"/>
      <c r="AF1065" s="13"/>
    </row>
    <row r="1066" customFormat="false" ht="15" hidden="false" customHeight="false" outlineLevel="0" collapsed="false">
      <c r="A1066" s="60" t="s">
        <v>94</v>
      </c>
      <c r="B1066" s="61" t="str">
        <f aca="false">VLOOKUP(A1066,PROGRAMAS!A:I,5,0)</f>
        <v>GESTÃO</v>
      </c>
      <c r="C1066" s="62" t="str">
        <f aca="false">VLOOKUP(A1066,PROGRAMAS!A:I,2,0)</f>
        <v>GESTÃO E MANUTENÇÃO DO PODER EXECUTIVO</v>
      </c>
      <c r="D1066" s="62" t="str">
        <f aca="false">VLOOKUP(A1066,PROGRAMAS!A:O,3,0)</f>
        <v>DIRETRIZ IV</v>
      </c>
      <c r="E1066" s="62" t="n">
        <f aca="false">VLOOKUP(A1066,PROGRAMAS!A:O,6,0)</f>
        <v>0</v>
      </c>
      <c r="F1066" s="73" t="e">
        <f aca="false">#N/A</f>
        <v>#N/A</v>
      </c>
      <c r="G1066" s="66" t="e">
        <f aca="false">VLOOKUP(F1066,'AÇÕES ORÇAMENTÁRIAS'!D:E,2,0)</f>
        <v>#N/A</v>
      </c>
      <c r="H1066" s="65" t="e">
        <f aca="false">VLOOKUP(CONCATENATE(G1066,J1066),'AÇÕES ORÇAMENTÁRIAS'!O:P,2,0)</f>
        <v>#N/A</v>
      </c>
      <c r="I1066" s="65" t="e">
        <f aca="false">VLOOKUP(CONCATENATE(G1066,J1066),'AÇÕES ORÇAMENTÁRIAS'!O:Q,3,0)</f>
        <v>#N/A</v>
      </c>
      <c r="J1066" s="66" t="str">
        <f aca="false">LEFT(K1066,5)</f>
        <v>30101</v>
      </c>
      <c r="K1066" s="67" t="s">
        <v>2167</v>
      </c>
      <c r="L1066" s="71" t="s">
        <v>2218</v>
      </c>
      <c r="M1066" s="66" t="str">
        <f aca="false">VLOOKUP(L1066,'AÇÕES ESTRATÉGICAS'!D:E,2,0)</f>
        <v>1515</v>
      </c>
      <c r="N1066" s="66" t="str">
        <f aca="false">CONCATENATE(J1066,O1066)</f>
        <v>30101REORDENAMENTO DO ORGÃO GESTOR PARA ADEQUAÇÃO AO SUAS INSTITUINDO AS AREAS ESSENCIAIS DE PROTEÇÃO SOCIAL BASICA E ESPECIAL, GESTÃO DO TRABALHO, VIGILÂNCIA, SOCIOASSISTENCIAL</v>
      </c>
      <c r="O1066" s="13" t="s">
        <v>2225</v>
      </c>
      <c r="P1066" s="13" t="s">
        <v>1785</v>
      </c>
      <c r="Q1066" s="15" t="n">
        <v>1</v>
      </c>
      <c r="R1066" s="69" t="str">
        <f aca="false">VLOOKUP(O1066,'PRODUTOS PPA'!G:G,1,0)</f>
        <v>REORDENAMENTO DO ORGÃO GESTOR PARA ADEQUAÇÃO AO SUAS INSTITUINDO AS AREAS ESSENCIAIS DE PROTEÇÃO SOCIAL BASICA E ESPECIAL, GESTÃO DO TRABALHO, VIGILÂNCIA, SOCIOASSISTENCIAL</v>
      </c>
      <c r="S1066" s="15" t="e">
        <f aca="false">#N/A</f>
        <v>#N/A</v>
      </c>
      <c r="T1066" s="15" t="e">
        <f aca="false">#N/A</f>
        <v>#N/A</v>
      </c>
      <c r="U1066" s="15" t="e">
        <f aca="false">#N/A</f>
        <v>#N/A</v>
      </c>
      <c r="V1066" s="15"/>
      <c r="W1066" s="13"/>
      <c r="X1066" s="13"/>
      <c r="Y1066" s="13"/>
      <c r="Z1066" s="13"/>
      <c r="AA1066" s="13"/>
      <c r="AB1066" s="13"/>
      <c r="AC1066" s="13"/>
      <c r="AD1066" s="13"/>
      <c r="AE1066" s="13"/>
      <c r="AF1066" s="13"/>
    </row>
    <row r="1067" customFormat="false" ht="15" hidden="false" customHeight="true" outlineLevel="0" collapsed="false">
      <c r="A1067" s="60" t="s">
        <v>57</v>
      </c>
      <c r="B1067" s="61" t="str">
        <f aca="false">VLOOKUP(A1067,PROGRAMAS!A:I,5,0)</f>
        <v>TEMÁTICO</v>
      </c>
      <c r="C1067" s="62" t="str">
        <f aca="false">VLOOKUP(A1067,PROGRAMAS!A:I,2,0)</f>
        <v>ASSISTÊNCIA, INCLUSÃO SOCIAL E GARANTIA DE DIREITOS</v>
      </c>
      <c r="D1067" s="62" t="str">
        <f aca="false">VLOOKUP(A1067,PROGRAMAS!A:O,3,0)</f>
        <v>DIRETRIZ I</v>
      </c>
      <c r="E1067" s="62" t="str">
        <f aca="false">VLOOKUP(A1067,PROGRAMAS!A:O,6,0)</f>
        <v>SAÚDE E ASSISTÊNCIA SOCIAL</v>
      </c>
      <c r="F1067" s="74" t="s">
        <v>2226</v>
      </c>
      <c r="G1067" s="66" t="n">
        <v>1694</v>
      </c>
      <c r="H1067" s="65" t="n">
        <f aca="false">VLOOKUP(CONCATENATE(G1067,J1067),'AÇÕES ORÇAMENTÁRIAS'!O:P,2,0)</f>
        <v>314712</v>
      </c>
      <c r="I1067" s="65" t="n">
        <f aca="false">VLOOKUP(CONCATENATE(G1067,J1067),'AÇÕES ORÇAMENTÁRIAS'!O:Q,3,0)</f>
        <v>113930.45</v>
      </c>
      <c r="J1067" s="66" t="str">
        <f aca="false">LEFT(K1067,5)</f>
        <v>30102</v>
      </c>
      <c r="K1067" s="67" t="s">
        <v>2227</v>
      </c>
      <c r="L1067" s="71" t="s">
        <v>2228</v>
      </c>
      <c r="M1067" s="66" t="str">
        <f aca="false">VLOOKUP(L1067,'AÇÕES ESTRATÉGICAS'!D:E,2,0)</f>
        <v>2682</v>
      </c>
      <c r="N1067" s="66" t="str">
        <f aca="false">CONCATENATE(J1067,O1067)</f>
        <v>30102IMPLEMENTAÇÃO DO PLANO ESTADUAL DE EDUCAÇÃO PERMANENTE PARA TRABALHADORES DO SUAS, GESTORES E CONSELHEIROS</v>
      </c>
      <c r="O1067" s="13" t="s">
        <v>2229</v>
      </c>
      <c r="P1067" s="13" t="s">
        <v>213</v>
      </c>
      <c r="Q1067" s="15" t="n">
        <v>50</v>
      </c>
      <c r="R1067" s="69" t="str">
        <f aca="false">VLOOKUP(O1067,'PRODUTOS PPA'!G:G,1,0)</f>
        <v>IMPLEMENTAÇÃO DO PLANO ESTADUAL DE EDUCAÇÃO PERMANENTE PARA TRABALHADORES DO SUAS, GESTORES E CONSELHEIROS</v>
      </c>
      <c r="S1067" s="15" t="s">
        <v>2226</v>
      </c>
      <c r="T1067" s="15" t="n">
        <v>1694</v>
      </c>
      <c r="U1067" s="15" t="n">
        <v>314712</v>
      </c>
      <c r="V1067" s="15"/>
      <c r="W1067" s="13"/>
      <c r="X1067" s="13"/>
      <c r="Y1067" s="13"/>
      <c r="Z1067" s="13"/>
      <c r="AA1067" s="13"/>
      <c r="AB1067" s="13"/>
      <c r="AC1067" s="13"/>
      <c r="AD1067" s="13"/>
      <c r="AE1067" s="13"/>
      <c r="AF1067" s="13"/>
    </row>
    <row r="1068" customFormat="false" ht="15" hidden="false" customHeight="true" outlineLevel="0" collapsed="false">
      <c r="A1068" s="60" t="s">
        <v>57</v>
      </c>
      <c r="B1068" s="61" t="str">
        <f aca="false">VLOOKUP(A1068,PROGRAMAS!A:I,5,0)</f>
        <v>TEMÁTICO</v>
      </c>
      <c r="C1068" s="62" t="str">
        <f aca="false">VLOOKUP(A1068,PROGRAMAS!A:I,2,0)</f>
        <v>ASSISTÊNCIA, INCLUSÃO SOCIAL E GARANTIA DE DIREITOS</v>
      </c>
      <c r="D1068" s="62" t="str">
        <f aca="false">VLOOKUP(A1068,PROGRAMAS!A:O,3,0)</f>
        <v>DIRETRIZ I</v>
      </c>
      <c r="E1068" s="62" t="str">
        <f aca="false">VLOOKUP(A1068,PROGRAMAS!A:O,6,0)</f>
        <v>SAÚDE E ASSISTÊNCIA SOCIAL</v>
      </c>
      <c r="F1068" s="74" t="s">
        <v>2226</v>
      </c>
      <c r="G1068" s="66" t="str">
        <f aca="false">VLOOKUP(F1068,'AÇÕES ORÇAMENTÁRIAS'!D:E,2,0)</f>
        <v>1694</v>
      </c>
      <c r="H1068" s="65" t="n">
        <f aca="false">VLOOKUP(CONCATENATE(G1068,J1068),'AÇÕES ORÇAMENTÁRIAS'!O:P,2,0)</f>
        <v>314712</v>
      </c>
      <c r="I1068" s="65" t="n">
        <f aca="false">VLOOKUP(CONCATENATE(G1068,J1068),'AÇÕES ORÇAMENTÁRIAS'!O:Q,3,0)</f>
        <v>113930.45</v>
      </c>
      <c r="J1068" s="66" t="str">
        <f aca="false">LEFT(K1068,5)</f>
        <v>30102</v>
      </c>
      <c r="K1068" s="67" t="s">
        <v>2227</v>
      </c>
      <c r="L1068" s="71" t="s">
        <v>2228</v>
      </c>
      <c r="M1068" s="66" t="str">
        <f aca="false">VLOOKUP(L1068,'AÇÕES ESTRATÉGICAS'!D:E,2,0)</f>
        <v>2682</v>
      </c>
      <c r="N1068" s="66" t="str">
        <f aca="false">CONCATENATE(J1068,O1068)</f>
        <v>30102MONITORAMENTO E ASSESSORAMENTO OS MUNICÍPIOS NO ÂMBITO DO SUAS</v>
      </c>
      <c r="O1068" s="13" t="s">
        <v>2230</v>
      </c>
      <c r="P1068" s="13" t="s">
        <v>1300</v>
      </c>
      <c r="Q1068" s="15" t="n">
        <v>50</v>
      </c>
      <c r="R1068" s="69" t="str">
        <f aca="false">VLOOKUP(O1068,'PRODUTOS PPA'!G:G,1,0)</f>
        <v>MONITORAMENTO E ASSESSORAMENTO OS MUNICÍPIOS NO ÂMBITO DO SUAS</v>
      </c>
      <c r="S1068" s="15" t="s">
        <v>2226</v>
      </c>
      <c r="T1068" s="15" t="s">
        <v>2231</v>
      </c>
      <c r="U1068" s="15" t="n">
        <v>314712</v>
      </c>
      <c r="V1068" s="15"/>
      <c r="W1068" s="13"/>
      <c r="X1068" s="13"/>
      <c r="Y1068" s="13"/>
      <c r="Z1068" s="13"/>
      <c r="AA1068" s="13"/>
      <c r="AB1068" s="13"/>
      <c r="AC1068" s="13"/>
      <c r="AD1068" s="13"/>
      <c r="AE1068" s="13"/>
      <c r="AF1068" s="13"/>
    </row>
    <row r="1069" customFormat="false" ht="15" hidden="false" customHeight="true" outlineLevel="0" collapsed="false">
      <c r="A1069" s="60" t="s">
        <v>57</v>
      </c>
      <c r="B1069" s="61" t="str">
        <f aca="false">VLOOKUP(A1069,PROGRAMAS!A:I,5,0)</f>
        <v>TEMÁTICO</v>
      </c>
      <c r="C1069" s="62" t="str">
        <f aca="false">VLOOKUP(A1069,PROGRAMAS!A:I,2,0)</f>
        <v>ASSISTÊNCIA, INCLUSÃO SOCIAL E GARANTIA DE DIREITOS</v>
      </c>
      <c r="D1069" s="62" t="str">
        <f aca="false">VLOOKUP(A1069,PROGRAMAS!A:O,3,0)</f>
        <v>DIRETRIZ I</v>
      </c>
      <c r="E1069" s="62" t="str">
        <f aca="false">VLOOKUP(A1069,PROGRAMAS!A:O,6,0)</f>
        <v>SAÚDE E ASSISTÊNCIA SOCIAL</v>
      </c>
      <c r="F1069" s="74" t="s">
        <v>2232</v>
      </c>
      <c r="G1069" s="66" t="n">
        <v>2198</v>
      </c>
      <c r="H1069" s="65" t="n">
        <f aca="false">VLOOKUP(CONCATENATE(G1069,J1069),'AÇÕES ORÇAMENTÁRIAS'!O:P,2,0)</f>
        <v>100000</v>
      </c>
      <c r="I1069" s="65" t="n">
        <f aca="false">VLOOKUP(CONCATENATE(G1069,J1069),'AÇÕES ORÇAMENTÁRIAS'!O:Q,3,0)</f>
        <v>25458.83</v>
      </c>
      <c r="J1069" s="66" t="str">
        <f aca="false">LEFT(K1069,5)</f>
        <v>30102</v>
      </c>
      <c r="K1069" s="67" t="s">
        <v>2227</v>
      </c>
      <c r="L1069" s="71" t="s">
        <v>2233</v>
      </c>
      <c r="M1069" s="66" t="str">
        <f aca="false">VLOOKUP(L1069,'AÇÕES ESTRATÉGICAS'!D:E,2,0)</f>
        <v>2714</v>
      </c>
      <c r="N1069" s="66" t="str">
        <f aca="false">CONCATENATE(J1069,O1069)</f>
        <v>30102APOIO E FORTALECIMENTO A REDE DE PROTEÇÃO DA CRIANÇA E ADOLESCENTE RELATIVA AO ENFRENTAMENTO À VIOLENCIA, AO ABUSO E EXPLORAÇÃO SEXUAL INFANTO-JUVENIL;</v>
      </c>
      <c r="O1069" s="13" t="s">
        <v>2234</v>
      </c>
      <c r="P1069" s="13" t="s">
        <v>1300</v>
      </c>
      <c r="Q1069" s="15" t="n">
        <v>56</v>
      </c>
      <c r="R1069" s="69" t="str">
        <f aca="false">VLOOKUP(O1069,'PRODUTOS PPA'!G:G,1,0)</f>
        <v>APOIO E FORTALECIMENTO A REDE DE PROTEÇÃO DA CRIANÇA E ADOLESCENTE RELATIVA AO ENFRENTAMENTO À VIOLENCIA, AO ABUSO E EXPLORAÇÃO SEXUAL INFANTO-JUVENIL;</v>
      </c>
      <c r="S1069" s="15" t="s">
        <v>2232</v>
      </c>
      <c r="T1069" s="15" t="n">
        <v>2198</v>
      </c>
      <c r="U1069" s="15" t="n">
        <v>100000</v>
      </c>
      <c r="V1069" s="15"/>
      <c r="W1069" s="13"/>
      <c r="X1069" s="13"/>
      <c r="Y1069" s="13"/>
      <c r="Z1069" s="13"/>
      <c r="AA1069" s="13"/>
      <c r="AB1069" s="13"/>
      <c r="AC1069" s="13"/>
      <c r="AD1069" s="13"/>
      <c r="AE1069" s="13"/>
      <c r="AF1069" s="13"/>
    </row>
    <row r="1070" customFormat="false" ht="15" hidden="false" customHeight="true" outlineLevel="0" collapsed="false">
      <c r="A1070" s="60" t="s">
        <v>57</v>
      </c>
      <c r="B1070" s="61" t="str">
        <f aca="false">VLOOKUP(A1070,PROGRAMAS!A:I,5,0)</f>
        <v>TEMÁTICO</v>
      </c>
      <c r="C1070" s="62" t="str">
        <f aca="false">VLOOKUP(A1070,PROGRAMAS!A:I,2,0)</f>
        <v>ASSISTÊNCIA, INCLUSÃO SOCIAL E GARANTIA DE DIREITOS</v>
      </c>
      <c r="D1070" s="62" t="str">
        <f aca="false">VLOOKUP(A1070,PROGRAMAS!A:O,3,0)</f>
        <v>DIRETRIZ I</v>
      </c>
      <c r="E1070" s="62" t="str">
        <f aca="false">VLOOKUP(A1070,PROGRAMAS!A:O,6,0)</f>
        <v>SAÚDE E ASSISTÊNCIA SOCIAL</v>
      </c>
      <c r="F1070" s="74" t="s">
        <v>2235</v>
      </c>
      <c r="G1070" s="66" t="n">
        <v>2253</v>
      </c>
      <c r="H1070" s="65" t="n">
        <f aca="false">VLOOKUP(CONCATENATE(G1070,J1070),'AÇÕES ORÇAMENTÁRIAS'!O:P,2,0)</f>
        <v>4000000</v>
      </c>
      <c r="I1070" s="65" t="n">
        <f aca="false">VLOOKUP(CONCATENATE(G1070,J1070),'AÇÕES ORÇAMENTÁRIAS'!O:Q,3,0)</f>
        <v>12041403.08</v>
      </c>
      <c r="J1070" s="66" t="str">
        <f aca="false">LEFT(K1070,5)</f>
        <v>30102</v>
      </c>
      <c r="K1070" s="67" t="s">
        <v>2227</v>
      </c>
      <c r="L1070" s="71" t="s">
        <v>2236</v>
      </c>
      <c r="M1070" s="66" t="str">
        <f aca="false">VLOOKUP(L1070,'AÇÕES ESTRATÉGICAS'!D:E,2,0)</f>
        <v>2458</v>
      </c>
      <c r="N1070" s="66" t="str">
        <f aca="false">CONCATENATE(J1070,O1070)</f>
        <v>30102ATENDIMENTO A PESSOAS EM SITUAÇÃO DE CALAMIDADE PÚBLICA, DE EMERGÊNCIA E BENEFÍCIOS EVENTUAIS</v>
      </c>
      <c r="O1070" s="63" t="s">
        <v>2235</v>
      </c>
      <c r="P1070" s="63" t="s">
        <v>306</v>
      </c>
      <c r="Q1070" s="15" t="n">
        <v>5000</v>
      </c>
      <c r="R1070" s="69" t="str">
        <f aca="false">VLOOKUP(O1070,'PRODUTOS PPA'!G:G,1,0)</f>
        <v>ATENDIMENTO A PESSOAS EM SITUAÇÃO DE CALAMIDADE PÚBLICA, DE EMERGÊNCIA E BENEFÍCIOS EVENTUAIS</v>
      </c>
      <c r="S1070" s="15" t="s">
        <v>2235</v>
      </c>
      <c r="T1070" s="15" t="n">
        <v>2253</v>
      </c>
      <c r="U1070" s="15" t="n">
        <v>4000000</v>
      </c>
      <c r="V1070" s="15"/>
      <c r="W1070" s="13"/>
      <c r="X1070" s="13"/>
      <c r="Y1070" s="13"/>
      <c r="Z1070" s="13"/>
      <c r="AA1070" s="13"/>
      <c r="AB1070" s="13"/>
      <c r="AC1070" s="13"/>
      <c r="AD1070" s="13"/>
      <c r="AE1070" s="13"/>
      <c r="AF1070" s="13"/>
    </row>
    <row r="1071" customFormat="false" ht="15" hidden="false" customHeight="true" outlineLevel="0" collapsed="false">
      <c r="A1071" s="60" t="s">
        <v>57</v>
      </c>
      <c r="B1071" s="61" t="str">
        <f aca="false">VLOOKUP(A1071,PROGRAMAS!A:I,5,0)</f>
        <v>TEMÁTICO</v>
      </c>
      <c r="C1071" s="62" t="str">
        <f aca="false">VLOOKUP(A1071,PROGRAMAS!A:I,2,0)</f>
        <v>ASSISTÊNCIA, INCLUSÃO SOCIAL E GARANTIA DE DIREITOS</v>
      </c>
      <c r="D1071" s="62" t="str">
        <f aca="false">VLOOKUP(A1071,PROGRAMAS!A:O,3,0)</f>
        <v>DIRETRIZ I</v>
      </c>
      <c r="E1071" s="62" t="str">
        <f aca="false">VLOOKUP(A1071,PROGRAMAS!A:O,6,0)</f>
        <v>SAÚDE E ASSISTÊNCIA SOCIAL</v>
      </c>
      <c r="F1071" s="74" t="s">
        <v>2237</v>
      </c>
      <c r="G1071" s="66" t="str">
        <f aca="false">VLOOKUP(F1071,'AÇÕES ORÇAMENTÁRIAS'!D:E,2,0)</f>
        <v>2170</v>
      </c>
      <c r="H1071" s="65" t="n">
        <f aca="false">VLOOKUP(CONCATENATE(G1071,J1071),'AÇÕES ORÇAMENTÁRIAS'!O:P,2,0)</f>
        <v>904383</v>
      </c>
      <c r="I1071" s="65" t="n">
        <f aca="false">VLOOKUP(CONCATENATE(G1071,J1071),'AÇÕES ORÇAMENTÁRIAS'!O:Q,3,0)</f>
        <v>0</v>
      </c>
      <c r="J1071" s="66" t="str">
        <f aca="false">LEFT(K1071,5)</f>
        <v>30102</v>
      </c>
      <c r="K1071" s="67" t="s">
        <v>2227</v>
      </c>
      <c r="L1071" s="71" t="s">
        <v>2236</v>
      </c>
      <c r="M1071" s="66" t="str">
        <f aca="false">VLOOKUP(L1071,'AÇÕES ESTRATÉGICAS'!D:E,2,0)</f>
        <v>2458</v>
      </c>
      <c r="N1071" s="66" t="str">
        <f aca="false">CONCATENATE(J1071,O1071)</f>
        <v>30102COFINANCIAMENTO ESTADUAL DA PROTEÇÃO SOCIAL BÁSICA PARA OS 224 MUNICÍPIOS</v>
      </c>
      <c r="O1071" s="63" t="s">
        <v>2238</v>
      </c>
      <c r="P1071" s="63" t="s">
        <v>1300</v>
      </c>
      <c r="Q1071" s="15" t="n">
        <v>58</v>
      </c>
      <c r="R1071" s="69" t="str">
        <f aca="false">VLOOKUP(O1071,'PRODUTOS PPA'!G:G,1,0)</f>
        <v>COFINANCIAMENTO ESTADUAL DA PROTEÇÃO SOCIAL BÁSICA PARA OS 224 MUNICÍPIOS</v>
      </c>
      <c r="S1071" s="15" t="s">
        <v>2237</v>
      </c>
      <c r="T1071" s="15" t="s">
        <v>2239</v>
      </c>
      <c r="U1071" s="15" t="n">
        <v>904383</v>
      </c>
      <c r="V1071" s="15"/>
      <c r="W1071" s="13"/>
      <c r="X1071" s="13"/>
      <c r="Y1071" s="13"/>
      <c r="Z1071" s="13"/>
      <c r="AA1071" s="13"/>
      <c r="AB1071" s="13"/>
      <c r="AC1071" s="13"/>
      <c r="AD1071" s="13"/>
      <c r="AE1071" s="13"/>
      <c r="AF1071" s="13"/>
    </row>
    <row r="1072" customFormat="false" ht="15" hidden="false" customHeight="true" outlineLevel="0" collapsed="false">
      <c r="A1072" s="60" t="s">
        <v>57</v>
      </c>
      <c r="B1072" s="61" t="str">
        <f aca="false">VLOOKUP(A1072,PROGRAMAS!A:I,5,0)</f>
        <v>TEMÁTICO</v>
      </c>
      <c r="C1072" s="62" t="str">
        <f aca="false">VLOOKUP(A1072,PROGRAMAS!A:I,2,0)</f>
        <v>ASSISTÊNCIA, INCLUSÃO SOCIAL E GARANTIA DE DIREITOS</v>
      </c>
      <c r="D1072" s="62" t="str">
        <f aca="false">VLOOKUP(A1072,PROGRAMAS!A:O,3,0)</f>
        <v>DIRETRIZ I</v>
      </c>
      <c r="E1072" s="62" t="str">
        <f aca="false">VLOOKUP(A1072,PROGRAMAS!A:O,6,0)</f>
        <v>SAÚDE E ASSISTÊNCIA SOCIAL</v>
      </c>
      <c r="F1072" s="74" t="s">
        <v>2240</v>
      </c>
      <c r="G1072" s="66" t="n">
        <v>2254</v>
      </c>
      <c r="H1072" s="65" t="n">
        <f aca="false">VLOOKUP(CONCATENATE(G1072,J1072),'AÇÕES ORÇAMENTÁRIAS'!O:P,2,0)</f>
        <v>160000</v>
      </c>
      <c r="I1072" s="65" t="n">
        <f aca="false">VLOOKUP(CONCATENATE(G1072,J1072),'AÇÕES ORÇAMENTÁRIAS'!O:Q,3,0)</f>
        <v>82010.26</v>
      </c>
      <c r="J1072" s="66" t="str">
        <f aca="false">LEFT(K1072,5)</f>
        <v>30102</v>
      </c>
      <c r="K1072" s="67" t="s">
        <v>2227</v>
      </c>
      <c r="L1072" s="71" t="s">
        <v>2241</v>
      </c>
      <c r="M1072" s="66" t="str">
        <f aca="false">VLOOKUP(L1072,'AÇÕES ESTRATÉGICAS'!D:E,2,0)</f>
        <v>1522</v>
      </c>
      <c r="N1072" s="66" t="str">
        <f aca="false">CONCATENATE(J1072,O1072)</f>
        <v>30102AÇÕES DE FORTALECIMENTO DA INTERSETORIALIDADE DO CADASTRO ÚNICO E DO PROGRAMA BOLSA FAMILI E MONITORAMENTO DAS CONDICIONALIDADES DE EDUCAÇÃO, SAÚDE E ASSISTENCIA SOCIAL</v>
      </c>
      <c r="O1072" s="63" t="s">
        <v>2242</v>
      </c>
      <c r="P1072" s="63" t="s">
        <v>1300</v>
      </c>
      <c r="Q1072" s="15" t="n">
        <v>58</v>
      </c>
      <c r="R1072" s="69" t="str">
        <f aca="false">VLOOKUP(O1072,'PRODUTOS PPA'!G:G,1,0)</f>
        <v>AÇÕES DE FORTALECIMENTO DA INTERSETORIALIDADE DO CADASTRO ÚNICO E DO PROGRAMA BOLSA FAMILI E MONITORAMENTO DAS CONDICIONALIDADES DE EDUCAÇÃO, SAÚDE E ASSISTENCIA SOCIAL</v>
      </c>
      <c r="S1072" s="15" t="s">
        <v>2240</v>
      </c>
      <c r="T1072" s="15" t="n">
        <v>2254</v>
      </c>
      <c r="U1072" s="15" t="n">
        <v>160000</v>
      </c>
      <c r="V1072" s="15"/>
      <c r="W1072" s="13"/>
      <c r="X1072" s="13"/>
      <c r="Y1072" s="13"/>
      <c r="Z1072" s="13"/>
      <c r="AA1072" s="13"/>
      <c r="AB1072" s="13"/>
      <c r="AC1072" s="13"/>
      <c r="AD1072" s="13"/>
      <c r="AE1072" s="13"/>
      <c r="AF1072" s="13"/>
    </row>
    <row r="1073" customFormat="false" ht="15" hidden="false" customHeight="true" outlineLevel="0" collapsed="false">
      <c r="A1073" s="60" t="s">
        <v>57</v>
      </c>
      <c r="B1073" s="61" t="str">
        <f aca="false">VLOOKUP(A1073,PROGRAMAS!A:I,5,0)</f>
        <v>TEMÁTICO</v>
      </c>
      <c r="C1073" s="62" t="str">
        <f aca="false">VLOOKUP(A1073,PROGRAMAS!A:I,2,0)</f>
        <v>ASSISTÊNCIA, INCLUSÃO SOCIAL E GARANTIA DE DIREITOS</v>
      </c>
      <c r="D1073" s="62" t="str">
        <f aca="false">VLOOKUP(A1073,PROGRAMAS!A:O,3,0)</f>
        <v>DIRETRIZ I</v>
      </c>
      <c r="E1073" s="62" t="str">
        <f aca="false">VLOOKUP(A1073,PROGRAMAS!A:O,6,0)</f>
        <v>SAÚDE E ASSISTÊNCIA SOCIAL</v>
      </c>
      <c r="F1073" s="74" t="s">
        <v>2243</v>
      </c>
      <c r="G1073" s="66" t="str">
        <f aca="false">VLOOKUP(F1073,'AÇÕES ORÇAMENTÁRIAS'!D:E,2,0)</f>
        <v>2182</v>
      </c>
      <c r="H1073" s="65" t="n">
        <f aca="false">VLOOKUP(CONCATENATE(G1073,J1073),'AÇÕES ORÇAMENTÁRIAS'!O:P,2,0)</f>
        <v>862288</v>
      </c>
      <c r="I1073" s="65" t="n">
        <f aca="false">VLOOKUP(CONCATENATE(G1073,J1073),'AÇÕES ORÇAMENTÁRIAS'!O:Q,3,0)</f>
        <v>0</v>
      </c>
      <c r="J1073" s="66" t="str">
        <f aca="false">LEFT(K1073,5)</f>
        <v>30102</v>
      </c>
      <c r="K1073" s="67" t="s">
        <v>2227</v>
      </c>
      <c r="L1073" s="71" t="s">
        <v>2244</v>
      </c>
      <c r="M1073" s="66" t="str">
        <f aca="false">VLOOKUP(L1073,'AÇÕES ESTRATÉGICAS'!D:E,2,0)</f>
        <v>2633</v>
      </c>
      <c r="N1073" s="66" t="str">
        <f aca="false">CONCATENATE(J1073,O1073)</f>
        <v>30102COFINANCIAMENTO ESTADUAL DE SERVIÇOS DE ACOLHIMENTO PARA CRIANÇAS E ADOLESCENTESI, TERESINA, PIRIPIRI, FLORIANO E PARNAIBA</v>
      </c>
      <c r="O1073" s="13" t="s">
        <v>2245</v>
      </c>
      <c r="P1073" s="13" t="s">
        <v>1300</v>
      </c>
      <c r="Q1073" s="15" t="n">
        <v>4</v>
      </c>
      <c r="R1073" s="69" t="str">
        <f aca="false">VLOOKUP(O1073,'PRODUTOS PPA'!G:G,1,0)</f>
        <v>COFINANCIAMENTO ESTADUAL DE SERVIÇOS DE ACOLHIMENTO PARA CRIANÇAS E ADOLESCENTESI, TERESINA, PIRIPIRI, FLORIANO E PARNAIBA</v>
      </c>
      <c r="S1073" s="15" t="s">
        <v>2243</v>
      </c>
      <c r="T1073" s="15" t="s">
        <v>2246</v>
      </c>
      <c r="U1073" s="15" t="n">
        <v>862288</v>
      </c>
      <c r="V1073" s="15"/>
      <c r="W1073" s="13"/>
      <c r="X1073" s="13"/>
      <c r="Y1073" s="13"/>
      <c r="Z1073" s="13"/>
      <c r="AA1073" s="13"/>
      <c r="AB1073" s="13"/>
      <c r="AC1073" s="13"/>
      <c r="AD1073" s="13"/>
      <c r="AE1073" s="13"/>
      <c r="AF1073" s="13"/>
    </row>
    <row r="1074" customFormat="false" ht="15" hidden="false" customHeight="true" outlineLevel="0" collapsed="false">
      <c r="A1074" s="60" t="s">
        <v>57</v>
      </c>
      <c r="B1074" s="61" t="str">
        <f aca="false">VLOOKUP(A1074,PROGRAMAS!A:I,5,0)</f>
        <v>TEMÁTICO</v>
      </c>
      <c r="C1074" s="62" t="str">
        <f aca="false">VLOOKUP(A1074,PROGRAMAS!A:I,2,0)</f>
        <v>ASSISTÊNCIA, INCLUSÃO SOCIAL E GARANTIA DE DIREITOS</v>
      </c>
      <c r="D1074" s="62" t="str">
        <f aca="false">VLOOKUP(A1074,PROGRAMAS!A:O,3,0)</f>
        <v>DIRETRIZ I</v>
      </c>
      <c r="E1074" s="62" t="str">
        <f aca="false">VLOOKUP(A1074,PROGRAMAS!A:O,6,0)</f>
        <v>SAÚDE E ASSISTÊNCIA SOCIAL</v>
      </c>
      <c r="F1074" s="74" t="s">
        <v>2243</v>
      </c>
      <c r="G1074" s="66" t="str">
        <f aca="false">VLOOKUP(F1074,'AÇÕES ORÇAMENTÁRIAS'!D:E,2,0)</f>
        <v>2182</v>
      </c>
      <c r="H1074" s="65" t="n">
        <f aca="false">VLOOKUP(CONCATENATE(G1074,J1074),'AÇÕES ORÇAMENTÁRIAS'!O:P,2,0)</f>
        <v>862288</v>
      </c>
      <c r="I1074" s="65" t="n">
        <f aca="false">VLOOKUP(CONCATENATE(G1074,J1074),'AÇÕES ORÇAMENTÁRIAS'!O:Q,3,0)</f>
        <v>0</v>
      </c>
      <c r="J1074" s="66" t="str">
        <f aca="false">LEFT(K1074,5)</f>
        <v>30102</v>
      </c>
      <c r="K1074" s="67" t="s">
        <v>2227</v>
      </c>
      <c r="L1074" s="71" t="s">
        <v>2244</v>
      </c>
      <c r="M1074" s="66" t="str">
        <f aca="false">VLOOKUP(L1074,'AÇÕES ESTRATÉGICAS'!D:E,2,0)</f>
        <v>2633</v>
      </c>
      <c r="N1074" s="66" t="str">
        <f aca="false">CONCATENATE(J1074,O1074)</f>
        <v>30102IMPLANTAÇÃO E COFINANCIAMENTO DO PROGRAMA FAMILIA ACOLHEDORA</v>
      </c>
      <c r="O1074" s="13" t="s">
        <v>2243</v>
      </c>
      <c r="P1074" s="13" t="s">
        <v>859</v>
      </c>
      <c r="Q1074" s="15" t="n">
        <v>100</v>
      </c>
      <c r="R1074" s="69" t="str">
        <f aca="false">VLOOKUP(O1074,'PRODUTOS PPA'!G:G,1,0)</f>
        <v>IMPLANTAÇÃO E COFINANCIAMENTO DO PROGRAMA FAMILIA ACOLHEDORA</v>
      </c>
      <c r="S1074" s="15" t="s">
        <v>2243</v>
      </c>
      <c r="T1074" s="15" t="s">
        <v>2246</v>
      </c>
      <c r="U1074" s="15" t="n">
        <v>862288</v>
      </c>
      <c r="V1074" s="15"/>
      <c r="W1074" s="13"/>
      <c r="X1074" s="13"/>
      <c r="Y1074" s="13"/>
      <c r="Z1074" s="13"/>
      <c r="AA1074" s="13"/>
      <c r="AB1074" s="13"/>
      <c r="AC1074" s="13"/>
      <c r="AD1074" s="13"/>
      <c r="AE1074" s="13"/>
      <c r="AF1074" s="13"/>
    </row>
    <row r="1075" customFormat="false" ht="15" hidden="false" customHeight="true" outlineLevel="0" collapsed="false">
      <c r="A1075" s="60" t="s">
        <v>57</v>
      </c>
      <c r="B1075" s="61" t="str">
        <f aca="false">VLOOKUP(A1075,PROGRAMAS!A:I,5,0)</f>
        <v>TEMÁTICO</v>
      </c>
      <c r="C1075" s="62" t="str">
        <f aca="false">VLOOKUP(A1075,PROGRAMAS!A:I,2,0)</f>
        <v>ASSISTÊNCIA, INCLUSÃO SOCIAL E GARANTIA DE DIREITOS</v>
      </c>
      <c r="D1075" s="62" t="str">
        <f aca="false">VLOOKUP(A1075,PROGRAMAS!A:O,3,0)</f>
        <v>DIRETRIZ I</v>
      </c>
      <c r="E1075" s="62" t="str">
        <f aca="false">VLOOKUP(A1075,PROGRAMAS!A:O,6,0)</f>
        <v>SAÚDE E ASSISTÊNCIA SOCIAL</v>
      </c>
      <c r="F1075" s="74" t="s">
        <v>2247</v>
      </c>
      <c r="G1075" s="66" t="n">
        <v>1134</v>
      </c>
      <c r="H1075" s="65" t="n">
        <f aca="false">VLOOKUP(CONCATENATE(G1075,J1075),'AÇÕES ORÇAMENTÁRIAS'!O:P,2,0)</f>
        <v>1187000</v>
      </c>
      <c r="I1075" s="65" t="n">
        <f aca="false">VLOOKUP(CONCATENATE(G1075,J1075),'AÇÕES ORÇAMENTÁRIAS'!O:Q,3,0)</f>
        <v>17280</v>
      </c>
      <c r="J1075" s="66" t="str">
        <f aca="false">LEFT(K1075,5)</f>
        <v>30102</v>
      </c>
      <c r="K1075" s="67" t="s">
        <v>2227</v>
      </c>
      <c r="L1075" s="71" t="s">
        <v>2244</v>
      </c>
      <c r="M1075" s="66" t="str">
        <f aca="false">VLOOKUP(L1075,'AÇÕES ESTRATÉGICAS'!D:E,2,0)</f>
        <v>2633</v>
      </c>
      <c r="N1075" s="66" t="str">
        <f aca="false">CONCATENATE(J1075,O1075)</f>
        <v>30102IMPLANTAÇÃO E MANUTENÇÃO DE NOVAS UNIDADES DE ATENDIMENTO DE ALTA COMPLEXIDADE : 03 CASAS LARES, 02 UNIDADES DE REPÚBLICAS E 01 UNIDADE DE CASA DE PASSAGEM</v>
      </c>
      <c r="O1075" s="13" t="s">
        <v>2248</v>
      </c>
      <c r="P1075" s="13" t="s">
        <v>147</v>
      </c>
      <c r="Q1075" s="15" t="n">
        <v>6</v>
      </c>
      <c r="R1075" s="69" t="str">
        <f aca="false">VLOOKUP(O1075,'PRODUTOS PPA'!G:G,1,0)</f>
        <v>IMPLANTAÇÃO E MANUTENÇÃO DE NOVAS UNIDADES DE ATENDIMENTO DE ALTA COMPLEXIDADE : 03 CASAS LARES, 02 UNIDADES DE REPÚBLICAS E 01 UNIDADE DE CASA DE PASSAGEM</v>
      </c>
      <c r="S1075" s="15" t="s">
        <v>2247</v>
      </c>
      <c r="T1075" s="15" t="n">
        <v>1134</v>
      </c>
      <c r="U1075" s="15" t="n">
        <v>1187000</v>
      </c>
      <c r="V1075" s="15"/>
      <c r="W1075" s="13"/>
      <c r="X1075" s="13"/>
      <c r="Y1075" s="13"/>
      <c r="Z1075" s="13"/>
      <c r="AA1075" s="13"/>
      <c r="AB1075" s="13"/>
      <c r="AC1075" s="13"/>
      <c r="AD1075" s="13"/>
      <c r="AE1075" s="13"/>
      <c r="AF1075" s="13"/>
    </row>
    <row r="1076" customFormat="false" ht="15" hidden="false" customHeight="true" outlineLevel="0" collapsed="false">
      <c r="A1076" s="60" t="s">
        <v>57</v>
      </c>
      <c r="B1076" s="61" t="str">
        <f aca="false">VLOOKUP(A1076,PROGRAMAS!A:I,5,0)</f>
        <v>TEMÁTICO</v>
      </c>
      <c r="C1076" s="62" t="str">
        <f aca="false">VLOOKUP(A1076,PROGRAMAS!A:I,2,0)</f>
        <v>ASSISTÊNCIA, INCLUSÃO SOCIAL E GARANTIA DE DIREITOS</v>
      </c>
      <c r="D1076" s="62" t="str">
        <f aca="false">VLOOKUP(A1076,PROGRAMAS!A:O,3,0)</f>
        <v>DIRETRIZ I</v>
      </c>
      <c r="E1076" s="62" t="str">
        <f aca="false">VLOOKUP(A1076,PROGRAMAS!A:O,6,0)</f>
        <v>SAÚDE E ASSISTÊNCIA SOCIAL</v>
      </c>
      <c r="F1076" s="74" t="s">
        <v>2247</v>
      </c>
      <c r="G1076" s="66" t="n">
        <v>1134</v>
      </c>
      <c r="H1076" s="65" t="n">
        <f aca="false">VLOOKUP(CONCATENATE(G1076,J1076),'AÇÕES ORÇAMENTÁRIAS'!O:P,2,0)</f>
        <v>1187000</v>
      </c>
      <c r="I1076" s="65" t="n">
        <f aca="false">VLOOKUP(CONCATENATE(G1076,J1076),'AÇÕES ORÇAMENTÁRIAS'!O:Q,3,0)</f>
        <v>17280</v>
      </c>
      <c r="J1076" s="66" t="str">
        <f aca="false">LEFT(K1076,5)</f>
        <v>30102</v>
      </c>
      <c r="K1076" s="67" t="s">
        <v>2227</v>
      </c>
      <c r="L1076" s="71" t="s">
        <v>2244</v>
      </c>
      <c r="M1076" s="66" t="str">
        <f aca="false">VLOOKUP(L1076,'AÇÕES ESTRATÉGICAS'!D:E,2,0)</f>
        <v>2633</v>
      </c>
      <c r="N1076" s="66" t="str">
        <f aca="false">CONCATENATE(J1076,O1076)</f>
        <v>30102MANUTENÇÃO DAS UNIDADES DE ATENDIMENTO E ACOLHIMENTO DE ALTA COMPLEXIDADE DE PROTEÇÃO SOCIAL ESPECIAL E DE ALTA COMPLEXIDADE EXISTENTES</v>
      </c>
      <c r="O1076" s="13" t="s">
        <v>2249</v>
      </c>
      <c r="P1076" s="13" t="s">
        <v>147</v>
      </c>
      <c r="Q1076" s="15" t="n">
        <v>7</v>
      </c>
      <c r="R1076" s="69" t="str">
        <f aca="false">VLOOKUP(O1076,'PRODUTOS PPA'!G:G,1,0)</f>
        <v>MANUTENÇÃO DAS UNIDADES DE ATENDIMENTO E ACOLHIMENTO DE ALTA COMPLEXIDADE DE PROTEÇÃO SOCIAL ESPECIAL E DE ALTA COMPLEXIDADE EXISTENTES</v>
      </c>
      <c r="S1076" s="15" t="s">
        <v>2247</v>
      </c>
      <c r="T1076" s="15" t="n">
        <v>1134</v>
      </c>
      <c r="U1076" s="15" t="n">
        <v>1187000</v>
      </c>
      <c r="V1076" s="15"/>
      <c r="W1076" s="13"/>
      <c r="X1076" s="13"/>
      <c r="Y1076" s="13"/>
      <c r="Z1076" s="13"/>
      <c r="AA1076" s="13"/>
      <c r="AB1076" s="13"/>
      <c r="AC1076" s="13"/>
      <c r="AD1076" s="13"/>
      <c r="AE1076" s="13"/>
      <c r="AF1076" s="13"/>
    </row>
    <row r="1077" customFormat="false" ht="15" hidden="false" customHeight="true" outlineLevel="0" collapsed="false">
      <c r="A1077" s="60" t="s">
        <v>57</v>
      </c>
      <c r="B1077" s="61" t="str">
        <f aca="false">VLOOKUP(A1077,PROGRAMAS!A:I,5,0)</f>
        <v>TEMÁTICO</v>
      </c>
      <c r="C1077" s="62" t="str">
        <f aca="false">VLOOKUP(A1077,PROGRAMAS!A:I,2,0)</f>
        <v>ASSISTÊNCIA, INCLUSÃO SOCIAL E GARANTIA DE DIREITOS</v>
      </c>
      <c r="D1077" s="62" t="str">
        <f aca="false">VLOOKUP(A1077,PROGRAMAS!A:O,3,0)</f>
        <v>DIRETRIZ I</v>
      </c>
      <c r="E1077" s="62" t="str">
        <f aca="false">VLOOKUP(A1077,PROGRAMAS!A:O,6,0)</f>
        <v>SAÚDE E ASSISTÊNCIA SOCIAL</v>
      </c>
      <c r="F1077" s="74" t="s">
        <v>2247</v>
      </c>
      <c r="G1077" s="66" t="n">
        <v>1134</v>
      </c>
      <c r="H1077" s="65" t="n">
        <f aca="false">VLOOKUP(CONCATENATE(G1077,J1077),'AÇÕES ORÇAMENTÁRIAS'!O:P,2,0)</f>
        <v>1187000</v>
      </c>
      <c r="I1077" s="65" t="n">
        <f aca="false">VLOOKUP(CONCATENATE(G1077,J1077),'AÇÕES ORÇAMENTÁRIAS'!O:Q,3,0)</f>
        <v>17280</v>
      </c>
      <c r="J1077" s="66" t="str">
        <f aca="false">LEFT(K1077,5)</f>
        <v>30102</v>
      </c>
      <c r="K1077" s="67" t="s">
        <v>2227</v>
      </c>
      <c r="L1077" s="71" t="s">
        <v>2244</v>
      </c>
      <c r="M1077" s="66" t="str">
        <f aca="false">VLOOKUP(L1077,'AÇÕES ESTRATÉGICAS'!D:E,2,0)</f>
        <v>2633</v>
      </c>
      <c r="N1077" s="66" t="str">
        <f aca="false">CONCATENATE(J1077,O1077)</f>
        <v>30102MANUTENÇÃO DO CENTRO DE REFERENCIA PARA O ENFRENTAMENTO A VIOLÊNCIA CONTRA A PESSOA IDOSA - CEVI</v>
      </c>
      <c r="O1077" s="13" t="s">
        <v>2250</v>
      </c>
      <c r="P1077" s="13" t="s">
        <v>700</v>
      </c>
      <c r="Q1077" s="15" t="n">
        <v>1</v>
      </c>
      <c r="R1077" s="69" t="str">
        <f aca="false">VLOOKUP(O1077,'PRODUTOS PPA'!G:G,1,0)</f>
        <v>MANUTENÇÃO DO CENTRO DE REFERENCIA PARA O ENFRENTAMENTO A VIOLÊNCIA CONTRA A PESSOA IDOSA - CEVI</v>
      </c>
      <c r="S1077" s="15" t="s">
        <v>2247</v>
      </c>
      <c r="T1077" s="15" t="n">
        <v>1134</v>
      </c>
      <c r="U1077" s="15" t="n">
        <v>1187000</v>
      </c>
      <c r="V1077" s="15"/>
      <c r="W1077" s="13"/>
      <c r="X1077" s="13"/>
      <c r="Y1077" s="13"/>
      <c r="Z1077" s="13"/>
      <c r="AA1077" s="13"/>
      <c r="AB1077" s="13"/>
      <c r="AC1077" s="13"/>
      <c r="AD1077" s="13"/>
      <c r="AE1077" s="13"/>
      <c r="AF1077" s="13"/>
    </row>
    <row r="1078" customFormat="false" ht="15" hidden="false" customHeight="true" outlineLevel="0" collapsed="false">
      <c r="A1078" s="60" t="s">
        <v>57</v>
      </c>
      <c r="B1078" s="61" t="str">
        <f aca="false">VLOOKUP(A1078,PROGRAMAS!A:I,5,0)</f>
        <v>TEMÁTICO</v>
      </c>
      <c r="C1078" s="62" t="str">
        <f aca="false">VLOOKUP(A1078,PROGRAMAS!A:I,2,0)</f>
        <v>ASSISTÊNCIA, INCLUSÃO SOCIAL E GARANTIA DE DIREITOS</v>
      </c>
      <c r="D1078" s="62" t="str">
        <f aca="false">VLOOKUP(A1078,PROGRAMAS!A:O,3,0)</f>
        <v>DIRETRIZ I</v>
      </c>
      <c r="E1078" s="62" t="str">
        <f aca="false">VLOOKUP(A1078,PROGRAMAS!A:O,6,0)</f>
        <v>SAÚDE E ASSISTÊNCIA SOCIAL</v>
      </c>
      <c r="F1078" s="74" t="s">
        <v>2247</v>
      </c>
      <c r="G1078" s="66" t="n">
        <v>1134</v>
      </c>
      <c r="H1078" s="65" t="n">
        <f aca="false">VLOOKUP(CONCATENATE(G1078,J1078),'AÇÕES ORÇAMENTÁRIAS'!O:P,2,0)</f>
        <v>1187000</v>
      </c>
      <c r="I1078" s="65" t="n">
        <f aca="false">VLOOKUP(CONCATENATE(G1078,J1078),'AÇÕES ORÇAMENTÁRIAS'!O:Q,3,0)</f>
        <v>17280</v>
      </c>
      <c r="J1078" s="66" t="str">
        <f aca="false">LEFT(K1078,5)</f>
        <v>30102</v>
      </c>
      <c r="K1078" s="67" t="s">
        <v>2227</v>
      </c>
      <c r="L1078" s="71" t="s">
        <v>2244</v>
      </c>
      <c r="M1078" s="66" t="str">
        <f aca="false">VLOOKUP(L1078,'AÇÕES ESTRATÉGICAS'!D:E,2,0)</f>
        <v>2633</v>
      </c>
      <c r="N1078" s="66" t="str">
        <f aca="false">CONCATENATE(J1078,O1078)</f>
        <v>30102REFORMA, AMPLIAÇÃO,MANUTENÇÃO E ADEQUAÇÃO DAS INFRAESTRUTURA FÍSICA DAS UNIDADES DE ACOLHIMENTO E ABRIGAMENTO PARA SEGMENTOS VULNERÁVEIS - IDOSOS, CRIANÇAS E ADOLESCENTES, MULHERES - CONFORME ORIENTAÇÕES TÉCNICAS</v>
      </c>
      <c r="O1078" s="13" t="s">
        <v>2251</v>
      </c>
      <c r="P1078" s="13" t="s">
        <v>213</v>
      </c>
      <c r="Q1078" s="15" t="n">
        <v>25</v>
      </c>
      <c r="R1078" s="69" t="str">
        <f aca="false">VLOOKUP(O1078,'PRODUTOS PPA'!G:G,1,0)</f>
        <v>REFORMA, AMPLIAÇÃO,MANUTENÇÃO E ADEQUAÇÃO DAS INFRAESTRUTURA FÍSICA DAS UNIDADES DE ACOLHIMENTO E ABRIGAMENTO PARA SEGMENTOS VULNERÁVEIS - IDOSOS, CRIANÇAS E ADOLESCENTES, MULHERES - CONFORME ORIENTAÇÕES TÉCNICAS</v>
      </c>
      <c r="S1078" s="15" t="s">
        <v>2247</v>
      </c>
      <c r="T1078" s="15" t="n">
        <v>1134</v>
      </c>
      <c r="U1078" s="15" t="n">
        <v>1187000</v>
      </c>
      <c r="V1078" s="15"/>
      <c r="W1078" s="13"/>
      <c r="X1078" s="13"/>
      <c r="Y1078" s="13"/>
      <c r="Z1078" s="13"/>
      <c r="AA1078" s="13"/>
      <c r="AB1078" s="13"/>
      <c r="AC1078" s="13"/>
      <c r="AD1078" s="13"/>
      <c r="AE1078" s="13"/>
      <c r="AF1078" s="13"/>
    </row>
    <row r="1079" customFormat="false" ht="15" hidden="false" customHeight="true" outlineLevel="0" collapsed="false">
      <c r="A1079" s="60" t="s">
        <v>57</v>
      </c>
      <c r="B1079" s="61" t="str">
        <f aca="false">VLOOKUP(A1079,PROGRAMAS!A:I,5,0)</f>
        <v>TEMÁTICO</v>
      </c>
      <c r="C1079" s="62" t="str">
        <f aca="false">VLOOKUP(A1079,PROGRAMAS!A:I,2,0)</f>
        <v>ASSISTÊNCIA, INCLUSÃO SOCIAL E GARANTIA DE DIREITOS</v>
      </c>
      <c r="D1079" s="62" t="str">
        <f aca="false">VLOOKUP(A1079,PROGRAMAS!A:O,3,0)</f>
        <v>DIRETRIZ I</v>
      </c>
      <c r="E1079" s="62" t="str">
        <f aca="false">VLOOKUP(A1079,PROGRAMAS!A:O,6,0)</f>
        <v>SAÚDE E ASSISTÊNCIA SOCIAL</v>
      </c>
      <c r="F1079" s="74" t="s">
        <v>2252</v>
      </c>
      <c r="G1079" s="66" t="n">
        <v>2200</v>
      </c>
      <c r="H1079" s="65" t="n">
        <f aca="false">VLOOKUP(CONCATENATE(G1079,J1079),'AÇÕES ORÇAMENTÁRIAS'!O:P,2,0)</f>
        <v>100000</v>
      </c>
      <c r="I1079" s="65" t="n">
        <f aca="false">VLOOKUP(CONCATENATE(G1079,J1079),'AÇÕES ORÇAMENTÁRIAS'!O:Q,3,0)</f>
        <v>0</v>
      </c>
      <c r="J1079" s="66" t="str">
        <f aca="false">LEFT(K1079,5)</f>
        <v>30102</v>
      </c>
      <c r="K1079" s="67" t="s">
        <v>2227</v>
      </c>
      <c r="L1079" s="71" t="s">
        <v>2233</v>
      </c>
      <c r="M1079" s="66" t="str">
        <f aca="false">VLOOKUP(L1079,'AÇÕES ESTRATÉGICAS'!D:E,2,0)</f>
        <v>2714</v>
      </c>
      <c r="N1079" s="66" t="str">
        <f aca="false">CONCATENATE(J1079,O1079)</f>
        <v>30102MOBILIZAÇÃO E CAPACITAÇÃO DE GESTORES MUNICIPAIS DA ASSISTÊNCIA SOCIAL E ATORES SOCIAIS PARA DESENVOLVIMENTO DE AÇÕES DE ENFRENTAMENTO AO TRABALHO INFANTIL NO ESTADO</v>
      </c>
      <c r="O1079" s="13" t="s">
        <v>2253</v>
      </c>
      <c r="P1079" s="13" t="s">
        <v>2254</v>
      </c>
      <c r="Q1079" s="15" t="n">
        <v>56</v>
      </c>
      <c r="R1079" s="69" t="str">
        <f aca="false">VLOOKUP(O1079,'PRODUTOS PPA'!G:G,1,0)</f>
        <v>MOBILIZAÇÃO E CAPACITAÇÃO DE GESTORES MUNICIPAIS DA ASSISTÊNCIA SOCIAL E ATORES SOCIAIS PARA DESENVOLVIMENTO DE AÇÕES DE ENFRENTAMENTO AO TRABALHO INFANTIL NO ESTADO</v>
      </c>
      <c r="S1079" s="15" t="s">
        <v>2252</v>
      </c>
      <c r="T1079" s="15" t="n">
        <v>2200</v>
      </c>
      <c r="U1079" s="15" t="n">
        <v>100000</v>
      </c>
      <c r="V1079" s="15"/>
      <c r="W1079" s="13"/>
      <c r="X1079" s="13"/>
      <c r="Y1079" s="13"/>
      <c r="Z1079" s="13"/>
      <c r="AA1079" s="13"/>
      <c r="AB1079" s="13"/>
      <c r="AC1079" s="13"/>
      <c r="AD1079" s="13"/>
      <c r="AE1079" s="13"/>
      <c r="AF1079" s="13"/>
    </row>
    <row r="1080" customFormat="false" ht="15" hidden="false" customHeight="false" outlineLevel="0" collapsed="false">
      <c r="A1080" s="60" t="s">
        <v>57</v>
      </c>
      <c r="B1080" s="61" t="str">
        <f aca="false">VLOOKUP(A1080,PROGRAMAS!A:I,5,0)</f>
        <v>TEMÁTICO</v>
      </c>
      <c r="C1080" s="62" t="str">
        <f aca="false">VLOOKUP(A1080,PROGRAMAS!A:I,2,0)</f>
        <v>ASSISTÊNCIA, INCLUSÃO SOCIAL E GARANTIA DE DIREITOS</v>
      </c>
      <c r="D1080" s="62" t="str">
        <f aca="false">VLOOKUP(A1080,PROGRAMAS!A:O,3,0)</f>
        <v>DIRETRIZ I</v>
      </c>
      <c r="E1080" s="62" t="str">
        <f aca="false">VLOOKUP(A1080,PROGRAMAS!A:O,6,0)</f>
        <v>SAÚDE E ASSISTÊNCIA SOCIAL</v>
      </c>
      <c r="F1080" s="74" t="s">
        <v>2252</v>
      </c>
      <c r="G1080" s="66" t="n">
        <v>2200</v>
      </c>
      <c r="H1080" s="65" t="n">
        <f aca="false">VLOOKUP(CONCATENATE(G1080,J1080),'AÇÕES ORÇAMENTÁRIAS'!O:P,2,0)</f>
        <v>100000</v>
      </c>
      <c r="I1080" s="65" t="n">
        <f aca="false">VLOOKUP(CONCATENATE(G1080,J1080),'AÇÕES ORÇAMENTÁRIAS'!O:Q,3,0)</f>
        <v>0</v>
      </c>
      <c r="J1080" s="66" t="str">
        <f aca="false">LEFT(K1080,5)</f>
        <v>30102</v>
      </c>
      <c r="K1080" s="67" t="s">
        <v>2227</v>
      </c>
      <c r="L1080" s="71" t="s">
        <v>2233</v>
      </c>
      <c r="M1080" s="66" t="str">
        <f aca="false">VLOOKUP(L1080,'AÇÕES ESTRATÉGICAS'!D:E,2,0)</f>
        <v>2714</v>
      </c>
      <c r="N1080" s="66" t="str">
        <f aca="false">CONCATENATE(J1080,O1080)</f>
        <v>30102PROMOÇÃO DE AÇÕES ESTRATEGICAS VOLTADAS À PREVENÇÃO E O ENFRENTAMENTO A SITUAÇÃO DE TRABALHO INFANTIL</v>
      </c>
      <c r="O1080" s="13" t="s">
        <v>2255</v>
      </c>
      <c r="P1080" s="13" t="s">
        <v>332</v>
      </c>
      <c r="Q1080" s="15" t="n">
        <v>50</v>
      </c>
      <c r="R1080" s="69" t="str">
        <f aca="false">VLOOKUP(O1080,'PRODUTOS PPA'!G:G,1,0)</f>
        <v>PROMOÇÃO DE AÇÕES ESTRATEGICAS VOLTADAS À PREVENÇÃO E O ENFRENTAMENTO A SITUAÇÃO DE TRABALHO INFANTIL</v>
      </c>
      <c r="S1080" s="15" t="s">
        <v>2252</v>
      </c>
      <c r="T1080" s="15" t="n">
        <v>2200</v>
      </c>
      <c r="U1080" s="15" t="n">
        <v>100000</v>
      </c>
      <c r="V1080" s="15"/>
      <c r="W1080" s="13"/>
      <c r="X1080" s="13"/>
      <c r="Y1080" s="13"/>
      <c r="Z1080" s="13"/>
      <c r="AA1080" s="13"/>
      <c r="AB1080" s="13"/>
      <c r="AC1080" s="13"/>
      <c r="AD1080" s="13"/>
      <c r="AE1080" s="13"/>
      <c r="AF1080" s="13"/>
    </row>
    <row r="1081" customFormat="false" ht="15" hidden="false" customHeight="false" outlineLevel="0" collapsed="false">
      <c r="A1081" s="60" t="s">
        <v>57</v>
      </c>
      <c r="B1081" s="61" t="str">
        <f aca="false">VLOOKUP(A1081,PROGRAMAS!A:I,5,0)</f>
        <v>TEMÁTICO</v>
      </c>
      <c r="C1081" s="62" t="str">
        <f aca="false">VLOOKUP(A1081,PROGRAMAS!A:I,2,0)</f>
        <v>ASSISTÊNCIA, INCLUSÃO SOCIAL E GARANTIA DE DIREITOS</v>
      </c>
      <c r="D1081" s="62" t="str">
        <f aca="false">VLOOKUP(A1081,PROGRAMAS!A:O,3,0)</f>
        <v>DIRETRIZ I</v>
      </c>
      <c r="E1081" s="62" t="str">
        <f aca="false">VLOOKUP(A1081,PROGRAMAS!A:O,6,0)</f>
        <v>SAÚDE E ASSISTÊNCIA SOCIAL</v>
      </c>
      <c r="F1081" s="74" t="s">
        <v>2256</v>
      </c>
      <c r="G1081" s="66" t="n">
        <v>1700</v>
      </c>
      <c r="H1081" s="65" t="n">
        <f aca="false">VLOOKUP(CONCATENATE(G1081,J1081),'AÇÕES ORÇAMENTÁRIAS'!O:P,2,0)</f>
        <v>1193020</v>
      </c>
      <c r="I1081" s="65" t="n">
        <f aca="false">VLOOKUP(CONCATENATE(G1081,J1081),'AÇÕES ORÇAMENTÁRIAS'!O:Q,3,0)</f>
        <v>10000.17</v>
      </c>
      <c r="J1081" s="66" t="str">
        <f aca="false">LEFT(K1081,5)</f>
        <v>30102</v>
      </c>
      <c r="K1081" s="67" t="s">
        <v>2227</v>
      </c>
      <c r="L1081" s="71" t="s">
        <v>2257</v>
      </c>
      <c r="M1081" s="66" t="str">
        <f aca="false">VLOOKUP(L1081,'AÇÕES ESTRATÉGICAS'!D:E,2,0)</f>
        <v>2459</v>
      </c>
      <c r="N1081" s="66" t="str">
        <f aca="false">CONCATENATE(J1081,O1081)</f>
        <v>30102ATENDIMENTO ESPECIALIZADO A FAMÍLIAS E INDIVÍDUOS PAEFI, EM MUNICÍPIOS DE MAIOR RISCO SOCIAL E VIOLAÇÃO DE DIREITOS</v>
      </c>
      <c r="O1081" s="13" t="s">
        <v>2258</v>
      </c>
      <c r="P1081" s="13" t="s">
        <v>1300</v>
      </c>
      <c r="Q1081" s="15" t="n">
        <v>15</v>
      </c>
      <c r="R1081" s="69" t="str">
        <f aca="false">VLOOKUP(O1081,'PRODUTOS PPA'!G:G,1,0)</f>
        <v>ATENDIMENTO ESPECIALIZADO A FAMÍLIAS E INDIVÍDUOS PAEFI, EM MUNICÍPIOS DE MAIOR RISCO SOCIAL E VIOLAÇÃO DE DIREITOS</v>
      </c>
      <c r="S1081" s="15" t="s">
        <v>2256</v>
      </c>
      <c r="T1081" s="15" t="n">
        <v>1700</v>
      </c>
      <c r="U1081" s="15" t="n">
        <v>1193020</v>
      </c>
      <c r="V1081" s="15"/>
      <c r="W1081" s="13"/>
      <c r="X1081" s="13"/>
      <c r="Y1081" s="13"/>
      <c r="Z1081" s="13"/>
      <c r="AA1081" s="13"/>
      <c r="AB1081" s="13"/>
      <c r="AC1081" s="13"/>
      <c r="AD1081" s="13"/>
      <c r="AE1081" s="13"/>
      <c r="AF1081" s="13"/>
    </row>
    <row r="1082" customFormat="false" ht="15" hidden="false" customHeight="true" outlineLevel="0" collapsed="false">
      <c r="A1082" s="60" t="s">
        <v>57</v>
      </c>
      <c r="B1082" s="61" t="str">
        <f aca="false">VLOOKUP(A1082,PROGRAMAS!A:I,5,0)</f>
        <v>TEMÁTICO</v>
      </c>
      <c r="C1082" s="62" t="str">
        <f aca="false">VLOOKUP(A1082,PROGRAMAS!A:I,2,0)</f>
        <v>ASSISTÊNCIA, INCLUSÃO SOCIAL E GARANTIA DE DIREITOS</v>
      </c>
      <c r="D1082" s="62" t="str">
        <f aca="false">VLOOKUP(A1082,PROGRAMAS!A:O,3,0)</f>
        <v>DIRETRIZ I</v>
      </c>
      <c r="E1082" s="62" t="str">
        <f aca="false">VLOOKUP(A1082,PROGRAMAS!A:O,6,0)</f>
        <v>SAÚDE E ASSISTÊNCIA SOCIAL</v>
      </c>
      <c r="F1082" s="73" t="e">
        <f aca="false">#N/A</f>
        <v>#N/A</v>
      </c>
      <c r="G1082" s="66" t="e">
        <f aca="false">VLOOKUP(F1082,'AÇÕES ORÇAMENTÁRIAS'!D:E,2,0)</f>
        <v>#N/A</v>
      </c>
      <c r="H1082" s="65" t="e">
        <f aca="false">VLOOKUP(CONCATENATE(G1082,J1082),'AÇÕES ORÇAMENTÁRIAS'!O:P,2,0)</f>
        <v>#N/A</v>
      </c>
      <c r="I1082" s="65" t="e">
        <f aca="false">VLOOKUP(CONCATENATE(G1082,J1082),'AÇÕES ORÇAMENTÁRIAS'!O:Q,3,0)</f>
        <v>#N/A</v>
      </c>
      <c r="J1082" s="66" t="str">
        <f aca="false">LEFT(K1082,5)</f>
        <v>30102</v>
      </c>
      <c r="K1082" s="67" t="s">
        <v>2227</v>
      </c>
      <c r="L1082" s="71" t="s">
        <v>2228</v>
      </c>
      <c r="M1082" s="66" t="str">
        <f aca="false">VLOOKUP(L1082,'AÇÕES ESTRATÉGICAS'!D:E,2,0)</f>
        <v>2682</v>
      </c>
      <c r="N1082" s="66" t="str">
        <f aca="false">CONCATENATE(J1082,O1082)</f>
        <v>30102IMPLANTAÇÃO, IMPLEMENTAÇÃO E MANUTENÇÃO DO SISTEMA ESTADUAL DE INFORMAÇÃO, MONITORAMENTO E AVALIAÇÃO COM VISTAS À PRODUÇÃO DE INSTRUMENTOS PARA DIAGNÓSTICO DAS SITUAÇÕES E DISSEMINAÇÃO DE VULNERABILIDADE, RISCO E VIOLAÇÃO DE DIREITOS, DE DADOS ACERCA DO BENEFÍCIOS, PROGRAMAS, PROJETOS E SERVIÇOS SOCIOASSISTENCIAIS NO ÂMBITO DO SUAS</v>
      </c>
      <c r="O1082" s="13" t="s">
        <v>2259</v>
      </c>
      <c r="P1082" s="13" t="s">
        <v>213</v>
      </c>
      <c r="Q1082" s="15" t="n">
        <v>100</v>
      </c>
      <c r="R1082" s="69" t="str">
        <f aca="false">VLOOKUP(O1082,'PRODUTOS PPA'!G:G,1,0)</f>
        <v>IMPLANTAÇÃO, IMPLEMENTAÇÃO E MANUTENÇÃO DO SISTEMA ESTADUAL DE INFORMAÇÃO, MONITORAMENTO E AVALIAÇÃO COM VISTAS À PRODUÇÃO DE INSTRUMENTOS PARA DIAGNÓSTICO DAS SITUAÇÕES E DISSEMINAÇÃO DE VULNERABILIDADE, RISCO E VIOLAÇÃO DE DIREITOS, DE DADOS ACERCA DO BENEFÍCIOS, PROGRAMAS, PROJETOS E SERVIÇOS SOCIOASSISTENCIAIS NO ÂMBITO DO SUAS</v>
      </c>
      <c r="S1082" s="15" t="e">
        <f aca="false">#N/A</f>
        <v>#N/A</v>
      </c>
      <c r="T1082" s="15" t="e">
        <f aca="false">#N/A</f>
        <v>#N/A</v>
      </c>
      <c r="U1082" s="15" t="e">
        <f aca="false">#N/A</f>
        <v>#N/A</v>
      </c>
      <c r="V1082" s="15"/>
      <c r="W1082" s="13"/>
      <c r="X1082" s="13"/>
      <c r="Y1082" s="13"/>
      <c r="Z1082" s="13"/>
      <c r="AA1082" s="13"/>
      <c r="AB1082" s="13"/>
      <c r="AC1082" s="13"/>
      <c r="AD1082" s="13"/>
      <c r="AE1082" s="13"/>
      <c r="AF1082" s="13"/>
    </row>
    <row r="1083" customFormat="false" ht="15" hidden="false" customHeight="false" outlineLevel="0" collapsed="false">
      <c r="A1083" s="60" t="s">
        <v>57</v>
      </c>
      <c r="B1083" s="61" t="str">
        <f aca="false">VLOOKUP(A1083,PROGRAMAS!A:I,5,0)</f>
        <v>TEMÁTICO</v>
      </c>
      <c r="C1083" s="62" t="str">
        <f aca="false">VLOOKUP(A1083,PROGRAMAS!A:I,2,0)</f>
        <v>ASSISTÊNCIA, INCLUSÃO SOCIAL E GARANTIA DE DIREITOS</v>
      </c>
      <c r="D1083" s="62" t="str">
        <f aca="false">VLOOKUP(A1083,PROGRAMAS!A:O,3,0)</f>
        <v>DIRETRIZ I</v>
      </c>
      <c r="E1083" s="62" t="str">
        <f aca="false">VLOOKUP(A1083,PROGRAMAS!A:O,6,0)</f>
        <v>SAÚDE E ASSISTÊNCIA SOCIAL</v>
      </c>
      <c r="F1083" s="75" t="e">
        <f aca="false">#N/A</f>
        <v>#N/A</v>
      </c>
      <c r="G1083" s="66" t="e">
        <f aca="false">VLOOKUP(F1083,'AÇÕES ORÇAMENTÁRIAS'!D:E,2,0)</f>
        <v>#N/A</v>
      </c>
      <c r="H1083" s="65" t="e">
        <f aca="false">VLOOKUP(CONCATENATE(G1083,J1083),'AÇÕES ORÇAMENTÁRIAS'!O:P,2,0)</f>
        <v>#N/A</v>
      </c>
      <c r="I1083" s="65" t="e">
        <f aca="false">VLOOKUP(CONCATENATE(G1083,J1083),'AÇÕES ORÇAMENTÁRIAS'!O:Q,3,0)</f>
        <v>#N/A</v>
      </c>
      <c r="J1083" s="66" t="str">
        <f aca="false">LEFT(K1083,5)</f>
        <v>30102</v>
      </c>
      <c r="K1083" s="67" t="s">
        <v>2227</v>
      </c>
      <c r="L1083" s="71" t="s">
        <v>2228</v>
      </c>
      <c r="M1083" s="66" t="str">
        <f aca="false">VLOOKUP(L1083,'AÇÕES ESTRATÉGICAS'!D:E,2,0)</f>
        <v>2682</v>
      </c>
      <c r="N1083" s="66" t="str">
        <f aca="false">CONCATENATE(J1083,O1083)</f>
        <v>30102IMPLEMENTACÃO DOS PLANOS ESTADUAIS DE ENFRENTAMENTO AS SITUAÇÕES DE VIOLAÇÃO DE DIREITOS</v>
      </c>
      <c r="O1083" s="13" t="s">
        <v>2260</v>
      </c>
      <c r="P1083" s="13" t="s">
        <v>136</v>
      </c>
      <c r="Q1083" s="15" t="n">
        <v>25</v>
      </c>
      <c r="R1083" s="69" t="str">
        <f aca="false">VLOOKUP(O1083,'PRODUTOS PPA'!G:G,1,0)</f>
        <v>IMPLEMENTACÃO DOS PLANOS ESTADUAIS DE ENFRENTAMENTO AS SITUAÇÕES DE VIOLAÇÃO DE DIREITOS</v>
      </c>
      <c r="S1083" s="15" t="e">
        <f aca="false">#N/A</f>
        <v>#N/A</v>
      </c>
      <c r="T1083" s="15" t="e">
        <f aca="false">#N/A</f>
        <v>#N/A</v>
      </c>
      <c r="U1083" s="15" t="e">
        <f aca="false">#N/A</f>
        <v>#N/A</v>
      </c>
      <c r="V1083" s="15"/>
      <c r="W1083" s="13"/>
      <c r="X1083" s="13"/>
      <c r="Y1083" s="13"/>
      <c r="Z1083" s="13"/>
      <c r="AA1083" s="13"/>
      <c r="AB1083" s="13"/>
      <c r="AC1083" s="13"/>
      <c r="AD1083" s="13"/>
      <c r="AE1083" s="13"/>
      <c r="AF1083" s="13"/>
    </row>
    <row r="1084" customFormat="false" ht="15" hidden="false" customHeight="false" outlineLevel="0" collapsed="false">
      <c r="A1084" s="60" t="s">
        <v>57</v>
      </c>
      <c r="B1084" s="61" t="str">
        <f aca="false">VLOOKUP(A1084,PROGRAMAS!A:I,5,0)</f>
        <v>TEMÁTICO</v>
      </c>
      <c r="C1084" s="62" t="str">
        <f aca="false">VLOOKUP(A1084,PROGRAMAS!A:I,2,0)</f>
        <v>ASSISTÊNCIA, INCLUSÃO SOCIAL E GARANTIA DE DIREITOS</v>
      </c>
      <c r="D1084" s="62" t="str">
        <f aca="false">VLOOKUP(A1084,PROGRAMAS!A:O,3,0)</f>
        <v>DIRETRIZ I</v>
      </c>
      <c r="E1084" s="62" t="str">
        <f aca="false">VLOOKUP(A1084,PROGRAMAS!A:O,6,0)</f>
        <v>SAÚDE E ASSISTÊNCIA SOCIAL</v>
      </c>
      <c r="F1084" s="73" t="e">
        <f aca="false">#N/A</f>
        <v>#N/A</v>
      </c>
      <c r="G1084" s="66" t="e">
        <f aca="false">VLOOKUP(F1084,'AÇÕES ORÇAMENTÁRIAS'!D:E,2,0)</f>
        <v>#N/A</v>
      </c>
      <c r="H1084" s="65" t="e">
        <f aca="false">VLOOKUP(CONCATENATE(G1084,J1084),'AÇÕES ORÇAMENTÁRIAS'!O:P,2,0)</f>
        <v>#N/A</v>
      </c>
      <c r="I1084" s="65" t="e">
        <f aca="false">VLOOKUP(CONCATENATE(G1084,J1084),'AÇÕES ORÇAMENTÁRIAS'!O:Q,3,0)</f>
        <v>#N/A</v>
      </c>
      <c r="J1084" s="66" t="str">
        <f aca="false">LEFT(K1084,5)</f>
        <v>30102</v>
      </c>
      <c r="K1084" s="67" t="s">
        <v>2227</v>
      </c>
      <c r="L1084" s="71" t="s">
        <v>2228</v>
      </c>
      <c r="M1084" s="66" t="str">
        <f aca="false">VLOOKUP(L1084,'AÇÕES ESTRATÉGICAS'!D:E,2,0)</f>
        <v>2682</v>
      </c>
      <c r="N1084" s="66" t="str">
        <f aca="false">CONCATENATE(J1084,O1084)</f>
        <v>30102PROMOÇÃO DE SEMINÁRIOS E FÓRUNS REGIONALIZADOS DE DISCUSSÃO DA ASSISTÊNCIA SOCIAL NO TERRITÓRIO ESTADUAL, ENVOLVENDO AS ENTIDADES QUE COMPÕEM A REDE SOCIOASSISTENCIAL</v>
      </c>
      <c r="O1084" s="13" t="s">
        <v>2261</v>
      </c>
      <c r="P1084" s="13" t="s">
        <v>291</v>
      </c>
      <c r="Q1084" s="15" t="n">
        <v>15</v>
      </c>
      <c r="R1084" s="69" t="str">
        <f aca="false">VLOOKUP(O1084,'PRODUTOS PPA'!G:G,1,0)</f>
        <v>PROMOÇÃO DE SEMINÁRIOS E FÓRUNS REGIONALIZADOS DE DISCUSSÃO DA ASSISTÊNCIA SOCIAL NO TERRITÓRIO ESTADUAL, ENVOLVENDO AS ENTIDADES QUE COMPÕEM A REDE SOCIOASSISTENCIAL</v>
      </c>
      <c r="S1084" s="15" t="e">
        <f aca="false">#N/A</f>
        <v>#N/A</v>
      </c>
      <c r="T1084" s="15" t="e">
        <f aca="false">#N/A</f>
        <v>#N/A</v>
      </c>
      <c r="U1084" s="15" t="e">
        <f aca="false">#N/A</f>
        <v>#N/A</v>
      </c>
      <c r="V1084" s="15"/>
      <c r="W1084" s="13"/>
      <c r="X1084" s="13"/>
      <c r="Y1084" s="13"/>
      <c r="Z1084" s="13"/>
      <c r="AA1084" s="13"/>
      <c r="AB1084" s="13"/>
      <c r="AC1084" s="13"/>
      <c r="AD1084" s="13"/>
      <c r="AE1084" s="13"/>
      <c r="AF1084" s="13"/>
    </row>
    <row r="1085" customFormat="false" ht="15" hidden="false" customHeight="false" outlineLevel="0" collapsed="false">
      <c r="A1085" s="60" t="s">
        <v>57</v>
      </c>
      <c r="B1085" s="61" t="str">
        <f aca="false">VLOOKUP(A1085,PROGRAMAS!A:I,5,0)</f>
        <v>TEMÁTICO</v>
      </c>
      <c r="C1085" s="62" t="str">
        <f aca="false">VLOOKUP(A1085,PROGRAMAS!A:I,2,0)</f>
        <v>ASSISTÊNCIA, INCLUSÃO SOCIAL E GARANTIA DE DIREITOS</v>
      </c>
      <c r="D1085" s="62" t="str">
        <f aca="false">VLOOKUP(A1085,PROGRAMAS!A:O,3,0)</f>
        <v>DIRETRIZ I</v>
      </c>
      <c r="E1085" s="62" t="str">
        <f aca="false">VLOOKUP(A1085,PROGRAMAS!A:O,6,0)</f>
        <v>SAÚDE E ASSISTÊNCIA SOCIAL</v>
      </c>
      <c r="F1085" s="73" t="e">
        <f aca="false">#N/A</f>
        <v>#N/A</v>
      </c>
      <c r="G1085" s="66" t="e">
        <f aca="false">VLOOKUP(F1085,'AÇÕES ORÇAMENTÁRIAS'!D:E,2,0)</f>
        <v>#N/A</v>
      </c>
      <c r="H1085" s="65" t="e">
        <f aca="false">VLOOKUP(CONCATENATE(G1085,J1085),'AÇÕES ORÇAMENTÁRIAS'!O:P,2,0)</f>
        <v>#N/A</v>
      </c>
      <c r="I1085" s="65" t="e">
        <f aca="false">VLOOKUP(CONCATENATE(G1085,J1085),'AÇÕES ORÇAMENTÁRIAS'!O:Q,3,0)</f>
        <v>#N/A</v>
      </c>
      <c r="J1085" s="66" t="str">
        <f aca="false">LEFT(K1085,5)</f>
        <v>30102</v>
      </c>
      <c r="K1085" s="67" t="s">
        <v>2227</v>
      </c>
      <c r="L1085" s="71" t="s">
        <v>2236</v>
      </c>
      <c r="M1085" s="66" t="str">
        <f aca="false">VLOOKUP(L1085,'AÇÕES ESTRATÉGICAS'!D:E,2,0)</f>
        <v>2458</v>
      </c>
      <c r="N1085" s="66" t="str">
        <f aca="false">CONCATENATE(J1085,O1085)</f>
        <v>30102REFORMA DAS UNIDADES DE ATENDIMENTO BÁSICO</v>
      </c>
      <c r="O1085" s="63" t="s">
        <v>2262</v>
      </c>
      <c r="P1085" s="63" t="s">
        <v>147</v>
      </c>
      <c r="Q1085" s="15" t="n">
        <v>2</v>
      </c>
      <c r="R1085" s="69" t="str">
        <f aca="false">VLOOKUP(O1085,'PRODUTOS PPA'!G:G,1,0)</f>
        <v>REFORMA DAS UNIDADES DE ATENDIMENTO BÁSICO</v>
      </c>
      <c r="S1085" s="15" t="e">
        <f aca="false">#N/A</f>
        <v>#N/A</v>
      </c>
      <c r="T1085" s="15" t="e">
        <f aca="false">#N/A</f>
        <v>#N/A</v>
      </c>
      <c r="U1085" s="15" t="e">
        <f aca="false">#N/A</f>
        <v>#N/A</v>
      </c>
      <c r="V1085" s="15"/>
      <c r="W1085" s="13"/>
      <c r="X1085" s="13"/>
      <c r="Y1085" s="13"/>
      <c r="Z1085" s="13"/>
      <c r="AA1085" s="13"/>
      <c r="AB1085" s="13"/>
      <c r="AC1085" s="13"/>
      <c r="AD1085" s="13"/>
      <c r="AE1085" s="13"/>
      <c r="AF1085" s="13"/>
    </row>
    <row r="1086" customFormat="false" ht="15" hidden="false" customHeight="false" outlineLevel="0" collapsed="false">
      <c r="A1086" s="60" t="s">
        <v>57</v>
      </c>
      <c r="B1086" s="61" t="str">
        <f aca="false">VLOOKUP(A1086,PROGRAMAS!A:I,5,0)</f>
        <v>TEMÁTICO</v>
      </c>
      <c r="C1086" s="62" t="str">
        <f aca="false">VLOOKUP(A1086,PROGRAMAS!A:I,2,0)</f>
        <v>ASSISTÊNCIA, INCLUSÃO SOCIAL E GARANTIA DE DIREITOS</v>
      </c>
      <c r="D1086" s="62" t="str">
        <f aca="false">VLOOKUP(A1086,PROGRAMAS!A:O,3,0)</f>
        <v>DIRETRIZ I</v>
      </c>
      <c r="E1086" s="62" t="str">
        <f aca="false">VLOOKUP(A1086,PROGRAMAS!A:O,6,0)</f>
        <v>SAÚDE E ASSISTÊNCIA SOCIAL</v>
      </c>
      <c r="F1086" s="73" t="e">
        <f aca="false">#N/A</f>
        <v>#N/A</v>
      </c>
      <c r="G1086" s="66" t="e">
        <f aca="false">VLOOKUP(F1086,'AÇÕES ORÇAMENTÁRIAS'!D:E,2,0)</f>
        <v>#N/A</v>
      </c>
      <c r="H1086" s="65" t="e">
        <f aca="false">VLOOKUP(CONCATENATE(G1086,J1086),'AÇÕES ORÇAMENTÁRIAS'!O:P,2,0)</f>
        <v>#N/A</v>
      </c>
      <c r="I1086" s="65" t="e">
        <f aca="false">VLOOKUP(CONCATENATE(G1086,J1086),'AÇÕES ORÇAMENTÁRIAS'!O:Q,3,0)</f>
        <v>#N/A</v>
      </c>
      <c r="J1086" s="66" t="str">
        <f aca="false">LEFT(K1086,5)</f>
        <v>30104</v>
      </c>
      <c r="K1086" s="67" t="s">
        <v>2263</v>
      </c>
      <c r="L1086" s="82" t="s">
        <v>2264</v>
      </c>
      <c r="M1086" s="66" t="str">
        <f aca="false">VLOOKUP(L1086,'AÇÕES ESTRATÉGICAS'!D:E,2,0)</f>
        <v>2729</v>
      </c>
      <c r="N1086" s="66" t="str">
        <f aca="false">CONCATENATE(J1086,O1086)</f>
        <v>30104CONSTRUÇÃO DE CENTROS SOCIOEDUCATIVO DE INTERNAÇÃO MASCULINO E FEMININO</v>
      </c>
      <c r="O1086" s="74" t="s">
        <v>2265</v>
      </c>
      <c r="P1086" s="74" t="s">
        <v>700</v>
      </c>
      <c r="Q1086" s="15" t="n">
        <v>1</v>
      </c>
      <c r="R1086" s="69" t="str">
        <f aca="false">VLOOKUP(O1086,'PRODUTOS PPA'!G:G,1,0)</f>
        <v>CONSTRUÇÃO DE CENTROS SOCIOEDUCATIVO DE INTERNAÇÃO MASCULINO E FEMININO</v>
      </c>
      <c r="S1086" s="15" t="e">
        <f aca="false">#N/A</f>
        <v>#N/A</v>
      </c>
      <c r="T1086" s="15" t="e">
        <f aca="false">#N/A</f>
        <v>#N/A</v>
      </c>
      <c r="U1086" s="15" t="e">
        <f aca="false">#N/A</f>
        <v>#N/A</v>
      </c>
      <c r="V1086" s="15"/>
      <c r="W1086" s="13"/>
      <c r="X1086" s="13"/>
      <c r="Y1086" s="13"/>
      <c r="Z1086" s="13"/>
      <c r="AA1086" s="13"/>
      <c r="AB1086" s="13"/>
      <c r="AC1086" s="13"/>
      <c r="AD1086" s="13"/>
      <c r="AE1086" s="13"/>
      <c r="AF1086" s="13"/>
    </row>
    <row r="1087" customFormat="false" ht="15" hidden="false" customHeight="false" outlineLevel="0" collapsed="false">
      <c r="A1087" s="60" t="s">
        <v>57</v>
      </c>
      <c r="B1087" s="61" t="str">
        <f aca="false">VLOOKUP(A1087,PROGRAMAS!A:I,5,0)</f>
        <v>TEMÁTICO</v>
      </c>
      <c r="C1087" s="62" t="str">
        <f aca="false">VLOOKUP(A1087,PROGRAMAS!A:I,2,0)</f>
        <v>ASSISTÊNCIA, INCLUSÃO SOCIAL E GARANTIA DE DIREITOS</v>
      </c>
      <c r="D1087" s="62" t="str">
        <f aca="false">VLOOKUP(A1087,PROGRAMAS!A:O,3,0)</f>
        <v>DIRETRIZ I</v>
      </c>
      <c r="E1087" s="62" t="str">
        <f aca="false">VLOOKUP(A1087,PROGRAMAS!A:O,6,0)</f>
        <v>SAÚDE E ASSISTÊNCIA SOCIAL</v>
      </c>
      <c r="F1087" s="73" t="e">
        <f aca="false">#N/A</f>
        <v>#N/A</v>
      </c>
      <c r="G1087" s="66" t="e">
        <f aca="false">VLOOKUP(F1087,'AÇÕES ORÇAMENTÁRIAS'!D:E,2,0)</f>
        <v>#N/A</v>
      </c>
      <c r="H1087" s="65" t="e">
        <f aca="false">VLOOKUP(CONCATENATE(G1087,J1087),'AÇÕES ORÇAMENTÁRIAS'!O:P,2,0)</f>
        <v>#N/A</v>
      </c>
      <c r="I1087" s="65" t="e">
        <f aca="false">VLOOKUP(CONCATENATE(G1087,J1087),'AÇÕES ORÇAMENTÁRIAS'!O:Q,3,0)</f>
        <v>#N/A</v>
      </c>
      <c r="J1087" s="66" t="str">
        <f aca="false">LEFT(K1087,5)</f>
        <v>30104</v>
      </c>
      <c r="K1087" s="67" t="s">
        <v>2263</v>
      </c>
      <c r="L1087" s="82" t="s">
        <v>2264</v>
      </c>
      <c r="M1087" s="66" t="str">
        <f aca="false">VLOOKUP(L1087,'AÇÕES ESTRATÉGICAS'!D:E,2,0)</f>
        <v>2729</v>
      </c>
      <c r="N1087" s="66" t="str">
        <f aca="false">CONCATENATE(J1087,O1087)</f>
        <v>30104IMPLANTAÇÃO DE ESCOLA ESTADUAL CONFORME ORIENTAÇÕES DO SINASE</v>
      </c>
      <c r="O1087" s="74" t="s">
        <v>2266</v>
      </c>
      <c r="P1087" s="74" t="s">
        <v>632</v>
      </c>
      <c r="Q1087" s="15" t="n">
        <v>1</v>
      </c>
      <c r="R1087" s="69" t="str">
        <f aca="false">VLOOKUP(O1087,'PRODUTOS PPA'!G:G,1,0)</f>
        <v>IMPLANTAÇÃO DE ESCOLA ESTADUAL CONFORME ORIENTAÇÕES DO SINASE</v>
      </c>
      <c r="S1087" s="15" t="e">
        <f aca="false">#N/A</f>
        <v>#N/A</v>
      </c>
      <c r="T1087" s="15" t="e">
        <f aca="false">#N/A</f>
        <v>#N/A</v>
      </c>
      <c r="U1087" s="15" t="e">
        <f aca="false">#N/A</f>
        <v>#N/A</v>
      </c>
      <c r="V1087" s="15"/>
      <c r="W1087" s="13"/>
      <c r="X1087" s="13"/>
      <c r="Y1087" s="13"/>
      <c r="Z1087" s="13"/>
      <c r="AA1087" s="13"/>
      <c r="AB1087" s="13"/>
      <c r="AC1087" s="13"/>
      <c r="AD1087" s="13"/>
      <c r="AE1087" s="13"/>
      <c r="AF1087" s="13"/>
    </row>
    <row r="1088" customFormat="false" ht="15" hidden="false" customHeight="false" outlineLevel="0" collapsed="false">
      <c r="A1088" s="60" t="s">
        <v>57</v>
      </c>
      <c r="B1088" s="61" t="str">
        <f aca="false">VLOOKUP(A1088,PROGRAMAS!A:I,5,0)</f>
        <v>TEMÁTICO</v>
      </c>
      <c r="C1088" s="62" t="str">
        <f aca="false">VLOOKUP(A1088,PROGRAMAS!A:I,2,0)</f>
        <v>ASSISTÊNCIA, INCLUSÃO SOCIAL E GARANTIA DE DIREITOS</v>
      </c>
      <c r="D1088" s="62" t="str">
        <f aca="false">VLOOKUP(A1088,PROGRAMAS!A:O,3,0)</f>
        <v>DIRETRIZ I</v>
      </c>
      <c r="E1088" s="62" t="str">
        <f aca="false">VLOOKUP(A1088,PROGRAMAS!A:O,6,0)</f>
        <v>SAÚDE E ASSISTÊNCIA SOCIAL</v>
      </c>
      <c r="F1088" s="73" t="e">
        <f aca="false">#N/A</f>
        <v>#N/A</v>
      </c>
      <c r="G1088" s="66" t="e">
        <f aca="false">VLOOKUP(F1088,'AÇÕES ORÇAMENTÁRIAS'!D:E,2,0)</f>
        <v>#N/A</v>
      </c>
      <c r="H1088" s="65" t="e">
        <f aca="false">VLOOKUP(CONCATENATE(G1088,J1088),'AÇÕES ORÇAMENTÁRIAS'!O:P,2,0)</f>
        <v>#N/A</v>
      </c>
      <c r="I1088" s="65" t="e">
        <f aca="false">VLOOKUP(CONCATENATE(G1088,J1088),'AÇÕES ORÇAMENTÁRIAS'!O:Q,3,0)</f>
        <v>#N/A</v>
      </c>
      <c r="J1088" s="66" t="str">
        <f aca="false">LEFT(K1088,5)</f>
        <v>30104</v>
      </c>
      <c r="K1088" s="67" t="s">
        <v>2263</v>
      </c>
      <c r="L1088" s="82" t="s">
        <v>2264</v>
      </c>
      <c r="M1088" s="66" t="str">
        <f aca="false">VLOOKUP(L1088,'AÇÕES ESTRATÉGICAS'!D:E,2,0)</f>
        <v>2729</v>
      </c>
      <c r="N1088" s="66" t="str">
        <f aca="false">CONCATENATE(J1088,O1088)</f>
        <v>30104IMPLANTAÇÃO E IMPLEMENTAÇÃO DE NÚCLEOS DE PRÁTICAS RESTAURATIVAS, COM PROFISSIONAIS CAPACITADOS NAS MODALIDADES DE RESOLUÇÃO DE CONFLITOS</v>
      </c>
      <c r="O1088" s="74" t="s">
        <v>2267</v>
      </c>
      <c r="P1088" s="74" t="s">
        <v>147</v>
      </c>
      <c r="Q1088" s="15" t="n">
        <v>1</v>
      </c>
      <c r="R1088" s="69" t="str">
        <f aca="false">VLOOKUP(O1088,'PRODUTOS PPA'!G:G,1,0)</f>
        <v>IMPLANTAÇÃO E IMPLEMENTAÇÃO DE NÚCLEOS DE PRÁTICAS RESTAURATIVAS, COM PROFISSIONAIS CAPACITADOS NAS MODALIDADES DE RESOLUÇÃO DE CONFLITOS</v>
      </c>
      <c r="S1088" s="15" t="e">
        <f aca="false">#N/A</f>
        <v>#N/A</v>
      </c>
      <c r="T1088" s="15" t="e">
        <f aca="false">#N/A</f>
        <v>#N/A</v>
      </c>
      <c r="U1088" s="15" t="e">
        <f aca="false">#N/A</f>
        <v>#N/A</v>
      </c>
      <c r="V1088" s="15"/>
      <c r="W1088" s="13"/>
      <c r="X1088" s="13"/>
      <c r="Y1088" s="13"/>
      <c r="Z1088" s="13"/>
      <c r="AA1088" s="13"/>
      <c r="AB1088" s="13"/>
      <c r="AC1088" s="13"/>
      <c r="AD1088" s="13"/>
      <c r="AE1088" s="13"/>
      <c r="AF1088" s="13"/>
    </row>
    <row r="1089" customFormat="false" ht="15" hidden="false" customHeight="true" outlineLevel="0" collapsed="false">
      <c r="A1089" s="60" t="s">
        <v>57</v>
      </c>
      <c r="B1089" s="61" t="str">
        <f aca="false">VLOOKUP(A1089,PROGRAMAS!A:I,5,0)</f>
        <v>TEMÁTICO</v>
      </c>
      <c r="C1089" s="62" t="str">
        <f aca="false">VLOOKUP(A1089,PROGRAMAS!A:I,2,0)</f>
        <v>ASSISTÊNCIA, INCLUSÃO SOCIAL E GARANTIA DE DIREITOS</v>
      </c>
      <c r="D1089" s="62" t="str">
        <f aca="false">VLOOKUP(A1089,PROGRAMAS!A:O,3,0)</f>
        <v>DIRETRIZ I</v>
      </c>
      <c r="E1089" s="62" t="str">
        <f aca="false">VLOOKUP(A1089,PROGRAMAS!A:O,6,0)</f>
        <v>SAÚDE E ASSISTÊNCIA SOCIAL</v>
      </c>
      <c r="F1089" s="73" t="e">
        <f aca="false">#N/A</f>
        <v>#N/A</v>
      </c>
      <c r="G1089" s="66" t="e">
        <f aca="false">VLOOKUP(F1089,'AÇÕES ORÇAMENTÁRIAS'!D:E,2,0)</f>
        <v>#N/A</v>
      </c>
      <c r="H1089" s="65" t="e">
        <f aca="false">VLOOKUP(CONCATENATE(G1089,J1089),'AÇÕES ORÇAMENTÁRIAS'!O:P,2,0)</f>
        <v>#N/A</v>
      </c>
      <c r="I1089" s="65" t="e">
        <f aca="false">VLOOKUP(CONCATENATE(G1089,J1089),'AÇÕES ORÇAMENTÁRIAS'!O:Q,3,0)</f>
        <v>#N/A</v>
      </c>
      <c r="J1089" s="66" t="str">
        <f aca="false">LEFT(K1089,5)</f>
        <v>30104</v>
      </c>
      <c r="K1089" s="67" t="s">
        <v>2263</v>
      </c>
      <c r="L1089" s="82" t="s">
        <v>2264</v>
      </c>
      <c r="M1089" s="66" t="str">
        <f aca="false">VLOOKUP(L1089,'AÇÕES ESTRATÉGICAS'!D:E,2,0)</f>
        <v>2729</v>
      </c>
      <c r="N1089" s="66" t="str">
        <f aca="false">CONCATENATE(J1089,O1089)</f>
        <v>30104REFORMA E ESTRUTURAÇÃO FUNCIONAL DO CEDCA REALIZADO</v>
      </c>
      <c r="O1089" s="74" t="s">
        <v>2268</v>
      </c>
      <c r="P1089" s="74" t="s">
        <v>213</v>
      </c>
      <c r="Q1089" s="15" t="n">
        <v>40</v>
      </c>
      <c r="R1089" s="69" t="str">
        <f aca="false">VLOOKUP(O1089,'PRODUTOS PPA'!G:G,1,0)</f>
        <v>REFORMA E ESTRUTURAÇÃO FUNCIONAL DO CEDCA REALIZADO</v>
      </c>
      <c r="S1089" s="15" t="e">
        <f aca="false">#N/A</f>
        <v>#N/A</v>
      </c>
      <c r="T1089" s="15" t="e">
        <f aca="false">#N/A</f>
        <v>#N/A</v>
      </c>
      <c r="U1089" s="15" t="e">
        <f aca="false">#N/A</f>
        <v>#N/A</v>
      </c>
      <c r="V1089" s="15"/>
      <c r="W1089" s="13"/>
      <c r="X1089" s="13"/>
      <c r="Y1089" s="13"/>
      <c r="Z1089" s="13"/>
      <c r="AA1089" s="13"/>
      <c r="AB1089" s="13"/>
      <c r="AC1089" s="13"/>
      <c r="AD1089" s="13"/>
      <c r="AE1089" s="13"/>
      <c r="AF1089" s="13"/>
    </row>
    <row r="1090" customFormat="false" ht="15" hidden="false" customHeight="true" outlineLevel="0" collapsed="false">
      <c r="A1090" s="60" t="s">
        <v>57</v>
      </c>
      <c r="B1090" s="61" t="str">
        <f aca="false">VLOOKUP(A1090,PROGRAMAS!A:I,5,0)</f>
        <v>TEMÁTICO</v>
      </c>
      <c r="C1090" s="62" t="str">
        <f aca="false">VLOOKUP(A1090,PROGRAMAS!A:I,2,0)</f>
        <v>ASSISTÊNCIA, INCLUSÃO SOCIAL E GARANTIA DE DIREITOS</v>
      </c>
      <c r="D1090" s="62" t="str">
        <f aca="false">VLOOKUP(A1090,PROGRAMAS!A:O,3,0)</f>
        <v>DIRETRIZ I</v>
      </c>
      <c r="E1090" s="62" t="str">
        <f aca="false">VLOOKUP(A1090,PROGRAMAS!A:O,6,0)</f>
        <v>SAÚDE E ASSISTÊNCIA SOCIAL</v>
      </c>
      <c r="F1090" s="73" t="e">
        <f aca="false">#N/A</f>
        <v>#N/A</v>
      </c>
      <c r="G1090" s="66" t="e">
        <f aca="false">VLOOKUP(F1090,'AÇÕES ORÇAMENTÁRIAS'!D:E,2,0)</f>
        <v>#N/A</v>
      </c>
      <c r="H1090" s="65" t="e">
        <f aca="false">VLOOKUP(CONCATENATE(G1090,J1090),'AÇÕES ORÇAMENTÁRIAS'!O:P,2,0)</f>
        <v>#N/A</v>
      </c>
      <c r="I1090" s="65" t="e">
        <f aca="false">VLOOKUP(CONCATENATE(G1090,J1090),'AÇÕES ORÇAMENTÁRIAS'!O:Q,3,0)</f>
        <v>#N/A</v>
      </c>
      <c r="J1090" s="66" t="str">
        <f aca="false">LEFT(K1090,5)</f>
        <v>30104</v>
      </c>
      <c r="K1090" s="67" t="s">
        <v>2263</v>
      </c>
      <c r="L1090" s="82" t="s">
        <v>2264</v>
      </c>
      <c r="M1090" s="66" t="str">
        <f aca="false">VLOOKUP(L1090,'AÇÕES ESTRATÉGICAS'!D:E,2,0)</f>
        <v>2729</v>
      </c>
      <c r="N1090" s="66" t="str">
        <f aca="false">CONCATENATE(J1090,O1090)</f>
        <v>30104REFORMA E MANUTENÇÃO DAS ESTRUTURAS FÍSICAS DOS CENTROS SOCIOEDUCATIVOS EXISTENTES.</v>
      </c>
      <c r="O1090" s="74" t="s">
        <v>2269</v>
      </c>
      <c r="P1090" s="74" t="s">
        <v>700</v>
      </c>
      <c r="Q1090" s="15" t="n">
        <v>7</v>
      </c>
      <c r="R1090" s="69" t="str">
        <f aca="false">VLOOKUP(O1090,'PRODUTOS PPA'!G:G,1,0)</f>
        <v>REFORMA E MANUTENÇÃO DAS ESTRUTURAS FÍSICAS DOS CENTROS SOCIOEDUCATIVOS EXISTENTES.</v>
      </c>
      <c r="S1090" s="15" t="e">
        <f aca="false">#N/A</f>
        <v>#N/A</v>
      </c>
      <c r="T1090" s="15" t="e">
        <f aca="false">#N/A</f>
        <v>#N/A</v>
      </c>
      <c r="U1090" s="15" t="e">
        <f aca="false">#N/A</f>
        <v>#N/A</v>
      </c>
      <c r="V1090" s="15"/>
      <c r="W1090" s="13"/>
      <c r="X1090" s="13"/>
      <c r="Y1090" s="13"/>
      <c r="Z1090" s="13"/>
      <c r="AA1090" s="13"/>
      <c r="AB1090" s="13"/>
      <c r="AC1090" s="13"/>
      <c r="AD1090" s="13"/>
      <c r="AE1090" s="13"/>
      <c r="AF1090" s="13"/>
    </row>
    <row r="1091" customFormat="false" ht="15" hidden="false" customHeight="false" outlineLevel="0" collapsed="false">
      <c r="A1091" s="60" t="s">
        <v>51</v>
      </c>
      <c r="B1091" s="61" t="str">
        <f aca="false">VLOOKUP(A1091,PROGRAMAS!A:I,5,0)</f>
        <v>TEMÁTICO</v>
      </c>
      <c r="C1091" s="62" t="str">
        <f aca="false">VLOOKUP(A1091,PROGRAMAS!A:I,2,0)</f>
        <v>GESTÃO MODERNA ORIENTADA PARA RESULTADOS</v>
      </c>
      <c r="D1091" s="62" t="str">
        <f aca="false">VLOOKUP(A1091,PROGRAMAS!A:O,3,0)</f>
        <v>DIRETRIZ IV</v>
      </c>
      <c r="E1091" s="62" t="str">
        <f aca="false">VLOOKUP(A1091,PROGRAMAS!A:O,6,0)</f>
        <v>INSTITUCIONAL</v>
      </c>
      <c r="F1091" s="74" t="s">
        <v>2270</v>
      </c>
      <c r="G1091" s="66" t="str">
        <f aca="false">VLOOKUP(F1091,'AÇÕES ORÇAMENTÁRIAS'!D:E,2,0)</f>
        <v>2021</v>
      </c>
      <c r="H1091" s="65" t="n">
        <f aca="false">VLOOKUP(CONCATENATE(G1091,J1091),'AÇÕES ORÇAMENTÁRIAS'!O:P,2,0)</f>
        <v>18968011</v>
      </c>
      <c r="I1091" s="65" t="n">
        <f aca="false">VLOOKUP(CONCATENATE(G1091,J1091),'AÇÕES ORÇAMENTÁRIAS'!O:Q,3,0)</f>
        <v>25963991.22</v>
      </c>
      <c r="J1091" s="66" t="str">
        <f aca="false">LEFT(K1091,5)</f>
        <v>33101</v>
      </c>
      <c r="K1091" s="67" t="s">
        <v>2271</v>
      </c>
      <c r="L1091" s="82" t="s">
        <v>2272</v>
      </c>
      <c r="M1091" s="66" t="str">
        <f aca="false">VLOOKUP(L1091,'AÇÕES ESTRATÉGICAS'!D:E,2,0)</f>
        <v>2675</v>
      </c>
      <c r="N1091" s="66" t="str">
        <f aca="false">CONCATENATE(J1091,O1091)</f>
        <v>33101AÇÕES DE GOVERNO DIVULGADAS</v>
      </c>
      <c r="O1091" s="74" t="s">
        <v>2273</v>
      </c>
      <c r="P1091" s="74" t="s">
        <v>213</v>
      </c>
      <c r="Q1091" s="15" t="n">
        <v>100</v>
      </c>
      <c r="R1091" s="69" t="str">
        <f aca="false">VLOOKUP(O1091,'PRODUTOS PPA'!G:G,1,0)</f>
        <v>AÇÕES DE GOVERNO DIVULGADAS</v>
      </c>
      <c r="S1091" s="15" t="s">
        <v>2270</v>
      </c>
      <c r="T1091" s="15" t="s">
        <v>2274</v>
      </c>
      <c r="U1091" s="15" t="n">
        <v>18968011</v>
      </c>
      <c r="V1091" s="15"/>
      <c r="W1091" s="13"/>
      <c r="X1091" s="13"/>
      <c r="Y1091" s="13"/>
      <c r="Z1091" s="13"/>
      <c r="AA1091" s="13"/>
      <c r="AB1091" s="13"/>
      <c r="AC1091" s="13"/>
      <c r="AD1091" s="13"/>
      <c r="AE1091" s="13"/>
      <c r="AF1091" s="13"/>
    </row>
    <row r="1092" customFormat="false" ht="15" hidden="false" customHeight="true" outlineLevel="0" collapsed="false">
      <c r="A1092" s="60" t="s">
        <v>51</v>
      </c>
      <c r="B1092" s="61" t="str">
        <f aca="false">VLOOKUP(A1092,PROGRAMAS!A:I,5,0)</f>
        <v>TEMÁTICO</v>
      </c>
      <c r="C1092" s="62" t="str">
        <f aca="false">VLOOKUP(A1092,PROGRAMAS!A:I,2,0)</f>
        <v>GESTÃO MODERNA ORIENTADA PARA RESULTADOS</v>
      </c>
      <c r="D1092" s="62" t="str">
        <f aca="false">VLOOKUP(A1092,PROGRAMAS!A:O,3,0)</f>
        <v>DIRETRIZ IV</v>
      </c>
      <c r="E1092" s="62" t="str">
        <f aca="false">VLOOKUP(A1092,PROGRAMAS!A:O,6,0)</f>
        <v>INSTITUCIONAL</v>
      </c>
      <c r="F1092" s="73" t="e">
        <f aca="false">#N/A</f>
        <v>#N/A</v>
      </c>
      <c r="G1092" s="66" t="e">
        <f aca="false">VLOOKUP(F1092,'AÇÕES ORÇAMENTÁRIAS'!D:E,2,0)</f>
        <v>#N/A</v>
      </c>
      <c r="H1092" s="65" t="e">
        <f aca="false">VLOOKUP(CONCATENATE(G1092,J1092),'AÇÕES ORÇAMENTÁRIAS'!O:P,2,0)</f>
        <v>#N/A</v>
      </c>
      <c r="I1092" s="65" t="e">
        <f aca="false">VLOOKUP(CONCATENATE(G1092,J1092),'AÇÕES ORÇAMENTÁRIAS'!O:Q,3,0)</f>
        <v>#N/A</v>
      </c>
      <c r="J1092" s="66" t="str">
        <f aca="false">LEFT(K1092,5)</f>
        <v>33101</v>
      </c>
      <c r="K1092" s="67" t="s">
        <v>2271</v>
      </c>
      <c r="L1092" s="82" t="s">
        <v>2272</v>
      </c>
      <c r="M1092" s="66" t="str">
        <f aca="false">VLOOKUP(L1092,'AÇÕES ESTRATÉGICAS'!D:E,2,0)</f>
        <v>2675</v>
      </c>
      <c r="N1092" s="66" t="str">
        <f aca="false">CONCATENATE(J1092,O1092)</f>
        <v>33101EQUIPAMENTOS DE INFORMÁTICAS E OUTROS EQUIPAMENTOS ADMINISTRATIVOS ADQUIRIDOS</v>
      </c>
      <c r="O1092" s="74" t="s">
        <v>2275</v>
      </c>
      <c r="P1092" s="74" t="s">
        <v>327</v>
      </c>
      <c r="Q1092" s="15" t="n">
        <v>25</v>
      </c>
      <c r="R1092" s="69" t="str">
        <f aca="false">VLOOKUP(O1092,'PRODUTOS PPA'!G:G,1,0)</f>
        <v>EQUIPAMENTOS DE INFORMÁTICAS E OUTROS EQUIPAMENTOS ADMINISTRATIVOS ADQUIRIDOS</v>
      </c>
      <c r="S1092" s="15" t="e">
        <f aca="false">#N/A</f>
        <v>#N/A</v>
      </c>
      <c r="T1092" s="15" t="e">
        <f aca="false">#N/A</f>
        <v>#N/A</v>
      </c>
      <c r="U1092" s="15" t="e">
        <f aca="false">#N/A</f>
        <v>#N/A</v>
      </c>
      <c r="V1092" s="15"/>
      <c r="W1092" s="13"/>
      <c r="X1092" s="13"/>
      <c r="Y1092" s="13"/>
      <c r="Z1092" s="13"/>
      <c r="AA1092" s="13"/>
      <c r="AB1092" s="13"/>
      <c r="AC1092" s="13"/>
      <c r="AD1092" s="13"/>
      <c r="AE1092" s="13"/>
      <c r="AF1092" s="13"/>
    </row>
    <row r="1093" customFormat="false" ht="15" hidden="false" customHeight="true" outlineLevel="0" collapsed="false">
      <c r="A1093" s="60" t="s">
        <v>94</v>
      </c>
      <c r="B1093" s="61" t="str">
        <f aca="false">VLOOKUP(A1093,PROGRAMAS!A:I,5,0)</f>
        <v>GESTÃO</v>
      </c>
      <c r="C1093" s="62" t="str">
        <f aca="false">VLOOKUP(A1093,PROGRAMAS!A:I,2,0)</f>
        <v>GESTÃO E MANUTENÇÃO DO PODER EXECUTIVO</v>
      </c>
      <c r="D1093" s="62" t="str">
        <f aca="false">VLOOKUP(A1093,PROGRAMAS!A:O,3,0)</f>
        <v>DIRETRIZ IV</v>
      </c>
      <c r="E1093" s="62"/>
      <c r="F1093" s="74" t="s">
        <v>255</v>
      </c>
      <c r="G1093" s="66" t="str">
        <f aca="false">VLOOKUP(F1093,'AÇÕES ORÇAMENTÁRIAS'!D:E,2,0)</f>
        <v>2000</v>
      </c>
      <c r="H1093" s="65" t="n">
        <f aca="false">VLOOKUP(CONCATENATE(G1093,J1093),'AÇÕES ORÇAMENTÁRIAS'!O:P,2,0)</f>
        <v>2342710</v>
      </c>
      <c r="I1093" s="65" t="n">
        <f aca="false">VLOOKUP(CONCATENATE(G1093,J1093),'AÇÕES ORÇAMENTÁRIAS'!O:Q,3,0)</f>
        <v>1403245.5</v>
      </c>
      <c r="J1093" s="66" t="str">
        <f aca="false">LEFT(K1093,5)</f>
        <v>33101</v>
      </c>
      <c r="K1093" s="67" t="s">
        <v>2271</v>
      </c>
      <c r="L1093" s="82" t="s">
        <v>2276</v>
      </c>
      <c r="M1093" s="66" t="str">
        <f aca="false">VLOOKUP(L1093,'AÇÕES ESTRATÉGICAS'!D:E,2,0)</f>
        <v>2139</v>
      </c>
      <c r="N1093" s="66" t="str">
        <f aca="false">CONCATENATE(J1093,O1093)</f>
        <v>33101GESTÃO EFICIENTE</v>
      </c>
      <c r="O1093" s="74" t="s">
        <v>269</v>
      </c>
      <c r="P1093" s="74" t="s">
        <v>213</v>
      </c>
      <c r="Q1093" s="15" t="n">
        <v>100</v>
      </c>
      <c r="R1093" s="69" t="str">
        <f aca="false">VLOOKUP(O1093,'PRODUTOS PPA'!G:G,1,0)</f>
        <v>GESTÃO EFICIENTE</v>
      </c>
      <c r="S1093" s="15" t="s">
        <v>255</v>
      </c>
      <c r="T1093" s="15" t="s">
        <v>260</v>
      </c>
      <c r="U1093" s="15" t="n">
        <v>2342710</v>
      </c>
      <c r="V1093" s="15"/>
      <c r="W1093" s="13"/>
      <c r="X1093" s="13"/>
      <c r="Y1093" s="13"/>
      <c r="Z1093" s="13"/>
      <c r="AA1093" s="13"/>
      <c r="AB1093" s="13"/>
      <c r="AC1093" s="13"/>
      <c r="AD1093" s="13"/>
      <c r="AE1093" s="13"/>
      <c r="AF1093" s="13"/>
    </row>
    <row r="1094" customFormat="false" ht="15" hidden="false" customHeight="true" outlineLevel="0" collapsed="false">
      <c r="A1094" s="60" t="s">
        <v>51</v>
      </c>
      <c r="B1094" s="61" t="str">
        <f aca="false">VLOOKUP(A1094,PROGRAMAS!A:I,5,0)</f>
        <v>TEMÁTICO</v>
      </c>
      <c r="C1094" s="62" t="str">
        <f aca="false">VLOOKUP(A1094,PROGRAMAS!A:I,2,0)</f>
        <v>GESTÃO MODERNA ORIENTADA PARA RESULTADOS</v>
      </c>
      <c r="D1094" s="62" t="str">
        <f aca="false">VLOOKUP(A1094,PROGRAMAS!A:O,3,0)</f>
        <v>DIRETRIZ IV</v>
      </c>
      <c r="E1094" s="62" t="str">
        <f aca="false">VLOOKUP(A1094,PROGRAMAS!A:O,6,0)</f>
        <v>INSTITUCIONAL</v>
      </c>
      <c r="F1094" s="74" t="s">
        <v>2277</v>
      </c>
      <c r="G1094" s="66" t="n">
        <v>1312</v>
      </c>
      <c r="H1094" s="65" t="n">
        <f aca="false">VLOOKUP(CONCATENATE(G1094,J1094),'AÇÕES ORÇAMENTÁRIAS'!O:P,2,0)</f>
        <v>2479278</v>
      </c>
      <c r="I1094" s="65" t="n">
        <f aca="false">VLOOKUP(CONCATENATE(G1094,J1094),'AÇÕES ORÇAMENTÁRIAS'!O:Q,3,0)</f>
        <v>0</v>
      </c>
      <c r="J1094" s="66" t="str">
        <f aca="false">LEFT(K1094,5)</f>
        <v>35101</v>
      </c>
      <c r="K1094" s="67" t="s">
        <v>2278</v>
      </c>
      <c r="L1094" s="82" t="s">
        <v>2279</v>
      </c>
      <c r="M1094" s="66" t="str">
        <f aca="false">VLOOKUP(L1094,'AÇÕES ESTRATÉGICAS'!D:E,2,0)</f>
        <v>2677</v>
      </c>
      <c r="N1094" s="66" t="str">
        <f aca="false">CONCATENATE(J1094,O1094)</f>
        <v>35101CAPACITAÇÃO DE SERVIDORES</v>
      </c>
      <c r="O1094" s="74" t="s">
        <v>363</v>
      </c>
      <c r="P1094" s="74" t="s">
        <v>321</v>
      </c>
      <c r="Q1094" s="15" t="n">
        <v>100</v>
      </c>
      <c r="R1094" s="69" t="str">
        <f aca="false">VLOOKUP(O1094,'PRODUTOS PPA'!G:G,1,0)</f>
        <v>CAPACITAÇÃO DE SERVIDORES</v>
      </c>
      <c r="S1094" s="15" t="s">
        <v>2277</v>
      </c>
      <c r="T1094" s="15" t="n">
        <v>1312</v>
      </c>
      <c r="U1094" s="15" t="n">
        <v>2479278</v>
      </c>
      <c r="V1094" s="15"/>
      <c r="W1094" s="13"/>
      <c r="X1094" s="13"/>
      <c r="Y1094" s="13"/>
      <c r="Z1094" s="13"/>
      <c r="AA1094" s="13"/>
      <c r="AB1094" s="13"/>
      <c r="AC1094" s="13"/>
      <c r="AD1094" s="13"/>
      <c r="AE1094" s="13"/>
      <c r="AF1094" s="13"/>
    </row>
    <row r="1095" customFormat="false" ht="15" hidden="false" customHeight="true" outlineLevel="0" collapsed="false">
      <c r="A1095" s="60" t="s">
        <v>51</v>
      </c>
      <c r="B1095" s="61" t="str">
        <f aca="false">VLOOKUP(A1095,PROGRAMAS!A:I,5,0)</f>
        <v>TEMÁTICO</v>
      </c>
      <c r="C1095" s="62" t="str">
        <f aca="false">VLOOKUP(A1095,PROGRAMAS!A:I,2,0)</f>
        <v>GESTÃO MODERNA ORIENTADA PARA RESULTADOS</v>
      </c>
      <c r="D1095" s="62" t="str">
        <f aca="false">VLOOKUP(A1095,PROGRAMAS!A:O,3,0)</f>
        <v>DIRETRIZ IV</v>
      </c>
      <c r="E1095" s="62" t="str">
        <f aca="false">VLOOKUP(A1095,PROGRAMAS!A:O,6,0)</f>
        <v>INSTITUCIONAL</v>
      </c>
      <c r="F1095" s="74" t="s">
        <v>2277</v>
      </c>
      <c r="G1095" s="66" t="n">
        <v>1312</v>
      </c>
      <c r="H1095" s="65" t="n">
        <f aca="false">VLOOKUP(CONCATENATE(G1095,J1095),'AÇÕES ORÇAMENTÁRIAS'!O:P,2,0)</f>
        <v>2479278</v>
      </c>
      <c r="I1095" s="65" t="n">
        <f aca="false">VLOOKUP(CONCATENATE(G1095,J1095),'AÇÕES ORÇAMENTÁRIAS'!O:Q,3,0)</f>
        <v>0</v>
      </c>
      <c r="J1095" s="66" t="str">
        <f aca="false">LEFT(K1095,5)</f>
        <v>35101</v>
      </c>
      <c r="K1095" s="67" t="s">
        <v>2278</v>
      </c>
      <c r="L1095" s="82" t="s">
        <v>2279</v>
      </c>
      <c r="M1095" s="66" t="str">
        <f aca="false">VLOOKUP(L1095,'AÇÕES ESTRATÉGICAS'!D:E,2,0)</f>
        <v>2677</v>
      </c>
      <c r="N1095" s="66" t="str">
        <f aca="false">CONCATENATE(J1095,O1095)</f>
        <v>35101CURSOS, PALESTRAS E OFICINAS REALIZADOS</v>
      </c>
      <c r="O1095" s="74" t="s">
        <v>2280</v>
      </c>
      <c r="P1095" s="74" t="s">
        <v>703</v>
      </c>
      <c r="Q1095" s="15" t="n">
        <v>10</v>
      </c>
      <c r="R1095" s="69" t="str">
        <f aca="false">VLOOKUP(O1095,'PRODUTOS PPA'!G:G,1,0)</f>
        <v>CURSOS, PALESTRAS E OFICINAS REALIZADOS</v>
      </c>
      <c r="S1095" s="15" t="s">
        <v>2277</v>
      </c>
      <c r="T1095" s="15" t="n">
        <v>1312</v>
      </c>
      <c r="U1095" s="15" t="n">
        <v>2479278</v>
      </c>
      <c r="V1095" s="15"/>
      <c r="W1095" s="13"/>
      <c r="X1095" s="13"/>
      <c r="Y1095" s="13"/>
      <c r="Z1095" s="13"/>
      <c r="AA1095" s="13"/>
      <c r="AB1095" s="13"/>
      <c r="AC1095" s="13"/>
      <c r="AD1095" s="13"/>
      <c r="AE1095" s="13"/>
      <c r="AF1095" s="13"/>
    </row>
    <row r="1096" customFormat="false" ht="15" hidden="false" customHeight="false" outlineLevel="0" collapsed="false">
      <c r="A1096" s="60" t="s">
        <v>51</v>
      </c>
      <c r="B1096" s="61" t="str">
        <f aca="false">VLOOKUP(A1096,PROGRAMAS!A:I,5,0)</f>
        <v>TEMÁTICO</v>
      </c>
      <c r="C1096" s="62" t="str">
        <f aca="false">VLOOKUP(A1096,PROGRAMAS!A:I,2,0)</f>
        <v>GESTÃO MODERNA ORIENTADA PARA RESULTADOS</v>
      </c>
      <c r="D1096" s="62" t="str">
        <f aca="false">VLOOKUP(A1096,PROGRAMAS!A:O,3,0)</f>
        <v>DIRETRIZ IV</v>
      </c>
      <c r="E1096" s="62" t="str">
        <f aca="false">VLOOKUP(A1096,PROGRAMAS!A:O,6,0)</f>
        <v>INSTITUCIONAL</v>
      </c>
      <c r="F1096" s="74" t="s">
        <v>2277</v>
      </c>
      <c r="G1096" s="66" t="n">
        <v>1312</v>
      </c>
      <c r="H1096" s="65" t="n">
        <f aca="false">VLOOKUP(CONCATENATE(G1096,J1096),'AÇÕES ORÇAMENTÁRIAS'!O:P,2,0)</f>
        <v>2479278</v>
      </c>
      <c r="I1096" s="65" t="n">
        <f aca="false">VLOOKUP(CONCATENATE(G1096,J1096),'AÇÕES ORÇAMENTÁRIAS'!O:Q,3,0)</f>
        <v>0</v>
      </c>
      <c r="J1096" s="66" t="str">
        <f aca="false">LEFT(K1096,5)</f>
        <v>35101</v>
      </c>
      <c r="K1096" s="67" t="s">
        <v>2278</v>
      </c>
      <c r="L1096" s="82" t="s">
        <v>2279</v>
      </c>
      <c r="M1096" s="66" t="str">
        <f aca="false">VLOOKUP(L1096,'AÇÕES ESTRATÉGICAS'!D:E,2,0)</f>
        <v>2677</v>
      </c>
      <c r="N1096" s="66" t="str">
        <f aca="false">CONCATENATE(J1096,O1096)</f>
        <v>35101ESTABELECER FINANCIAMENTO COM O PMAE DEFENSORIAS</v>
      </c>
      <c r="O1096" s="13" t="s">
        <v>2281</v>
      </c>
      <c r="P1096" s="13" t="s">
        <v>147</v>
      </c>
      <c r="Q1096" s="15" t="n">
        <v>1</v>
      </c>
      <c r="R1096" s="69" t="str">
        <f aca="false">VLOOKUP(O1096,'PRODUTOS PPA'!G:G,1,0)</f>
        <v>ESTABELECER FINANCIAMENTO COM O PMAE DEFENSORIAS</v>
      </c>
      <c r="S1096" s="15" t="s">
        <v>2277</v>
      </c>
      <c r="T1096" s="15" t="n">
        <v>1312</v>
      </c>
      <c r="U1096" s="15" t="n">
        <v>2479278</v>
      </c>
      <c r="V1096" s="15"/>
      <c r="W1096" s="13"/>
      <c r="X1096" s="13"/>
      <c r="Y1096" s="13"/>
      <c r="Z1096" s="13"/>
      <c r="AA1096" s="13"/>
      <c r="AB1096" s="13"/>
      <c r="AC1096" s="13"/>
      <c r="AD1096" s="13"/>
      <c r="AE1096" s="13"/>
      <c r="AF1096" s="13"/>
    </row>
    <row r="1097" customFormat="false" ht="15" hidden="false" customHeight="false" outlineLevel="0" collapsed="false">
      <c r="A1097" s="60" t="s">
        <v>51</v>
      </c>
      <c r="B1097" s="61" t="str">
        <f aca="false">VLOOKUP(A1097,PROGRAMAS!A:I,5,0)</f>
        <v>TEMÁTICO</v>
      </c>
      <c r="C1097" s="62" t="str">
        <f aca="false">VLOOKUP(A1097,PROGRAMAS!A:I,2,0)</f>
        <v>GESTÃO MODERNA ORIENTADA PARA RESULTADOS</v>
      </c>
      <c r="D1097" s="62" t="str">
        <f aca="false">VLOOKUP(A1097,PROGRAMAS!A:O,3,0)</f>
        <v>DIRETRIZ IV</v>
      </c>
      <c r="E1097" s="62" t="str">
        <f aca="false">VLOOKUP(A1097,PROGRAMAS!A:O,6,0)</f>
        <v>INSTITUCIONAL</v>
      </c>
      <c r="F1097" s="74" t="s">
        <v>2277</v>
      </c>
      <c r="G1097" s="66" t="n">
        <v>1312</v>
      </c>
      <c r="H1097" s="65" t="n">
        <f aca="false">VLOOKUP(CONCATENATE(G1097,J1097),'AÇÕES ORÇAMENTÁRIAS'!O:P,2,0)</f>
        <v>2479278</v>
      </c>
      <c r="I1097" s="65" t="n">
        <f aca="false">VLOOKUP(CONCATENATE(G1097,J1097),'AÇÕES ORÇAMENTÁRIAS'!O:Q,3,0)</f>
        <v>0</v>
      </c>
      <c r="J1097" s="66" t="str">
        <f aca="false">LEFT(K1097,5)</f>
        <v>35101</v>
      </c>
      <c r="K1097" s="67" t="s">
        <v>2278</v>
      </c>
      <c r="L1097" s="82" t="s">
        <v>2279</v>
      </c>
      <c r="M1097" s="66" t="str">
        <f aca="false">VLOOKUP(L1097,'AÇÕES ESTRATÉGICAS'!D:E,2,0)</f>
        <v>2677</v>
      </c>
      <c r="N1097" s="66" t="str">
        <f aca="false">CONCATENATE(J1097,O1097)</f>
        <v>35101MATERIAL DE INFORMÁTICA E TECNOLOGIA DE INFORMAÇÃO ADQUIRIDO</v>
      </c>
      <c r="O1097" s="13" t="s">
        <v>2282</v>
      </c>
      <c r="P1097" s="13" t="s">
        <v>147</v>
      </c>
      <c r="Q1097" s="15" t="n">
        <v>50</v>
      </c>
      <c r="R1097" s="69" t="str">
        <f aca="false">VLOOKUP(O1097,'PRODUTOS PPA'!G:G,1,0)</f>
        <v>MATERIAL DE INFORMÁTICA E TECNOLOGIA DE INFORMAÇÃO ADQUIRIDO</v>
      </c>
      <c r="S1097" s="15" t="s">
        <v>2277</v>
      </c>
      <c r="T1097" s="15" t="n">
        <v>1312</v>
      </c>
      <c r="U1097" s="15" t="n">
        <v>2479278</v>
      </c>
      <c r="V1097" s="15"/>
      <c r="W1097" s="13"/>
      <c r="X1097" s="13"/>
      <c r="Y1097" s="13"/>
      <c r="Z1097" s="13"/>
      <c r="AA1097" s="13"/>
      <c r="AB1097" s="13"/>
      <c r="AC1097" s="13"/>
      <c r="AD1097" s="13"/>
      <c r="AE1097" s="13"/>
      <c r="AF1097" s="13"/>
    </row>
    <row r="1098" customFormat="false" ht="15" hidden="false" customHeight="true" outlineLevel="0" collapsed="false">
      <c r="A1098" s="60" t="s">
        <v>51</v>
      </c>
      <c r="B1098" s="61" t="str">
        <f aca="false">VLOOKUP(A1098,PROGRAMAS!A:I,5,0)</f>
        <v>TEMÁTICO</v>
      </c>
      <c r="C1098" s="62" t="str">
        <f aca="false">VLOOKUP(A1098,PROGRAMAS!A:I,2,0)</f>
        <v>GESTÃO MODERNA ORIENTADA PARA RESULTADOS</v>
      </c>
      <c r="D1098" s="62" t="str">
        <f aca="false">VLOOKUP(A1098,PROGRAMAS!A:O,3,0)</f>
        <v>DIRETRIZ IV</v>
      </c>
      <c r="E1098" s="62" t="str">
        <f aca="false">VLOOKUP(A1098,PROGRAMAS!A:O,6,0)</f>
        <v>INSTITUCIONAL</v>
      </c>
      <c r="F1098" s="74" t="s">
        <v>2277</v>
      </c>
      <c r="G1098" s="66" t="n">
        <v>1312</v>
      </c>
      <c r="H1098" s="65" t="n">
        <f aca="false">VLOOKUP(CONCATENATE(G1098,J1098),'AÇÕES ORÇAMENTÁRIAS'!O:P,2,0)</f>
        <v>2479278</v>
      </c>
      <c r="I1098" s="65" t="n">
        <f aca="false">VLOOKUP(CONCATENATE(G1098,J1098),'AÇÕES ORÇAMENTÁRIAS'!O:Q,3,0)</f>
        <v>0</v>
      </c>
      <c r="J1098" s="66" t="str">
        <f aca="false">LEFT(K1098,5)</f>
        <v>35101</v>
      </c>
      <c r="K1098" s="67" t="s">
        <v>2278</v>
      </c>
      <c r="L1098" s="82" t="s">
        <v>2279</v>
      </c>
      <c r="M1098" s="66" t="str">
        <f aca="false">VLOOKUP(L1098,'AÇÕES ESTRATÉGICAS'!D:E,2,0)</f>
        <v>2677</v>
      </c>
      <c r="N1098" s="66" t="str">
        <f aca="false">CONCATENATE(J1098,O1098)</f>
        <v>35101SOFTWARE ADQUIRIDOS</v>
      </c>
      <c r="O1098" s="13" t="s">
        <v>2283</v>
      </c>
      <c r="P1098" s="13" t="s">
        <v>147</v>
      </c>
      <c r="Q1098" s="15" t="n">
        <v>5</v>
      </c>
      <c r="R1098" s="69" t="str">
        <f aca="false">VLOOKUP(O1098,'PRODUTOS PPA'!G:G,1,0)</f>
        <v>SOFTWARE ADQUIRIDOS</v>
      </c>
      <c r="S1098" s="15" t="s">
        <v>2277</v>
      </c>
      <c r="T1098" s="15" t="n">
        <v>1312</v>
      </c>
      <c r="U1098" s="15" t="n">
        <v>2479278</v>
      </c>
      <c r="V1098" s="15"/>
      <c r="W1098" s="13"/>
      <c r="X1098" s="13"/>
      <c r="Y1098" s="13"/>
      <c r="Z1098" s="13"/>
      <c r="AA1098" s="13"/>
      <c r="AB1098" s="13"/>
      <c r="AC1098" s="13"/>
      <c r="AD1098" s="13"/>
      <c r="AE1098" s="13"/>
      <c r="AF1098" s="13"/>
    </row>
    <row r="1099" customFormat="false" ht="15" hidden="false" customHeight="true" outlineLevel="0" collapsed="false">
      <c r="A1099" s="60" t="s">
        <v>58</v>
      </c>
      <c r="B1099" s="61" t="str">
        <f aca="false">VLOOKUP(A1099,PROGRAMAS!A:I,5,0)</f>
        <v>TEMÁTICO</v>
      </c>
      <c r="C1099" s="62" t="str">
        <f aca="false">VLOOKUP(A1099,PROGRAMAS!A:I,2,0)</f>
        <v>GARANTIA DOS DIREITOS E INCLUSÃO DA PESSOA COM DEFICIÊNCIA</v>
      </c>
      <c r="D1099" s="62" t="str">
        <f aca="false">VLOOKUP(A1099,PROGRAMAS!A:O,3,0)</f>
        <v>DIRETRIZ I</v>
      </c>
      <c r="E1099" s="62" t="str">
        <f aca="false">VLOOKUP(A1099,PROGRAMAS!A:O,6,0)</f>
        <v>SAÚDE E ASSISTÊNCIA SOCIAL</v>
      </c>
      <c r="F1099" s="74" t="s">
        <v>2284</v>
      </c>
      <c r="G1099" s="66" t="n">
        <v>1209</v>
      </c>
      <c r="H1099" s="65" t="n">
        <f aca="false">VLOOKUP(CONCATENATE(G1099,J1099),'AÇÕES ORÇAMENTÁRIAS'!O:P,2,0)</f>
        <v>175000</v>
      </c>
      <c r="I1099" s="65" t="n">
        <f aca="false">VLOOKUP(CONCATENATE(G1099,J1099),'AÇÕES ORÇAMENTÁRIAS'!O:Q,3,0)</f>
        <v>0</v>
      </c>
      <c r="J1099" s="66" t="str">
        <f aca="false">LEFT(K1099,5)</f>
        <v>35101</v>
      </c>
      <c r="K1099" s="67" t="s">
        <v>2278</v>
      </c>
      <c r="L1099" s="82" t="s">
        <v>2285</v>
      </c>
      <c r="M1099" s="66" t="str">
        <f aca="false">VLOOKUP(L1099,'AÇÕES ESTRATÉGICAS'!D:E,2,0)</f>
        <v>2560</v>
      </c>
      <c r="N1099" s="66" t="str">
        <f aca="false">CONCATENATE(J1099,O1099)</f>
        <v>35101ACESSÓRIOS PARA BANHEIRO INSTALADOS</v>
      </c>
      <c r="O1099" s="13" t="s">
        <v>2286</v>
      </c>
      <c r="P1099" s="13" t="s">
        <v>147</v>
      </c>
      <c r="Q1099" s="15" t="n">
        <v>20</v>
      </c>
      <c r="R1099" s="69" t="str">
        <f aca="false">VLOOKUP(O1099,'PRODUTOS PPA'!G:G,1,0)</f>
        <v>ACESSÓRIOS PARA BANHEIRO INSTALADOS</v>
      </c>
      <c r="S1099" s="15" t="s">
        <v>2284</v>
      </c>
      <c r="T1099" s="15" t="n">
        <v>1209</v>
      </c>
      <c r="U1099" s="15" t="n">
        <v>175000</v>
      </c>
      <c r="V1099" s="15"/>
      <c r="W1099" s="13"/>
      <c r="X1099" s="13"/>
      <c r="Y1099" s="13"/>
      <c r="Z1099" s="13"/>
      <c r="AA1099" s="13"/>
      <c r="AB1099" s="13"/>
      <c r="AC1099" s="13"/>
      <c r="AD1099" s="13"/>
      <c r="AE1099" s="13"/>
      <c r="AF1099" s="13"/>
    </row>
    <row r="1100" customFormat="false" ht="15" hidden="false" customHeight="true" outlineLevel="0" collapsed="false">
      <c r="A1100" s="60" t="s">
        <v>58</v>
      </c>
      <c r="B1100" s="61" t="str">
        <f aca="false">VLOOKUP(A1100,PROGRAMAS!A:I,5,0)</f>
        <v>TEMÁTICO</v>
      </c>
      <c r="C1100" s="62" t="str">
        <f aca="false">VLOOKUP(A1100,PROGRAMAS!A:I,2,0)</f>
        <v>GARANTIA DOS DIREITOS E INCLUSÃO DA PESSOA COM DEFICIÊNCIA</v>
      </c>
      <c r="D1100" s="62" t="str">
        <f aca="false">VLOOKUP(A1100,PROGRAMAS!A:O,3,0)</f>
        <v>DIRETRIZ I</v>
      </c>
      <c r="E1100" s="62" t="str">
        <f aca="false">VLOOKUP(A1100,PROGRAMAS!A:O,6,0)</f>
        <v>SAÚDE E ASSISTÊNCIA SOCIAL</v>
      </c>
      <c r="F1100" s="74" t="s">
        <v>2284</v>
      </c>
      <c r="G1100" s="66" t="n">
        <v>1209</v>
      </c>
      <c r="H1100" s="65" t="n">
        <f aca="false">VLOOKUP(CONCATENATE(G1100,J1100),'AÇÕES ORÇAMENTÁRIAS'!O:P,2,0)</f>
        <v>175000</v>
      </c>
      <c r="I1100" s="65" t="n">
        <f aca="false">VLOOKUP(CONCATENATE(G1100,J1100),'AÇÕES ORÇAMENTÁRIAS'!O:Q,3,0)</f>
        <v>0</v>
      </c>
      <c r="J1100" s="66" t="str">
        <f aca="false">LEFT(K1100,5)</f>
        <v>35101</v>
      </c>
      <c r="K1100" s="67" t="s">
        <v>2278</v>
      </c>
      <c r="L1100" s="82" t="s">
        <v>2285</v>
      </c>
      <c r="M1100" s="66" t="str">
        <f aca="false">VLOOKUP(L1100,'AÇÕES ESTRATÉGICAS'!D:E,2,0)</f>
        <v>2560</v>
      </c>
      <c r="N1100" s="66" t="str">
        <f aca="false">CONCATENATE(J1100,O1100)</f>
        <v>35101CURSOS, PALESTRAS E OFICINAS REALIZADAS</v>
      </c>
      <c r="O1100" s="13" t="s">
        <v>2287</v>
      </c>
      <c r="P1100" s="13" t="s">
        <v>703</v>
      </c>
      <c r="Q1100" s="15" t="n">
        <v>6</v>
      </c>
      <c r="R1100" s="69" t="str">
        <f aca="false">VLOOKUP(O1100,'PRODUTOS PPA'!G:G,1,0)</f>
        <v>CURSOS, PALESTRAS E OFICINAS REALIZADAS</v>
      </c>
      <c r="S1100" s="15" t="s">
        <v>2284</v>
      </c>
      <c r="T1100" s="15" t="n">
        <v>1209</v>
      </c>
      <c r="U1100" s="15" t="n">
        <v>175000</v>
      </c>
      <c r="V1100" s="15"/>
      <c r="W1100" s="13"/>
      <c r="X1100" s="13"/>
      <c r="Y1100" s="13"/>
      <c r="Z1100" s="13"/>
      <c r="AA1100" s="13"/>
      <c r="AB1100" s="13"/>
      <c r="AC1100" s="13"/>
      <c r="AD1100" s="13"/>
      <c r="AE1100" s="13"/>
      <c r="AF1100" s="13"/>
    </row>
    <row r="1101" customFormat="false" ht="15" hidden="false" customHeight="true" outlineLevel="0" collapsed="false">
      <c r="A1101" s="60" t="s">
        <v>58</v>
      </c>
      <c r="B1101" s="61" t="str">
        <f aca="false">VLOOKUP(A1101,PROGRAMAS!A:I,5,0)</f>
        <v>TEMÁTICO</v>
      </c>
      <c r="C1101" s="62" t="str">
        <f aca="false">VLOOKUP(A1101,PROGRAMAS!A:I,2,0)</f>
        <v>GARANTIA DOS DIREITOS E INCLUSÃO DA PESSOA COM DEFICIÊNCIA</v>
      </c>
      <c r="D1101" s="62" t="str">
        <f aca="false">VLOOKUP(A1101,PROGRAMAS!A:O,3,0)</f>
        <v>DIRETRIZ I</v>
      </c>
      <c r="E1101" s="62" t="str">
        <f aca="false">VLOOKUP(A1101,PROGRAMAS!A:O,6,0)</f>
        <v>SAÚDE E ASSISTÊNCIA SOCIAL</v>
      </c>
      <c r="F1101" s="74" t="s">
        <v>2284</v>
      </c>
      <c r="G1101" s="66" t="n">
        <v>1209</v>
      </c>
      <c r="H1101" s="65" t="n">
        <f aca="false">VLOOKUP(CONCATENATE(G1101,J1101),'AÇÕES ORÇAMENTÁRIAS'!O:P,2,0)</f>
        <v>175000</v>
      </c>
      <c r="I1101" s="65" t="n">
        <f aca="false">VLOOKUP(CONCATENATE(G1101,J1101),'AÇÕES ORÇAMENTÁRIAS'!O:Q,3,0)</f>
        <v>0</v>
      </c>
      <c r="J1101" s="66" t="str">
        <f aca="false">LEFT(K1101,5)</f>
        <v>35101</v>
      </c>
      <c r="K1101" s="67" t="s">
        <v>2278</v>
      </c>
      <c r="L1101" s="82" t="s">
        <v>2285</v>
      </c>
      <c r="M1101" s="66" t="str">
        <f aca="false">VLOOKUP(L1101,'AÇÕES ESTRATÉGICAS'!D:E,2,0)</f>
        <v>2560</v>
      </c>
      <c r="N1101" s="66" t="str">
        <f aca="false">CONCATENATE(J1101,O1101)</f>
        <v>35101RAMPAS DE ACESSO CONSTRUÍDAS</v>
      </c>
      <c r="O1101" s="13" t="s">
        <v>2288</v>
      </c>
      <c r="P1101" s="13" t="s">
        <v>147</v>
      </c>
      <c r="Q1101" s="15" t="n">
        <v>10</v>
      </c>
      <c r="R1101" s="69" t="str">
        <f aca="false">VLOOKUP(O1101,'PRODUTOS PPA'!G:G,1,0)</f>
        <v>RAMPAS DE ACESSO CONSTRUÍDAS</v>
      </c>
      <c r="S1101" s="15" t="s">
        <v>2284</v>
      </c>
      <c r="T1101" s="15" t="n">
        <v>1209</v>
      </c>
      <c r="U1101" s="15" t="n">
        <v>175000</v>
      </c>
      <c r="V1101" s="15"/>
      <c r="W1101" s="13"/>
      <c r="X1101" s="13"/>
      <c r="Y1101" s="13"/>
      <c r="Z1101" s="13"/>
      <c r="AA1101" s="13"/>
      <c r="AB1101" s="13"/>
      <c r="AC1101" s="13"/>
      <c r="AD1101" s="13"/>
      <c r="AE1101" s="13"/>
      <c r="AF1101" s="13"/>
    </row>
    <row r="1102" customFormat="false" ht="15" hidden="false" customHeight="true" outlineLevel="0" collapsed="false">
      <c r="A1102" s="60" t="s">
        <v>61</v>
      </c>
      <c r="B1102" s="61" t="str">
        <f aca="false">VLOOKUP(A1102,PROGRAMAS!A:I,5,0)</f>
        <v>TEMÁTICO</v>
      </c>
      <c r="C1102" s="62" t="str">
        <f aca="false">VLOOKUP(A1102,PROGRAMAS!A:I,2,0)</f>
        <v>JUSTIÇA COM EDUCAÇÃO, TRABALHO E HUMANIZAÇÃO</v>
      </c>
      <c r="D1102" s="62" t="str">
        <f aca="false">VLOOKUP(A1102,PROGRAMAS!A:O,3,0)</f>
        <v>DIRETRIZ I</v>
      </c>
      <c r="E1102" s="62" t="str">
        <f aca="false">VLOOKUP(A1102,PROGRAMAS!A:O,6,0)</f>
        <v>SEGURANÇA E JUSTIÇA</v>
      </c>
      <c r="F1102" s="74" t="s">
        <v>2289</v>
      </c>
      <c r="G1102" s="66" t="str">
        <f aca="false">VLOOKUP(F1102,'AÇÕES ORÇAMENTÁRIAS'!D:E,2,0)</f>
        <v>1247</v>
      </c>
      <c r="H1102" s="65" t="n">
        <f aca="false">VLOOKUP(CONCATENATE(G1102,J1102),'AÇÕES ORÇAMENTÁRIAS'!O:P,2,0)</f>
        <v>70000</v>
      </c>
      <c r="I1102" s="65" t="n">
        <f aca="false">VLOOKUP(CONCATENATE(G1102,J1102),'AÇÕES ORÇAMENTÁRIAS'!O:Q,3,0)</f>
        <v>0</v>
      </c>
      <c r="J1102" s="66" t="str">
        <f aca="false">LEFT(K1102,5)</f>
        <v>35101</v>
      </c>
      <c r="K1102" s="67" t="s">
        <v>2278</v>
      </c>
      <c r="L1102" s="82" t="s">
        <v>2290</v>
      </c>
      <c r="M1102" s="66" t="str">
        <f aca="false">VLOOKUP(L1102,'AÇÕES ESTRATÉGICAS'!D:E,2,0)</f>
        <v>2715</v>
      </c>
      <c r="N1102" s="66" t="str">
        <f aca="false">CONCATENATE(J1102,O1102)</f>
        <v>35101ATENDIMENTO AO HOMEM AUTOR DE VIOLÊNCIA DOMÉSTICA E FAMILIAR</v>
      </c>
      <c r="O1102" s="13" t="s">
        <v>2291</v>
      </c>
      <c r="P1102" s="13" t="s">
        <v>425</v>
      </c>
      <c r="Q1102" s="15" t="n">
        <v>1000</v>
      </c>
      <c r="R1102" s="69" t="str">
        <f aca="false">VLOOKUP(O1102,'PRODUTOS PPA'!G:G,1,0)</f>
        <v>ATENDIMENTO AO HOMEM AUTOR DE VIOLÊNCIA DOMÉSTICA E FAMILIAR</v>
      </c>
      <c r="S1102" s="15" t="s">
        <v>2289</v>
      </c>
      <c r="T1102" s="15" t="s">
        <v>2292</v>
      </c>
      <c r="U1102" s="15" t="n">
        <v>70000</v>
      </c>
      <c r="V1102" s="15"/>
      <c r="W1102" s="13"/>
      <c r="X1102" s="13"/>
      <c r="Y1102" s="13"/>
      <c r="Z1102" s="13"/>
      <c r="AA1102" s="13"/>
      <c r="AB1102" s="13"/>
      <c r="AC1102" s="13"/>
      <c r="AD1102" s="13"/>
      <c r="AE1102" s="13"/>
      <c r="AF1102" s="13"/>
    </row>
    <row r="1103" customFormat="false" ht="15" hidden="false" customHeight="true" outlineLevel="0" collapsed="false">
      <c r="A1103" s="60" t="s">
        <v>61</v>
      </c>
      <c r="B1103" s="61" t="str">
        <f aca="false">VLOOKUP(A1103,PROGRAMAS!A:I,5,0)</f>
        <v>TEMÁTICO</v>
      </c>
      <c r="C1103" s="62" t="str">
        <f aca="false">VLOOKUP(A1103,PROGRAMAS!A:I,2,0)</f>
        <v>JUSTIÇA COM EDUCAÇÃO, TRABALHO E HUMANIZAÇÃO</v>
      </c>
      <c r="D1103" s="62" t="str">
        <f aca="false">VLOOKUP(A1103,PROGRAMAS!A:O,3,0)</f>
        <v>DIRETRIZ I</v>
      </c>
      <c r="E1103" s="62" t="str">
        <f aca="false">VLOOKUP(A1103,PROGRAMAS!A:O,6,0)</f>
        <v>SEGURANÇA E JUSTIÇA</v>
      </c>
      <c r="F1103" s="74" t="s">
        <v>2289</v>
      </c>
      <c r="G1103" s="66" t="str">
        <f aca="false">VLOOKUP(F1103,'AÇÕES ORÇAMENTÁRIAS'!D:E,2,0)</f>
        <v>1247</v>
      </c>
      <c r="H1103" s="65" t="n">
        <f aca="false">VLOOKUP(CONCATENATE(G1103,J1103),'AÇÕES ORÇAMENTÁRIAS'!O:P,2,0)</f>
        <v>70000</v>
      </c>
      <c r="I1103" s="65" t="n">
        <f aca="false">VLOOKUP(CONCATENATE(G1103,J1103),'AÇÕES ORÇAMENTÁRIAS'!O:Q,3,0)</f>
        <v>0</v>
      </c>
      <c r="J1103" s="66" t="str">
        <f aca="false">LEFT(K1103,5)</f>
        <v>35101</v>
      </c>
      <c r="K1103" s="67" t="s">
        <v>2278</v>
      </c>
      <c r="L1103" s="82" t="s">
        <v>2290</v>
      </c>
      <c r="M1103" s="66" t="str">
        <f aca="false">VLOOKUP(L1103,'AÇÕES ESTRATÉGICAS'!D:E,2,0)</f>
        <v>2715</v>
      </c>
      <c r="N1103" s="66" t="str">
        <f aca="false">CONCATENATE(J1103,O1103)</f>
        <v>35101ATENDIMENTO INDIVIDUALIZADO AO REEDUCANDO</v>
      </c>
      <c r="O1103" s="13" t="s">
        <v>2293</v>
      </c>
      <c r="P1103" s="13" t="s">
        <v>425</v>
      </c>
      <c r="Q1103" s="15" t="n">
        <v>500</v>
      </c>
      <c r="R1103" s="69" t="str">
        <f aca="false">VLOOKUP(O1103,'PRODUTOS PPA'!G:G,1,0)</f>
        <v>ATENDIMENTO INDIVIDUALIZADO AO REEDUCANDO</v>
      </c>
      <c r="S1103" s="15" t="s">
        <v>2289</v>
      </c>
      <c r="T1103" s="15" t="s">
        <v>2292</v>
      </c>
      <c r="U1103" s="15" t="n">
        <v>70000</v>
      </c>
      <c r="V1103" s="15"/>
      <c r="W1103" s="13"/>
      <c r="X1103" s="13"/>
      <c r="Y1103" s="13"/>
      <c r="Z1103" s="13"/>
      <c r="AA1103" s="13"/>
      <c r="AB1103" s="13"/>
      <c r="AC1103" s="13"/>
      <c r="AD1103" s="13"/>
      <c r="AE1103" s="13"/>
      <c r="AF1103" s="13"/>
    </row>
    <row r="1104" customFormat="false" ht="15" hidden="false" customHeight="true" outlineLevel="0" collapsed="false">
      <c r="A1104" s="60" t="s">
        <v>61</v>
      </c>
      <c r="B1104" s="61" t="str">
        <f aca="false">VLOOKUP(A1104,PROGRAMAS!A:I,5,0)</f>
        <v>TEMÁTICO</v>
      </c>
      <c r="C1104" s="62" t="str">
        <f aca="false">VLOOKUP(A1104,PROGRAMAS!A:I,2,0)</f>
        <v>JUSTIÇA COM EDUCAÇÃO, TRABALHO E HUMANIZAÇÃO</v>
      </c>
      <c r="D1104" s="62" t="str">
        <f aca="false">VLOOKUP(A1104,PROGRAMAS!A:O,3,0)</f>
        <v>DIRETRIZ I</v>
      </c>
      <c r="E1104" s="62" t="str">
        <f aca="false">VLOOKUP(A1104,PROGRAMAS!A:O,6,0)</f>
        <v>SEGURANÇA E JUSTIÇA</v>
      </c>
      <c r="F1104" s="74" t="s">
        <v>2289</v>
      </c>
      <c r="G1104" s="66" t="str">
        <f aca="false">VLOOKUP(F1104,'AÇÕES ORÇAMENTÁRIAS'!D:E,2,0)</f>
        <v>1247</v>
      </c>
      <c r="H1104" s="65" t="n">
        <f aca="false">VLOOKUP(CONCATENATE(G1104,J1104),'AÇÕES ORÇAMENTÁRIAS'!O:P,2,0)</f>
        <v>70000</v>
      </c>
      <c r="I1104" s="65" t="n">
        <f aca="false">VLOOKUP(CONCATENATE(G1104,J1104),'AÇÕES ORÇAMENTÁRIAS'!O:Q,3,0)</f>
        <v>0</v>
      </c>
      <c r="J1104" s="66" t="str">
        <f aca="false">LEFT(K1104,5)</f>
        <v>35101</v>
      </c>
      <c r="K1104" s="67" t="s">
        <v>2278</v>
      </c>
      <c r="L1104" s="82" t="s">
        <v>2290</v>
      </c>
      <c r="M1104" s="66" t="str">
        <f aca="false">VLOOKUP(L1104,'AÇÕES ESTRATÉGICAS'!D:E,2,0)</f>
        <v>2715</v>
      </c>
      <c r="N1104" s="66" t="str">
        <f aca="false">CONCATENATE(J1104,O1104)</f>
        <v>35101ESPAÇO PARA CONCILIAÇÕES AMPLIADO</v>
      </c>
      <c r="O1104" s="13" t="s">
        <v>2294</v>
      </c>
      <c r="P1104" s="13" t="s">
        <v>147</v>
      </c>
      <c r="Q1104" s="15" t="n">
        <v>1</v>
      </c>
      <c r="R1104" s="69" t="str">
        <f aca="false">VLOOKUP(O1104,'PRODUTOS PPA'!G:G,1,0)</f>
        <v>ESPAÇO PARA CONCILIAÇÕES AMPLIADO</v>
      </c>
      <c r="S1104" s="15" t="s">
        <v>2289</v>
      </c>
      <c r="T1104" s="15" t="s">
        <v>2292</v>
      </c>
      <c r="U1104" s="15" t="n">
        <v>70000</v>
      </c>
      <c r="V1104" s="15"/>
      <c r="W1104" s="13"/>
      <c r="X1104" s="13"/>
      <c r="Y1104" s="13"/>
      <c r="Z1104" s="13"/>
      <c r="AA1104" s="13"/>
      <c r="AB1104" s="13"/>
      <c r="AC1104" s="13"/>
      <c r="AD1104" s="13"/>
      <c r="AE1104" s="13"/>
      <c r="AF1104" s="13"/>
    </row>
    <row r="1105" customFormat="false" ht="15" hidden="false" customHeight="true" outlineLevel="0" collapsed="false">
      <c r="A1105" s="60" t="s">
        <v>61</v>
      </c>
      <c r="B1105" s="61" t="str">
        <f aca="false">VLOOKUP(A1105,PROGRAMAS!A:I,5,0)</f>
        <v>TEMÁTICO</v>
      </c>
      <c r="C1105" s="62" t="str">
        <f aca="false">VLOOKUP(A1105,PROGRAMAS!A:I,2,0)</f>
        <v>JUSTIÇA COM EDUCAÇÃO, TRABALHO E HUMANIZAÇÃO</v>
      </c>
      <c r="D1105" s="62" t="str">
        <f aca="false">VLOOKUP(A1105,PROGRAMAS!A:O,3,0)</f>
        <v>DIRETRIZ I</v>
      </c>
      <c r="E1105" s="62" t="str">
        <f aca="false">VLOOKUP(A1105,PROGRAMAS!A:O,6,0)</f>
        <v>SEGURANÇA E JUSTIÇA</v>
      </c>
      <c r="F1105" s="74" t="s">
        <v>2289</v>
      </c>
      <c r="G1105" s="66" t="str">
        <f aca="false">VLOOKUP(F1105,'AÇÕES ORÇAMENTÁRIAS'!D:E,2,0)</f>
        <v>1247</v>
      </c>
      <c r="H1105" s="65" t="n">
        <f aca="false">VLOOKUP(CONCATENATE(G1105,J1105),'AÇÕES ORÇAMENTÁRIAS'!O:P,2,0)</f>
        <v>70000</v>
      </c>
      <c r="I1105" s="65" t="n">
        <f aca="false">VLOOKUP(CONCATENATE(G1105,J1105),'AÇÕES ORÇAMENTÁRIAS'!O:Q,3,0)</f>
        <v>0</v>
      </c>
      <c r="J1105" s="66" t="str">
        <f aca="false">LEFT(K1105,5)</f>
        <v>35101</v>
      </c>
      <c r="K1105" s="67" t="s">
        <v>2278</v>
      </c>
      <c r="L1105" s="82" t="s">
        <v>2290</v>
      </c>
      <c r="M1105" s="66" t="str">
        <f aca="false">VLOOKUP(L1105,'AÇÕES ESTRATÉGICAS'!D:E,2,0)</f>
        <v>2715</v>
      </c>
      <c r="N1105" s="66" t="str">
        <f aca="false">CONCATENATE(J1105,O1105)</f>
        <v>35101FORMAÇÃO DE EQUIPE INTERDISCIPLINAR</v>
      </c>
      <c r="O1105" s="13" t="s">
        <v>2295</v>
      </c>
      <c r="P1105" s="13" t="s">
        <v>306</v>
      </c>
      <c r="Q1105" s="15" t="n">
        <v>2</v>
      </c>
      <c r="R1105" s="69" t="str">
        <f aca="false">VLOOKUP(O1105,'PRODUTOS PPA'!G:G,1,0)</f>
        <v>FORMAÇÃO DE EQUIPE INTERDISCIPLINAR</v>
      </c>
      <c r="S1105" s="15" t="s">
        <v>2289</v>
      </c>
      <c r="T1105" s="15" t="s">
        <v>2292</v>
      </c>
      <c r="U1105" s="15" t="n">
        <v>70000</v>
      </c>
      <c r="V1105" s="15"/>
      <c r="W1105" s="13"/>
      <c r="X1105" s="13"/>
      <c r="Y1105" s="13"/>
      <c r="Z1105" s="13"/>
      <c r="AA1105" s="13"/>
      <c r="AB1105" s="13"/>
      <c r="AC1105" s="13"/>
      <c r="AD1105" s="13"/>
      <c r="AE1105" s="13"/>
      <c r="AF1105" s="13"/>
    </row>
    <row r="1106" customFormat="false" ht="15" hidden="false" customHeight="true" outlineLevel="0" collapsed="false">
      <c r="A1106" s="60" t="s">
        <v>61</v>
      </c>
      <c r="B1106" s="61" t="str">
        <f aca="false">VLOOKUP(A1106,PROGRAMAS!A:I,5,0)</f>
        <v>TEMÁTICO</v>
      </c>
      <c r="C1106" s="62" t="str">
        <f aca="false">VLOOKUP(A1106,PROGRAMAS!A:I,2,0)</f>
        <v>JUSTIÇA COM EDUCAÇÃO, TRABALHO E HUMANIZAÇÃO</v>
      </c>
      <c r="D1106" s="62" t="str">
        <f aca="false">VLOOKUP(A1106,PROGRAMAS!A:O,3,0)</f>
        <v>DIRETRIZ I</v>
      </c>
      <c r="E1106" s="62" t="str">
        <f aca="false">VLOOKUP(A1106,PROGRAMAS!A:O,6,0)</f>
        <v>SEGURANÇA E JUSTIÇA</v>
      </c>
      <c r="F1106" s="74" t="s">
        <v>2289</v>
      </c>
      <c r="G1106" s="66" t="str">
        <f aca="false">VLOOKUP(F1106,'AÇÕES ORÇAMENTÁRIAS'!D:E,2,0)</f>
        <v>1247</v>
      </c>
      <c r="H1106" s="65" t="n">
        <f aca="false">VLOOKUP(CONCATENATE(G1106,J1106),'AÇÕES ORÇAMENTÁRIAS'!O:P,2,0)</f>
        <v>70000</v>
      </c>
      <c r="I1106" s="65" t="n">
        <f aca="false">VLOOKUP(CONCATENATE(G1106,J1106),'AÇÕES ORÇAMENTÁRIAS'!O:Q,3,0)</f>
        <v>0</v>
      </c>
      <c r="J1106" s="66" t="str">
        <f aca="false">LEFT(K1106,5)</f>
        <v>35101</v>
      </c>
      <c r="K1106" s="67" t="s">
        <v>2278</v>
      </c>
      <c r="L1106" s="82" t="s">
        <v>2290</v>
      </c>
      <c r="M1106" s="66" t="str">
        <f aca="false">VLOOKUP(L1106,'AÇÕES ESTRATÉGICAS'!D:E,2,0)</f>
        <v>2715</v>
      </c>
      <c r="N1106" s="66" t="str">
        <f aca="false">CONCATENATE(J1106,O1106)</f>
        <v>35101PALESTRAS, CURSOS E OFICINAS REALIZADAS</v>
      </c>
      <c r="O1106" s="13" t="s">
        <v>2296</v>
      </c>
      <c r="P1106" s="13" t="s">
        <v>147</v>
      </c>
      <c r="Q1106" s="15" t="n">
        <v>8</v>
      </c>
      <c r="R1106" s="69" t="str">
        <f aca="false">VLOOKUP(O1106,'PRODUTOS PPA'!G:G,1,0)</f>
        <v>PALESTRAS, CURSOS E OFICINAS REALIZADAS</v>
      </c>
      <c r="S1106" s="15" t="s">
        <v>2289</v>
      </c>
      <c r="T1106" s="15" t="s">
        <v>2292</v>
      </c>
      <c r="U1106" s="15" t="n">
        <v>70000</v>
      </c>
      <c r="V1106" s="15"/>
      <c r="W1106" s="13"/>
      <c r="X1106" s="13"/>
      <c r="Y1106" s="13"/>
      <c r="Z1106" s="13"/>
      <c r="AA1106" s="13"/>
      <c r="AB1106" s="13"/>
      <c r="AC1106" s="13"/>
      <c r="AD1106" s="13"/>
      <c r="AE1106" s="13"/>
      <c r="AF1106" s="13"/>
    </row>
    <row r="1107" customFormat="false" ht="15" hidden="false" customHeight="true" outlineLevel="0" collapsed="false">
      <c r="A1107" s="60" t="s">
        <v>61</v>
      </c>
      <c r="B1107" s="61" t="str">
        <f aca="false">VLOOKUP(A1107,PROGRAMAS!A:I,5,0)</f>
        <v>TEMÁTICO</v>
      </c>
      <c r="C1107" s="62" t="str">
        <f aca="false">VLOOKUP(A1107,PROGRAMAS!A:I,2,0)</f>
        <v>JUSTIÇA COM EDUCAÇÃO, TRABALHO E HUMANIZAÇÃO</v>
      </c>
      <c r="D1107" s="62" t="str">
        <f aca="false">VLOOKUP(A1107,PROGRAMAS!A:O,3,0)</f>
        <v>DIRETRIZ I</v>
      </c>
      <c r="E1107" s="62" t="str">
        <f aca="false">VLOOKUP(A1107,PROGRAMAS!A:O,6,0)</f>
        <v>SEGURANÇA E JUSTIÇA</v>
      </c>
      <c r="F1107" s="74" t="s">
        <v>2289</v>
      </c>
      <c r="G1107" s="66" t="str">
        <f aca="false">VLOOKUP(F1107,'AÇÕES ORÇAMENTÁRIAS'!D:E,2,0)</f>
        <v>1247</v>
      </c>
      <c r="H1107" s="65" t="n">
        <f aca="false">VLOOKUP(CONCATENATE(G1107,J1107),'AÇÕES ORÇAMENTÁRIAS'!O:P,2,0)</f>
        <v>70000</v>
      </c>
      <c r="I1107" s="65" t="n">
        <f aca="false">VLOOKUP(CONCATENATE(G1107,J1107),'AÇÕES ORÇAMENTÁRIAS'!O:Q,3,0)</f>
        <v>0</v>
      </c>
      <c r="J1107" s="66" t="str">
        <f aca="false">LEFT(K1107,5)</f>
        <v>35101</v>
      </c>
      <c r="K1107" s="67" t="s">
        <v>2278</v>
      </c>
      <c r="L1107" s="82" t="s">
        <v>2290</v>
      </c>
      <c r="M1107" s="66" t="str">
        <f aca="false">VLOOKUP(L1107,'AÇÕES ESTRATÉGICAS'!D:E,2,0)</f>
        <v>2715</v>
      </c>
      <c r="N1107" s="66" t="str">
        <f aca="false">CONCATENATE(J1107,O1107)</f>
        <v>35101PALESTRAS E ELABORAÇÃO DE CARTILHAS</v>
      </c>
      <c r="O1107" s="13" t="s">
        <v>2297</v>
      </c>
      <c r="P1107" s="13" t="s">
        <v>629</v>
      </c>
      <c r="Q1107" s="15" t="n">
        <v>25</v>
      </c>
      <c r="R1107" s="69" t="str">
        <f aca="false">VLOOKUP(O1107,'PRODUTOS PPA'!G:G,1,0)</f>
        <v>PALESTRAS E ELABORAÇÃO DE CARTILHAS</v>
      </c>
      <c r="S1107" s="15" t="s">
        <v>2289</v>
      </c>
      <c r="T1107" s="15" t="s">
        <v>2292</v>
      </c>
      <c r="U1107" s="15" t="n">
        <v>70000</v>
      </c>
      <c r="V1107" s="15"/>
      <c r="W1107" s="13"/>
      <c r="X1107" s="13"/>
      <c r="Y1107" s="13"/>
      <c r="Z1107" s="13"/>
      <c r="AA1107" s="13"/>
      <c r="AB1107" s="13"/>
      <c r="AC1107" s="13"/>
      <c r="AD1107" s="13"/>
      <c r="AE1107" s="13"/>
      <c r="AF1107" s="13"/>
    </row>
    <row r="1108" customFormat="false" ht="15" hidden="false" customHeight="true" outlineLevel="0" collapsed="false">
      <c r="A1108" s="60" t="s">
        <v>88</v>
      </c>
      <c r="B1108" s="61" t="str">
        <f aca="false">VLOOKUP(A1108,PROGRAMAS!A:I,5,0)</f>
        <v>GESTÃO</v>
      </c>
      <c r="C1108" s="62" t="str">
        <f aca="false">VLOOKUP(A1108,PROGRAMAS!A:I,2,0)</f>
        <v>GESTÃO EFICIENTE E TRANSPARENTE DO PODER JUDICIÁRIO</v>
      </c>
      <c r="D1108" s="62" t="str">
        <f aca="false">VLOOKUP(A1108,PROGRAMAS!A:O,3,0)</f>
        <v>DIRETRIZ IV</v>
      </c>
      <c r="E1108" s="62"/>
      <c r="F1108" s="74" t="s">
        <v>1609</v>
      </c>
      <c r="G1108" s="66" t="str">
        <f aca="false">VLOOKUP(F1108,'AÇÕES ORÇAMENTÁRIAS'!D:E,2,0)</f>
        <v>1207</v>
      </c>
      <c r="H1108" s="65" t="n">
        <f aca="false">VLOOKUP(CONCATENATE(G1108,J1108),'AÇÕES ORÇAMENTÁRIAS'!O:P,2,0)</f>
        <v>100000</v>
      </c>
      <c r="I1108" s="65" t="n">
        <f aca="false">VLOOKUP(CONCATENATE(G1108,J1108),'AÇÕES ORÇAMENTÁRIAS'!O:Q,3,0)</f>
        <v>0</v>
      </c>
      <c r="J1108" s="66" t="str">
        <f aca="false">LEFT(K1108,5)</f>
        <v>35101</v>
      </c>
      <c r="K1108" s="67" t="s">
        <v>2278</v>
      </c>
      <c r="L1108" s="82" t="s">
        <v>2298</v>
      </c>
      <c r="M1108" s="66" t="str">
        <f aca="false">VLOOKUP(L1108,'AÇÕES ESTRATÉGICAS'!D:E,2,0)</f>
        <v>2497</v>
      </c>
      <c r="N1108" s="66" t="str">
        <f aca="false">CONCATENATE(J1108,O1108)</f>
        <v>35101CONCURSO PUBLICO PARA PROVIMENTO DE CARGOS REALIZADO</v>
      </c>
      <c r="O1108" s="13" t="s">
        <v>2299</v>
      </c>
      <c r="P1108" s="13" t="s">
        <v>1610</v>
      </c>
      <c r="Q1108" s="15" t="n">
        <v>1</v>
      </c>
      <c r="R1108" s="69" t="str">
        <f aca="false">VLOOKUP(O1108,'PRODUTOS PPA'!G:G,1,0)</f>
        <v>CONCURSO PUBLICO PARA PROVIMENTO DE CARGOS REALIZADO</v>
      </c>
      <c r="S1108" s="15" t="s">
        <v>1609</v>
      </c>
      <c r="T1108" s="15" t="s">
        <v>2300</v>
      </c>
      <c r="U1108" s="15" t="n">
        <v>100000</v>
      </c>
      <c r="V1108" s="15"/>
      <c r="W1108" s="13"/>
      <c r="X1108" s="13"/>
      <c r="Y1108" s="13"/>
      <c r="Z1108" s="13"/>
      <c r="AA1108" s="13"/>
      <c r="AB1108" s="13"/>
      <c r="AC1108" s="13"/>
      <c r="AD1108" s="13"/>
      <c r="AE1108" s="13"/>
      <c r="AF1108" s="13"/>
    </row>
    <row r="1109" customFormat="false" ht="15" hidden="false" customHeight="true" outlineLevel="0" collapsed="false">
      <c r="A1109" s="60" t="s">
        <v>88</v>
      </c>
      <c r="B1109" s="61" t="str">
        <f aca="false">VLOOKUP(A1109,PROGRAMAS!A:I,5,0)</f>
        <v>GESTÃO</v>
      </c>
      <c r="C1109" s="62" t="str">
        <f aca="false">VLOOKUP(A1109,PROGRAMAS!A:I,2,0)</f>
        <v>GESTÃO EFICIENTE E TRANSPARENTE DO PODER JUDICIÁRIO</v>
      </c>
      <c r="D1109" s="62" t="str">
        <f aca="false">VLOOKUP(A1109,PROGRAMAS!A:O,3,0)</f>
        <v>DIRETRIZ IV</v>
      </c>
      <c r="E1109" s="62"/>
      <c r="F1109" s="74" t="s">
        <v>2301</v>
      </c>
      <c r="G1109" s="66" t="str">
        <f aca="false">VLOOKUP(F1109,'AÇÕES ORÇAMENTÁRIAS'!D:E,2,0)</f>
        <v>2290</v>
      </c>
      <c r="H1109" s="65" t="n">
        <f aca="false">VLOOKUP(CONCATENATE(G1109,J1109),'AÇÕES ORÇAMENTÁRIAS'!O:P,2,0)</f>
        <v>12426614</v>
      </c>
      <c r="I1109" s="65" t="n">
        <f aca="false">VLOOKUP(CONCATENATE(G1109,J1109),'AÇÕES ORÇAMENTÁRIAS'!O:Q,3,0)</f>
        <v>10929651.69</v>
      </c>
      <c r="J1109" s="66" t="str">
        <f aca="false">LEFT(K1109,5)</f>
        <v>35101</v>
      </c>
      <c r="K1109" s="67" t="s">
        <v>2278</v>
      </c>
      <c r="L1109" s="82" t="s">
        <v>2298</v>
      </c>
      <c r="M1109" s="66" t="str">
        <f aca="false">VLOOKUP(L1109,'AÇÕES ESTRATÉGICAS'!D:E,2,0)</f>
        <v>2497</v>
      </c>
      <c r="N1109" s="66" t="str">
        <f aca="false">CONCATENATE(J1109,O1109)</f>
        <v>35101ATENDIMENTOS REALIZADOS PELA DEFENSORIA PÚBLICA</v>
      </c>
      <c r="O1109" s="13" t="s">
        <v>2302</v>
      </c>
      <c r="P1109" s="13" t="s">
        <v>425</v>
      </c>
      <c r="Q1109" s="15" t="n">
        <v>180000</v>
      </c>
      <c r="R1109" s="69" t="str">
        <f aca="false">VLOOKUP(O1109,'PRODUTOS PPA'!G:G,1,0)</f>
        <v>ATENDIMENTOS REALIZADOS PELA DEFENSORIA PÚBLICA</v>
      </c>
      <c r="S1109" s="15" t="s">
        <v>2301</v>
      </c>
      <c r="T1109" s="15" t="s">
        <v>2303</v>
      </c>
      <c r="U1109" s="15" t="n">
        <v>12426614</v>
      </c>
      <c r="V1109" s="15"/>
      <c r="W1109" s="13"/>
      <c r="X1109" s="13"/>
      <c r="Y1109" s="13"/>
      <c r="Z1109" s="13"/>
      <c r="AA1109" s="13"/>
      <c r="AB1109" s="13"/>
      <c r="AC1109" s="13"/>
      <c r="AD1109" s="13"/>
      <c r="AE1109" s="13"/>
      <c r="AF1109" s="13"/>
    </row>
    <row r="1110" customFormat="false" ht="15" hidden="false" customHeight="true" outlineLevel="0" collapsed="false">
      <c r="A1110" s="60" t="s">
        <v>88</v>
      </c>
      <c r="B1110" s="61" t="str">
        <f aca="false">VLOOKUP(A1110,PROGRAMAS!A:I,5,0)</f>
        <v>GESTÃO</v>
      </c>
      <c r="C1110" s="62" t="str">
        <f aca="false">VLOOKUP(A1110,PROGRAMAS!A:I,2,0)</f>
        <v>GESTÃO EFICIENTE E TRANSPARENTE DO PODER JUDICIÁRIO</v>
      </c>
      <c r="D1110" s="62" t="str">
        <f aca="false">VLOOKUP(A1110,PROGRAMAS!A:O,3,0)</f>
        <v>DIRETRIZ IV</v>
      </c>
      <c r="E1110" s="62"/>
      <c r="F1110" s="74" t="s">
        <v>2301</v>
      </c>
      <c r="G1110" s="66" t="str">
        <f aca="false">VLOOKUP(F1110,'AÇÕES ORÇAMENTÁRIAS'!D:E,2,0)</f>
        <v>2290</v>
      </c>
      <c r="H1110" s="65" t="n">
        <f aca="false">VLOOKUP(CONCATENATE(G1110,J1110),'AÇÕES ORÇAMENTÁRIAS'!O:P,2,0)</f>
        <v>12426614</v>
      </c>
      <c r="I1110" s="65" t="n">
        <f aca="false">VLOOKUP(CONCATENATE(G1110,J1110),'AÇÕES ORÇAMENTÁRIAS'!O:Q,3,0)</f>
        <v>10929651.69</v>
      </c>
      <c r="J1110" s="66" t="str">
        <f aca="false">LEFT(K1110,5)</f>
        <v>35101</v>
      </c>
      <c r="K1110" s="67" t="s">
        <v>2278</v>
      </c>
      <c r="L1110" s="82" t="s">
        <v>2298</v>
      </c>
      <c r="M1110" s="66" t="str">
        <f aca="false">VLOOKUP(L1110,'AÇÕES ESTRATÉGICAS'!D:E,2,0)</f>
        <v>2497</v>
      </c>
      <c r="N1110" s="66" t="str">
        <f aca="false">CONCATENATE(J1110,O1110)</f>
        <v>35101ATUAÇÃO DA DEFENSORIA EM TODAS AS COMARCAS DO INTERIOR</v>
      </c>
      <c r="O1110" s="13" t="s">
        <v>2304</v>
      </c>
      <c r="P1110" s="13" t="s">
        <v>1300</v>
      </c>
      <c r="Q1110" s="15" t="n">
        <v>19</v>
      </c>
      <c r="R1110" s="69" t="str">
        <f aca="false">VLOOKUP(O1110,'PRODUTOS PPA'!G:G,1,0)</f>
        <v>ATUAÇÃO DA DEFENSORIA EM TODAS AS COMARCAS DO INTERIOR</v>
      </c>
      <c r="S1110" s="15" t="s">
        <v>2301</v>
      </c>
      <c r="T1110" s="15" t="s">
        <v>2303</v>
      </c>
      <c r="U1110" s="15" t="n">
        <v>12426614</v>
      </c>
      <c r="V1110" s="15"/>
      <c r="W1110" s="13"/>
      <c r="X1110" s="13"/>
      <c r="Y1110" s="13"/>
      <c r="Z1110" s="13"/>
      <c r="AA1110" s="13"/>
      <c r="AB1110" s="13"/>
      <c r="AC1110" s="13"/>
      <c r="AD1110" s="13"/>
      <c r="AE1110" s="13"/>
      <c r="AF1110" s="13"/>
    </row>
    <row r="1111" customFormat="false" ht="15" hidden="false" customHeight="true" outlineLevel="0" collapsed="false">
      <c r="A1111" s="60" t="s">
        <v>88</v>
      </c>
      <c r="B1111" s="61" t="str">
        <f aca="false">VLOOKUP(A1111,PROGRAMAS!A:I,5,0)</f>
        <v>GESTÃO</v>
      </c>
      <c r="C1111" s="62" t="str">
        <f aca="false">VLOOKUP(A1111,PROGRAMAS!A:I,2,0)</f>
        <v>GESTÃO EFICIENTE E TRANSPARENTE DO PODER JUDICIÁRIO</v>
      </c>
      <c r="D1111" s="62" t="str">
        <f aca="false">VLOOKUP(A1111,PROGRAMAS!A:O,3,0)</f>
        <v>DIRETRIZ IV</v>
      </c>
      <c r="E1111" s="62"/>
      <c r="F1111" s="73" t="e">
        <f aca="false">#N/A</f>
        <v>#N/A</v>
      </c>
      <c r="G1111" s="66" t="e">
        <f aca="false">VLOOKUP(F1111,'AÇÕES ORÇAMENTÁRIAS'!D:E,2,0)</f>
        <v>#N/A</v>
      </c>
      <c r="H1111" s="65" t="e">
        <f aca="false">VLOOKUP(CONCATENATE(G1111,J1111),'AÇÕES ORÇAMENTÁRIAS'!O:P,2,0)</f>
        <v>#N/A</v>
      </c>
      <c r="I1111" s="65" t="e">
        <f aca="false">VLOOKUP(CONCATENATE(G1111,J1111),'AÇÕES ORÇAMENTÁRIAS'!O:Q,3,0)</f>
        <v>#N/A</v>
      </c>
      <c r="J1111" s="66" t="str">
        <f aca="false">LEFT(K1111,5)</f>
        <v>35101</v>
      </c>
      <c r="K1111" s="67" t="s">
        <v>2278</v>
      </c>
      <c r="L1111" s="82" t="s">
        <v>2298</v>
      </c>
      <c r="M1111" s="66" t="str">
        <f aca="false">VLOOKUP(L1111,'AÇÕES ESTRATÉGICAS'!D:E,2,0)</f>
        <v>2497</v>
      </c>
      <c r="N1111" s="66" t="str">
        <f aca="false">CONCATENATE(J1111,O1111)</f>
        <v>35101DEFENSOR PÚBLICO CONTRATADO</v>
      </c>
      <c r="O1111" s="13" t="s">
        <v>2305</v>
      </c>
      <c r="P1111" s="13" t="s">
        <v>1767</v>
      </c>
      <c r="Q1111" s="15" t="n">
        <v>5</v>
      </c>
      <c r="R1111" s="69" t="str">
        <f aca="false">VLOOKUP(O1111,'PRODUTOS PPA'!G:G,1,0)</f>
        <v>DEFENSOR PÚBLICO CONTRATADO</v>
      </c>
      <c r="S1111" s="15" t="e">
        <f aca="false">#N/A</f>
        <v>#N/A</v>
      </c>
      <c r="T1111" s="15" t="e">
        <f aca="false">#N/A</f>
        <v>#N/A</v>
      </c>
      <c r="U1111" s="15" t="e">
        <f aca="false">#N/A</f>
        <v>#N/A</v>
      </c>
      <c r="V1111" s="15"/>
      <c r="W1111" s="13"/>
      <c r="X1111" s="13"/>
      <c r="Y1111" s="13"/>
      <c r="Z1111" s="13"/>
      <c r="AA1111" s="13"/>
      <c r="AB1111" s="13"/>
      <c r="AC1111" s="13"/>
      <c r="AD1111" s="13"/>
      <c r="AE1111" s="13"/>
      <c r="AF1111" s="13"/>
    </row>
    <row r="1112" customFormat="false" ht="15" hidden="false" customHeight="true" outlineLevel="0" collapsed="false">
      <c r="A1112" s="60" t="s">
        <v>88</v>
      </c>
      <c r="B1112" s="61" t="str">
        <f aca="false">VLOOKUP(A1112,PROGRAMAS!A:I,5,0)</f>
        <v>GESTÃO</v>
      </c>
      <c r="C1112" s="62" t="str">
        <f aca="false">VLOOKUP(A1112,PROGRAMAS!A:I,2,0)</f>
        <v>GESTÃO EFICIENTE E TRANSPARENTE DO PODER JUDICIÁRIO</v>
      </c>
      <c r="D1112" s="62" t="str">
        <f aca="false">VLOOKUP(A1112,PROGRAMAS!A:O,3,0)</f>
        <v>DIRETRIZ IV</v>
      </c>
      <c r="E1112" s="62"/>
      <c r="F1112" s="73" t="e">
        <f aca="false">#N/A</f>
        <v>#N/A</v>
      </c>
      <c r="G1112" s="66" t="e">
        <f aca="false">VLOOKUP(F1112,'AÇÕES ORÇAMENTÁRIAS'!D:E,2,0)</f>
        <v>#N/A</v>
      </c>
      <c r="H1112" s="65" t="e">
        <f aca="false">VLOOKUP(CONCATENATE(G1112,J1112),'AÇÕES ORÇAMENTÁRIAS'!O:P,2,0)</f>
        <v>#N/A</v>
      </c>
      <c r="I1112" s="65" t="e">
        <f aca="false">VLOOKUP(CONCATENATE(G1112,J1112),'AÇÕES ORÇAMENTÁRIAS'!O:Q,3,0)</f>
        <v>#N/A</v>
      </c>
      <c r="J1112" s="66" t="str">
        <f aca="false">LEFT(K1112,5)</f>
        <v>35101</v>
      </c>
      <c r="K1112" s="67" t="s">
        <v>2278</v>
      </c>
      <c r="L1112" s="82" t="s">
        <v>2298</v>
      </c>
      <c r="M1112" s="66" t="str">
        <f aca="false">VLOOKUP(L1112,'AÇÕES ESTRATÉGICAS'!D:E,2,0)</f>
        <v>2497</v>
      </c>
      <c r="N1112" s="66" t="str">
        <f aca="false">CONCATENATE(J1112,O1112)</f>
        <v>35101SERVIDORES PÚBLICOS CONTRATADOS</v>
      </c>
      <c r="O1112" s="13" t="s">
        <v>2306</v>
      </c>
      <c r="P1112" s="13" t="s">
        <v>1767</v>
      </c>
      <c r="Q1112" s="15" t="n">
        <v>20</v>
      </c>
      <c r="R1112" s="69" t="str">
        <f aca="false">VLOOKUP(O1112,'PRODUTOS PPA'!G:G,1,0)</f>
        <v>SERVIDORES PÚBLICOS CONTRATADOS</v>
      </c>
      <c r="S1112" s="15" t="e">
        <f aca="false">#N/A</f>
        <v>#N/A</v>
      </c>
      <c r="T1112" s="15" t="e">
        <f aca="false">#N/A</f>
        <v>#N/A</v>
      </c>
      <c r="U1112" s="15" t="e">
        <f aca="false">#N/A</f>
        <v>#N/A</v>
      </c>
      <c r="V1112" s="15"/>
      <c r="W1112" s="13"/>
      <c r="X1112" s="13"/>
      <c r="Y1112" s="13"/>
      <c r="Z1112" s="13"/>
      <c r="AA1112" s="13"/>
      <c r="AB1112" s="13"/>
      <c r="AC1112" s="13"/>
      <c r="AD1112" s="13"/>
      <c r="AE1112" s="13"/>
      <c r="AF1112" s="13"/>
    </row>
    <row r="1113" customFormat="false" ht="15" hidden="false" customHeight="false" outlineLevel="0" collapsed="false">
      <c r="A1113" s="60" t="s">
        <v>93</v>
      </c>
      <c r="B1113" s="61" t="str">
        <f aca="false">VLOOKUP(A1113,PROGRAMAS!A:I,5,0)</f>
        <v>TEMÁTICO</v>
      </c>
      <c r="C1113" s="62" t="str">
        <f aca="false">VLOOKUP(A1113,PROGRAMAS!A:I,2,0)</f>
        <v>JUSTIÇA E CIDADANIA</v>
      </c>
      <c r="D1113" s="62" t="str">
        <f aca="false">VLOOKUP(A1113,PROGRAMAS!A:O,3,0)</f>
        <v>DIRETRIZ I</v>
      </c>
      <c r="E1113" s="62"/>
      <c r="F1113" s="74" t="s">
        <v>2307</v>
      </c>
      <c r="G1113" s="66" t="str">
        <f aca="false">VLOOKUP(F1113,'AÇÕES ORÇAMENTÁRIAS'!D:E,2,0)</f>
        <v>1733</v>
      </c>
      <c r="H1113" s="65" t="n">
        <f aca="false">VLOOKUP(CONCATENATE(G1113,J1113),'AÇÕES ORÇAMENTÁRIAS'!O:P,2,0)</f>
        <v>674000</v>
      </c>
      <c r="I1113" s="65" t="n">
        <f aca="false">VLOOKUP(CONCATENATE(G1113,J1113),'AÇÕES ORÇAMENTÁRIAS'!O:Q,3,0)</f>
        <v>0</v>
      </c>
      <c r="J1113" s="66" t="str">
        <f aca="false">LEFT(K1113,5)</f>
        <v>35101</v>
      </c>
      <c r="K1113" s="67" t="s">
        <v>2278</v>
      </c>
      <c r="L1113" s="82" t="s">
        <v>2308</v>
      </c>
      <c r="M1113" s="66" t="str">
        <f aca="false">VLOOKUP(L1113,'AÇÕES ESTRATÉGICAS'!D:E,2,0)</f>
        <v>2450</v>
      </c>
      <c r="N1113" s="66" t="str">
        <f aca="false">CONCATENATE(J1113,O1113)</f>
        <v>35101CONSUMIDORES ATENDIDOS</v>
      </c>
      <c r="O1113" s="13" t="s">
        <v>2309</v>
      </c>
      <c r="P1113" s="13" t="s">
        <v>425</v>
      </c>
      <c r="Q1113" s="15" t="n">
        <v>3000</v>
      </c>
      <c r="R1113" s="69" t="str">
        <f aca="false">VLOOKUP(O1113,'PRODUTOS PPA'!G:G,1,0)</f>
        <v>CONSUMIDORES ATENDIDOS</v>
      </c>
      <c r="S1113" s="15" t="s">
        <v>2307</v>
      </c>
      <c r="T1113" s="15" t="s">
        <v>2310</v>
      </c>
      <c r="U1113" s="15" t="n">
        <v>674000</v>
      </c>
      <c r="V1113" s="15"/>
      <c r="W1113" s="13"/>
      <c r="X1113" s="13"/>
      <c r="Y1113" s="13"/>
      <c r="Z1113" s="13"/>
      <c r="AA1113" s="13"/>
      <c r="AB1113" s="13"/>
      <c r="AC1113" s="13"/>
      <c r="AD1113" s="13"/>
      <c r="AE1113" s="13"/>
      <c r="AF1113" s="13"/>
    </row>
    <row r="1114" customFormat="false" ht="15" hidden="false" customHeight="true" outlineLevel="0" collapsed="false">
      <c r="A1114" s="60" t="s">
        <v>93</v>
      </c>
      <c r="B1114" s="61" t="str">
        <f aca="false">VLOOKUP(A1114,PROGRAMAS!A:I,5,0)</f>
        <v>TEMÁTICO</v>
      </c>
      <c r="C1114" s="62" t="str">
        <f aca="false">VLOOKUP(A1114,PROGRAMAS!A:I,2,0)</f>
        <v>JUSTIÇA E CIDADANIA</v>
      </c>
      <c r="D1114" s="62" t="str">
        <f aca="false">VLOOKUP(A1114,PROGRAMAS!A:O,3,0)</f>
        <v>DIRETRIZ I</v>
      </c>
      <c r="E1114" s="62"/>
      <c r="F1114" s="74" t="s">
        <v>2307</v>
      </c>
      <c r="G1114" s="66" t="str">
        <f aca="false">VLOOKUP(F1114,'AÇÕES ORÇAMENTÁRIAS'!D:E,2,0)</f>
        <v>1733</v>
      </c>
      <c r="H1114" s="65" t="n">
        <f aca="false">VLOOKUP(CONCATENATE(G1114,J1114),'AÇÕES ORÇAMENTÁRIAS'!O:P,2,0)</f>
        <v>674000</v>
      </c>
      <c r="I1114" s="65" t="n">
        <f aca="false">VLOOKUP(CONCATENATE(G1114,J1114),'AÇÕES ORÇAMENTÁRIAS'!O:Q,3,0)</f>
        <v>0</v>
      </c>
      <c r="J1114" s="66" t="str">
        <f aca="false">LEFT(K1114,5)</f>
        <v>35101</v>
      </c>
      <c r="K1114" s="67" t="s">
        <v>2278</v>
      </c>
      <c r="L1114" s="82" t="s">
        <v>2308</v>
      </c>
      <c r="M1114" s="66" t="str">
        <f aca="false">VLOOKUP(L1114,'AÇÕES ESTRATÉGICAS'!D:E,2,0)</f>
        <v>2450</v>
      </c>
      <c r="N1114" s="66" t="str">
        <f aca="false">CONCATENATE(J1114,O1114)</f>
        <v>35101CRIANÇAS E ADOLESCENTES ATENDIDAS</v>
      </c>
      <c r="O1114" s="13" t="s">
        <v>2311</v>
      </c>
      <c r="P1114" s="13" t="s">
        <v>425</v>
      </c>
      <c r="Q1114" s="15" t="n">
        <v>4000</v>
      </c>
      <c r="R1114" s="69" t="str">
        <f aca="false">VLOOKUP(O1114,'PRODUTOS PPA'!G:G,1,0)</f>
        <v>CRIANÇAS E ADOLESCENTES ATENDIDAS</v>
      </c>
      <c r="S1114" s="15" t="s">
        <v>2307</v>
      </c>
      <c r="T1114" s="15" t="s">
        <v>2310</v>
      </c>
      <c r="U1114" s="15" t="n">
        <v>674000</v>
      </c>
      <c r="V1114" s="15"/>
      <c r="W1114" s="13"/>
      <c r="X1114" s="13"/>
      <c r="Y1114" s="13"/>
      <c r="Z1114" s="13"/>
      <c r="AA1114" s="13"/>
      <c r="AB1114" s="13"/>
      <c r="AC1114" s="13"/>
      <c r="AD1114" s="13"/>
      <c r="AE1114" s="13"/>
      <c r="AF1114" s="13"/>
    </row>
    <row r="1115" customFormat="false" ht="15" hidden="false" customHeight="true" outlineLevel="0" collapsed="false">
      <c r="A1115" s="60" t="s">
        <v>93</v>
      </c>
      <c r="B1115" s="61" t="str">
        <f aca="false">VLOOKUP(A1115,PROGRAMAS!A:I,5,0)</f>
        <v>TEMÁTICO</v>
      </c>
      <c r="C1115" s="62" t="str">
        <f aca="false">VLOOKUP(A1115,PROGRAMAS!A:I,2,0)</f>
        <v>JUSTIÇA E CIDADANIA</v>
      </c>
      <c r="D1115" s="62" t="str">
        <f aca="false">VLOOKUP(A1115,PROGRAMAS!A:O,3,0)</f>
        <v>DIRETRIZ I</v>
      </c>
      <c r="E1115" s="62"/>
      <c r="F1115" s="74" t="s">
        <v>2307</v>
      </c>
      <c r="G1115" s="66" t="str">
        <f aca="false">VLOOKUP(F1115,'AÇÕES ORÇAMENTÁRIAS'!D:E,2,0)</f>
        <v>1733</v>
      </c>
      <c r="H1115" s="65" t="n">
        <f aca="false">VLOOKUP(CONCATENATE(G1115,J1115),'AÇÕES ORÇAMENTÁRIAS'!O:P,2,0)</f>
        <v>674000</v>
      </c>
      <c r="I1115" s="65" t="n">
        <f aca="false">VLOOKUP(CONCATENATE(G1115,J1115),'AÇÕES ORÇAMENTÁRIAS'!O:Q,3,0)</f>
        <v>0</v>
      </c>
      <c r="J1115" s="66" t="str">
        <f aca="false">LEFT(K1115,5)</f>
        <v>35101</v>
      </c>
      <c r="K1115" s="67" t="s">
        <v>2278</v>
      </c>
      <c r="L1115" s="82" t="s">
        <v>2308</v>
      </c>
      <c r="M1115" s="66" t="str">
        <f aca="false">VLOOKUP(L1115,'AÇÕES ESTRATÉGICAS'!D:E,2,0)</f>
        <v>2450</v>
      </c>
      <c r="N1115" s="66" t="str">
        <f aca="false">CONCATENATE(J1115,O1115)</f>
        <v>35101MODERNIZAÇÃO DE 1º ATENDIMENTO</v>
      </c>
      <c r="O1115" s="13" t="s">
        <v>2312</v>
      </c>
      <c r="P1115" s="13" t="s">
        <v>425</v>
      </c>
      <c r="Q1115" s="15" t="n">
        <v>3000</v>
      </c>
      <c r="R1115" s="69" t="str">
        <f aca="false">VLOOKUP(O1115,'PRODUTOS PPA'!G:G,1,0)</f>
        <v>MODERNIZAÇÃO DE 1º ATENDIMENTO</v>
      </c>
      <c r="S1115" s="15" t="s">
        <v>2307</v>
      </c>
      <c r="T1115" s="15" t="s">
        <v>2310</v>
      </c>
      <c r="U1115" s="15" t="n">
        <v>674000</v>
      </c>
      <c r="V1115" s="15"/>
      <c r="W1115" s="13"/>
      <c r="X1115" s="13"/>
      <c r="Y1115" s="13"/>
      <c r="Z1115" s="13"/>
      <c r="AA1115" s="13"/>
      <c r="AB1115" s="13"/>
      <c r="AC1115" s="13"/>
      <c r="AD1115" s="13"/>
      <c r="AE1115" s="13"/>
      <c r="AF1115" s="13"/>
    </row>
    <row r="1116" customFormat="false" ht="15" hidden="false" customHeight="true" outlineLevel="0" collapsed="false">
      <c r="A1116" s="60" t="s">
        <v>93</v>
      </c>
      <c r="B1116" s="61" t="str">
        <f aca="false">VLOOKUP(A1116,PROGRAMAS!A:I,5,0)</f>
        <v>TEMÁTICO</v>
      </c>
      <c r="C1116" s="62" t="str">
        <f aca="false">VLOOKUP(A1116,PROGRAMAS!A:I,2,0)</f>
        <v>JUSTIÇA E CIDADANIA</v>
      </c>
      <c r="D1116" s="62" t="str">
        <f aca="false">VLOOKUP(A1116,PROGRAMAS!A:O,3,0)</f>
        <v>DIRETRIZ I</v>
      </c>
      <c r="E1116" s="62"/>
      <c r="F1116" s="74" t="s">
        <v>2307</v>
      </c>
      <c r="G1116" s="66" t="str">
        <f aca="false">VLOOKUP(F1116,'AÇÕES ORÇAMENTÁRIAS'!D:E,2,0)</f>
        <v>1733</v>
      </c>
      <c r="H1116" s="65" t="n">
        <f aca="false">VLOOKUP(CONCATENATE(G1116,J1116),'AÇÕES ORÇAMENTÁRIAS'!O:P,2,0)</f>
        <v>674000</v>
      </c>
      <c r="I1116" s="65" t="n">
        <f aca="false">VLOOKUP(CONCATENATE(G1116,J1116),'AÇÕES ORÇAMENTÁRIAS'!O:Q,3,0)</f>
        <v>0</v>
      </c>
      <c r="J1116" s="66" t="str">
        <f aca="false">LEFT(K1116,5)</f>
        <v>35101</v>
      </c>
      <c r="K1116" s="67" t="s">
        <v>2278</v>
      </c>
      <c r="L1116" s="82" t="s">
        <v>2308</v>
      </c>
      <c r="M1116" s="66" t="str">
        <f aca="false">VLOOKUP(L1116,'AÇÕES ESTRATÉGICAS'!D:E,2,0)</f>
        <v>2450</v>
      </c>
      <c r="N1116" s="66" t="str">
        <f aca="false">CONCATENATE(J1116,O1116)</f>
        <v>35101MULHERES ATENDIDAS</v>
      </c>
      <c r="O1116" s="13" t="s">
        <v>2313</v>
      </c>
      <c r="P1116" s="13" t="s">
        <v>425</v>
      </c>
      <c r="Q1116" s="15" t="n">
        <v>2000</v>
      </c>
      <c r="R1116" s="69" t="str">
        <f aca="false">VLOOKUP(O1116,'PRODUTOS PPA'!G:G,1,0)</f>
        <v>MULHERES ATENDIDAS</v>
      </c>
      <c r="S1116" s="15" t="s">
        <v>2307</v>
      </c>
      <c r="T1116" s="15" t="s">
        <v>2310</v>
      </c>
      <c r="U1116" s="15" t="n">
        <v>674000</v>
      </c>
      <c r="V1116" s="15"/>
      <c r="W1116" s="13"/>
      <c r="X1116" s="13"/>
      <c r="Y1116" s="13"/>
      <c r="Z1116" s="13"/>
      <c r="AA1116" s="13"/>
      <c r="AB1116" s="13"/>
      <c r="AC1116" s="13"/>
      <c r="AD1116" s="13"/>
      <c r="AE1116" s="13"/>
      <c r="AF1116" s="13"/>
    </row>
    <row r="1117" customFormat="false" ht="15" hidden="false" customHeight="true" outlineLevel="0" collapsed="false">
      <c r="A1117" s="60" t="s">
        <v>93</v>
      </c>
      <c r="B1117" s="61" t="str">
        <f aca="false">VLOOKUP(A1117,PROGRAMAS!A:I,5,0)</f>
        <v>TEMÁTICO</v>
      </c>
      <c r="C1117" s="62" t="str">
        <f aca="false">VLOOKUP(A1117,PROGRAMAS!A:I,2,0)</f>
        <v>JUSTIÇA E CIDADANIA</v>
      </c>
      <c r="D1117" s="62" t="str">
        <f aca="false">VLOOKUP(A1117,PROGRAMAS!A:O,3,0)</f>
        <v>DIRETRIZ I</v>
      </c>
      <c r="E1117" s="62"/>
      <c r="F1117" s="74" t="s">
        <v>2307</v>
      </c>
      <c r="G1117" s="66" t="str">
        <f aca="false">VLOOKUP(F1117,'AÇÕES ORÇAMENTÁRIAS'!D:E,2,0)</f>
        <v>1733</v>
      </c>
      <c r="H1117" s="65" t="n">
        <f aca="false">VLOOKUP(CONCATENATE(G1117,J1117),'AÇÕES ORÇAMENTÁRIAS'!O:P,2,0)</f>
        <v>674000</v>
      </c>
      <c r="I1117" s="65" t="n">
        <f aca="false">VLOOKUP(CONCATENATE(G1117,J1117),'AÇÕES ORÇAMENTÁRIAS'!O:Q,3,0)</f>
        <v>0</v>
      </c>
      <c r="J1117" s="66" t="str">
        <f aca="false">LEFT(K1117,5)</f>
        <v>35101</v>
      </c>
      <c r="K1117" s="67" t="s">
        <v>2278</v>
      </c>
      <c r="L1117" s="82" t="s">
        <v>2308</v>
      </c>
      <c r="M1117" s="66" t="str">
        <f aca="false">VLOOKUP(L1117,'AÇÕES ESTRATÉGICAS'!D:E,2,0)</f>
        <v>2450</v>
      </c>
      <c r="N1117" s="66" t="str">
        <f aca="false">CONCATENATE(J1117,O1117)</f>
        <v>35101NÚCLEOS CRIMINAIS AMPLIADOS E ESTRUTURADOS</v>
      </c>
      <c r="O1117" s="13" t="s">
        <v>2314</v>
      </c>
      <c r="P1117" s="13" t="s">
        <v>425</v>
      </c>
      <c r="Q1117" s="15" t="n">
        <v>2000</v>
      </c>
      <c r="R1117" s="69" t="str">
        <f aca="false">VLOOKUP(O1117,'PRODUTOS PPA'!G:G,1,0)</f>
        <v>NÚCLEOS CRIMINAIS AMPLIADOS E ESTRUTURADOS</v>
      </c>
      <c r="S1117" s="15" t="s">
        <v>2307</v>
      </c>
      <c r="T1117" s="15" t="s">
        <v>2310</v>
      </c>
      <c r="U1117" s="15" t="n">
        <v>674000</v>
      </c>
      <c r="V1117" s="15"/>
      <c r="W1117" s="13"/>
      <c r="X1117" s="13"/>
      <c r="Y1117" s="13"/>
      <c r="Z1117" s="13"/>
      <c r="AA1117" s="13"/>
      <c r="AB1117" s="13"/>
      <c r="AC1117" s="13"/>
      <c r="AD1117" s="13"/>
      <c r="AE1117" s="13"/>
      <c r="AF1117" s="13"/>
    </row>
    <row r="1118" customFormat="false" ht="15" hidden="false" customHeight="true" outlineLevel="0" collapsed="false">
      <c r="A1118" s="60" t="s">
        <v>93</v>
      </c>
      <c r="B1118" s="61" t="str">
        <f aca="false">VLOOKUP(A1118,PROGRAMAS!A:I,5,0)</f>
        <v>TEMÁTICO</v>
      </c>
      <c r="C1118" s="62" t="str">
        <f aca="false">VLOOKUP(A1118,PROGRAMAS!A:I,2,0)</f>
        <v>JUSTIÇA E CIDADANIA</v>
      </c>
      <c r="D1118" s="62" t="str">
        <f aca="false">VLOOKUP(A1118,PROGRAMAS!A:O,3,0)</f>
        <v>DIRETRIZ I</v>
      </c>
      <c r="E1118" s="62"/>
      <c r="F1118" s="74" t="s">
        <v>2307</v>
      </c>
      <c r="G1118" s="66" t="str">
        <f aca="false">VLOOKUP(F1118,'AÇÕES ORÇAMENTÁRIAS'!D:E,2,0)</f>
        <v>1733</v>
      </c>
      <c r="H1118" s="65" t="n">
        <f aca="false">VLOOKUP(CONCATENATE(G1118,J1118),'AÇÕES ORÇAMENTÁRIAS'!O:P,2,0)</f>
        <v>674000</v>
      </c>
      <c r="I1118" s="65" t="n">
        <f aca="false">VLOOKUP(CONCATENATE(G1118,J1118),'AÇÕES ORÇAMENTÁRIAS'!O:Q,3,0)</f>
        <v>0</v>
      </c>
      <c r="J1118" s="66" t="str">
        <f aca="false">LEFT(K1118,5)</f>
        <v>35101</v>
      </c>
      <c r="K1118" s="67" t="s">
        <v>2278</v>
      </c>
      <c r="L1118" s="82" t="s">
        <v>2308</v>
      </c>
      <c r="M1118" s="66" t="str">
        <f aca="false">VLOOKUP(L1118,'AÇÕES ESTRATÉGICAS'!D:E,2,0)</f>
        <v>2450</v>
      </c>
      <c r="N1118" s="66" t="str">
        <f aca="false">CONCATENATE(J1118,O1118)</f>
        <v>35101NÚCLEOS DE FAMÍLIA AMPLIADOS E ESTRUTURADOS</v>
      </c>
      <c r="O1118" s="13" t="s">
        <v>2315</v>
      </c>
      <c r="P1118" s="13" t="s">
        <v>425</v>
      </c>
      <c r="Q1118" s="15" t="n">
        <v>2000</v>
      </c>
      <c r="R1118" s="69" t="str">
        <f aca="false">VLOOKUP(O1118,'PRODUTOS PPA'!G:G,1,0)</f>
        <v>NÚCLEOS DE FAMÍLIA AMPLIADOS E ESTRUTURADOS</v>
      </c>
      <c r="S1118" s="15" t="s">
        <v>2307</v>
      </c>
      <c r="T1118" s="15" t="s">
        <v>2310</v>
      </c>
      <c r="U1118" s="15" t="n">
        <v>674000</v>
      </c>
      <c r="V1118" s="15"/>
      <c r="W1118" s="13"/>
      <c r="X1118" s="13"/>
      <c r="Y1118" s="13"/>
      <c r="Z1118" s="13"/>
      <c r="AA1118" s="13"/>
      <c r="AB1118" s="13"/>
      <c r="AC1118" s="13"/>
      <c r="AD1118" s="13"/>
      <c r="AE1118" s="13"/>
      <c r="AF1118" s="13"/>
    </row>
    <row r="1119" customFormat="false" ht="15" hidden="false" customHeight="true" outlineLevel="0" collapsed="false">
      <c r="A1119" s="60" t="s">
        <v>93</v>
      </c>
      <c r="B1119" s="61" t="str">
        <f aca="false">VLOOKUP(A1119,PROGRAMAS!A:I,5,0)</f>
        <v>TEMÁTICO</v>
      </c>
      <c r="C1119" s="62" t="str">
        <f aca="false">VLOOKUP(A1119,PROGRAMAS!A:I,2,0)</f>
        <v>JUSTIÇA E CIDADANIA</v>
      </c>
      <c r="D1119" s="62" t="str">
        <f aca="false">VLOOKUP(A1119,PROGRAMAS!A:O,3,0)</f>
        <v>DIRETRIZ I</v>
      </c>
      <c r="E1119" s="62"/>
      <c r="F1119" s="74" t="s">
        <v>2307</v>
      </c>
      <c r="G1119" s="66" t="str">
        <f aca="false">VLOOKUP(F1119,'AÇÕES ORÇAMENTÁRIAS'!D:E,2,0)</f>
        <v>1733</v>
      </c>
      <c r="H1119" s="65" t="n">
        <f aca="false">VLOOKUP(CONCATENATE(G1119,J1119),'AÇÕES ORÇAMENTÁRIAS'!O:P,2,0)</f>
        <v>674000</v>
      </c>
      <c r="I1119" s="65" t="n">
        <f aca="false">VLOOKUP(CONCATENATE(G1119,J1119),'AÇÕES ORÇAMENTÁRIAS'!O:Q,3,0)</f>
        <v>0</v>
      </c>
      <c r="J1119" s="66" t="str">
        <f aca="false">LEFT(K1119,5)</f>
        <v>35101</v>
      </c>
      <c r="K1119" s="67" t="s">
        <v>2278</v>
      </c>
      <c r="L1119" s="82" t="s">
        <v>2308</v>
      </c>
      <c r="M1119" s="66" t="str">
        <f aca="false">VLOOKUP(L1119,'AÇÕES ESTRATÉGICAS'!D:E,2,0)</f>
        <v>2450</v>
      </c>
      <c r="N1119" s="66" t="str">
        <f aca="false">CONCATENATE(J1119,O1119)</f>
        <v>35101PESSOAS COM DEFICIÊNCIA E AO IDOSO ASSISTIDAS</v>
      </c>
      <c r="O1119" s="13" t="s">
        <v>2316</v>
      </c>
      <c r="P1119" s="13" t="s">
        <v>425</v>
      </c>
      <c r="Q1119" s="15" t="n">
        <v>3000</v>
      </c>
      <c r="R1119" s="69" t="str">
        <f aca="false">VLOOKUP(O1119,'PRODUTOS PPA'!G:G,1,0)</f>
        <v>PESSOAS COM DEFICIÊNCIA E AO IDOSO ASSISTIDAS</v>
      </c>
      <c r="S1119" s="15" t="s">
        <v>2307</v>
      </c>
      <c r="T1119" s="15" t="s">
        <v>2310</v>
      </c>
      <c r="U1119" s="15" t="n">
        <v>674000</v>
      </c>
      <c r="V1119" s="15"/>
      <c r="W1119" s="13"/>
      <c r="X1119" s="13"/>
      <c r="Y1119" s="13"/>
      <c r="Z1119" s="13"/>
      <c r="AA1119" s="13"/>
      <c r="AB1119" s="13"/>
      <c r="AC1119" s="13"/>
      <c r="AD1119" s="13"/>
      <c r="AE1119" s="13"/>
      <c r="AF1119" s="13"/>
    </row>
    <row r="1120" customFormat="false" ht="15" hidden="false" customHeight="true" outlineLevel="0" collapsed="false">
      <c r="A1120" s="60" t="s">
        <v>93</v>
      </c>
      <c r="B1120" s="61" t="str">
        <f aca="false">VLOOKUP(A1120,PROGRAMAS!A:I,5,0)</f>
        <v>TEMÁTICO</v>
      </c>
      <c r="C1120" s="62" t="str">
        <f aca="false">VLOOKUP(A1120,PROGRAMAS!A:I,2,0)</f>
        <v>JUSTIÇA E CIDADANIA</v>
      </c>
      <c r="D1120" s="62" t="str">
        <f aca="false">VLOOKUP(A1120,PROGRAMAS!A:O,3,0)</f>
        <v>DIRETRIZ I</v>
      </c>
      <c r="E1120" s="62"/>
      <c r="F1120" s="74" t="s">
        <v>2307</v>
      </c>
      <c r="G1120" s="66" t="str">
        <f aca="false">VLOOKUP(F1120,'AÇÕES ORÇAMENTÁRIAS'!D:E,2,0)</f>
        <v>1733</v>
      </c>
      <c r="H1120" s="65" t="n">
        <f aca="false">VLOOKUP(CONCATENATE(G1120,J1120),'AÇÕES ORÇAMENTÁRIAS'!O:P,2,0)</f>
        <v>674000</v>
      </c>
      <c r="I1120" s="65" t="n">
        <f aca="false">VLOOKUP(CONCATENATE(G1120,J1120),'AÇÕES ORÇAMENTÁRIAS'!O:Q,3,0)</f>
        <v>0</v>
      </c>
      <c r="J1120" s="66" t="str">
        <f aca="false">LEFT(K1120,5)</f>
        <v>35101</v>
      </c>
      <c r="K1120" s="67" t="s">
        <v>2278</v>
      </c>
      <c r="L1120" s="82" t="s">
        <v>2308</v>
      </c>
      <c r="M1120" s="66" t="str">
        <f aca="false">VLOOKUP(L1120,'AÇÕES ESTRATÉGICAS'!D:E,2,0)</f>
        <v>2450</v>
      </c>
      <c r="N1120" s="66" t="str">
        <f aca="false">CONCATENATE(J1120,O1120)</f>
        <v>35101SERVIÇO DE CONCILIAÇÃO EXTRAJUDICIAL DE CONFLITOS AMPLIADO</v>
      </c>
      <c r="O1120" s="13" t="s">
        <v>2317</v>
      </c>
      <c r="P1120" s="13" t="s">
        <v>425</v>
      </c>
      <c r="Q1120" s="15" t="n">
        <v>2000</v>
      </c>
      <c r="R1120" s="69" t="str">
        <f aca="false">VLOOKUP(O1120,'PRODUTOS PPA'!G:G,1,0)</f>
        <v>SERVIÇO DE CONCILIAÇÃO EXTRAJUDICIAL DE CONFLITOS AMPLIADO</v>
      </c>
      <c r="S1120" s="15" t="s">
        <v>2307</v>
      </c>
      <c r="T1120" s="15" t="s">
        <v>2310</v>
      </c>
      <c r="U1120" s="15" t="n">
        <v>674000</v>
      </c>
      <c r="V1120" s="15"/>
      <c r="W1120" s="13"/>
      <c r="X1120" s="13"/>
      <c r="Y1120" s="13"/>
      <c r="Z1120" s="13"/>
      <c r="AA1120" s="13"/>
      <c r="AB1120" s="13"/>
      <c r="AC1120" s="13"/>
      <c r="AD1120" s="13"/>
      <c r="AE1120" s="13"/>
      <c r="AF1120" s="13"/>
    </row>
    <row r="1121" customFormat="false" ht="15" hidden="false" customHeight="true" outlineLevel="0" collapsed="false">
      <c r="A1121" s="60" t="s">
        <v>93</v>
      </c>
      <c r="B1121" s="61" t="str">
        <f aca="false">VLOOKUP(A1121,PROGRAMAS!A:I,5,0)</f>
        <v>TEMÁTICO</v>
      </c>
      <c r="C1121" s="62" t="str">
        <f aca="false">VLOOKUP(A1121,PROGRAMAS!A:I,2,0)</f>
        <v>JUSTIÇA E CIDADANIA</v>
      </c>
      <c r="D1121" s="62" t="str">
        <f aca="false">VLOOKUP(A1121,PROGRAMAS!A:O,3,0)</f>
        <v>DIRETRIZ I</v>
      </c>
      <c r="E1121" s="62"/>
      <c r="F1121" s="74" t="s">
        <v>2318</v>
      </c>
      <c r="G1121" s="66" t="str">
        <f aca="false">VLOOKUP(F1121,'AÇÕES ORÇAMENTÁRIAS'!D:E,2,0)</f>
        <v>1734</v>
      </c>
      <c r="H1121" s="65" t="n">
        <f aca="false">VLOOKUP(CONCATENATE(G1121,J1121),'AÇÕES ORÇAMENTÁRIAS'!O:P,2,0)</f>
        <v>422656</v>
      </c>
      <c r="I1121" s="65" t="n">
        <f aca="false">VLOOKUP(CONCATENATE(G1121,J1121),'AÇÕES ORÇAMENTÁRIAS'!O:Q,3,0)</f>
        <v>58438.5</v>
      </c>
      <c r="J1121" s="66" t="str">
        <f aca="false">LEFT(K1121,5)</f>
        <v>35101</v>
      </c>
      <c r="K1121" s="67" t="s">
        <v>2278</v>
      </c>
      <c r="L1121" s="82" t="s">
        <v>2308</v>
      </c>
      <c r="M1121" s="66" t="str">
        <f aca="false">VLOOKUP(L1121,'AÇÕES ESTRATÉGICAS'!D:E,2,0)</f>
        <v>2450</v>
      </c>
      <c r="N1121" s="66" t="str">
        <f aca="false">CONCATENATE(J1121,O1121)</f>
        <v>35101JUSTIÇA ITINERANTE</v>
      </c>
      <c r="O1121" s="13" t="s">
        <v>2319</v>
      </c>
      <c r="P1121" s="13" t="s">
        <v>425</v>
      </c>
      <c r="Q1121" s="15" t="n">
        <v>15000</v>
      </c>
      <c r="R1121" s="69" t="str">
        <f aca="false">VLOOKUP(O1121,'PRODUTOS PPA'!G:G,1,0)</f>
        <v>JUSTIÇA ITINERANTE</v>
      </c>
      <c r="S1121" s="15" t="s">
        <v>2318</v>
      </c>
      <c r="T1121" s="15" t="s">
        <v>2320</v>
      </c>
      <c r="U1121" s="15" t="n">
        <v>422656</v>
      </c>
      <c r="V1121" s="15"/>
      <c r="W1121" s="13"/>
      <c r="X1121" s="13"/>
      <c r="Y1121" s="13"/>
      <c r="Z1121" s="13"/>
      <c r="AA1121" s="13"/>
      <c r="AB1121" s="13"/>
      <c r="AC1121" s="13"/>
      <c r="AD1121" s="13"/>
      <c r="AE1121" s="13"/>
      <c r="AF1121" s="13"/>
    </row>
    <row r="1122" customFormat="false" ht="15" hidden="false" customHeight="true" outlineLevel="0" collapsed="false">
      <c r="A1122" s="60" t="s">
        <v>93</v>
      </c>
      <c r="B1122" s="61" t="str">
        <f aca="false">VLOOKUP(A1122,PROGRAMAS!A:I,5,0)</f>
        <v>TEMÁTICO</v>
      </c>
      <c r="C1122" s="62" t="str">
        <f aca="false">VLOOKUP(A1122,PROGRAMAS!A:I,2,0)</f>
        <v>JUSTIÇA E CIDADANIA</v>
      </c>
      <c r="D1122" s="62" t="str">
        <f aca="false">VLOOKUP(A1122,PROGRAMAS!A:O,3,0)</f>
        <v>DIRETRIZ I</v>
      </c>
      <c r="E1122" s="62"/>
      <c r="F1122" s="74" t="s">
        <v>2321</v>
      </c>
      <c r="G1122" s="66" t="str">
        <f aca="false">VLOOKUP(F1122,'AÇÕES ORÇAMENTÁRIAS'!D:E,2,0)</f>
        <v>1210</v>
      </c>
      <c r="H1122" s="65" t="n">
        <f aca="false">VLOOKUP(CONCATENATE(G1122,J1122),'AÇÕES ORÇAMENTÁRIAS'!O:P,2,0)</f>
        <v>1500000</v>
      </c>
      <c r="I1122" s="65" t="n">
        <f aca="false">VLOOKUP(CONCATENATE(G1122,J1122),'AÇÕES ORÇAMENTÁRIAS'!O:Q,3,0)</f>
        <v>328837.56</v>
      </c>
      <c r="J1122" s="66" t="str">
        <f aca="false">LEFT(K1122,5)</f>
        <v>35101</v>
      </c>
      <c r="K1122" s="67" t="s">
        <v>2278</v>
      </c>
      <c r="L1122" s="82" t="s">
        <v>2322</v>
      </c>
      <c r="M1122" s="66" t="str">
        <f aca="false">VLOOKUP(L1122,'AÇÕES ESTRATÉGICAS'!D:E,2,0)</f>
        <v>2572</v>
      </c>
      <c r="N1122" s="66" t="str">
        <f aca="false">CONCATENATE(J1122,O1122)</f>
        <v>35101FINANCIAMENTO COM O PMAE DEFENSORIAS ESTABELECIDO</v>
      </c>
      <c r="O1122" s="74" t="s">
        <v>2323</v>
      </c>
      <c r="P1122" s="74" t="s">
        <v>147</v>
      </c>
      <c r="Q1122" s="15" t="n">
        <v>1</v>
      </c>
      <c r="R1122" s="69" t="str">
        <f aca="false">VLOOKUP(O1122,'PRODUTOS PPA'!G:G,1,0)</f>
        <v>FINANCIAMENTO COM O PMAE DEFENSORIAS ESTABELECIDO</v>
      </c>
      <c r="S1122" s="15" t="s">
        <v>2321</v>
      </c>
      <c r="T1122" s="15" t="s">
        <v>2324</v>
      </c>
      <c r="U1122" s="15" t="n">
        <v>1500000</v>
      </c>
      <c r="V1122" s="15"/>
      <c r="W1122" s="13"/>
      <c r="X1122" s="13"/>
      <c r="Y1122" s="13"/>
      <c r="Z1122" s="13"/>
      <c r="AA1122" s="13"/>
      <c r="AB1122" s="13"/>
      <c r="AC1122" s="13"/>
      <c r="AD1122" s="13"/>
      <c r="AE1122" s="13"/>
      <c r="AF1122" s="13"/>
    </row>
    <row r="1123" customFormat="false" ht="15" hidden="false" customHeight="true" outlineLevel="0" collapsed="false">
      <c r="A1123" s="60" t="s">
        <v>93</v>
      </c>
      <c r="B1123" s="61" t="str">
        <f aca="false">VLOOKUP(A1123,PROGRAMAS!A:I,5,0)</f>
        <v>TEMÁTICO</v>
      </c>
      <c r="C1123" s="62" t="str">
        <f aca="false">VLOOKUP(A1123,PROGRAMAS!A:I,2,0)</f>
        <v>JUSTIÇA E CIDADANIA</v>
      </c>
      <c r="D1123" s="62" t="str">
        <f aca="false">VLOOKUP(A1123,PROGRAMAS!A:O,3,0)</f>
        <v>DIRETRIZ I</v>
      </c>
      <c r="E1123" s="62"/>
      <c r="F1123" s="74" t="s">
        <v>2321</v>
      </c>
      <c r="G1123" s="66" t="str">
        <f aca="false">VLOOKUP(F1123,'AÇÕES ORÇAMENTÁRIAS'!D:E,2,0)</f>
        <v>1210</v>
      </c>
      <c r="H1123" s="65" t="n">
        <f aca="false">VLOOKUP(CONCATENATE(G1123,J1123),'AÇÕES ORÇAMENTÁRIAS'!O:P,2,0)</f>
        <v>1500000</v>
      </c>
      <c r="I1123" s="65" t="n">
        <f aca="false">VLOOKUP(CONCATENATE(G1123,J1123),'AÇÕES ORÇAMENTÁRIAS'!O:Q,3,0)</f>
        <v>328837.56</v>
      </c>
      <c r="J1123" s="66" t="str">
        <f aca="false">LEFT(K1123,5)</f>
        <v>35101</v>
      </c>
      <c r="K1123" s="67" t="s">
        <v>2278</v>
      </c>
      <c r="L1123" s="82" t="s">
        <v>2322</v>
      </c>
      <c r="M1123" s="66" t="str">
        <f aca="false">VLOOKUP(L1123,'AÇÕES ESTRATÉGICAS'!D:E,2,0)</f>
        <v>2572</v>
      </c>
      <c r="N1123" s="66" t="str">
        <f aca="false">CONCATENATE(J1123,O1123)</f>
        <v>35101IMPLANTAÇÃO E CONSTRUÇÃO DOS NUCLEOS REGIONAIS</v>
      </c>
      <c r="O1123" s="74" t="s">
        <v>2325</v>
      </c>
      <c r="P1123" s="74" t="s">
        <v>621</v>
      </c>
      <c r="Q1123" s="15" t="n">
        <v>5</v>
      </c>
      <c r="R1123" s="69" t="str">
        <f aca="false">VLOOKUP(O1123,'PRODUTOS PPA'!G:G,1,0)</f>
        <v>IMPLANTAÇÃO E CONSTRUÇÃO DOS NUCLEOS REGIONAIS</v>
      </c>
      <c r="S1123" s="15" t="s">
        <v>2321</v>
      </c>
      <c r="T1123" s="15" t="s">
        <v>2324</v>
      </c>
      <c r="U1123" s="15" t="n">
        <v>1500000</v>
      </c>
      <c r="V1123" s="15"/>
      <c r="W1123" s="13"/>
      <c r="X1123" s="13"/>
      <c r="Y1123" s="13"/>
      <c r="Z1123" s="13"/>
      <c r="AA1123" s="13"/>
      <c r="AB1123" s="13"/>
      <c r="AC1123" s="13"/>
      <c r="AD1123" s="13"/>
      <c r="AE1123" s="13"/>
      <c r="AF1123" s="13"/>
    </row>
    <row r="1124" customFormat="false" ht="15" hidden="false" customHeight="true" outlineLevel="0" collapsed="false">
      <c r="A1124" s="60" t="s">
        <v>93</v>
      </c>
      <c r="B1124" s="61" t="str">
        <f aca="false">VLOOKUP(A1124,PROGRAMAS!A:I,5,0)</f>
        <v>TEMÁTICO</v>
      </c>
      <c r="C1124" s="62" t="str">
        <f aca="false">VLOOKUP(A1124,PROGRAMAS!A:I,2,0)</f>
        <v>JUSTIÇA E CIDADANIA</v>
      </c>
      <c r="D1124" s="62" t="str">
        <f aca="false">VLOOKUP(A1124,PROGRAMAS!A:O,3,0)</f>
        <v>DIRETRIZ I</v>
      </c>
      <c r="E1124" s="62"/>
      <c r="F1124" s="74" t="s">
        <v>2321</v>
      </c>
      <c r="G1124" s="66" t="str">
        <f aca="false">VLOOKUP(F1124,'AÇÕES ORÇAMENTÁRIAS'!D:E,2,0)</f>
        <v>1210</v>
      </c>
      <c r="H1124" s="65" t="n">
        <f aca="false">VLOOKUP(CONCATENATE(G1124,J1124),'AÇÕES ORÇAMENTÁRIAS'!O:P,2,0)</f>
        <v>1500000</v>
      </c>
      <c r="I1124" s="65" t="n">
        <f aca="false">VLOOKUP(CONCATENATE(G1124,J1124),'AÇÕES ORÇAMENTÁRIAS'!O:Q,3,0)</f>
        <v>328837.56</v>
      </c>
      <c r="J1124" s="66" t="str">
        <f aca="false">LEFT(K1124,5)</f>
        <v>35101</v>
      </c>
      <c r="K1124" s="67" t="s">
        <v>2278</v>
      </c>
      <c r="L1124" s="82" t="s">
        <v>2322</v>
      </c>
      <c r="M1124" s="66" t="str">
        <f aca="false">VLOOKUP(L1124,'AÇÕES ESTRATÉGICAS'!D:E,2,0)</f>
        <v>2572</v>
      </c>
      <c r="N1124" s="66" t="str">
        <f aca="false">CONCATENATE(J1124,O1124)</f>
        <v>35101PRÉDIO DA DEFENSORIA CONSTRUÍDO</v>
      </c>
      <c r="O1124" s="13" t="s">
        <v>2326</v>
      </c>
      <c r="P1124" s="13" t="s">
        <v>147</v>
      </c>
      <c r="Q1124" s="15" t="n">
        <v>0.5</v>
      </c>
      <c r="R1124" s="69" t="str">
        <f aca="false">VLOOKUP(O1124,'PRODUTOS PPA'!G:G,1,0)</f>
        <v>PRÉDIO DA DEFENSORIA CONSTRUÍDO</v>
      </c>
      <c r="S1124" s="15" t="s">
        <v>2321</v>
      </c>
      <c r="T1124" s="15" t="s">
        <v>2324</v>
      </c>
      <c r="U1124" s="15" t="n">
        <v>1500000</v>
      </c>
      <c r="V1124" s="15"/>
      <c r="W1124" s="13"/>
      <c r="X1124" s="13"/>
      <c r="Y1124" s="13"/>
      <c r="Z1124" s="13"/>
      <c r="AA1124" s="13"/>
      <c r="AB1124" s="13"/>
      <c r="AC1124" s="13"/>
      <c r="AD1124" s="13"/>
      <c r="AE1124" s="13"/>
      <c r="AF1124" s="13"/>
    </row>
    <row r="1125" customFormat="false" ht="15" hidden="false" customHeight="true" outlineLevel="0" collapsed="false">
      <c r="A1125" s="60" t="s">
        <v>93</v>
      </c>
      <c r="B1125" s="61" t="str">
        <f aca="false">VLOOKUP(A1125,PROGRAMAS!A:I,5,0)</f>
        <v>TEMÁTICO</v>
      </c>
      <c r="C1125" s="62" t="str">
        <f aca="false">VLOOKUP(A1125,PROGRAMAS!A:I,2,0)</f>
        <v>JUSTIÇA E CIDADANIA</v>
      </c>
      <c r="D1125" s="62" t="str">
        <f aca="false">VLOOKUP(A1125,PROGRAMAS!A:O,3,0)</f>
        <v>DIRETRIZ I</v>
      </c>
      <c r="E1125" s="62"/>
      <c r="F1125" s="74" t="s">
        <v>2321</v>
      </c>
      <c r="G1125" s="66" t="str">
        <f aca="false">VLOOKUP(F1125,'AÇÕES ORÇAMENTÁRIAS'!D:E,2,0)</f>
        <v>1210</v>
      </c>
      <c r="H1125" s="65" t="n">
        <f aca="false">VLOOKUP(CONCATENATE(G1125,J1125),'AÇÕES ORÇAMENTÁRIAS'!O:P,2,0)</f>
        <v>1500000</v>
      </c>
      <c r="I1125" s="65" t="n">
        <f aca="false">VLOOKUP(CONCATENATE(G1125,J1125),'AÇÕES ORÇAMENTÁRIAS'!O:Q,3,0)</f>
        <v>328837.56</v>
      </c>
      <c r="J1125" s="66" t="str">
        <f aca="false">LEFT(K1125,5)</f>
        <v>35101</v>
      </c>
      <c r="K1125" s="67" t="s">
        <v>2278</v>
      </c>
      <c r="L1125" s="82" t="s">
        <v>2322</v>
      </c>
      <c r="M1125" s="66" t="str">
        <f aca="false">VLOOKUP(L1125,'AÇÕES ESTRATÉGICAS'!D:E,2,0)</f>
        <v>2572</v>
      </c>
      <c r="N1125" s="66" t="str">
        <f aca="false">CONCATENATE(J1125,O1125)</f>
        <v>35101SEDE E UNIDADES REGIONAIS REFORMADAS</v>
      </c>
      <c r="O1125" s="13" t="s">
        <v>2327</v>
      </c>
      <c r="P1125" s="13" t="s">
        <v>147</v>
      </c>
      <c r="Q1125" s="15" t="n">
        <v>3</v>
      </c>
      <c r="R1125" s="69" t="str">
        <f aca="false">VLOOKUP(O1125,'PRODUTOS PPA'!G:G,1,0)</f>
        <v>SEDE E UNIDADES REGIONAIS REFORMADAS</v>
      </c>
      <c r="S1125" s="15" t="s">
        <v>2321</v>
      </c>
      <c r="T1125" s="15" t="s">
        <v>2324</v>
      </c>
      <c r="U1125" s="15" t="n">
        <v>1500000</v>
      </c>
      <c r="V1125" s="15"/>
      <c r="W1125" s="13"/>
      <c r="X1125" s="13"/>
      <c r="Y1125" s="13"/>
      <c r="Z1125" s="13"/>
      <c r="AA1125" s="13"/>
      <c r="AB1125" s="13"/>
      <c r="AC1125" s="13"/>
      <c r="AD1125" s="13"/>
      <c r="AE1125" s="13"/>
      <c r="AF1125" s="13"/>
    </row>
    <row r="1126" customFormat="false" ht="15" hidden="false" customHeight="true" outlineLevel="0" collapsed="false">
      <c r="A1126" s="60" t="s">
        <v>51</v>
      </c>
      <c r="B1126" s="61" t="str">
        <f aca="false">VLOOKUP(A1126,PROGRAMAS!A:I,5,0)</f>
        <v>TEMÁTICO</v>
      </c>
      <c r="C1126" s="62" t="str">
        <f aca="false">VLOOKUP(A1126,PROGRAMAS!A:I,2,0)</f>
        <v>GESTÃO MODERNA ORIENTADA PARA RESULTADOS</v>
      </c>
      <c r="D1126" s="62" t="str">
        <f aca="false">VLOOKUP(A1126,PROGRAMAS!A:O,3,0)</f>
        <v>DIRETRIZ IV</v>
      </c>
      <c r="E1126" s="62" t="str">
        <f aca="false">VLOOKUP(A1126,PROGRAMAS!A:O,6,0)</f>
        <v>INSTITUCIONAL</v>
      </c>
      <c r="F1126" s="74" t="s">
        <v>2328</v>
      </c>
      <c r="G1126" s="66" t="str">
        <f aca="false">VLOOKUP(F1126,'AÇÕES ORÇAMENTÁRIAS'!D:E,2,0)</f>
        <v>2282</v>
      </c>
      <c r="H1126" s="65" t="n">
        <f aca="false">VLOOKUP(CONCATENATE(G1126,J1126),'AÇÕES ORÇAMENTÁRIAS'!O:P,2,0)</f>
        <v>500000</v>
      </c>
      <c r="I1126" s="65" t="n">
        <f aca="false">VLOOKUP(CONCATENATE(G1126,J1126),'AÇÕES ORÇAMENTÁRIAS'!O:Q,3,0)</f>
        <v>30540.57</v>
      </c>
      <c r="J1126" s="66" t="str">
        <f aca="false">LEFT(K1126,5)</f>
        <v>35102</v>
      </c>
      <c r="K1126" s="67" t="s">
        <v>2329</v>
      </c>
      <c r="L1126" s="82" t="s">
        <v>2330</v>
      </c>
      <c r="M1126" s="66" t="str">
        <f aca="false">VLOOKUP(L1126,'AÇÕES ESTRATÉGICAS'!D:E,2,0)</f>
        <v>1589</v>
      </c>
      <c r="N1126" s="66" t="str">
        <f aca="false">CONCATENATE(J1126,O1126)</f>
        <v>35102APRIMORAMENTO PROFISSIONAL DE DEFENSORES REALIZADOS</v>
      </c>
      <c r="O1126" s="13" t="s">
        <v>2331</v>
      </c>
      <c r="P1126" s="13" t="s">
        <v>147</v>
      </c>
      <c r="Q1126" s="15" t="n">
        <v>10</v>
      </c>
      <c r="R1126" s="69" t="str">
        <f aca="false">VLOOKUP(O1126,'PRODUTOS PPA'!G:G,1,0)</f>
        <v>APRIMORAMENTO PROFISSIONAL DE DEFENSORES REALIZADOS</v>
      </c>
      <c r="S1126" s="15" t="s">
        <v>2328</v>
      </c>
      <c r="T1126" s="15" t="s">
        <v>2332</v>
      </c>
      <c r="U1126" s="15" t="n">
        <v>500000</v>
      </c>
      <c r="V1126" s="15"/>
      <c r="W1126" s="13"/>
      <c r="X1126" s="13"/>
      <c r="Y1126" s="13"/>
      <c r="Z1126" s="13"/>
      <c r="AA1126" s="13"/>
      <c r="AB1126" s="13"/>
      <c r="AC1126" s="13"/>
      <c r="AD1126" s="13"/>
      <c r="AE1126" s="13"/>
      <c r="AF1126" s="13"/>
    </row>
    <row r="1127" customFormat="false" ht="15" hidden="false" customHeight="true" outlineLevel="0" collapsed="false">
      <c r="A1127" s="60" t="s">
        <v>51</v>
      </c>
      <c r="B1127" s="61" t="str">
        <f aca="false">VLOOKUP(A1127,PROGRAMAS!A:I,5,0)</f>
        <v>TEMÁTICO</v>
      </c>
      <c r="C1127" s="62" t="str">
        <f aca="false">VLOOKUP(A1127,PROGRAMAS!A:I,2,0)</f>
        <v>GESTÃO MODERNA ORIENTADA PARA RESULTADOS</v>
      </c>
      <c r="D1127" s="62" t="str">
        <f aca="false">VLOOKUP(A1127,PROGRAMAS!A:O,3,0)</f>
        <v>DIRETRIZ IV</v>
      </c>
      <c r="E1127" s="62" t="str">
        <f aca="false">VLOOKUP(A1127,PROGRAMAS!A:O,6,0)</f>
        <v>INSTITUCIONAL</v>
      </c>
      <c r="F1127" s="74" t="s">
        <v>2328</v>
      </c>
      <c r="G1127" s="66" t="str">
        <f aca="false">VLOOKUP(F1127,'AÇÕES ORÇAMENTÁRIAS'!D:E,2,0)</f>
        <v>2282</v>
      </c>
      <c r="H1127" s="65" t="n">
        <f aca="false">VLOOKUP(CONCATENATE(G1127,J1127),'AÇÕES ORÇAMENTÁRIAS'!O:P,2,0)</f>
        <v>500000</v>
      </c>
      <c r="I1127" s="65" t="n">
        <f aca="false">VLOOKUP(CONCATENATE(G1127,J1127),'AÇÕES ORÇAMENTÁRIAS'!O:Q,3,0)</f>
        <v>30540.57</v>
      </c>
      <c r="J1127" s="66" t="str">
        <f aca="false">LEFT(K1127,5)</f>
        <v>35102</v>
      </c>
      <c r="K1127" s="67" t="s">
        <v>2329</v>
      </c>
      <c r="L1127" s="82" t="s">
        <v>2330</v>
      </c>
      <c r="M1127" s="66" t="str">
        <f aca="false">VLOOKUP(L1127,'AÇÕES ESTRATÉGICAS'!D:E,2,0)</f>
        <v>1589</v>
      </c>
      <c r="N1127" s="66" t="str">
        <f aca="false">CONCATENATE(J1127,O1127)</f>
        <v>35102EQUIPAMENTOS ADMINISTRATIVOS ADIQUIRIDO</v>
      </c>
      <c r="O1127" s="13" t="s">
        <v>2333</v>
      </c>
      <c r="P1127" s="13" t="s">
        <v>213</v>
      </c>
      <c r="Q1127" s="15" t="n">
        <v>20</v>
      </c>
      <c r="R1127" s="69" t="str">
        <f aca="false">VLOOKUP(O1127,'PRODUTOS PPA'!G:G,1,0)</f>
        <v>EQUIPAMENTOS ADMINISTRATIVOS ADIQUIRIDO</v>
      </c>
      <c r="S1127" s="15" t="s">
        <v>2328</v>
      </c>
      <c r="T1127" s="15" t="s">
        <v>2332</v>
      </c>
      <c r="U1127" s="15" t="n">
        <v>500000</v>
      </c>
      <c r="V1127" s="15"/>
      <c r="W1127" s="13"/>
      <c r="X1127" s="13"/>
      <c r="Y1127" s="13"/>
      <c r="Z1127" s="13"/>
      <c r="AA1127" s="13"/>
      <c r="AB1127" s="13"/>
      <c r="AC1127" s="13"/>
      <c r="AD1127" s="13"/>
      <c r="AE1127" s="13"/>
      <c r="AF1127" s="13"/>
    </row>
    <row r="1128" customFormat="false" ht="15" hidden="false" customHeight="true" outlineLevel="0" collapsed="false">
      <c r="A1128" s="60" t="s">
        <v>51</v>
      </c>
      <c r="B1128" s="61" t="str">
        <f aca="false">VLOOKUP(A1128,PROGRAMAS!A:I,5,0)</f>
        <v>TEMÁTICO</v>
      </c>
      <c r="C1128" s="62" t="str">
        <f aca="false">VLOOKUP(A1128,PROGRAMAS!A:I,2,0)</f>
        <v>GESTÃO MODERNA ORIENTADA PARA RESULTADOS</v>
      </c>
      <c r="D1128" s="62" t="str">
        <f aca="false">VLOOKUP(A1128,PROGRAMAS!A:O,3,0)</f>
        <v>DIRETRIZ IV</v>
      </c>
      <c r="E1128" s="62" t="str">
        <f aca="false">VLOOKUP(A1128,PROGRAMAS!A:O,6,0)</f>
        <v>INSTITUCIONAL</v>
      </c>
      <c r="F1128" s="74" t="s">
        <v>2328</v>
      </c>
      <c r="G1128" s="66" t="str">
        <f aca="false">VLOOKUP(F1128,'AÇÕES ORÇAMENTÁRIAS'!D:E,2,0)</f>
        <v>2282</v>
      </c>
      <c r="H1128" s="65" t="n">
        <f aca="false">VLOOKUP(CONCATENATE(G1128,J1128),'AÇÕES ORÇAMENTÁRIAS'!O:P,2,0)</f>
        <v>500000</v>
      </c>
      <c r="I1128" s="65" t="n">
        <f aca="false">VLOOKUP(CONCATENATE(G1128,J1128),'AÇÕES ORÇAMENTÁRIAS'!O:Q,3,0)</f>
        <v>30540.57</v>
      </c>
      <c r="J1128" s="66" t="str">
        <f aca="false">LEFT(K1128,5)</f>
        <v>35102</v>
      </c>
      <c r="K1128" s="67" t="s">
        <v>2329</v>
      </c>
      <c r="L1128" s="82" t="s">
        <v>2330</v>
      </c>
      <c r="M1128" s="66" t="str">
        <f aca="false">VLOOKUP(L1128,'AÇÕES ESTRATÉGICAS'!D:E,2,0)</f>
        <v>1589</v>
      </c>
      <c r="N1128" s="66" t="str">
        <f aca="false">CONCATENATE(J1128,O1128)</f>
        <v>35102EQUIPAMENTOS DE INFORMÁTICA ADQUIRIDOS</v>
      </c>
      <c r="O1128" s="13" t="s">
        <v>1819</v>
      </c>
      <c r="P1128" s="13" t="s">
        <v>327</v>
      </c>
      <c r="Q1128" s="15" t="n">
        <v>15</v>
      </c>
      <c r="R1128" s="69" t="str">
        <f aca="false">VLOOKUP(O1128,'PRODUTOS PPA'!G:G,1,0)</f>
        <v>EQUIPAMENTOS DE INFORMÁTICA ADQUIRIDOS</v>
      </c>
      <c r="S1128" s="15" t="s">
        <v>2328</v>
      </c>
      <c r="T1128" s="15" t="s">
        <v>2332</v>
      </c>
      <c r="U1128" s="15" t="n">
        <v>500000</v>
      </c>
      <c r="V1128" s="15"/>
      <c r="W1128" s="13"/>
      <c r="X1128" s="13"/>
      <c r="Y1128" s="13"/>
      <c r="Z1128" s="13"/>
      <c r="AA1128" s="13"/>
      <c r="AB1128" s="13"/>
      <c r="AC1128" s="13"/>
      <c r="AD1128" s="13"/>
      <c r="AE1128" s="13"/>
      <c r="AF1128" s="13"/>
    </row>
    <row r="1129" customFormat="false" ht="15" hidden="false" customHeight="true" outlineLevel="0" collapsed="false">
      <c r="A1129" s="60" t="s">
        <v>51</v>
      </c>
      <c r="B1129" s="61" t="str">
        <f aca="false">VLOOKUP(A1129,PROGRAMAS!A:I,5,0)</f>
        <v>TEMÁTICO</v>
      </c>
      <c r="C1129" s="62" t="str">
        <f aca="false">VLOOKUP(A1129,PROGRAMAS!A:I,2,0)</f>
        <v>GESTÃO MODERNA ORIENTADA PARA RESULTADOS</v>
      </c>
      <c r="D1129" s="62" t="str">
        <f aca="false">VLOOKUP(A1129,PROGRAMAS!A:O,3,0)</f>
        <v>DIRETRIZ IV</v>
      </c>
      <c r="E1129" s="62" t="str">
        <f aca="false">VLOOKUP(A1129,PROGRAMAS!A:O,6,0)</f>
        <v>INSTITUCIONAL</v>
      </c>
      <c r="F1129" s="74" t="s">
        <v>2328</v>
      </c>
      <c r="G1129" s="66" t="str">
        <f aca="false">VLOOKUP(F1129,'AÇÕES ORÇAMENTÁRIAS'!D:E,2,0)</f>
        <v>2282</v>
      </c>
      <c r="H1129" s="65" t="n">
        <f aca="false">VLOOKUP(CONCATENATE(G1129,J1129),'AÇÕES ORÇAMENTÁRIAS'!O:P,2,0)</f>
        <v>500000</v>
      </c>
      <c r="I1129" s="65" t="n">
        <f aca="false">VLOOKUP(CONCATENATE(G1129,J1129),'AÇÕES ORÇAMENTÁRIAS'!O:Q,3,0)</f>
        <v>30540.57</v>
      </c>
      <c r="J1129" s="66" t="str">
        <f aca="false">LEFT(K1129,5)</f>
        <v>35102</v>
      </c>
      <c r="K1129" s="67" t="s">
        <v>2329</v>
      </c>
      <c r="L1129" s="82" t="s">
        <v>2330</v>
      </c>
      <c r="M1129" s="66" t="str">
        <f aca="false">VLOOKUP(L1129,'AÇÕES ESTRATÉGICAS'!D:E,2,0)</f>
        <v>1589</v>
      </c>
      <c r="N1129" s="66" t="str">
        <f aca="false">CONCATENATE(J1129,O1129)</f>
        <v>35102SERVIDORES CAPACITADOS E QUALIFICADOS</v>
      </c>
      <c r="O1129" s="13" t="s">
        <v>2334</v>
      </c>
      <c r="P1129" s="13" t="s">
        <v>136</v>
      </c>
      <c r="Q1129" s="15" t="n">
        <v>25</v>
      </c>
      <c r="R1129" s="69" t="str">
        <f aca="false">VLOOKUP(O1129,'PRODUTOS PPA'!G:G,1,0)</f>
        <v>SERVIDORES CAPACITADOS E QUALIFICADOS</v>
      </c>
      <c r="S1129" s="15" t="s">
        <v>2328</v>
      </c>
      <c r="T1129" s="15" t="s">
        <v>2332</v>
      </c>
      <c r="U1129" s="15" t="n">
        <v>500000</v>
      </c>
      <c r="V1129" s="15"/>
      <c r="W1129" s="13"/>
      <c r="X1129" s="13"/>
      <c r="Y1129" s="13"/>
      <c r="Z1129" s="13"/>
      <c r="AA1129" s="13"/>
      <c r="AB1129" s="13"/>
      <c r="AC1129" s="13"/>
      <c r="AD1129" s="13"/>
      <c r="AE1129" s="13"/>
      <c r="AF1129" s="13"/>
    </row>
    <row r="1130" customFormat="false" ht="15" hidden="false" customHeight="true" outlineLevel="0" collapsed="false">
      <c r="A1130" s="60" t="s">
        <v>51</v>
      </c>
      <c r="B1130" s="61" t="str">
        <f aca="false">VLOOKUP(A1130,PROGRAMAS!A:I,5,0)</f>
        <v>TEMÁTICO</v>
      </c>
      <c r="C1130" s="62" t="str">
        <f aca="false">VLOOKUP(A1130,PROGRAMAS!A:I,2,0)</f>
        <v>GESTÃO MODERNA ORIENTADA PARA RESULTADOS</v>
      </c>
      <c r="D1130" s="62" t="str">
        <f aca="false">VLOOKUP(A1130,PROGRAMAS!A:O,3,0)</f>
        <v>DIRETRIZ IV</v>
      </c>
      <c r="E1130" s="62" t="str">
        <f aca="false">VLOOKUP(A1130,PROGRAMAS!A:O,6,0)</f>
        <v>INSTITUCIONAL</v>
      </c>
      <c r="F1130" s="74" t="s">
        <v>2335</v>
      </c>
      <c r="G1130" s="66" t="str">
        <f aca="false">VLOOKUP(F1130,'AÇÕES ORÇAMENTÁRIAS'!D:E,2,0)</f>
        <v>2309</v>
      </c>
      <c r="H1130" s="65" t="n">
        <f aca="false">VLOOKUP(CONCATENATE(G1130,J1130),'AÇÕES ORÇAMENTÁRIAS'!O:P,2,0)</f>
        <v>800000</v>
      </c>
      <c r="I1130" s="65" t="n">
        <f aca="false">VLOOKUP(CONCATENATE(G1130,J1130),'AÇÕES ORÇAMENTÁRIAS'!O:Q,3,0)</f>
        <v>2325</v>
      </c>
      <c r="J1130" s="66" t="str">
        <f aca="false">LEFT(K1130,5)</f>
        <v>36101</v>
      </c>
      <c r="K1130" s="67" t="s">
        <v>2336</v>
      </c>
      <c r="L1130" s="82" t="s">
        <v>2337</v>
      </c>
      <c r="M1130" s="66" t="str">
        <f aca="false">VLOOKUP(L1130,'AÇÕES ESTRATÉGICAS'!D:E,2,0)</f>
        <v>1621</v>
      </c>
      <c r="N1130" s="66" t="str">
        <f aca="false">CONCATENATE(J1130,O1130)</f>
        <v>36101EQUIPAMENTOS DE INFORMÁTICA ADQUIRIDOS</v>
      </c>
      <c r="O1130" s="13" t="s">
        <v>1819</v>
      </c>
      <c r="P1130" s="13" t="s">
        <v>327</v>
      </c>
      <c r="Q1130" s="15" t="n">
        <v>50</v>
      </c>
      <c r="R1130" s="69" t="str">
        <f aca="false">VLOOKUP(O1130,'PRODUTOS PPA'!G:G,1,0)</f>
        <v>EQUIPAMENTOS DE INFORMÁTICA ADQUIRIDOS</v>
      </c>
      <c r="S1130" s="15" t="s">
        <v>2335</v>
      </c>
      <c r="T1130" s="15" t="s">
        <v>2338</v>
      </c>
      <c r="U1130" s="15" t="n">
        <v>800000</v>
      </c>
      <c r="V1130" s="15"/>
      <c r="W1130" s="13"/>
      <c r="X1130" s="13"/>
      <c r="Y1130" s="13"/>
      <c r="Z1130" s="13"/>
      <c r="AA1130" s="13"/>
      <c r="AB1130" s="13"/>
      <c r="AC1130" s="13"/>
      <c r="AD1130" s="13"/>
      <c r="AE1130" s="13"/>
      <c r="AF1130" s="13"/>
    </row>
    <row r="1131" customFormat="false" ht="15" hidden="false" customHeight="true" outlineLevel="0" collapsed="false">
      <c r="A1131" s="60" t="s">
        <v>51</v>
      </c>
      <c r="B1131" s="61" t="str">
        <f aca="false">VLOOKUP(A1131,PROGRAMAS!A:I,5,0)</f>
        <v>TEMÁTICO</v>
      </c>
      <c r="C1131" s="62" t="str">
        <f aca="false">VLOOKUP(A1131,PROGRAMAS!A:I,2,0)</f>
        <v>GESTÃO MODERNA ORIENTADA PARA RESULTADOS</v>
      </c>
      <c r="D1131" s="62" t="str">
        <f aca="false">VLOOKUP(A1131,PROGRAMAS!A:O,3,0)</f>
        <v>DIRETRIZ IV</v>
      </c>
      <c r="E1131" s="62" t="str">
        <f aca="false">VLOOKUP(A1131,PROGRAMAS!A:O,6,0)</f>
        <v>INSTITUCIONAL</v>
      </c>
      <c r="F1131" s="74" t="s">
        <v>2335</v>
      </c>
      <c r="G1131" s="66" t="str">
        <f aca="false">VLOOKUP(F1131,'AÇÕES ORÇAMENTÁRIAS'!D:E,2,0)</f>
        <v>2309</v>
      </c>
      <c r="H1131" s="65" t="n">
        <f aca="false">VLOOKUP(CONCATENATE(G1131,J1131),'AÇÕES ORÇAMENTÁRIAS'!O:P,2,0)</f>
        <v>800000</v>
      </c>
      <c r="I1131" s="65" t="n">
        <f aca="false">VLOOKUP(CONCATENATE(G1131,J1131),'AÇÕES ORÇAMENTÁRIAS'!O:Q,3,0)</f>
        <v>2325</v>
      </c>
      <c r="J1131" s="66" t="str">
        <f aca="false">LEFT(K1131,5)</f>
        <v>36101</v>
      </c>
      <c r="K1131" s="67" t="s">
        <v>2336</v>
      </c>
      <c r="L1131" s="82" t="s">
        <v>2337</v>
      </c>
      <c r="M1131" s="66" t="str">
        <f aca="false">VLOOKUP(L1131,'AÇÕES ESTRATÉGICAS'!D:E,2,0)</f>
        <v>1621</v>
      </c>
      <c r="N1131" s="66" t="str">
        <f aca="false">CONCATENATE(J1131,O1131)</f>
        <v>36101REESTRUTURAÇÃO FÍSICA REALIZADA</v>
      </c>
      <c r="O1131" s="13" t="s">
        <v>2339</v>
      </c>
      <c r="P1131" s="13" t="s">
        <v>1865</v>
      </c>
      <c r="Q1131" s="15" t="n">
        <v>1000</v>
      </c>
      <c r="R1131" s="69" t="str">
        <f aca="false">VLOOKUP(O1131,'PRODUTOS PPA'!G:G,1,0)</f>
        <v>REESTRUTURAÇÃO FÍSICA REALIZADA</v>
      </c>
      <c r="S1131" s="15" t="s">
        <v>2335</v>
      </c>
      <c r="T1131" s="15" t="s">
        <v>2338</v>
      </c>
      <c r="U1131" s="15" t="n">
        <v>800000</v>
      </c>
      <c r="V1131" s="15"/>
      <c r="W1131" s="13"/>
      <c r="X1131" s="13"/>
      <c r="Y1131" s="13"/>
      <c r="Z1131" s="13"/>
      <c r="AA1131" s="13"/>
      <c r="AB1131" s="13"/>
      <c r="AC1131" s="13"/>
      <c r="AD1131" s="13"/>
      <c r="AE1131" s="13"/>
      <c r="AF1131" s="13"/>
    </row>
    <row r="1132" customFormat="false" ht="15" hidden="false" customHeight="true" outlineLevel="0" collapsed="false">
      <c r="A1132" s="60" t="s">
        <v>51</v>
      </c>
      <c r="B1132" s="61" t="str">
        <f aca="false">VLOOKUP(A1132,PROGRAMAS!A:I,5,0)</f>
        <v>TEMÁTICO</v>
      </c>
      <c r="C1132" s="62" t="str">
        <f aca="false">VLOOKUP(A1132,PROGRAMAS!A:I,2,0)</f>
        <v>GESTÃO MODERNA ORIENTADA PARA RESULTADOS</v>
      </c>
      <c r="D1132" s="62" t="str">
        <f aca="false">VLOOKUP(A1132,PROGRAMAS!A:O,3,0)</f>
        <v>DIRETRIZ IV</v>
      </c>
      <c r="E1132" s="62" t="str">
        <f aca="false">VLOOKUP(A1132,PROGRAMAS!A:O,6,0)</f>
        <v>INSTITUCIONAL</v>
      </c>
      <c r="F1132" s="74" t="s">
        <v>2335</v>
      </c>
      <c r="G1132" s="66" t="str">
        <f aca="false">VLOOKUP(F1132,'AÇÕES ORÇAMENTÁRIAS'!D:E,2,0)</f>
        <v>2309</v>
      </c>
      <c r="H1132" s="65" t="n">
        <f aca="false">VLOOKUP(CONCATENATE(G1132,J1132),'AÇÕES ORÇAMENTÁRIAS'!O:P,2,0)</f>
        <v>800000</v>
      </c>
      <c r="I1132" s="65" t="n">
        <f aca="false">VLOOKUP(CONCATENATE(G1132,J1132),'AÇÕES ORÇAMENTÁRIAS'!O:Q,3,0)</f>
        <v>2325</v>
      </c>
      <c r="J1132" s="66" t="str">
        <f aca="false">LEFT(K1132,5)</f>
        <v>36101</v>
      </c>
      <c r="K1132" s="67" t="s">
        <v>2336</v>
      </c>
      <c r="L1132" s="82" t="s">
        <v>2337</v>
      </c>
      <c r="M1132" s="66" t="str">
        <f aca="false">VLOOKUP(L1132,'AÇÕES ESTRATÉGICAS'!D:E,2,0)</f>
        <v>1621</v>
      </c>
      <c r="N1132" s="66" t="str">
        <f aca="false">CONCATENATE(J1132,O1132)</f>
        <v>36101SEDE PGE IMPLANTADA - SETORIAL DE PARNAÍBA</v>
      </c>
      <c r="O1132" s="13" t="s">
        <v>2340</v>
      </c>
      <c r="P1132" s="13" t="s">
        <v>621</v>
      </c>
      <c r="Q1132" s="15" t="n">
        <v>1</v>
      </c>
      <c r="R1132" s="69" t="str">
        <f aca="false">VLOOKUP(O1132,'PRODUTOS PPA'!G:G,1,0)</f>
        <v>SEDE PGE IMPLANTADA - SETORIAL DE PARNAÍBA</v>
      </c>
      <c r="S1132" s="15" t="s">
        <v>2335</v>
      </c>
      <c r="T1132" s="15" t="s">
        <v>2338</v>
      </c>
      <c r="U1132" s="15" t="n">
        <v>800000</v>
      </c>
      <c r="V1132" s="15"/>
      <c r="W1132" s="13"/>
      <c r="X1132" s="13"/>
      <c r="Y1132" s="13"/>
      <c r="Z1132" s="13"/>
      <c r="AA1132" s="13"/>
      <c r="AB1132" s="13"/>
      <c r="AC1132" s="13"/>
      <c r="AD1132" s="13"/>
      <c r="AE1132" s="13"/>
      <c r="AF1132" s="13"/>
    </row>
    <row r="1133" customFormat="false" ht="15" hidden="false" customHeight="true" outlineLevel="0" collapsed="false">
      <c r="A1133" s="60" t="s">
        <v>51</v>
      </c>
      <c r="B1133" s="61" t="str">
        <f aca="false">VLOOKUP(A1133,PROGRAMAS!A:I,5,0)</f>
        <v>TEMÁTICO</v>
      </c>
      <c r="C1133" s="62" t="str">
        <f aca="false">VLOOKUP(A1133,PROGRAMAS!A:I,2,0)</f>
        <v>GESTÃO MODERNA ORIENTADA PARA RESULTADOS</v>
      </c>
      <c r="D1133" s="62" t="str">
        <f aca="false">VLOOKUP(A1133,PROGRAMAS!A:O,3,0)</f>
        <v>DIRETRIZ IV</v>
      </c>
      <c r="E1133" s="62" t="str">
        <f aca="false">VLOOKUP(A1133,PROGRAMAS!A:O,6,0)</f>
        <v>INSTITUCIONAL</v>
      </c>
      <c r="F1133" s="74" t="s">
        <v>2335</v>
      </c>
      <c r="G1133" s="66" t="str">
        <f aca="false">VLOOKUP(F1133,'AÇÕES ORÇAMENTÁRIAS'!D:E,2,0)</f>
        <v>2309</v>
      </c>
      <c r="H1133" s="65" t="n">
        <f aca="false">VLOOKUP(CONCATENATE(G1133,J1133),'AÇÕES ORÇAMENTÁRIAS'!O:P,2,0)</f>
        <v>800000</v>
      </c>
      <c r="I1133" s="65" t="n">
        <f aca="false">VLOOKUP(CONCATENATE(G1133,J1133),'AÇÕES ORÇAMENTÁRIAS'!O:Q,3,0)</f>
        <v>2325</v>
      </c>
      <c r="J1133" s="66" t="str">
        <f aca="false">LEFT(K1133,5)</f>
        <v>36101</v>
      </c>
      <c r="K1133" s="67" t="s">
        <v>2336</v>
      </c>
      <c r="L1133" s="82" t="s">
        <v>2337</v>
      </c>
      <c r="M1133" s="66" t="str">
        <f aca="false">VLOOKUP(L1133,'AÇÕES ESTRATÉGICAS'!D:E,2,0)</f>
        <v>1621</v>
      </c>
      <c r="N1133" s="66" t="str">
        <f aca="false">CONCATENATE(J1133,O1133)</f>
        <v>36101SERVIDORES PÚBLICOS CAPACITADOS</v>
      </c>
      <c r="O1133" s="13" t="s">
        <v>2341</v>
      </c>
      <c r="P1133" s="13" t="s">
        <v>321</v>
      </c>
      <c r="Q1133" s="15" t="n">
        <v>100</v>
      </c>
      <c r="R1133" s="69" t="str">
        <f aca="false">VLOOKUP(O1133,'PRODUTOS PPA'!G:G,1,0)</f>
        <v>SERVIDORES PÚBLICOS CAPACITADOS</v>
      </c>
      <c r="S1133" s="15" t="s">
        <v>2335</v>
      </c>
      <c r="T1133" s="15" t="s">
        <v>2338</v>
      </c>
      <c r="U1133" s="15" t="n">
        <v>800000</v>
      </c>
      <c r="V1133" s="15"/>
      <c r="W1133" s="13"/>
      <c r="X1133" s="13"/>
      <c r="Y1133" s="13"/>
      <c r="Z1133" s="13"/>
      <c r="AA1133" s="13"/>
      <c r="AB1133" s="13"/>
      <c r="AC1133" s="13"/>
      <c r="AD1133" s="13"/>
      <c r="AE1133" s="13"/>
      <c r="AF1133" s="13"/>
    </row>
    <row r="1134" customFormat="false" ht="15" hidden="false" customHeight="true" outlineLevel="0" collapsed="false">
      <c r="A1134" s="60" t="s">
        <v>94</v>
      </c>
      <c r="B1134" s="61" t="str">
        <f aca="false">VLOOKUP(A1134,PROGRAMAS!A:I,5,0)</f>
        <v>GESTÃO</v>
      </c>
      <c r="C1134" s="62" t="str">
        <f aca="false">VLOOKUP(A1134,PROGRAMAS!A:I,2,0)</f>
        <v>GESTÃO E MANUTENÇÃO DO PODER EXECUTIVO</v>
      </c>
      <c r="D1134" s="62" t="str">
        <f aca="false">VLOOKUP(A1134,PROGRAMAS!A:O,3,0)</f>
        <v>DIRETRIZ IV</v>
      </c>
      <c r="E1134" s="62"/>
      <c r="F1134" s="74" t="s">
        <v>2335</v>
      </c>
      <c r="G1134" s="66" t="str">
        <f aca="false">VLOOKUP(F1134,'AÇÕES ORÇAMENTÁRIAS'!D:E,2,0)</f>
        <v>2309</v>
      </c>
      <c r="H1134" s="65" t="n">
        <f aca="false">VLOOKUP(CONCATENATE(G1134,J1134),'AÇÕES ORÇAMENTÁRIAS'!O:P,2,0)</f>
        <v>800000</v>
      </c>
      <c r="I1134" s="65" t="n">
        <f aca="false">VLOOKUP(CONCATENATE(G1134,J1134),'AÇÕES ORÇAMENTÁRIAS'!O:Q,3,0)</f>
        <v>2325</v>
      </c>
      <c r="J1134" s="66" t="str">
        <f aca="false">LEFT(K1134,5)</f>
        <v>36101</v>
      </c>
      <c r="K1134" s="67" t="s">
        <v>2336</v>
      </c>
      <c r="L1134" s="82" t="s">
        <v>2342</v>
      </c>
      <c r="M1134" s="66" t="str">
        <f aca="false">VLOOKUP(L1134,'AÇÕES ESTRATÉGICAS'!D:E,2,0)</f>
        <v>2491</v>
      </c>
      <c r="N1134" s="66" t="str">
        <f aca="false">CONCATENATE(J1134,O1134)</f>
        <v>36101CONCURSO PÚBLICO ÁREA MEIO REALIZADO</v>
      </c>
      <c r="O1134" s="13" t="s">
        <v>2343</v>
      </c>
      <c r="P1134" s="13" t="s">
        <v>1610</v>
      </c>
      <c r="Q1134" s="15" t="n">
        <v>1</v>
      </c>
      <c r="R1134" s="69" t="str">
        <f aca="false">VLOOKUP(O1134,'PRODUTOS PPA'!G:G,1,0)</f>
        <v>CONCURSO PÚBLICO ÁREA MEIO REALIZADO</v>
      </c>
      <c r="S1134" s="15" t="s">
        <v>2335</v>
      </c>
      <c r="T1134" s="15" t="s">
        <v>2338</v>
      </c>
      <c r="U1134" s="15" t="n">
        <v>800000</v>
      </c>
      <c r="V1134" s="15"/>
      <c r="W1134" s="13"/>
      <c r="X1134" s="13"/>
      <c r="Y1134" s="13"/>
      <c r="Z1134" s="13"/>
      <c r="AA1134" s="13"/>
      <c r="AB1134" s="13"/>
      <c r="AC1134" s="13"/>
      <c r="AD1134" s="13"/>
      <c r="AE1134" s="13"/>
      <c r="AF1134" s="13"/>
    </row>
    <row r="1135" customFormat="false" ht="15" hidden="false" customHeight="true" outlineLevel="0" collapsed="false">
      <c r="A1135" s="60" t="s">
        <v>94</v>
      </c>
      <c r="B1135" s="61" t="str">
        <f aca="false">VLOOKUP(A1135,PROGRAMAS!A:I,5,0)</f>
        <v>GESTÃO</v>
      </c>
      <c r="C1135" s="62" t="str">
        <f aca="false">VLOOKUP(A1135,PROGRAMAS!A:I,2,0)</f>
        <v>GESTÃO E MANUTENÇÃO DO PODER EXECUTIVO</v>
      </c>
      <c r="D1135" s="62" t="str">
        <f aca="false">VLOOKUP(A1135,PROGRAMAS!A:O,3,0)</f>
        <v>DIRETRIZ IV</v>
      </c>
      <c r="E1135" s="62"/>
      <c r="F1135" s="74" t="s">
        <v>2335</v>
      </c>
      <c r="G1135" s="66" t="str">
        <f aca="false">VLOOKUP(F1135,'AÇÕES ORÇAMENTÁRIAS'!D:E,2,0)</f>
        <v>2309</v>
      </c>
      <c r="H1135" s="65" t="n">
        <f aca="false">VLOOKUP(CONCATENATE(G1135,J1135),'AÇÕES ORÇAMENTÁRIAS'!O:P,2,0)</f>
        <v>800000</v>
      </c>
      <c r="I1135" s="65" t="n">
        <f aca="false">VLOOKUP(CONCATENATE(G1135,J1135),'AÇÕES ORÇAMENTÁRIAS'!O:Q,3,0)</f>
        <v>2325</v>
      </c>
      <c r="J1135" s="66" t="str">
        <f aca="false">LEFT(K1135,5)</f>
        <v>36101</v>
      </c>
      <c r="K1135" s="67" t="s">
        <v>2336</v>
      </c>
      <c r="L1135" s="82" t="s">
        <v>2342</v>
      </c>
      <c r="M1135" s="66" t="str">
        <f aca="false">VLOOKUP(L1135,'AÇÕES ESTRATÉGICAS'!D:E,2,0)</f>
        <v>2491</v>
      </c>
      <c r="N1135" s="66" t="str">
        <f aca="false">CONCATENATE(J1135,O1135)</f>
        <v>36101GESTÃO EFICIENTE</v>
      </c>
      <c r="O1135" s="13" t="s">
        <v>269</v>
      </c>
      <c r="P1135" s="13" t="s">
        <v>136</v>
      </c>
      <c r="Q1135" s="15" t="n">
        <v>100</v>
      </c>
      <c r="R1135" s="69" t="str">
        <f aca="false">VLOOKUP(O1135,'PRODUTOS PPA'!G:G,1,0)</f>
        <v>GESTÃO EFICIENTE</v>
      </c>
      <c r="S1135" s="15" t="s">
        <v>2335</v>
      </c>
      <c r="T1135" s="15" t="s">
        <v>2338</v>
      </c>
      <c r="U1135" s="15" t="n">
        <v>800000</v>
      </c>
      <c r="V1135" s="15"/>
      <c r="W1135" s="13"/>
      <c r="X1135" s="13"/>
      <c r="Y1135" s="13"/>
      <c r="Z1135" s="13"/>
      <c r="AA1135" s="13"/>
      <c r="AB1135" s="13"/>
      <c r="AC1135" s="13"/>
      <c r="AD1135" s="13"/>
      <c r="AE1135" s="13"/>
      <c r="AF1135" s="13"/>
    </row>
    <row r="1136" customFormat="false" ht="15" hidden="false" customHeight="true" outlineLevel="0" collapsed="false">
      <c r="A1136" s="60" t="s">
        <v>51</v>
      </c>
      <c r="B1136" s="61" t="str">
        <f aca="false">VLOOKUP(A1136,PROGRAMAS!A:I,5,0)</f>
        <v>TEMÁTICO</v>
      </c>
      <c r="C1136" s="62" t="str">
        <f aca="false">VLOOKUP(A1136,PROGRAMAS!A:I,2,0)</f>
        <v>GESTÃO MODERNA ORIENTADA PARA RESULTADOS</v>
      </c>
      <c r="D1136" s="62" t="str">
        <f aca="false">VLOOKUP(A1136,PROGRAMAS!A:O,3,0)</f>
        <v>DIRETRIZ IV</v>
      </c>
      <c r="E1136" s="62" t="str">
        <f aca="false">VLOOKUP(A1136,PROGRAMAS!A:O,6,0)</f>
        <v>INSTITUCIONAL</v>
      </c>
      <c r="F1136" s="74" t="s">
        <v>2344</v>
      </c>
      <c r="G1136" s="66" t="str">
        <f aca="false">VLOOKUP(F1136,'AÇÕES ORÇAMENTÁRIAS'!D:E,2,0)</f>
        <v>1049</v>
      </c>
      <c r="H1136" s="65" t="n">
        <f aca="false">VLOOKUP(CONCATENATE(G1136,J1136),'AÇÕES ORÇAMENTÁRIAS'!O:P,2,0)</f>
        <v>2634440</v>
      </c>
      <c r="I1136" s="65" t="n">
        <f aca="false">VLOOKUP(CONCATENATE(G1136,J1136),'AÇÕES ORÇAMENTÁRIAS'!O:Q,3,0)</f>
        <v>5389</v>
      </c>
      <c r="J1136" s="66" t="str">
        <f aca="false">LEFT(K1136,5)</f>
        <v>37101</v>
      </c>
      <c r="K1136" s="67" t="s">
        <v>2345</v>
      </c>
      <c r="L1136" s="82" t="s">
        <v>2344</v>
      </c>
      <c r="M1136" s="66" t="str">
        <f aca="false">VLOOKUP(L1136,'AÇÕES ESTRATÉGICAS'!D:E,2,0)</f>
        <v>2676</v>
      </c>
      <c r="N1136" s="66" t="str">
        <f aca="false">CONCATENATE(J1136,O1136)</f>
        <v>37101CAPACITAÇÃO DE SERVIDORES</v>
      </c>
      <c r="O1136" s="13" t="s">
        <v>363</v>
      </c>
      <c r="P1136" s="13" t="s">
        <v>321</v>
      </c>
      <c r="Q1136" s="15" t="n">
        <v>50</v>
      </c>
      <c r="R1136" s="69" t="str">
        <f aca="false">VLOOKUP(O1136,'PRODUTOS PPA'!G:G,1,0)</f>
        <v>CAPACITAÇÃO DE SERVIDORES</v>
      </c>
      <c r="S1136" s="15" t="s">
        <v>2344</v>
      </c>
      <c r="T1136" s="15" t="s">
        <v>2346</v>
      </c>
      <c r="U1136" s="15" t="n">
        <v>2634440</v>
      </c>
      <c r="V1136" s="15"/>
      <c r="W1136" s="13"/>
      <c r="X1136" s="13"/>
      <c r="Y1136" s="13"/>
      <c r="Z1136" s="13"/>
      <c r="AA1136" s="13"/>
      <c r="AB1136" s="13"/>
      <c r="AC1136" s="13"/>
      <c r="AD1136" s="13"/>
      <c r="AE1136" s="13"/>
      <c r="AF1136" s="13"/>
    </row>
    <row r="1137" customFormat="false" ht="15" hidden="false" customHeight="true" outlineLevel="0" collapsed="false">
      <c r="A1137" s="60" t="s">
        <v>51</v>
      </c>
      <c r="B1137" s="61" t="str">
        <f aca="false">VLOOKUP(A1137,PROGRAMAS!A:I,5,0)</f>
        <v>TEMÁTICO</v>
      </c>
      <c r="C1137" s="62" t="str">
        <f aca="false">VLOOKUP(A1137,PROGRAMAS!A:I,2,0)</f>
        <v>GESTÃO MODERNA ORIENTADA PARA RESULTADOS</v>
      </c>
      <c r="D1137" s="62" t="str">
        <f aca="false">VLOOKUP(A1137,PROGRAMAS!A:O,3,0)</f>
        <v>DIRETRIZ IV</v>
      </c>
      <c r="E1137" s="62" t="str">
        <f aca="false">VLOOKUP(A1137,PROGRAMAS!A:O,6,0)</f>
        <v>INSTITUCIONAL</v>
      </c>
      <c r="F1137" s="74" t="s">
        <v>2344</v>
      </c>
      <c r="G1137" s="66" t="str">
        <f aca="false">VLOOKUP(F1137,'AÇÕES ORÇAMENTÁRIAS'!D:E,2,0)</f>
        <v>1049</v>
      </c>
      <c r="H1137" s="65" t="n">
        <f aca="false">VLOOKUP(CONCATENATE(G1137,J1137),'AÇÕES ORÇAMENTÁRIAS'!O:P,2,0)</f>
        <v>2634440</v>
      </c>
      <c r="I1137" s="65" t="n">
        <f aca="false">VLOOKUP(CONCATENATE(G1137,J1137),'AÇÕES ORÇAMENTÁRIAS'!O:Q,3,0)</f>
        <v>5389</v>
      </c>
      <c r="J1137" s="66" t="str">
        <f aca="false">LEFT(K1137,5)</f>
        <v>37101</v>
      </c>
      <c r="K1137" s="67" t="s">
        <v>2345</v>
      </c>
      <c r="L1137" s="82" t="s">
        <v>2344</v>
      </c>
      <c r="M1137" s="66" t="str">
        <f aca="false">VLOOKUP(L1137,'AÇÕES ESTRATÉGICAS'!D:E,2,0)</f>
        <v>2676</v>
      </c>
      <c r="N1137" s="66" t="str">
        <f aca="false">CONCATENATE(J1137,O1137)</f>
        <v>37101CARTILHAS E INFORMATIVOS DISTRIBUÍDOS</v>
      </c>
      <c r="O1137" s="13" t="s">
        <v>2347</v>
      </c>
      <c r="P1137" s="13" t="s">
        <v>147</v>
      </c>
      <c r="Q1137" s="15" t="n">
        <v>15000</v>
      </c>
      <c r="R1137" s="69" t="str">
        <f aca="false">VLOOKUP(O1137,'PRODUTOS PPA'!G:G,1,0)</f>
        <v>CARTILHAS E INFORMATIVOS DISTRIBUÍDOS</v>
      </c>
      <c r="S1137" s="15" t="s">
        <v>2344</v>
      </c>
      <c r="T1137" s="15" t="s">
        <v>2346</v>
      </c>
      <c r="U1137" s="15" t="n">
        <v>2634440</v>
      </c>
      <c r="V1137" s="15"/>
      <c r="W1137" s="13"/>
      <c r="X1137" s="13"/>
      <c r="Y1137" s="13"/>
      <c r="Z1137" s="13"/>
      <c r="AA1137" s="13"/>
      <c r="AB1137" s="13"/>
      <c r="AC1137" s="13"/>
      <c r="AD1137" s="13"/>
      <c r="AE1137" s="13"/>
      <c r="AF1137" s="13"/>
    </row>
    <row r="1138" customFormat="false" ht="15" hidden="false" customHeight="true" outlineLevel="0" collapsed="false">
      <c r="A1138" s="60" t="s">
        <v>51</v>
      </c>
      <c r="B1138" s="61" t="str">
        <f aca="false">VLOOKUP(A1138,PROGRAMAS!A:I,5,0)</f>
        <v>TEMÁTICO</v>
      </c>
      <c r="C1138" s="62" t="str">
        <f aca="false">VLOOKUP(A1138,PROGRAMAS!A:I,2,0)</f>
        <v>GESTÃO MODERNA ORIENTADA PARA RESULTADOS</v>
      </c>
      <c r="D1138" s="62" t="str">
        <f aca="false">VLOOKUP(A1138,PROGRAMAS!A:O,3,0)</f>
        <v>DIRETRIZ IV</v>
      </c>
      <c r="E1138" s="62" t="str">
        <f aca="false">VLOOKUP(A1138,PROGRAMAS!A:O,6,0)</f>
        <v>INSTITUCIONAL</v>
      </c>
      <c r="F1138" s="74" t="s">
        <v>2344</v>
      </c>
      <c r="G1138" s="66" t="str">
        <f aca="false">VLOOKUP(F1138,'AÇÕES ORÇAMENTÁRIAS'!D:E,2,0)</f>
        <v>1049</v>
      </c>
      <c r="H1138" s="65" t="n">
        <f aca="false">VLOOKUP(CONCATENATE(G1138,J1138),'AÇÕES ORÇAMENTÁRIAS'!O:P,2,0)</f>
        <v>2634440</v>
      </c>
      <c r="I1138" s="65" t="n">
        <f aca="false">VLOOKUP(CONCATENATE(G1138,J1138),'AÇÕES ORÇAMENTÁRIAS'!O:Q,3,0)</f>
        <v>5389</v>
      </c>
      <c r="J1138" s="66" t="str">
        <f aca="false">LEFT(K1138,5)</f>
        <v>37101</v>
      </c>
      <c r="K1138" s="67" t="s">
        <v>2345</v>
      </c>
      <c r="L1138" s="82" t="s">
        <v>2344</v>
      </c>
      <c r="M1138" s="66" t="str">
        <f aca="false">VLOOKUP(L1138,'AÇÕES ESTRATÉGICAS'!D:E,2,0)</f>
        <v>2676</v>
      </c>
      <c r="N1138" s="66" t="str">
        <f aca="false">CONCATENATE(J1138,O1138)</f>
        <v>37101CONSULTORIA</v>
      </c>
      <c r="O1138" s="13" t="s">
        <v>2348</v>
      </c>
      <c r="P1138" s="13" t="s">
        <v>147</v>
      </c>
      <c r="Q1138" s="15" t="n">
        <v>12</v>
      </c>
      <c r="R1138" s="69" t="str">
        <f aca="false">VLOOKUP(O1138,'PRODUTOS PPA'!G:G,1,0)</f>
        <v>CONSULTORIA</v>
      </c>
      <c r="S1138" s="15" t="s">
        <v>2344</v>
      </c>
      <c r="T1138" s="15" t="s">
        <v>2346</v>
      </c>
      <c r="U1138" s="15" t="n">
        <v>2634440</v>
      </c>
      <c r="V1138" s="15"/>
      <c r="W1138" s="13"/>
      <c r="X1138" s="13"/>
      <c r="Y1138" s="13"/>
      <c r="Z1138" s="13"/>
      <c r="AA1138" s="13"/>
      <c r="AB1138" s="13"/>
      <c r="AC1138" s="13"/>
      <c r="AD1138" s="13"/>
      <c r="AE1138" s="13"/>
      <c r="AF1138" s="13"/>
    </row>
    <row r="1139" customFormat="false" ht="15" hidden="false" customHeight="true" outlineLevel="0" collapsed="false">
      <c r="A1139" s="60" t="s">
        <v>51</v>
      </c>
      <c r="B1139" s="61" t="str">
        <f aca="false">VLOOKUP(A1139,PROGRAMAS!A:I,5,0)</f>
        <v>TEMÁTICO</v>
      </c>
      <c r="C1139" s="62" t="str">
        <f aca="false">VLOOKUP(A1139,PROGRAMAS!A:I,2,0)</f>
        <v>GESTÃO MODERNA ORIENTADA PARA RESULTADOS</v>
      </c>
      <c r="D1139" s="62" t="str">
        <f aca="false">VLOOKUP(A1139,PROGRAMAS!A:O,3,0)</f>
        <v>DIRETRIZ IV</v>
      </c>
      <c r="E1139" s="62" t="str">
        <f aca="false">VLOOKUP(A1139,PROGRAMAS!A:O,6,0)</f>
        <v>INSTITUCIONAL</v>
      </c>
      <c r="F1139" s="74" t="s">
        <v>2344</v>
      </c>
      <c r="G1139" s="66" t="str">
        <f aca="false">VLOOKUP(F1139,'AÇÕES ORÇAMENTÁRIAS'!D:E,2,0)</f>
        <v>1049</v>
      </c>
      <c r="H1139" s="65" t="n">
        <f aca="false">VLOOKUP(CONCATENATE(G1139,J1139),'AÇÕES ORÇAMENTÁRIAS'!O:P,2,0)</f>
        <v>2634440</v>
      </c>
      <c r="I1139" s="65" t="n">
        <f aca="false">VLOOKUP(CONCATENATE(G1139,J1139),'AÇÕES ORÇAMENTÁRIAS'!O:Q,3,0)</f>
        <v>5389</v>
      </c>
      <c r="J1139" s="66" t="str">
        <f aca="false">LEFT(K1139,5)</f>
        <v>37101</v>
      </c>
      <c r="K1139" s="67" t="s">
        <v>2345</v>
      </c>
      <c r="L1139" s="82" t="s">
        <v>2344</v>
      </c>
      <c r="M1139" s="66" t="str">
        <f aca="false">VLOOKUP(L1139,'AÇÕES ESTRATÉGICAS'!D:E,2,0)</f>
        <v>2676</v>
      </c>
      <c r="N1139" s="66" t="str">
        <f aca="false">CONCATENATE(J1139,O1139)</f>
        <v>37101EQUIPAMENTOS ADQUIRIDOS</v>
      </c>
      <c r="O1139" s="13" t="s">
        <v>595</v>
      </c>
      <c r="P1139" s="13" t="s">
        <v>147</v>
      </c>
      <c r="Q1139" s="15" t="n">
        <v>200</v>
      </c>
      <c r="R1139" s="69" t="str">
        <f aca="false">VLOOKUP(O1139,'PRODUTOS PPA'!G:G,1,0)</f>
        <v>EQUIPAMENTOS ADQUIRIDOS</v>
      </c>
      <c r="S1139" s="15" t="s">
        <v>2344</v>
      </c>
      <c r="T1139" s="15" t="s">
        <v>2346</v>
      </c>
      <c r="U1139" s="15" t="n">
        <v>2634440</v>
      </c>
      <c r="V1139" s="15"/>
      <c r="W1139" s="13"/>
      <c r="X1139" s="13"/>
      <c r="Y1139" s="13"/>
      <c r="Z1139" s="13"/>
      <c r="AA1139" s="13"/>
      <c r="AB1139" s="13"/>
      <c r="AC1139" s="13"/>
      <c r="AD1139" s="13"/>
      <c r="AE1139" s="13"/>
      <c r="AF1139" s="13"/>
    </row>
    <row r="1140" customFormat="false" ht="15" hidden="false" customHeight="true" outlineLevel="0" collapsed="false">
      <c r="A1140" s="60" t="s">
        <v>51</v>
      </c>
      <c r="B1140" s="61" t="str">
        <f aca="false">VLOOKUP(A1140,PROGRAMAS!A:I,5,0)</f>
        <v>TEMÁTICO</v>
      </c>
      <c r="C1140" s="62" t="str">
        <f aca="false">VLOOKUP(A1140,PROGRAMAS!A:I,2,0)</f>
        <v>GESTÃO MODERNA ORIENTADA PARA RESULTADOS</v>
      </c>
      <c r="D1140" s="62" t="str">
        <f aca="false">VLOOKUP(A1140,PROGRAMAS!A:O,3,0)</f>
        <v>DIRETRIZ IV</v>
      </c>
      <c r="E1140" s="62" t="str">
        <f aca="false">VLOOKUP(A1140,PROGRAMAS!A:O,6,0)</f>
        <v>INSTITUCIONAL</v>
      </c>
      <c r="F1140" s="74" t="s">
        <v>2344</v>
      </c>
      <c r="G1140" s="66" t="str">
        <f aca="false">VLOOKUP(F1140,'AÇÕES ORÇAMENTÁRIAS'!D:E,2,0)</f>
        <v>1049</v>
      </c>
      <c r="H1140" s="65" t="n">
        <f aca="false">VLOOKUP(CONCATENATE(G1140,J1140),'AÇÕES ORÇAMENTÁRIAS'!O:P,2,0)</f>
        <v>2634440</v>
      </c>
      <c r="I1140" s="65" t="n">
        <f aca="false">VLOOKUP(CONCATENATE(G1140,J1140),'AÇÕES ORÇAMENTÁRIAS'!O:Q,3,0)</f>
        <v>5389</v>
      </c>
      <c r="J1140" s="66" t="str">
        <f aca="false">LEFT(K1140,5)</f>
        <v>37101</v>
      </c>
      <c r="K1140" s="67" t="s">
        <v>2345</v>
      </c>
      <c r="L1140" s="82" t="s">
        <v>2344</v>
      </c>
      <c r="M1140" s="66" t="str">
        <f aca="false">VLOOKUP(L1140,'AÇÕES ESTRATÉGICAS'!D:E,2,0)</f>
        <v>2676</v>
      </c>
      <c r="N1140" s="66" t="str">
        <f aca="false">CONCATENATE(J1140,O1140)</f>
        <v>37101INFORMAÇÕES DIVULGADAS NO PORTAL DA TRANSPARÊNCIA</v>
      </c>
      <c r="O1140" s="13" t="s">
        <v>2349</v>
      </c>
      <c r="P1140" s="13" t="s">
        <v>136</v>
      </c>
      <c r="Q1140" s="15" t="n">
        <v>40</v>
      </c>
      <c r="R1140" s="69" t="str">
        <f aca="false">VLOOKUP(O1140,'PRODUTOS PPA'!G:G,1,0)</f>
        <v>INFORMAÇÕES DIVULGADAS NO PORTAL DA TRANSPARÊNCIA</v>
      </c>
      <c r="S1140" s="15" t="s">
        <v>2344</v>
      </c>
      <c r="T1140" s="15" t="s">
        <v>2346</v>
      </c>
      <c r="U1140" s="15" t="n">
        <v>2634440</v>
      </c>
      <c r="V1140" s="15"/>
      <c r="W1140" s="13"/>
      <c r="X1140" s="13"/>
      <c r="Y1140" s="13"/>
      <c r="Z1140" s="13"/>
      <c r="AA1140" s="13"/>
      <c r="AB1140" s="13"/>
      <c r="AC1140" s="13"/>
      <c r="AD1140" s="13"/>
      <c r="AE1140" s="13"/>
      <c r="AF1140" s="13"/>
    </row>
    <row r="1141" customFormat="false" ht="15" hidden="false" customHeight="true" outlineLevel="0" collapsed="false">
      <c r="A1141" s="60" t="s">
        <v>51</v>
      </c>
      <c r="B1141" s="61" t="str">
        <f aca="false">VLOOKUP(A1141,PROGRAMAS!A:I,5,0)</f>
        <v>TEMÁTICO</v>
      </c>
      <c r="C1141" s="62" t="str">
        <f aca="false">VLOOKUP(A1141,PROGRAMAS!A:I,2,0)</f>
        <v>GESTÃO MODERNA ORIENTADA PARA RESULTADOS</v>
      </c>
      <c r="D1141" s="62" t="str">
        <f aca="false">VLOOKUP(A1141,PROGRAMAS!A:O,3,0)</f>
        <v>DIRETRIZ IV</v>
      </c>
      <c r="E1141" s="62" t="str">
        <f aca="false">VLOOKUP(A1141,PROGRAMAS!A:O,6,0)</f>
        <v>INSTITUCIONAL</v>
      </c>
      <c r="F1141" s="73" t="e">
        <f aca="false">#N/A</f>
        <v>#N/A</v>
      </c>
      <c r="G1141" s="66" t="e">
        <f aca="false">VLOOKUP(F1141,'AÇÕES ORÇAMENTÁRIAS'!D:E,2,0)</f>
        <v>#N/A</v>
      </c>
      <c r="H1141" s="65" t="e">
        <f aca="false">VLOOKUP(CONCATENATE(G1141,J1141),'AÇÕES ORÇAMENTÁRIAS'!O:P,2,0)</f>
        <v>#N/A</v>
      </c>
      <c r="I1141" s="65" t="e">
        <f aca="false">VLOOKUP(CONCATENATE(G1141,J1141),'AÇÕES ORÇAMENTÁRIAS'!O:Q,3,0)</f>
        <v>#N/A</v>
      </c>
      <c r="J1141" s="66" t="str">
        <f aca="false">LEFT(K1141,5)</f>
        <v>37101</v>
      </c>
      <c r="K1141" s="67" t="s">
        <v>2345</v>
      </c>
      <c r="L1141" s="82" t="s">
        <v>2350</v>
      </c>
      <c r="M1141" s="66" t="str">
        <f aca="false">VLOOKUP(L1141,'AÇÕES ESTRATÉGICAS'!D:E,2,0)</f>
        <v>1607</v>
      </c>
      <c r="N1141" s="66" t="str">
        <f aca="false">CONCATENATE(J1141,O1141)</f>
        <v>37101CAMPANHAS DE DIVULGAÇÕES E EVENTOS</v>
      </c>
      <c r="O1141" s="13" t="s">
        <v>2351</v>
      </c>
      <c r="P1141" s="13" t="s">
        <v>147</v>
      </c>
      <c r="Q1141" s="15" t="n">
        <v>12</v>
      </c>
      <c r="R1141" s="69" t="str">
        <f aca="false">VLOOKUP(O1141,'PRODUTOS PPA'!G:G,1,0)</f>
        <v>CAMPANHAS DE DIVULGAÇÕES E EVENTOS</v>
      </c>
      <c r="S1141" s="15" t="e">
        <f aca="false">#N/A</f>
        <v>#N/A</v>
      </c>
      <c r="T1141" s="15" t="e">
        <f aca="false">#N/A</f>
        <v>#N/A</v>
      </c>
      <c r="U1141" s="15" t="e">
        <f aca="false">#N/A</f>
        <v>#N/A</v>
      </c>
      <c r="V1141" s="15"/>
      <c r="W1141" s="13"/>
      <c r="X1141" s="13"/>
      <c r="Y1141" s="13"/>
      <c r="Z1141" s="13"/>
      <c r="AA1141" s="13"/>
      <c r="AB1141" s="13"/>
      <c r="AC1141" s="13"/>
      <c r="AD1141" s="13"/>
      <c r="AE1141" s="13"/>
      <c r="AF1141" s="13"/>
    </row>
    <row r="1142" customFormat="false" ht="15" hidden="false" customHeight="true" outlineLevel="0" collapsed="false">
      <c r="A1142" s="60" t="s">
        <v>51</v>
      </c>
      <c r="B1142" s="61" t="str">
        <f aca="false">VLOOKUP(A1142,PROGRAMAS!A:I,5,0)</f>
        <v>TEMÁTICO</v>
      </c>
      <c r="C1142" s="62" t="str">
        <f aca="false">VLOOKUP(A1142,PROGRAMAS!A:I,2,0)</f>
        <v>GESTÃO MODERNA ORIENTADA PARA RESULTADOS</v>
      </c>
      <c r="D1142" s="62" t="str">
        <f aca="false">VLOOKUP(A1142,PROGRAMAS!A:O,3,0)</f>
        <v>DIRETRIZ IV</v>
      </c>
      <c r="E1142" s="62" t="str">
        <f aca="false">VLOOKUP(A1142,PROGRAMAS!A:O,6,0)</f>
        <v>INSTITUCIONAL</v>
      </c>
      <c r="F1142" s="73" t="e">
        <f aca="false">#N/A</f>
        <v>#N/A</v>
      </c>
      <c r="G1142" s="66" t="e">
        <f aca="false">VLOOKUP(F1142,'AÇÕES ORÇAMENTÁRIAS'!D:E,2,0)</f>
        <v>#N/A</v>
      </c>
      <c r="H1142" s="65" t="e">
        <f aca="false">VLOOKUP(CONCATENATE(G1142,J1142),'AÇÕES ORÇAMENTÁRIAS'!O:P,2,0)</f>
        <v>#N/A</v>
      </c>
      <c r="I1142" s="65" t="e">
        <f aca="false">VLOOKUP(CONCATENATE(G1142,J1142),'AÇÕES ORÇAMENTÁRIAS'!O:Q,3,0)</f>
        <v>#N/A</v>
      </c>
      <c r="J1142" s="66" t="str">
        <f aca="false">LEFT(K1142,5)</f>
        <v>37101</v>
      </c>
      <c r="K1142" s="67" t="s">
        <v>2345</v>
      </c>
      <c r="L1142" s="82" t="s">
        <v>2350</v>
      </c>
      <c r="M1142" s="66" t="str">
        <f aca="false">VLOOKUP(L1142,'AÇÕES ESTRATÉGICAS'!D:E,2,0)</f>
        <v>1607</v>
      </c>
      <c r="N1142" s="66" t="str">
        <f aca="false">CONCATENATE(J1142,O1142)</f>
        <v>37101FORMAR OU FORTALECER PARCERIAS</v>
      </c>
      <c r="O1142" s="13" t="s">
        <v>2352</v>
      </c>
      <c r="P1142" s="13" t="s">
        <v>441</v>
      </c>
      <c r="Q1142" s="15" t="n">
        <v>5</v>
      </c>
      <c r="R1142" s="69" t="str">
        <f aca="false">VLOOKUP(O1142,'PRODUTOS PPA'!G:G,1,0)</f>
        <v>FORMAR OU FORTALECER PARCERIAS</v>
      </c>
      <c r="S1142" s="15" t="e">
        <f aca="false">#N/A</f>
        <v>#N/A</v>
      </c>
      <c r="T1142" s="15" t="e">
        <f aca="false">#N/A</f>
        <v>#N/A</v>
      </c>
      <c r="U1142" s="15" t="e">
        <f aca="false">#N/A</f>
        <v>#N/A</v>
      </c>
      <c r="V1142" s="15"/>
      <c r="W1142" s="13"/>
      <c r="X1142" s="13"/>
      <c r="Y1142" s="13"/>
      <c r="Z1142" s="13"/>
      <c r="AA1142" s="13"/>
      <c r="AB1142" s="13"/>
      <c r="AC1142" s="13"/>
      <c r="AD1142" s="13"/>
      <c r="AE1142" s="13"/>
      <c r="AF1142" s="13"/>
    </row>
    <row r="1143" customFormat="false" ht="15" hidden="false" customHeight="true" outlineLevel="0" collapsed="false">
      <c r="A1143" s="60" t="s">
        <v>90</v>
      </c>
      <c r="B1143" s="61" t="str">
        <f aca="false">VLOOKUP(A1143,PROGRAMAS!A:I,5,0)</f>
        <v>TEMÁTICO</v>
      </c>
      <c r="C1143" s="62" t="str">
        <f aca="false">VLOOKUP(A1143,PROGRAMAS!A:I,2,0)</f>
        <v>DEFESA DA SOCIEDADE</v>
      </c>
      <c r="D1143" s="62" t="str">
        <f aca="false">VLOOKUP(A1143,PROGRAMAS!A:O,3,0)</f>
        <v>DIRETRIZ IV</v>
      </c>
      <c r="E1143" s="62"/>
      <c r="F1143" s="74" t="s">
        <v>2353</v>
      </c>
      <c r="G1143" s="66" t="str">
        <f aca="false">VLOOKUP(F1143,'AÇÕES ORÇAMENTÁRIAS'!D:E,2,0)</f>
        <v>2008</v>
      </c>
      <c r="H1143" s="65" t="n">
        <f aca="false">VLOOKUP(CONCATENATE(G1143,J1143),'AÇÕES ORÇAMENTÁRIAS'!O:P,2,0)</f>
        <v>1317900</v>
      </c>
      <c r="I1143" s="65" t="n">
        <f aca="false">VLOOKUP(CONCATENATE(G1143,J1143),'AÇÕES ORÇAMENTÁRIAS'!O:Q,3,0)</f>
        <v>10398.37</v>
      </c>
      <c r="J1143" s="66" t="str">
        <f aca="false">LEFT(K1143,5)</f>
        <v>37101</v>
      </c>
      <c r="K1143" s="67" t="s">
        <v>2345</v>
      </c>
      <c r="L1143" s="82" t="s">
        <v>2354</v>
      </c>
      <c r="M1143" s="66" t="str">
        <f aca="false">VLOOKUP(L1143,'AÇÕES ESTRATÉGICAS'!D:E,2,0)</f>
        <v>2699</v>
      </c>
      <c r="N1143" s="66" t="str">
        <f aca="false">CONCATENATE(J1143,O1143)</f>
        <v>37101AÇÕES DE CONTROLE INTERNO REALIZADAS</v>
      </c>
      <c r="O1143" s="13" t="s">
        <v>2355</v>
      </c>
      <c r="P1143" s="13" t="s">
        <v>1785</v>
      </c>
      <c r="Q1143" s="15" t="n">
        <v>25</v>
      </c>
      <c r="R1143" s="69" t="str">
        <f aca="false">VLOOKUP(O1143,'PRODUTOS PPA'!G:G,1,0)</f>
        <v>AÇÕES DE CONTROLE INTERNO REALIZADAS</v>
      </c>
      <c r="S1143" s="15" t="s">
        <v>2353</v>
      </c>
      <c r="T1143" s="15" t="s">
        <v>2356</v>
      </c>
      <c r="U1143" s="15" t="n">
        <v>1317900</v>
      </c>
      <c r="V1143" s="15"/>
      <c r="W1143" s="13"/>
      <c r="X1143" s="13"/>
      <c r="Y1143" s="13"/>
      <c r="Z1143" s="13"/>
      <c r="AA1143" s="13"/>
      <c r="AB1143" s="13"/>
      <c r="AC1143" s="13"/>
      <c r="AD1143" s="13"/>
      <c r="AE1143" s="13"/>
      <c r="AF1143" s="13"/>
    </row>
    <row r="1144" customFormat="false" ht="15" hidden="false" customHeight="false" outlineLevel="0" collapsed="false">
      <c r="A1144" s="60" t="s">
        <v>90</v>
      </c>
      <c r="B1144" s="61" t="str">
        <f aca="false">VLOOKUP(A1144,PROGRAMAS!A:I,5,0)</f>
        <v>TEMÁTICO</v>
      </c>
      <c r="C1144" s="62" t="str">
        <f aca="false">VLOOKUP(A1144,PROGRAMAS!A:I,2,0)</f>
        <v>DEFESA DA SOCIEDADE</v>
      </c>
      <c r="D1144" s="62" t="str">
        <f aca="false">VLOOKUP(A1144,PROGRAMAS!A:O,3,0)</f>
        <v>DIRETRIZ IV</v>
      </c>
      <c r="E1144" s="62"/>
      <c r="F1144" s="74" t="s">
        <v>2353</v>
      </c>
      <c r="G1144" s="66" t="str">
        <f aca="false">VLOOKUP(F1144,'AÇÕES ORÇAMENTÁRIAS'!D:E,2,0)</f>
        <v>2008</v>
      </c>
      <c r="H1144" s="65" t="n">
        <f aca="false">VLOOKUP(CONCATENATE(G1144,J1144),'AÇÕES ORÇAMENTÁRIAS'!O:P,2,0)</f>
        <v>1317900</v>
      </c>
      <c r="I1144" s="65" t="n">
        <f aca="false">VLOOKUP(CONCATENATE(G1144,J1144),'AÇÕES ORÇAMENTÁRIAS'!O:Q,3,0)</f>
        <v>10398.37</v>
      </c>
      <c r="J1144" s="66" t="str">
        <f aca="false">LEFT(K1144,5)</f>
        <v>37101</v>
      </c>
      <c r="K1144" s="67" t="s">
        <v>2345</v>
      </c>
      <c r="L1144" s="82" t="s">
        <v>2354</v>
      </c>
      <c r="M1144" s="66" t="str">
        <f aca="false">VLOOKUP(L1144,'AÇÕES ESTRATÉGICAS'!D:E,2,0)</f>
        <v>2699</v>
      </c>
      <c r="N1144" s="66" t="str">
        <f aca="false">CONCATENATE(J1144,O1144)</f>
        <v>37101AÇÕES DIVULGADAS NO PORTAL DA TRANSPARÊNCIA</v>
      </c>
      <c r="O1144" s="13" t="s">
        <v>2357</v>
      </c>
      <c r="P1144" s="13" t="s">
        <v>136</v>
      </c>
      <c r="Q1144" s="15" t="n">
        <v>25</v>
      </c>
      <c r="R1144" s="69" t="str">
        <f aca="false">VLOOKUP(O1144,'PRODUTOS PPA'!G:G,1,0)</f>
        <v>AÇÕES DIVULGADAS NO PORTAL DA TRANSPARÊNCIA</v>
      </c>
      <c r="S1144" s="15" t="s">
        <v>2353</v>
      </c>
      <c r="T1144" s="15" t="s">
        <v>2356</v>
      </c>
      <c r="U1144" s="15" t="n">
        <v>1317900</v>
      </c>
      <c r="V1144" s="15"/>
      <c r="W1144" s="13"/>
      <c r="X1144" s="13"/>
      <c r="Y1144" s="13"/>
      <c r="Z1144" s="13"/>
      <c r="AA1144" s="13"/>
      <c r="AB1144" s="13"/>
      <c r="AC1144" s="13"/>
      <c r="AD1144" s="13"/>
      <c r="AE1144" s="13"/>
      <c r="AF1144" s="13"/>
    </row>
    <row r="1145" customFormat="false" ht="15" hidden="false" customHeight="true" outlineLevel="0" collapsed="false">
      <c r="A1145" s="60" t="s">
        <v>90</v>
      </c>
      <c r="B1145" s="61" t="str">
        <f aca="false">VLOOKUP(A1145,PROGRAMAS!A:I,5,0)</f>
        <v>TEMÁTICO</v>
      </c>
      <c r="C1145" s="62" t="str">
        <f aca="false">VLOOKUP(A1145,PROGRAMAS!A:I,2,0)</f>
        <v>DEFESA DA SOCIEDADE</v>
      </c>
      <c r="D1145" s="62" t="str">
        <f aca="false">VLOOKUP(A1145,PROGRAMAS!A:O,3,0)</f>
        <v>DIRETRIZ IV</v>
      </c>
      <c r="E1145" s="62"/>
      <c r="F1145" s="74" t="s">
        <v>2353</v>
      </c>
      <c r="G1145" s="66" t="str">
        <f aca="false">VLOOKUP(F1145,'AÇÕES ORÇAMENTÁRIAS'!D:E,2,0)</f>
        <v>2008</v>
      </c>
      <c r="H1145" s="65" t="n">
        <f aca="false">VLOOKUP(CONCATENATE(G1145,J1145),'AÇÕES ORÇAMENTÁRIAS'!O:P,2,0)</f>
        <v>1317900</v>
      </c>
      <c r="I1145" s="65" t="n">
        <f aca="false">VLOOKUP(CONCATENATE(G1145,J1145),'AÇÕES ORÇAMENTÁRIAS'!O:Q,3,0)</f>
        <v>10398.37</v>
      </c>
      <c r="J1145" s="66" t="str">
        <f aca="false">LEFT(K1145,5)</f>
        <v>37101</v>
      </c>
      <c r="K1145" s="67" t="s">
        <v>2345</v>
      </c>
      <c r="L1145" s="82" t="s">
        <v>2354</v>
      </c>
      <c r="M1145" s="66" t="str">
        <f aca="false">VLOOKUP(L1145,'AÇÕES ESTRATÉGICAS'!D:E,2,0)</f>
        <v>2699</v>
      </c>
      <c r="N1145" s="66" t="str">
        <f aca="false">CONCATENATE(J1145,O1145)</f>
        <v>37101AUDITORIAS REALIZADAS</v>
      </c>
      <c r="O1145" s="13" t="s">
        <v>2358</v>
      </c>
      <c r="P1145" s="13" t="s">
        <v>147</v>
      </c>
      <c r="Q1145" s="15" t="n">
        <v>5</v>
      </c>
      <c r="R1145" s="69" t="str">
        <f aca="false">VLOOKUP(O1145,'PRODUTOS PPA'!G:G,1,0)</f>
        <v>AUDITORIAS REALIZADAS</v>
      </c>
      <c r="S1145" s="15" t="s">
        <v>2353</v>
      </c>
      <c r="T1145" s="15" t="s">
        <v>2356</v>
      </c>
      <c r="U1145" s="15" t="n">
        <v>1317900</v>
      </c>
      <c r="V1145" s="15"/>
      <c r="W1145" s="13"/>
      <c r="X1145" s="13"/>
      <c r="Y1145" s="13"/>
      <c r="Z1145" s="13"/>
      <c r="AA1145" s="13"/>
      <c r="AB1145" s="13"/>
      <c r="AC1145" s="13"/>
      <c r="AD1145" s="13"/>
      <c r="AE1145" s="13"/>
      <c r="AF1145" s="13"/>
    </row>
    <row r="1146" customFormat="false" ht="15" hidden="false" customHeight="true" outlineLevel="0" collapsed="false">
      <c r="A1146" s="60" t="s">
        <v>90</v>
      </c>
      <c r="B1146" s="61" t="str">
        <f aca="false">VLOOKUP(A1146,PROGRAMAS!A:I,5,0)</f>
        <v>TEMÁTICO</v>
      </c>
      <c r="C1146" s="62" t="str">
        <f aca="false">VLOOKUP(A1146,PROGRAMAS!A:I,2,0)</f>
        <v>DEFESA DA SOCIEDADE</v>
      </c>
      <c r="D1146" s="62" t="str">
        <f aca="false">VLOOKUP(A1146,PROGRAMAS!A:O,3,0)</f>
        <v>DIRETRIZ IV</v>
      </c>
      <c r="E1146" s="62"/>
      <c r="F1146" s="74" t="s">
        <v>2353</v>
      </c>
      <c r="G1146" s="66" t="str">
        <f aca="false">VLOOKUP(F1146,'AÇÕES ORÇAMENTÁRIAS'!D:E,2,0)</f>
        <v>2008</v>
      </c>
      <c r="H1146" s="65" t="n">
        <f aca="false">VLOOKUP(CONCATENATE(G1146,J1146),'AÇÕES ORÇAMENTÁRIAS'!O:P,2,0)</f>
        <v>1317900</v>
      </c>
      <c r="I1146" s="65" t="n">
        <f aca="false">VLOOKUP(CONCATENATE(G1146,J1146),'AÇÕES ORÇAMENTÁRIAS'!O:Q,3,0)</f>
        <v>10398.37</v>
      </c>
      <c r="J1146" s="66" t="str">
        <f aca="false">LEFT(K1146,5)</f>
        <v>37101</v>
      </c>
      <c r="K1146" s="67" t="s">
        <v>2345</v>
      </c>
      <c r="L1146" s="82" t="s">
        <v>2354</v>
      </c>
      <c r="M1146" s="66" t="str">
        <f aca="false">VLOOKUP(L1146,'AÇÕES ESTRATÉGICAS'!D:E,2,0)</f>
        <v>2699</v>
      </c>
      <c r="N1146" s="66" t="str">
        <f aca="false">CONCATENATE(J1146,O1146)</f>
        <v>37101MANUAIS TÉCNICOS DE ORIENTAÇOES ELABORADOS</v>
      </c>
      <c r="O1146" s="13" t="s">
        <v>2359</v>
      </c>
      <c r="P1146" s="13" t="s">
        <v>147</v>
      </c>
      <c r="Q1146" s="15" t="n">
        <v>15</v>
      </c>
      <c r="R1146" s="69" t="str">
        <f aca="false">VLOOKUP(O1146,'PRODUTOS PPA'!G:G,1,0)</f>
        <v>MANUAIS TÉCNICOS DE ORIENTAÇOES ELABORADOS</v>
      </c>
      <c r="S1146" s="15" t="s">
        <v>2353</v>
      </c>
      <c r="T1146" s="15" t="s">
        <v>2356</v>
      </c>
      <c r="U1146" s="15" t="n">
        <v>1317900</v>
      </c>
      <c r="V1146" s="15"/>
      <c r="W1146" s="13"/>
      <c r="X1146" s="13"/>
      <c r="Y1146" s="13"/>
      <c r="Z1146" s="13"/>
      <c r="AA1146" s="13"/>
      <c r="AB1146" s="13"/>
      <c r="AC1146" s="13"/>
      <c r="AD1146" s="13"/>
      <c r="AE1146" s="13"/>
      <c r="AF1146" s="13"/>
    </row>
    <row r="1147" customFormat="false" ht="15" hidden="false" customHeight="true" outlineLevel="0" collapsed="false">
      <c r="A1147" s="60" t="s">
        <v>90</v>
      </c>
      <c r="B1147" s="61" t="str">
        <f aca="false">VLOOKUP(A1147,PROGRAMAS!A:I,5,0)</f>
        <v>TEMÁTICO</v>
      </c>
      <c r="C1147" s="62" t="str">
        <f aca="false">VLOOKUP(A1147,PROGRAMAS!A:I,2,0)</f>
        <v>DEFESA DA SOCIEDADE</v>
      </c>
      <c r="D1147" s="62" t="str">
        <f aca="false">VLOOKUP(A1147,PROGRAMAS!A:O,3,0)</f>
        <v>DIRETRIZ IV</v>
      </c>
      <c r="E1147" s="62"/>
      <c r="F1147" s="74" t="s">
        <v>2353</v>
      </c>
      <c r="G1147" s="66" t="str">
        <f aca="false">VLOOKUP(F1147,'AÇÕES ORÇAMENTÁRIAS'!D:E,2,0)</f>
        <v>2008</v>
      </c>
      <c r="H1147" s="65" t="n">
        <f aca="false">VLOOKUP(CONCATENATE(G1147,J1147),'AÇÕES ORÇAMENTÁRIAS'!O:P,2,0)</f>
        <v>1317900</v>
      </c>
      <c r="I1147" s="65" t="n">
        <f aca="false">VLOOKUP(CONCATENATE(G1147,J1147),'AÇÕES ORÇAMENTÁRIAS'!O:Q,3,0)</f>
        <v>10398.37</v>
      </c>
      <c r="J1147" s="66" t="str">
        <f aca="false">LEFT(K1147,5)</f>
        <v>37101</v>
      </c>
      <c r="K1147" s="67" t="s">
        <v>2345</v>
      </c>
      <c r="L1147" s="82" t="s">
        <v>2354</v>
      </c>
      <c r="M1147" s="66" t="str">
        <f aca="false">VLOOKUP(L1147,'AÇÕES ESTRATÉGICAS'!D:E,2,0)</f>
        <v>2699</v>
      </c>
      <c r="N1147" s="66" t="str">
        <f aca="false">CONCATENATE(J1147,O1147)</f>
        <v>37101SERVIDORES DE OUTROS ORGÃOS CAPACITADOS</v>
      </c>
      <c r="O1147" s="13" t="s">
        <v>2360</v>
      </c>
      <c r="P1147" s="13" t="s">
        <v>321</v>
      </c>
      <c r="Q1147" s="15" t="n">
        <v>1000</v>
      </c>
      <c r="R1147" s="69" t="str">
        <f aca="false">VLOOKUP(O1147,'PRODUTOS PPA'!G:G,1,0)</f>
        <v>SERVIDORES DE OUTROS ORGÃOS CAPACITADOS</v>
      </c>
      <c r="S1147" s="15" t="s">
        <v>2353</v>
      </c>
      <c r="T1147" s="15" t="s">
        <v>2356</v>
      </c>
      <c r="U1147" s="15" t="n">
        <v>1317900</v>
      </c>
      <c r="V1147" s="15"/>
      <c r="W1147" s="13"/>
      <c r="X1147" s="13"/>
      <c r="Y1147" s="13"/>
      <c r="Z1147" s="13"/>
      <c r="AA1147" s="13"/>
      <c r="AB1147" s="13"/>
      <c r="AC1147" s="13"/>
      <c r="AD1147" s="13"/>
      <c r="AE1147" s="13"/>
      <c r="AF1147" s="13"/>
    </row>
    <row r="1148" customFormat="false" ht="15" hidden="false" customHeight="true" outlineLevel="0" collapsed="false">
      <c r="A1148" s="60" t="s">
        <v>94</v>
      </c>
      <c r="B1148" s="61" t="str">
        <f aca="false">VLOOKUP(A1148,PROGRAMAS!A:I,5,0)</f>
        <v>GESTÃO</v>
      </c>
      <c r="C1148" s="62" t="str">
        <f aca="false">VLOOKUP(A1148,PROGRAMAS!A:I,2,0)</f>
        <v>GESTÃO E MANUTENÇÃO DO PODER EXECUTIVO</v>
      </c>
      <c r="D1148" s="62" t="str">
        <f aca="false">VLOOKUP(A1148,PROGRAMAS!A:O,3,0)</f>
        <v>DIRETRIZ IV</v>
      </c>
      <c r="E1148" s="62"/>
      <c r="F1148" s="74" t="s">
        <v>2344</v>
      </c>
      <c r="G1148" s="66" t="str">
        <f aca="false">VLOOKUP(F1148,'AÇÕES ORÇAMENTÁRIAS'!D:E,2,0)</f>
        <v>1049</v>
      </c>
      <c r="H1148" s="65" t="n">
        <f aca="false">VLOOKUP(CONCATENATE(G1148,J1148),'AÇÕES ORÇAMENTÁRIAS'!O:P,2,0)</f>
        <v>2634440</v>
      </c>
      <c r="I1148" s="65" t="n">
        <f aca="false">VLOOKUP(CONCATENATE(G1148,J1148),'AÇÕES ORÇAMENTÁRIAS'!O:Q,3,0)</f>
        <v>5389</v>
      </c>
      <c r="J1148" s="66" t="str">
        <f aca="false">LEFT(K1148,5)</f>
        <v>37101</v>
      </c>
      <c r="K1148" s="67" t="s">
        <v>2345</v>
      </c>
      <c r="L1148" s="82" t="s">
        <v>2361</v>
      </c>
      <c r="M1148" s="66" t="str">
        <f aca="false">VLOOKUP(L1148,'AÇÕES ESTRATÉGICAS'!D:E,2,0)</f>
        <v>2612</v>
      </c>
      <c r="N1148" s="66" t="str">
        <f aca="false">CONCATENATE(J1148,O1148)</f>
        <v>37101GESTÃO MELHORADA</v>
      </c>
      <c r="O1148" s="13" t="s">
        <v>141</v>
      </c>
      <c r="P1148" s="13" t="s">
        <v>136</v>
      </c>
      <c r="Q1148" s="15" t="n">
        <v>40</v>
      </c>
      <c r="R1148" s="69" t="str">
        <f aca="false">VLOOKUP(O1148,'PRODUTOS PPA'!G:G,1,0)</f>
        <v>GESTÃO MELHORADA</v>
      </c>
      <c r="S1148" s="15" t="s">
        <v>2344</v>
      </c>
      <c r="T1148" s="15" t="s">
        <v>2346</v>
      </c>
      <c r="U1148" s="15" t="n">
        <v>2634440</v>
      </c>
      <c r="V1148" s="15"/>
      <c r="W1148" s="13"/>
      <c r="X1148" s="13"/>
      <c r="Y1148" s="13"/>
      <c r="Z1148" s="13"/>
      <c r="AA1148" s="13"/>
      <c r="AB1148" s="13"/>
      <c r="AC1148" s="13"/>
      <c r="AD1148" s="13"/>
      <c r="AE1148" s="13"/>
      <c r="AF1148" s="13"/>
    </row>
    <row r="1149" customFormat="false" ht="15" hidden="false" customHeight="true" outlineLevel="0" collapsed="false">
      <c r="A1149" s="60" t="s">
        <v>94</v>
      </c>
      <c r="B1149" s="61" t="str">
        <f aca="false">VLOOKUP(A1149,PROGRAMAS!A:I,5,0)</f>
        <v>GESTÃO</v>
      </c>
      <c r="C1149" s="62" t="str">
        <f aca="false">VLOOKUP(A1149,PROGRAMAS!A:I,2,0)</f>
        <v>GESTÃO E MANUTENÇÃO DO PODER EXECUTIVO</v>
      </c>
      <c r="D1149" s="62" t="str">
        <f aca="false">VLOOKUP(A1149,PROGRAMAS!A:O,3,0)</f>
        <v>DIRETRIZ IV</v>
      </c>
      <c r="E1149" s="62"/>
      <c r="F1149" s="74" t="s">
        <v>2344</v>
      </c>
      <c r="G1149" s="66" t="str">
        <f aca="false">VLOOKUP(F1149,'AÇÕES ORÇAMENTÁRIAS'!D:E,2,0)</f>
        <v>1049</v>
      </c>
      <c r="H1149" s="65" t="n">
        <f aca="false">VLOOKUP(CONCATENATE(G1149,J1149),'AÇÕES ORÇAMENTÁRIAS'!O:P,2,0)</f>
        <v>2634440</v>
      </c>
      <c r="I1149" s="65" t="n">
        <f aca="false">VLOOKUP(CONCATENATE(G1149,J1149),'AÇÕES ORÇAMENTÁRIAS'!O:Q,3,0)</f>
        <v>5389</v>
      </c>
      <c r="J1149" s="66" t="str">
        <f aca="false">LEFT(K1149,5)</f>
        <v>37101</v>
      </c>
      <c r="K1149" s="67" t="s">
        <v>2345</v>
      </c>
      <c r="L1149" s="82" t="s">
        <v>2361</v>
      </c>
      <c r="M1149" s="66" t="str">
        <f aca="false">VLOOKUP(L1149,'AÇÕES ESTRATÉGICAS'!D:E,2,0)</f>
        <v>2612</v>
      </c>
      <c r="N1149" s="66" t="str">
        <f aca="false">CONCATENATE(J1149,O1149)</f>
        <v>37101ÓRGÃO ESTRUTURADO E EM PLENO FUNCIONAMENTO</v>
      </c>
      <c r="O1149" s="13" t="s">
        <v>2362</v>
      </c>
      <c r="P1149" s="13" t="s">
        <v>136</v>
      </c>
      <c r="Q1149" s="15" t="n">
        <v>30</v>
      </c>
      <c r="R1149" s="69" t="str">
        <f aca="false">VLOOKUP(O1149,'PRODUTOS PPA'!G:G,1,0)</f>
        <v>ÓRGÃO ESTRUTURADO E EM PLENO FUNCIONAMENTO</v>
      </c>
      <c r="S1149" s="15" t="s">
        <v>2344</v>
      </c>
      <c r="T1149" s="15" t="s">
        <v>2346</v>
      </c>
      <c r="U1149" s="15" t="n">
        <v>2634440</v>
      </c>
      <c r="V1149" s="15"/>
      <c r="W1149" s="13"/>
      <c r="X1149" s="13"/>
      <c r="Y1149" s="13"/>
      <c r="Z1149" s="13"/>
      <c r="AA1149" s="13"/>
      <c r="AB1149" s="13"/>
      <c r="AC1149" s="13"/>
      <c r="AD1149" s="13"/>
      <c r="AE1149" s="13"/>
      <c r="AF1149" s="13"/>
    </row>
    <row r="1150" customFormat="false" ht="15" hidden="false" customHeight="true" outlineLevel="0" collapsed="false">
      <c r="A1150" s="60" t="s">
        <v>51</v>
      </c>
      <c r="B1150" s="61" t="str">
        <f aca="false">VLOOKUP(A1150,PROGRAMAS!A:I,5,0)</f>
        <v>TEMÁTICO</v>
      </c>
      <c r="C1150" s="62" t="str">
        <f aca="false">VLOOKUP(A1150,PROGRAMAS!A:I,2,0)</f>
        <v>GESTÃO MODERNA ORIENTADA PARA RESULTADOS</v>
      </c>
      <c r="D1150" s="62" t="str">
        <f aca="false">VLOOKUP(A1150,PROGRAMAS!A:O,3,0)</f>
        <v>DIRETRIZ IV</v>
      </c>
      <c r="E1150" s="62" t="str">
        <f aca="false">VLOOKUP(A1150,PROGRAMAS!A:O,6,0)</f>
        <v>INSTITUCIONAL</v>
      </c>
      <c r="F1150" s="74" t="s">
        <v>2363</v>
      </c>
      <c r="G1150" s="66" t="str">
        <f aca="false">VLOOKUP(F1150,'AÇÕES ORÇAMENTÁRIAS'!D:E,2,0)</f>
        <v>2273</v>
      </c>
      <c r="H1150" s="65" t="n">
        <f aca="false">VLOOKUP(CONCATENATE(G1150,J1150),'AÇÕES ORÇAMENTÁRIAS'!O:P,2,0)</f>
        <v>94855</v>
      </c>
      <c r="I1150" s="65" t="n">
        <f aca="false">VLOOKUP(CONCATENATE(G1150,J1150),'AÇÕES ORÇAMENTÁRIAS'!O:Q,3,0)</f>
        <v>0</v>
      </c>
      <c r="J1150" s="66" t="str">
        <f aca="false">LEFT(K1150,5)</f>
        <v>38101</v>
      </c>
      <c r="K1150" s="67" t="s">
        <v>2364</v>
      </c>
      <c r="L1150" s="82" t="s">
        <v>2365</v>
      </c>
      <c r="M1150" s="66" t="str">
        <f aca="false">VLOOKUP(L1150,'AÇÕES ESTRATÉGICAS'!D:E,2,0)</f>
        <v>2680</v>
      </c>
      <c r="N1150" s="66" t="str">
        <f aca="false">CONCATENATE(J1150,O1150)</f>
        <v>38101CAPACITAÇÃO E QUALIFICAÇÃO PROFISSIONAL PARA MEMBROS E SERVIDORES DA SEID.</v>
      </c>
      <c r="O1150" s="13" t="s">
        <v>2366</v>
      </c>
      <c r="P1150" s="13" t="s">
        <v>321</v>
      </c>
      <c r="Q1150" s="15" t="n">
        <v>1</v>
      </c>
      <c r="R1150" s="69" t="str">
        <f aca="false">VLOOKUP(O1150,'PRODUTOS PPA'!G:G,1,0)</f>
        <v>CAPACITAÇÃO E QUALIFICAÇÃO PROFISSIONAL PARA MEMBROS E SERVIDORES DA SEID.</v>
      </c>
      <c r="S1150" s="15" t="s">
        <v>2363</v>
      </c>
      <c r="T1150" s="15" t="s">
        <v>2367</v>
      </c>
      <c r="U1150" s="15" t="n">
        <v>94855</v>
      </c>
      <c r="V1150" s="15"/>
      <c r="W1150" s="13"/>
      <c r="X1150" s="13"/>
      <c r="Y1150" s="13"/>
      <c r="Z1150" s="13"/>
      <c r="AA1150" s="13"/>
      <c r="AB1150" s="13"/>
      <c r="AC1150" s="13"/>
      <c r="AD1150" s="13"/>
      <c r="AE1150" s="13"/>
      <c r="AF1150" s="13"/>
    </row>
    <row r="1151" customFormat="false" ht="15" hidden="false" customHeight="false" outlineLevel="0" collapsed="false">
      <c r="A1151" s="60" t="s">
        <v>51</v>
      </c>
      <c r="B1151" s="61" t="str">
        <f aca="false">VLOOKUP(A1151,PROGRAMAS!A:I,5,0)</f>
        <v>TEMÁTICO</v>
      </c>
      <c r="C1151" s="62" t="str">
        <f aca="false">VLOOKUP(A1151,PROGRAMAS!A:I,2,0)</f>
        <v>GESTÃO MODERNA ORIENTADA PARA RESULTADOS</v>
      </c>
      <c r="D1151" s="62" t="str">
        <f aca="false">VLOOKUP(A1151,PROGRAMAS!A:O,3,0)</f>
        <v>DIRETRIZ IV</v>
      </c>
      <c r="E1151" s="62" t="str">
        <f aca="false">VLOOKUP(A1151,PROGRAMAS!A:O,6,0)</f>
        <v>INSTITUCIONAL</v>
      </c>
      <c r="F1151" s="74" t="s">
        <v>2368</v>
      </c>
      <c r="G1151" s="66" t="str">
        <f aca="false">VLOOKUP(F1151,'AÇÕES ORÇAMENTÁRIAS'!D:E,2,0)</f>
        <v>1367</v>
      </c>
      <c r="H1151" s="65" t="n">
        <f aca="false">VLOOKUP(CONCATENATE(G1151,J1151),'AÇÕES ORÇAMENTÁRIAS'!O:P,2,0)</f>
        <v>2150000</v>
      </c>
      <c r="I1151" s="65" t="n">
        <f aca="false">VLOOKUP(CONCATENATE(G1151,J1151),'AÇÕES ORÇAMENTÁRIAS'!O:Q,3,0)</f>
        <v>224188.83</v>
      </c>
      <c r="J1151" s="66" t="str">
        <f aca="false">LEFT(K1151,5)</f>
        <v>38101</v>
      </c>
      <c r="K1151" s="67" t="s">
        <v>2364</v>
      </c>
      <c r="L1151" s="82" t="s">
        <v>2368</v>
      </c>
      <c r="M1151" s="66" t="str">
        <f aca="false">VLOOKUP(L1151,'AÇÕES ESTRATÉGICAS'!D:E,2,0)</f>
        <v>2723</v>
      </c>
      <c r="N1151" s="66" t="str">
        <f aca="false">CONCATENATE(J1151,O1151)</f>
        <v>38101AQUISIÇÃO DE MODERNAS TECNOLOGIAS DE INFORMAÇÃO COM VISTAS A MELHORIA DA QUALIDADE DOS SERVIÇOS</v>
      </c>
      <c r="O1151" s="13" t="s">
        <v>2369</v>
      </c>
      <c r="P1151" s="13" t="s">
        <v>318</v>
      </c>
      <c r="Q1151" s="15" t="n">
        <v>1</v>
      </c>
      <c r="R1151" s="69" t="str">
        <f aca="false">VLOOKUP(O1151,'PRODUTOS PPA'!G:G,1,0)</f>
        <v>AQUISIÇÃO DE MODERNAS TECNOLOGIAS DE INFORMAÇÃO COM VISTAS A MELHORIA DA QUALIDADE DOS SERVIÇOS</v>
      </c>
      <c r="S1151" s="15" t="s">
        <v>2368</v>
      </c>
      <c r="T1151" s="15" t="s">
        <v>2370</v>
      </c>
      <c r="U1151" s="15" t="n">
        <v>2150000</v>
      </c>
      <c r="V1151" s="15"/>
      <c r="W1151" s="13"/>
      <c r="X1151" s="13"/>
      <c r="Y1151" s="13"/>
      <c r="Z1151" s="13"/>
      <c r="AA1151" s="13"/>
      <c r="AB1151" s="13"/>
      <c r="AC1151" s="13"/>
      <c r="AD1151" s="13"/>
      <c r="AE1151" s="13"/>
      <c r="AF1151" s="13"/>
    </row>
    <row r="1152" customFormat="false" ht="15" hidden="false" customHeight="false" outlineLevel="0" collapsed="false">
      <c r="A1152" s="60" t="s">
        <v>51</v>
      </c>
      <c r="B1152" s="61" t="str">
        <f aca="false">VLOOKUP(A1152,PROGRAMAS!A:I,5,0)</f>
        <v>TEMÁTICO</v>
      </c>
      <c r="C1152" s="62" t="str">
        <f aca="false">VLOOKUP(A1152,PROGRAMAS!A:I,2,0)</f>
        <v>GESTÃO MODERNA ORIENTADA PARA RESULTADOS</v>
      </c>
      <c r="D1152" s="62" t="str">
        <f aca="false">VLOOKUP(A1152,PROGRAMAS!A:O,3,0)</f>
        <v>DIRETRIZ IV</v>
      </c>
      <c r="E1152" s="62" t="str">
        <f aca="false">VLOOKUP(A1152,PROGRAMAS!A:O,6,0)</f>
        <v>INSTITUCIONAL</v>
      </c>
      <c r="F1152" s="74" t="s">
        <v>2368</v>
      </c>
      <c r="G1152" s="66" t="str">
        <f aca="false">VLOOKUP(F1152,'AÇÕES ORÇAMENTÁRIAS'!D:E,2,0)</f>
        <v>1367</v>
      </c>
      <c r="H1152" s="65" t="n">
        <f aca="false">VLOOKUP(CONCATENATE(G1152,J1152),'AÇÕES ORÇAMENTÁRIAS'!O:P,2,0)</f>
        <v>2150000</v>
      </c>
      <c r="I1152" s="65" t="n">
        <f aca="false">VLOOKUP(CONCATENATE(G1152,J1152),'AÇÕES ORÇAMENTÁRIAS'!O:Q,3,0)</f>
        <v>224188.83</v>
      </c>
      <c r="J1152" s="66" t="str">
        <f aca="false">LEFT(K1152,5)</f>
        <v>38101</v>
      </c>
      <c r="K1152" s="67" t="s">
        <v>2364</v>
      </c>
      <c r="L1152" s="82" t="s">
        <v>2368</v>
      </c>
      <c r="M1152" s="66" t="str">
        <f aca="false">VLOOKUP(L1152,'AÇÕES ESTRATÉGICAS'!D:E,2,0)</f>
        <v>2723</v>
      </c>
      <c r="N1152" s="66" t="str">
        <f aca="false">CONCATENATE(J1152,O1152)</f>
        <v>38101MODERNIZAÇÃO DA NOVA SEDE DA SEID E AQUISIÇÃO DE EQUIPAMENTOS</v>
      </c>
      <c r="O1152" s="13" t="s">
        <v>2371</v>
      </c>
      <c r="P1152" s="13" t="s">
        <v>213</v>
      </c>
      <c r="Q1152" s="15" t="n">
        <v>1</v>
      </c>
      <c r="R1152" s="69" t="str">
        <f aca="false">VLOOKUP(O1152,'PRODUTOS PPA'!G:G,1,0)</f>
        <v>MODERNIZAÇÃO DA NOVA SEDE DA SEID E AQUISIÇÃO DE EQUIPAMENTOS</v>
      </c>
      <c r="S1152" s="15" t="s">
        <v>2368</v>
      </c>
      <c r="T1152" s="15" t="s">
        <v>2370</v>
      </c>
      <c r="U1152" s="15" t="n">
        <v>2150000</v>
      </c>
      <c r="V1152" s="15"/>
      <c r="W1152" s="13"/>
      <c r="X1152" s="13"/>
      <c r="Y1152" s="13"/>
      <c r="Z1152" s="13"/>
      <c r="AA1152" s="13"/>
      <c r="AB1152" s="13"/>
      <c r="AC1152" s="13"/>
      <c r="AD1152" s="13"/>
      <c r="AE1152" s="13"/>
      <c r="AF1152" s="13"/>
    </row>
    <row r="1153" customFormat="false" ht="15" hidden="false" customHeight="true" outlineLevel="0" collapsed="false">
      <c r="A1153" s="60" t="s">
        <v>51</v>
      </c>
      <c r="B1153" s="61" t="str">
        <f aca="false">VLOOKUP(A1153,PROGRAMAS!A:I,5,0)</f>
        <v>TEMÁTICO</v>
      </c>
      <c r="C1153" s="62" t="str">
        <f aca="false">VLOOKUP(A1153,PROGRAMAS!A:I,2,0)</f>
        <v>GESTÃO MODERNA ORIENTADA PARA RESULTADOS</v>
      </c>
      <c r="D1153" s="62" t="str">
        <f aca="false">VLOOKUP(A1153,PROGRAMAS!A:O,3,0)</f>
        <v>DIRETRIZ IV</v>
      </c>
      <c r="E1153" s="62" t="str">
        <f aca="false">VLOOKUP(A1153,PROGRAMAS!A:O,6,0)</f>
        <v>INSTITUCIONAL</v>
      </c>
      <c r="F1153" s="74" t="s">
        <v>2368</v>
      </c>
      <c r="G1153" s="66" t="str">
        <f aca="false">VLOOKUP(F1153,'AÇÕES ORÇAMENTÁRIAS'!D:E,2,0)</f>
        <v>1367</v>
      </c>
      <c r="H1153" s="65" t="n">
        <f aca="false">VLOOKUP(CONCATENATE(G1153,J1153),'AÇÕES ORÇAMENTÁRIAS'!O:P,2,0)</f>
        <v>2150000</v>
      </c>
      <c r="I1153" s="65" t="n">
        <f aca="false">VLOOKUP(CONCATENATE(G1153,J1153),'AÇÕES ORÇAMENTÁRIAS'!O:Q,3,0)</f>
        <v>224188.83</v>
      </c>
      <c r="J1153" s="66" t="str">
        <f aca="false">LEFT(K1153,5)</f>
        <v>38101</v>
      </c>
      <c r="K1153" s="67" t="s">
        <v>2364</v>
      </c>
      <c r="L1153" s="82" t="s">
        <v>2365</v>
      </c>
      <c r="M1153" s="66" t="str">
        <f aca="false">VLOOKUP(L1153,'AÇÕES ESTRATÉGICAS'!D:E,2,0)</f>
        <v>2680</v>
      </c>
      <c r="N1153" s="66" t="str">
        <f aca="false">CONCATENATE(J1153,O1153)</f>
        <v>38101AQUISIÇÃO DE EQUIPAMENTOS</v>
      </c>
      <c r="O1153" s="74" t="s">
        <v>2372</v>
      </c>
      <c r="P1153" s="74" t="s">
        <v>213</v>
      </c>
      <c r="Q1153" s="15" t="n">
        <v>1</v>
      </c>
      <c r="R1153" s="69" t="str">
        <f aca="false">VLOOKUP(O1153,'PRODUTOS PPA'!G:G,1,0)</f>
        <v>AQUISIÇÃO DE EQUIPAMENTOS</v>
      </c>
      <c r="S1153" s="15" t="s">
        <v>2368</v>
      </c>
      <c r="T1153" s="15" t="s">
        <v>2370</v>
      </c>
      <c r="U1153" s="15" t="n">
        <v>2150000</v>
      </c>
      <c r="V1153" s="15"/>
      <c r="W1153" s="13"/>
      <c r="X1153" s="13"/>
      <c r="Y1153" s="13"/>
      <c r="Z1153" s="13"/>
      <c r="AA1153" s="13"/>
      <c r="AB1153" s="13"/>
      <c r="AC1153" s="13"/>
      <c r="AD1153" s="13"/>
      <c r="AE1153" s="13"/>
      <c r="AF1153" s="13"/>
    </row>
    <row r="1154" customFormat="false" ht="15" hidden="false" customHeight="true" outlineLevel="0" collapsed="false">
      <c r="A1154" s="60" t="s">
        <v>51</v>
      </c>
      <c r="B1154" s="61" t="str">
        <f aca="false">VLOOKUP(A1154,PROGRAMAS!A:I,5,0)</f>
        <v>TEMÁTICO</v>
      </c>
      <c r="C1154" s="62" t="str">
        <f aca="false">VLOOKUP(A1154,PROGRAMAS!A:I,2,0)</f>
        <v>GESTÃO MODERNA ORIENTADA PARA RESULTADOS</v>
      </c>
      <c r="D1154" s="62" t="str">
        <f aca="false">VLOOKUP(A1154,PROGRAMAS!A:O,3,0)</f>
        <v>DIRETRIZ IV</v>
      </c>
      <c r="E1154" s="62" t="str">
        <f aca="false">VLOOKUP(A1154,PROGRAMAS!A:O,6,0)</f>
        <v>INSTITUCIONAL</v>
      </c>
      <c r="F1154" s="74" t="s">
        <v>2368</v>
      </c>
      <c r="G1154" s="66" t="str">
        <f aca="false">VLOOKUP(F1154,'AÇÕES ORÇAMENTÁRIAS'!D:E,2,0)</f>
        <v>1367</v>
      </c>
      <c r="H1154" s="65" t="n">
        <f aca="false">VLOOKUP(CONCATENATE(G1154,J1154),'AÇÕES ORÇAMENTÁRIAS'!O:P,2,0)</f>
        <v>2150000</v>
      </c>
      <c r="I1154" s="65" t="n">
        <f aca="false">VLOOKUP(CONCATENATE(G1154,J1154),'AÇÕES ORÇAMENTÁRIAS'!O:Q,3,0)</f>
        <v>224188.83</v>
      </c>
      <c r="J1154" s="66" t="str">
        <f aca="false">LEFT(K1154,5)</f>
        <v>38101</v>
      </c>
      <c r="K1154" s="67" t="s">
        <v>2364</v>
      </c>
      <c r="L1154" s="82" t="s">
        <v>2365</v>
      </c>
      <c r="M1154" s="66" t="str">
        <f aca="false">VLOOKUP(L1154,'AÇÕES ESTRATÉGICAS'!D:E,2,0)</f>
        <v>2680</v>
      </c>
      <c r="N1154" s="66" t="str">
        <f aca="false">CONCATENATE(J1154,O1154)</f>
        <v>38101IMPLANTAÇÃO DO SISTEMA DE GESTÃO ELETRÔNICA DE DOCUMENTOS, VIRTUALIZANDO A TRAMITAÇÃO DE DOCUMENTOS E PROCESSOS</v>
      </c>
      <c r="O1154" s="13" t="s">
        <v>2373</v>
      </c>
      <c r="P1154" s="13" t="s">
        <v>213</v>
      </c>
      <c r="Q1154" s="15" t="n">
        <v>30</v>
      </c>
      <c r="R1154" s="69" t="str">
        <f aca="false">VLOOKUP(O1154,'PRODUTOS PPA'!G:G,1,0)</f>
        <v>IMPLANTAÇÃO DO SISTEMA DE GESTÃO ELETRÔNICA DE DOCUMENTOS, VIRTUALIZANDO A TRAMITAÇÃO DE DOCUMENTOS E PROCESSOS</v>
      </c>
      <c r="S1154" s="15" t="s">
        <v>2368</v>
      </c>
      <c r="T1154" s="15" t="s">
        <v>2370</v>
      </c>
      <c r="U1154" s="15" t="n">
        <v>2150000</v>
      </c>
      <c r="V1154" s="15"/>
      <c r="W1154" s="13"/>
      <c r="X1154" s="13"/>
      <c r="Y1154" s="13"/>
      <c r="Z1154" s="13"/>
      <c r="AA1154" s="13"/>
      <c r="AB1154" s="13"/>
      <c r="AC1154" s="13"/>
      <c r="AD1154" s="13"/>
      <c r="AE1154" s="13"/>
      <c r="AF1154" s="13"/>
    </row>
    <row r="1155" customFormat="false" ht="15" hidden="false" customHeight="true" outlineLevel="0" collapsed="false">
      <c r="A1155" s="60" t="s">
        <v>51</v>
      </c>
      <c r="B1155" s="61" t="str">
        <f aca="false">VLOOKUP(A1155,PROGRAMAS!A:I,5,0)</f>
        <v>TEMÁTICO</v>
      </c>
      <c r="C1155" s="62" t="str">
        <f aca="false">VLOOKUP(A1155,PROGRAMAS!A:I,2,0)</f>
        <v>GESTÃO MODERNA ORIENTADA PARA RESULTADOS</v>
      </c>
      <c r="D1155" s="62" t="str">
        <f aca="false">VLOOKUP(A1155,PROGRAMAS!A:O,3,0)</f>
        <v>DIRETRIZ IV</v>
      </c>
      <c r="E1155" s="62" t="str">
        <f aca="false">VLOOKUP(A1155,PROGRAMAS!A:O,6,0)</f>
        <v>INSTITUCIONAL</v>
      </c>
      <c r="F1155" s="74" t="s">
        <v>2368</v>
      </c>
      <c r="G1155" s="66" t="str">
        <f aca="false">VLOOKUP(F1155,'AÇÕES ORÇAMENTÁRIAS'!D:E,2,0)</f>
        <v>1367</v>
      </c>
      <c r="H1155" s="65" t="n">
        <f aca="false">VLOOKUP(CONCATENATE(G1155,J1155),'AÇÕES ORÇAMENTÁRIAS'!O:P,2,0)</f>
        <v>2150000</v>
      </c>
      <c r="I1155" s="65" t="n">
        <f aca="false">VLOOKUP(CONCATENATE(G1155,J1155),'AÇÕES ORÇAMENTÁRIAS'!O:Q,3,0)</f>
        <v>224188.83</v>
      </c>
      <c r="J1155" s="66" t="str">
        <f aca="false">LEFT(K1155,5)</f>
        <v>38101</v>
      </c>
      <c r="K1155" s="67" t="s">
        <v>2364</v>
      </c>
      <c r="L1155" s="82" t="s">
        <v>2365</v>
      </c>
      <c r="M1155" s="66" t="str">
        <f aca="false">VLOOKUP(L1155,'AÇÕES ESTRATÉGICAS'!D:E,2,0)</f>
        <v>2680</v>
      </c>
      <c r="N1155" s="66" t="str">
        <f aca="false">CONCATENATE(J1155,O1155)</f>
        <v>38101INCLUSÃO DIGITAL, DISPONIBILIZANDO RECURSOS TECNOLÓGICOS E CAPACITAÇÃO PARA ACESSO À INTERNET</v>
      </c>
      <c r="O1155" s="13" t="s">
        <v>2374</v>
      </c>
      <c r="P1155" s="13" t="s">
        <v>1300</v>
      </c>
      <c r="Q1155" s="15" t="n">
        <v>1</v>
      </c>
      <c r="R1155" s="69" t="str">
        <f aca="false">VLOOKUP(O1155,'PRODUTOS PPA'!G:G,1,0)</f>
        <v>INCLUSÃO DIGITAL, DISPONIBILIZANDO RECURSOS TECNOLÓGICOS E CAPACITAÇÃO PARA ACESSO À INTERNET</v>
      </c>
      <c r="S1155" s="15" t="s">
        <v>2368</v>
      </c>
      <c r="T1155" s="15" t="s">
        <v>2370</v>
      </c>
      <c r="U1155" s="15" t="n">
        <v>2150000</v>
      </c>
      <c r="V1155" s="15"/>
      <c r="W1155" s="13"/>
      <c r="X1155" s="13"/>
      <c r="Y1155" s="13"/>
      <c r="Z1155" s="13"/>
      <c r="AA1155" s="13"/>
      <c r="AB1155" s="13"/>
      <c r="AC1155" s="13"/>
      <c r="AD1155" s="13"/>
      <c r="AE1155" s="13"/>
      <c r="AF1155" s="13"/>
    </row>
    <row r="1156" customFormat="false" ht="15" hidden="false" customHeight="true" outlineLevel="0" collapsed="false">
      <c r="A1156" s="60" t="s">
        <v>51</v>
      </c>
      <c r="B1156" s="61" t="str">
        <f aca="false">VLOOKUP(A1156,PROGRAMAS!A:I,5,0)</f>
        <v>TEMÁTICO</v>
      </c>
      <c r="C1156" s="62" t="str">
        <f aca="false">VLOOKUP(A1156,PROGRAMAS!A:I,2,0)</f>
        <v>GESTÃO MODERNA ORIENTADA PARA RESULTADOS</v>
      </c>
      <c r="D1156" s="62" t="str">
        <f aca="false">VLOOKUP(A1156,PROGRAMAS!A:O,3,0)</f>
        <v>DIRETRIZ IV</v>
      </c>
      <c r="E1156" s="62" t="str">
        <f aca="false">VLOOKUP(A1156,PROGRAMAS!A:O,6,0)</f>
        <v>INSTITUCIONAL</v>
      </c>
      <c r="F1156" s="74" t="s">
        <v>2368</v>
      </c>
      <c r="G1156" s="66" t="str">
        <f aca="false">VLOOKUP(F1156,'AÇÕES ORÇAMENTÁRIAS'!D:E,2,0)</f>
        <v>1367</v>
      </c>
      <c r="H1156" s="65" t="n">
        <f aca="false">VLOOKUP(CONCATENATE(G1156,J1156),'AÇÕES ORÇAMENTÁRIAS'!O:P,2,0)</f>
        <v>2150000</v>
      </c>
      <c r="I1156" s="65" t="n">
        <f aca="false">VLOOKUP(CONCATENATE(G1156,J1156),'AÇÕES ORÇAMENTÁRIAS'!O:Q,3,0)</f>
        <v>224188.83</v>
      </c>
      <c r="J1156" s="66" t="str">
        <f aca="false">LEFT(K1156,5)</f>
        <v>38101</v>
      </c>
      <c r="K1156" s="67" t="s">
        <v>2364</v>
      </c>
      <c r="L1156" s="82" t="s">
        <v>2365</v>
      </c>
      <c r="M1156" s="66" t="str">
        <f aca="false">VLOOKUP(L1156,'AÇÕES ESTRATÉGICAS'!D:E,2,0)</f>
        <v>2680</v>
      </c>
      <c r="N1156" s="66" t="str">
        <f aca="false">CONCATENATE(J1156,O1156)</f>
        <v>38101REESTRUTURAÇÃO DO ESPAÇO FÍSICO</v>
      </c>
      <c r="O1156" s="13" t="s">
        <v>2375</v>
      </c>
      <c r="P1156" s="13" t="s">
        <v>213</v>
      </c>
      <c r="Q1156" s="15" t="n">
        <v>1</v>
      </c>
      <c r="R1156" s="69" t="str">
        <f aca="false">VLOOKUP(O1156,'PRODUTOS PPA'!G:G,1,0)</f>
        <v>REESTRUTURAÇÃO DO ESPAÇO FÍSICO</v>
      </c>
      <c r="S1156" s="15" t="s">
        <v>2368</v>
      </c>
      <c r="T1156" s="15" t="s">
        <v>2370</v>
      </c>
      <c r="U1156" s="15" t="n">
        <v>2150000</v>
      </c>
      <c r="V1156" s="15"/>
      <c r="W1156" s="13"/>
      <c r="X1156" s="13"/>
      <c r="Y1156" s="13"/>
      <c r="Z1156" s="13"/>
      <c r="AA1156" s="13"/>
      <c r="AB1156" s="13"/>
      <c r="AC1156" s="13"/>
      <c r="AD1156" s="13"/>
      <c r="AE1156" s="13"/>
      <c r="AF1156" s="13"/>
    </row>
    <row r="1157" customFormat="false" ht="15" hidden="false" customHeight="true" outlineLevel="0" collapsed="false">
      <c r="A1157" s="60" t="s">
        <v>51</v>
      </c>
      <c r="B1157" s="61" t="str">
        <f aca="false">VLOOKUP(A1157,PROGRAMAS!A:I,5,0)</f>
        <v>TEMÁTICO</v>
      </c>
      <c r="C1157" s="62" t="str">
        <f aca="false">VLOOKUP(A1157,PROGRAMAS!A:I,2,0)</f>
        <v>GESTÃO MODERNA ORIENTADA PARA RESULTADOS</v>
      </c>
      <c r="D1157" s="62" t="str">
        <f aca="false">VLOOKUP(A1157,PROGRAMAS!A:O,3,0)</f>
        <v>DIRETRIZ IV</v>
      </c>
      <c r="E1157" s="62" t="str">
        <f aca="false">VLOOKUP(A1157,PROGRAMAS!A:O,6,0)</f>
        <v>INSTITUCIONAL</v>
      </c>
      <c r="F1157" s="73" t="e">
        <f aca="false">#N/A</f>
        <v>#N/A</v>
      </c>
      <c r="G1157" s="66" t="e">
        <f aca="false">VLOOKUP(F1157,'AÇÕES ORÇAMENTÁRIAS'!D:E,2,0)</f>
        <v>#N/A</v>
      </c>
      <c r="H1157" s="65" t="e">
        <f aca="false">VLOOKUP(CONCATENATE(G1157,J1157),'AÇÕES ORÇAMENTÁRIAS'!O:P,2,0)</f>
        <v>#N/A</v>
      </c>
      <c r="I1157" s="65" t="e">
        <f aca="false">VLOOKUP(CONCATENATE(G1157,J1157),'AÇÕES ORÇAMENTÁRIAS'!O:Q,3,0)</f>
        <v>#N/A</v>
      </c>
      <c r="J1157" s="66" t="str">
        <f aca="false">LEFT(K1157,5)</f>
        <v>38101</v>
      </c>
      <c r="K1157" s="67" t="s">
        <v>2364</v>
      </c>
      <c r="L1157" s="82" t="s">
        <v>2365</v>
      </c>
      <c r="M1157" s="66" t="str">
        <f aca="false">VLOOKUP(L1157,'AÇÕES ESTRATÉGICAS'!D:E,2,0)</f>
        <v>2680</v>
      </c>
      <c r="N1157" s="66" t="str">
        <f aca="false">CONCATENATE(J1157,O1157)</f>
        <v>38101FOMENTO A PESQUISA, A TECNOLOGIA E A INOVAÇÃO SOBRE AS POLÍTICAS PÚBLICAS PARA PESSOAS COM DEFICIÊNCIA</v>
      </c>
      <c r="O1157" s="13" t="s">
        <v>2376</v>
      </c>
      <c r="P1157" s="13" t="s">
        <v>251</v>
      </c>
      <c r="Q1157" s="15" t="n">
        <v>1</v>
      </c>
      <c r="R1157" s="69" t="str">
        <f aca="false">VLOOKUP(O1157,'PRODUTOS PPA'!G:G,1,0)</f>
        <v>FOMENTO A PESQUISA, A TECNOLOGIA E A INOVAÇÃO SOBRE AS POLÍTICAS PÚBLICAS PARA PESSOAS COM DEFICIÊNCIA</v>
      </c>
      <c r="S1157" s="15" t="e">
        <f aca="false">#N/A</f>
        <v>#N/A</v>
      </c>
      <c r="T1157" s="15" t="e">
        <f aca="false">#N/A</f>
        <v>#N/A</v>
      </c>
      <c r="U1157" s="15" t="e">
        <f aca="false">#N/A</f>
        <v>#N/A</v>
      </c>
      <c r="V1157" s="15"/>
      <c r="W1157" s="13"/>
      <c r="X1157" s="13"/>
      <c r="Y1157" s="13"/>
      <c r="Z1157" s="13"/>
      <c r="AA1157" s="13"/>
      <c r="AB1157" s="13"/>
      <c r="AC1157" s="13"/>
      <c r="AD1157" s="13"/>
      <c r="AE1157" s="13"/>
      <c r="AF1157" s="13"/>
    </row>
    <row r="1158" customFormat="false" ht="15" hidden="false" customHeight="true" outlineLevel="0" collapsed="false">
      <c r="A1158" s="60" t="s">
        <v>58</v>
      </c>
      <c r="B1158" s="61" t="str">
        <f aca="false">VLOOKUP(A1158,PROGRAMAS!A:I,5,0)</f>
        <v>TEMÁTICO</v>
      </c>
      <c r="C1158" s="62" t="str">
        <f aca="false">VLOOKUP(A1158,PROGRAMAS!A:I,2,0)</f>
        <v>GARANTIA DOS DIREITOS E INCLUSÃO DA PESSOA COM DEFICIÊNCIA</v>
      </c>
      <c r="D1158" s="62" t="str">
        <f aca="false">VLOOKUP(A1158,PROGRAMAS!A:O,3,0)</f>
        <v>DIRETRIZ I</v>
      </c>
      <c r="E1158" s="62" t="str">
        <f aca="false">VLOOKUP(A1158,PROGRAMAS!A:O,6,0)</f>
        <v>SAÚDE E ASSISTÊNCIA SOCIAL</v>
      </c>
      <c r="F1158" s="74" t="s">
        <v>2377</v>
      </c>
      <c r="G1158" s="66" t="e">
        <f aca="false">VLOOKUP(F1158,'AÇÕES ORÇAMENTÁRIAS'!D:E,2,0)</f>
        <v>#N/A</v>
      </c>
      <c r="H1158" s="65" t="e">
        <f aca="false">VLOOKUP(CONCATENATE(G1158,J1158),'AÇÕES ORÇAMENTÁRIAS'!O:P,2,0)</f>
        <v>#N/A</v>
      </c>
      <c r="I1158" s="65" t="e">
        <f aca="false">VLOOKUP(CONCATENATE(G1158,J1158),'AÇÕES ORÇAMENTÁRIAS'!O:Q,3,0)</f>
        <v>#N/A</v>
      </c>
      <c r="J1158" s="66" t="str">
        <f aca="false">LEFT(K1158,5)</f>
        <v>38101</v>
      </c>
      <c r="K1158" s="67" t="s">
        <v>2364</v>
      </c>
      <c r="L1158" s="82" t="s">
        <v>2378</v>
      </c>
      <c r="M1158" s="66" t="str">
        <f aca="false">VLOOKUP(L1158,'AÇÕES ESTRATÉGICAS'!D:E,2,0)</f>
        <v>2435</v>
      </c>
      <c r="N1158" s="66" t="str">
        <f aca="false">CONCATENATE(J1158,O1158)</f>
        <v>38101CAPACITAÇÃO CONTINUADA ABORDANDO TEMÁTICAS QUE FORTALEÇAM A AÇÃO E ATUAÇÃO DOS PROFISSIONAIS E DAS ENTIDADES ENVOLVIDAS DIRETAMENTE COM A EXECUÇÃO DE POLÍTICAS PÚBLICAS VOLTADAS PARA PESSOAS COM DEFICIÊNCIA</v>
      </c>
      <c r="O1158" s="13" t="s">
        <v>2379</v>
      </c>
      <c r="P1158" s="13" t="s">
        <v>213</v>
      </c>
      <c r="Q1158" s="15" t="n">
        <v>10</v>
      </c>
      <c r="R1158" s="69" t="str">
        <f aca="false">VLOOKUP(O1158,'PRODUTOS PPA'!G:G,1,0)</f>
        <v>CAPACITAÇÃO CONTINUADA ABORDANDO TEMÁTICAS QUE FORTALEÇAM A AÇÃO E ATUAÇÃO DOS PROFISSIONAIS E DAS ENTIDADES ENVOLVIDAS DIRETAMENTE COM A EXECUÇÃO DE POLÍTICAS PÚBLICAS VOLTADAS PARA PESSOAS COM DEFICIÊNCIA</v>
      </c>
      <c r="S1158" s="15" t="s">
        <v>2377</v>
      </c>
      <c r="T1158" s="15" t="e">
        <f aca="false">#N/A</f>
        <v>#N/A</v>
      </c>
      <c r="U1158" s="15" t="e">
        <f aca="false">#N/A</f>
        <v>#N/A</v>
      </c>
      <c r="V1158" s="15"/>
      <c r="W1158" s="13"/>
      <c r="X1158" s="13"/>
      <c r="Y1158" s="13"/>
      <c r="Z1158" s="13"/>
      <c r="AA1158" s="13"/>
      <c r="AB1158" s="13"/>
      <c r="AC1158" s="13"/>
      <c r="AD1158" s="13"/>
      <c r="AE1158" s="13"/>
      <c r="AF1158" s="13"/>
    </row>
    <row r="1159" customFormat="false" ht="15" hidden="false" customHeight="true" outlineLevel="0" collapsed="false">
      <c r="A1159" s="60" t="s">
        <v>58</v>
      </c>
      <c r="B1159" s="61" t="str">
        <f aca="false">VLOOKUP(A1159,PROGRAMAS!A:I,5,0)</f>
        <v>TEMÁTICO</v>
      </c>
      <c r="C1159" s="62" t="str">
        <f aca="false">VLOOKUP(A1159,PROGRAMAS!A:I,2,0)</f>
        <v>GARANTIA DOS DIREITOS E INCLUSÃO DA PESSOA COM DEFICIÊNCIA</v>
      </c>
      <c r="D1159" s="62" t="str">
        <f aca="false">VLOOKUP(A1159,PROGRAMAS!A:O,3,0)</f>
        <v>DIRETRIZ I</v>
      </c>
      <c r="E1159" s="62" t="str">
        <f aca="false">VLOOKUP(A1159,PROGRAMAS!A:O,6,0)</f>
        <v>SAÚDE E ASSISTÊNCIA SOCIAL</v>
      </c>
      <c r="F1159" s="74" t="s">
        <v>2377</v>
      </c>
      <c r="G1159" s="66" t="e">
        <f aca="false">VLOOKUP(F1159,'AÇÕES ORÇAMENTÁRIAS'!D:E,2,0)</f>
        <v>#N/A</v>
      </c>
      <c r="H1159" s="65" t="e">
        <f aca="false">VLOOKUP(CONCATENATE(G1159,J1159),'AÇÕES ORÇAMENTÁRIAS'!O:P,2,0)</f>
        <v>#N/A</v>
      </c>
      <c r="I1159" s="65" t="e">
        <f aca="false">VLOOKUP(CONCATENATE(G1159,J1159),'AÇÕES ORÇAMENTÁRIAS'!O:Q,3,0)</f>
        <v>#N/A</v>
      </c>
      <c r="J1159" s="66" t="str">
        <f aca="false">LEFT(K1159,5)</f>
        <v>38101</v>
      </c>
      <c r="K1159" s="67" t="s">
        <v>2364</v>
      </c>
      <c r="L1159" s="82" t="s">
        <v>2378</v>
      </c>
      <c r="M1159" s="66" t="str">
        <f aca="false">VLOOKUP(L1159,'AÇÕES ESTRATÉGICAS'!D:E,2,0)</f>
        <v>2435</v>
      </c>
      <c r="N1159" s="66" t="str">
        <f aca="false">CONCATENATE(J1159,O1159)</f>
        <v>38101CRIAÇÃO DE BANCO DE DADOS DE ENTIDADES QUE TRABALHEM OU MILITEM NA ÁREA DE DIREITOS HUMANOS, CONTEMPLANDO OS SEGMENTOS RELATIVOS ÀS PESSOAS COM DEFICIÊNCIA</v>
      </c>
      <c r="O1159" s="13" t="s">
        <v>2380</v>
      </c>
      <c r="P1159" s="13" t="s">
        <v>147</v>
      </c>
      <c r="Q1159" s="15" t="n">
        <v>1</v>
      </c>
      <c r="R1159" s="69" t="str">
        <f aca="false">VLOOKUP(O1159,'PRODUTOS PPA'!G:G,1,0)</f>
        <v>CRIAÇÃO DE BANCO DE DADOS DE ENTIDADES QUE TRABALHEM OU MILITEM NA ÁREA DE DIREITOS HUMANOS, CONTEMPLANDO OS SEGMENTOS RELATIVOS ÀS PESSOAS COM DEFICIÊNCIA</v>
      </c>
      <c r="S1159" s="15" t="s">
        <v>2377</v>
      </c>
      <c r="T1159" s="15" t="e">
        <f aca="false">#N/A</f>
        <v>#N/A</v>
      </c>
      <c r="U1159" s="15" t="e">
        <f aca="false">#N/A</f>
        <v>#N/A</v>
      </c>
      <c r="V1159" s="15"/>
      <c r="W1159" s="13"/>
      <c r="X1159" s="13"/>
      <c r="Y1159" s="13"/>
      <c r="Z1159" s="13"/>
      <c r="AA1159" s="13"/>
      <c r="AB1159" s="13"/>
      <c r="AC1159" s="13"/>
      <c r="AD1159" s="13"/>
      <c r="AE1159" s="13"/>
      <c r="AF1159" s="13"/>
    </row>
    <row r="1160" customFormat="false" ht="15" hidden="false" customHeight="true" outlineLevel="0" collapsed="false">
      <c r="A1160" s="60" t="s">
        <v>58</v>
      </c>
      <c r="B1160" s="61" t="str">
        <f aca="false">VLOOKUP(A1160,PROGRAMAS!A:I,5,0)</f>
        <v>TEMÁTICO</v>
      </c>
      <c r="C1160" s="62" t="str">
        <f aca="false">VLOOKUP(A1160,PROGRAMAS!A:I,2,0)</f>
        <v>GARANTIA DOS DIREITOS E INCLUSÃO DA PESSOA COM DEFICIÊNCIA</v>
      </c>
      <c r="D1160" s="62" t="str">
        <f aca="false">VLOOKUP(A1160,PROGRAMAS!A:O,3,0)</f>
        <v>DIRETRIZ I</v>
      </c>
      <c r="E1160" s="62" t="str">
        <f aca="false">VLOOKUP(A1160,PROGRAMAS!A:O,6,0)</f>
        <v>SAÚDE E ASSISTÊNCIA SOCIAL</v>
      </c>
      <c r="F1160" s="74" t="s">
        <v>2377</v>
      </c>
      <c r="G1160" s="66" t="e">
        <f aca="false">VLOOKUP(F1160,'AÇÕES ORÇAMENTÁRIAS'!D:E,2,0)</f>
        <v>#N/A</v>
      </c>
      <c r="H1160" s="65" t="e">
        <f aca="false">VLOOKUP(CONCATENATE(G1160,J1160),'AÇÕES ORÇAMENTÁRIAS'!O:P,2,0)</f>
        <v>#N/A</v>
      </c>
      <c r="I1160" s="65" t="e">
        <f aca="false">VLOOKUP(CONCATENATE(G1160,J1160),'AÇÕES ORÇAMENTÁRIAS'!O:Q,3,0)</f>
        <v>#N/A</v>
      </c>
      <c r="J1160" s="66" t="str">
        <f aca="false">LEFT(K1160,5)</f>
        <v>38101</v>
      </c>
      <c r="K1160" s="67" t="s">
        <v>2364</v>
      </c>
      <c r="L1160" s="82" t="s">
        <v>2378</v>
      </c>
      <c r="M1160" s="66" t="str">
        <f aca="false">VLOOKUP(L1160,'AÇÕES ESTRATÉGICAS'!D:E,2,0)</f>
        <v>2435</v>
      </c>
      <c r="N1160" s="66" t="str">
        <f aca="false">CONCATENATE(J1160,O1160)</f>
        <v>38101PRESTAÇÃO DE APOI0 TECNICO E FINANCEIRO AS ENTIDADES QUE ASSISTEM AS PESSOAS COM DEFICIÊNCIA</v>
      </c>
      <c r="O1160" s="13" t="s">
        <v>2381</v>
      </c>
      <c r="P1160" s="13" t="s">
        <v>213</v>
      </c>
      <c r="Q1160" s="15" t="n">
        <v>10</v>
      </c>
      <c r="R1160" s="69" t="str">
        <f aca="false">VLOOKUP(O1160,'PRODUTOS PPA'!G:G,1,0)</f>
        <v>PRESTAÇÃO DE APOI0 TECNICO E FINANCEIRO AS ENTIDADES QUE ASSISTEM AS PESSOAS COM DEFICIÊNCIA</v>
      </c>
      <c r="S1160" s="15" t="s">
        <v>2377</v>
      </c>
      <c r="T1160" s="15" t="e">
        <f aca="false">#N/A</f>
        <v>#N/A</v>
      </c>
      <c r="U1160" s="15" t="e">
        <f aca="false">#N/A</f>
        <v>#N/A</v>
      </c>
      <c r="V1160" s="15"/>
      <c r="W1160" s="13"/>
      <c r="X1160" s="13"/>
      <c r="Y1160" s="13"/>
      <c r="Z1160" s="13"/>
      <c r="AA1160" s="13"/>
      <c r="AB1160" s="13"/>
      <c r="AC1160" s="13"/>
      <c r="AD1160" s="13"/>
      <c r="AE1160" s="13"/>
      <c r="AF1160" s="13"/>
    </row>
    <row r="1161" customFormat="false" ht="15" hidden="false" customHeight="true" outlineLevel="0" collapsed="false">
      <c r="A1161" s="60" t="s">
        <v>58</v>
      </c>
      <c r="B1161" s="61" t="str">
        <f aca="false">VLOOKUP(A1161,PROGRAMAS!A:I,5,0)</f>
        <v>TEMÁTICO</v>
      </c>
      <c r="C1161" s="62" t="str">
        <f aca="false">VLOOKUP(A1161,PROGRAMAS!A:I,2,0)</f>
        <v>GARANTIA DOS DIREITOS E INCLUSÃO DA PESSOA COM DEFICIÊNCIA</v>
      </c>
      <c r="D1161" s="62" t="str">
        <f aca="false">VLOOKUP(A1161,PROGRAMAS!A:O,3,0)</f>
        <v>DIRETRIZ I</v>
      </c>
      <c r="E1161" s="62" t="str">
        <f aca="false">VLOOKUP(A1161,PROGRAMAS!A:O,6,0)</f>
        <v>SAÚDE E ASSISTÊNCIA SOCIAL</v>
      </c>
      <c r="F1161" s="73" t="e">
        <f aca="false">#N/A</f>
        <v>#N/A</v>
      </c>
      <c r="G1161" s="66" t="e">
        <f aca="false">VLOOKUP(F1161,'AÇÕES ORÇAMENTÁRIAS'!D:E,2,0)</f>
        <v>#N/A</v>
      </c>
      <c r="H1161" s="65" t="e">
        <f aca="false">VLOOKUP(CONCATENATE(G1161,J1161),'AÇÕES ORÇAMENTÁRIAS'!O:P,2,0)</f>
        <v>#N/A</v>
      </c>
      <c r="I1161" s="65" t="e">
        <f aca="false">VLOOKUP(CONCATENATE(G1161,J1161),'AÇÕES ORÇAMENTÁRIAS'!O:Q,3,0)</f>
        <v>#N/A</v>
      </c>
      <c r="J1161" s="66" t="str">
        <f aca="false">LEFT(K1161,5)</f>
        <v>38101</v>
      </c>
      <c r="K1161" s="67" t="s">
        <v>2364</v>
      </c>
      <c r="L1161" s="82" t="s">
        <v>2382</v>
      </c>
      <c r="M1161" s="66" t="str">
        <f aca="false">VLOOKUP(L1161,'AÇÕES ESTRATÉGICAS'!D:E,2,0)</f>
        <v>2712</v>
      </c>
      <c r="N1161" s="66" t="str">
        <f aca="false">CONCATENATE(J1161,O1161)</f>
        <v>38101ACOMPANHAMENTO AS PESSOAS COM DEFICIÊNCIA POR EQUIPE MULTIDISCIPLINAR DURANTE O ESTÁGIO PROBATÓRIO NA ADMINISTRAÇÃO PÚBLICA ESTADUAL, A FIM DE VERIFICAR A COMPATIBILIDADE DA DEFICIÊNCIA COM AS ATRIBUIÇÕES DO CARGO</v>
      </c>
      <c r="O1161" s="74" t="s">
        <v>2383</v>
      </c>
      <c r="P1161" s="74" t="s">
        <v>1300</v>
      </c>
      <c r="Q1161" s="15" t="n">
        <v>30</v>
      </c>
      <c r="R1161" s="69" t="str">
        <f aca="false">VLOOKUP(O1161,'PRODUTOS PPA'!G:G,1,0)</f>
        <v>ACOMPANHAMENTO AS PESSOAS COM DEFICIÊNCIA POR EQUIPE MULTIDISCIPLINAR DURANTE O ESTÁGIO PROBATÓRIO NA ADMINISTRAÇÃO PÚBLICA ESTADUAL, A FIM DE VERIFICAR A COMPATIBILIDADE DA DEFICIÊNCIA COM AS ATRIBUIÇÕES DO CARGO</v>
      </c>
      <c r="S1161" s="15" t="e">
        <f aca="false">#N/A</f>
        <v>#N/A</v>
      </c>
      <c r="T1161" s="15" t="e">
        <f aca="false">#N/A</f>
        <v>#N/A</v>
      </c>
      <c r="U1161" s="15" t="e">
        <f aca="false">#N/A</f>
        <v>#N/A</v>
      </c>
      <c r="V1161" s="15"/>
      <c r="W1161" s="13"/>
      <c r="X1161" s="13"/>
      <c r="Y1161" s="13"/>
      <c r="Z1161" s="13"/>
      <c r="AA1161" s="13"/>
      <c r="AB1161" s="13"/>
      <c r="AC1161" s="13"/>
      <c r="AD1161" s="13"/>
      <c r="AE1161" s="13"/>
      <c r="AF1161" s="13"/>
    </row>
    <row r="1162" customFormat="false" ht="15" hidden="false" customHeight="true" outlineLevel="0" collapsed="false">
      <c r="A1162" s="60" t="s">
        <v>58</v>
      </c>
      <c r="B1162" s="61" t="str">
        <f aca="false">VLOOKUP(A1162,PROGRAMAS!A:I,5,0)</f>
        <v>TEMÁTICO</v>
      </c>
      <c r="C1162" s="62" t="str">
        <f aca="false">VLOOKUP(A1162,PROGRAMAS!A:I,2,0)</f>
        <v>GARANTIA DOS DIREITOS E INCLUSÃO DA PESSOA COM DEFICIÊNCIA</v>
      </c>
      <c r="D1162" s="62" t="str">
        <f aca="false">VLOOKUP(A1162,PROGRAMAS!A:O,3,0)</f>
        <v>DIRETRIZ I</v>
      </c>
      <c r="E1162" s="62" t="str">
        <f aca="false">VLOOKUP(A1162,PROGRAMAS!A:O,6,0)</f>
        <v>SAÚDE E ASSISTÊNCIA SOCIAL</v>
      </c>
      <c r="F1162" s="73" t="e">
        <f aca="false">#N/A</f>
        <v>#N/A</v>
      </c>
      <c r="G1162" s="66" t="e">
        <f aca="false">VLOOKUP(F1162,'AÇÕES ORÇAMENTÁRIAS'!D:E,2,0)</f>
        <v>#N/A</v>
      </c>
      <c r="H1162" s="65" t="e">
        <f aca="false">VLOOKUP(CONCATENATE(G1162,J1162),'AÇÕES ORÇAMENTÁRIAS'!O:P,2,0)</f>
        <v>#N/A</v>
      </c>
      <c r="I1162" s="65" t="e">
        <f aca="false">VLOOKUP(CONCATENATE(G1162,J1162),'AÇÕES ORÇAMENTÁRIAS'!O:Q,3,0)</f>
        <v>#N/A</v>
      </c>
      <c r="J1162" s="66" t="str">
        <f aca="false">LEFT(K1162,5)</f>
        <v>38101</v>
      </c>
      <c r="K1162" s="67" t="s">
        <v>2364</v>
      </c>
      <c r="L1162" s="82" t="s">
        <v>2382</v>
      </c>
      <c r="M1162" s="66" t="str">
        <f aca="false">VLOOKUP(L1162,'AÇÕES ESTRATÉGICAS'!D:E,2,0)</f>
        <v>2712</v>
      </c>
      <c r="N1162" s="66" t="str">
        <f aca="false">CONCATENATE(J1162,O1162)</f>
        <v>38101AMPLIAÇÃO DO ACOMPANHAMENTO DAS PESSOAS COM DEFICIÊNCIA POR EQUIPE MULTIDISCIPLINAR DURANTE O ESTÁGIO PROBATÓRIO, PARA VERIFICAR A COMPATIBILIDADE DA DEFICIÊNCIA COM AS ATRIBUIÇÕES DO CARGO</v>
      </c>
      <c r="O1162" s="74" t="s">
        <v>2384</v>
      </c>
      <c r="P1162" s="74" t="s">
        <v>1300</v>
      </c>
      <c r="Q1162" s="15" t="n">
        <v>30</v>
      </c>
      <c r="R1162" s="69" t="str">
        <f aca="false">VLOOKUP(O1162,'PRODUTOS PPA'!G:G,1,0)</f>
        <v>AMPLIAÇÃO DO ACOMPANHAMENTO DAS PESSOAS COM DEFICIÊNCIA POR EQUIPE MULTIDISCIPLINAR DURANTE O ESTÁGIO PROBATÓRIO, PARA VERIFICAR A COMPATIBILIDADE DA DEFICIÊNCIA COM AS ATRIBUIÇÕES DO CARGO</v>
      </c>
      <c r="S1162" s="15" t="e">
        <f aca="false">#N/A</f>
        <v>#N/A</v>
      </c>
      <c r="T1162" s="15" t="e">
        <f aca="false">#N/A</f>
        <v>#N/A</v>
      </c>
      <c r="U1162" s="15" t="e">
        <f aca="false">#N/A</f>
        <v>#N/A</v>
      </c>
      <c r="V1162" s="15"/>
      <c r="W1162" s="13"/>
      <c r="X1162" s="13"/>
      <c r="Y1162" s="13"/>
      <c r="Z1162" s="13"/>
      <c r="AA1162" s="13"/>
      <c r="AB1162" s="13"/>
      <c r="AC1162" s="13"/>
      <c r="AD1162" s="13"/>
      <c r="AE1162" s="13"/>
      <c r="AF1162" s="13"/>
    </row>
    <row r="1163" customFormat="false" ht="15" hidden="false" customHeight="true" outlineLevel="0" collapsed="false">
      <c r="A1163" s="60" t="s">
        <v>58</v>
      </c>
      <c r="B1163" s="61" t="str">
        <f aca="false">VLOOKUP(A1163,PROGRAMAS!A:I,5,0)</f>
        <v>TEMÁTICO</v>
      </c>
      <c r="C1163" s="62" t="str">
        <f aca="false">VLOOKUP(A1163,PROGRAMAS!A:I,2,0)</f>
        <v>GARANTIA DOS DIREITOS E INCLUSÃO DA PESSOA COM DEFICIÊNCIA</v>
      </c>
      <c r="D1163" s="62" t="str">
        <f aca="false">VLOOKUP(A1163,PROGRAMAS!A:O,3,0)</f>
        <v>DIRETRIZ I</v>
      </c>
      <c r="E1163" s="62" t="str">
        <f aca="false">VLOOKUP(A1163,PROGRAMAS!A:O,6,0)</f>
        <v>SAÚDE E ASSISTÊNCIA SOCIAL</v>
      </c>
      <c r="F1163" s="73" t="e">
        <f aca="false">#N/A</f>
        <v>#N/A</v>
      </c>
      <c r="G1163" s="66" t="e">
        <f aca="false">VLOOKUP(F1163,'AÇÕES ORÇAMENTÁRIAS'!D:E,2,0)</f>
        <v>#N/A</v>
      </c>
      <c r="H1163" s="65" t="e">
        <f aca="false">VLOOKUP(CONCATENATE(G1163,J1163),'AÇÕES ORÇAMENTÁRIAS'!O:P,2,0)</f>
        <v>#N/A</v>
      </c>
      <c r="I1163" s="65" t="e">
        <f aca="false">VLOOKUP(CONCATENATE(G1163,J1163),'AÇÕES ORÇAMENTÁRIAS'!O:Q,3,0)</f>
        <v>#N/A</v>
      </c>
      <c r="J1163" s="66" t="str">
        <f aca="false">LEFT(K1163,5)</f>
        <v>38101</v>
      </c>
      <c r="K1163" s="67" t="s">
        <v>2364</v>
      </c>
      <c r="L1163" s="82" t="s">
        <v>2382</v>
      </c>
      <c r="M1163" s="66" t="str">
        <f aca="false">VLOOKUP(L1163,'AÇÕES ESTRATÉGICAS'!D:E,2,0)</f>
        <v>2712</v>
      </c>
      <c r="N1163" s="66" t="str">
        <f aca="false">CONCATENATE(J1163,O1163)</f>
        <v>38101CAPACITAÇAO AS PESSOAS COM DEFICIÊNCIA PARA O MERCADO DE TRABALHO, COM O OBJETIVO DE PROPORCIONAR OPORTUNIDADES NO MERCADO DE TRABALHO</v>
      </c>
      <c r="O1163" s="74" t="s">
        <v>2385</v>
      </c>
      <c r="P1163" s="74" t="s">
        <v>1300</v>
      </c>
      <c r="Q1163" s="15" t="n">
        <v>50</v>
      </c>
      <c r="R1163" s="69" t="str">
        <f aca="false">VLOOKUP(O1163,'PRODUTOS PPA'!G:G,1,0)</f>
        <v>CAPACITAÇAO AS PESSOAS COM DEFICIÊNCIA PARA O MERCADO DE TRABALHO, COM O OBJETIVO DE PROPORCIONAR OPORTUNIDADES NO MERCADO DE TRABALHO</v>
      </c>
      <c r="S1163" s="15" t="e">
        <f aca="false">#N/A</f>
        <v>#N/A</v>
      </c>
      <c r="T1163" s="15" t="e">
        <f aca="false">#N/A</f>
        <v>#N/A</v>
      </c>
      <c r="U1163" s="15" t="e">
        <f aca="false">#N/A</f>
        <v>#N/A</v>
      </c>
      <c r="V1163" s="15"/>
      <c r="W1163" s="13"/>
      <c r="X1163" s="13"/>
      <c r="Y1163" s="13"/>
      <c r="Z1163" s="13"/>
      <c r="AA1163" s="13"/>
      <c r="AB1163" s="13"/>
      <c r="AC1163" s="13"/>
      <c r="AD1163" s="13"/>
      <c r="AE1163" s="13"/>
      <c r="AF1163" s="13"/>
    </row>
    <row r="1164" customFormat="false" ht="15" hidden="false" customHeight="true" outlineLevel="0" collapsed="false">
      <c r="A1164" s="60" t="s">
        <v>58</v>
      </c>
      <c r="B1164" s="61" t="str">
        <f aca="false">VLOOKUP(A1164,PROGRAMAS!A:I,5,0)</f>
        <v>TEMÁTICO</v>
      </c>
      <c r="C1164" s="62" t="str">
        <f aca="false">VLOOKUP(A1164,PROGRAMAS!A:I,2,0)</f>
        <v>GARANTIA DOS DIREITOS E INCLUSÃO DA PESSOA COM DEFICIÊNCIA</v>
      </c>
      <c r="D1164" s="62" t="str">
        <f aca="false">VLOOKUP(A1164,PROGRAMAS!A:O,3,0)</f>
        <v>DIRETRIZ I</v>
      </c>
      <c r="E1164" s="62" t="str">
        <f aca="false">VLOOKUP(A1164,PROGRAMAS!A:O,6,0)</f>
        <v>SAÚDE E ASSISTÊNCIA SOCIAL</v>
      </c>
      <c r="F1164" s="73" t="e">
        <f aca="false">#N/A</f>
        <v>#N/A</v>
      </c>
      <c r="G1164" s="66" t="e">
        <f aca="false">VLOOKUP(F1164,'AÇÕES ORÇAMENTÁRIAS'!D:E,2,0)</f>
        <v>#N/A</v>
      </c>
      <c r="H1164" s="65" t="e">
        <f aca="false">VLOOKUP(CONCATENATE(G1164,J1164),'AÇÕES ORÇAMENTÁRIAS'!O:P,2,0)</f>
        <v>#N/A</v>
      </c>
      <c r="I1164" s="65" t="e">
        <f aca="false">VLOOKUP(CONCATENATE(G1164,J1164),'AÇÕES ORÇAMENTÁRIAS'!O:Q,3,0)</f>
        <v>#N/A</v>
      </c>
      <c r="J1164" s="66" t="str">
        <f aca="false">LEFT(K1164,5)</f>
        <v>38101</v>
      </c>
      <c r="K1164" s="67" t="s">
        <v>2364</v>
      </c>
      <c r="L1164" s="82" t="s">
        <v>2382</v>
      </c>
      <c r="M1164" s="66" t="str">
        <f aca="false">VLOOKUP(L1164,'AÇÕES ESTRATÉGICAS'!D:E,2,0)</f>
        <v>2712</v>
      </c>
      <c r="N1164" s="66" t="str">
        <f aca="false">CONCATENATE(J1164,O1164)</f>
        <v>38101MONITORAMENTO DAS RESERVAS DE 10% DE VAGAS NAS TURMAS DE QUALIFICAÇÃO E CRIAÇÃO DE TURMAS ESPECÍFICAS PARA O PÚBLICO DE PESSOAS COM DEFICIÊNCIA</v>
      </c>
      <c r="O1164" s="74" t="s">
        <v>2386</v>
      </c>
      <c r="P1164" s="74" t="s">
        <v>1300</v>
      </c>
      <c r="Q1164" s="15" t="n">
        <v>50</v>
      </c>
      <c r="R1164" s="69" t="str">
        <f aca="false">VLOOKUP(O1164,'PRODUTOS PPA'!G:G,1,0)</f>
        <v>MONITORAMENTO DAS RESERVAS DE 10% DE VAGAS NAS TURMAS DE QUALIFICAÇÃO E CRIAÇÃO DE TURMAS ESPECÍFICAS PARA O PÚBLICO DE PESSOAS COM DEFICIÊNCIA</v>
      </c>
      <c r="S1164" s="15" t="e">
        <f aca="false">#N/A</f>
        <v>#N/A</v>
      </c>
      <c r="T1164" s="15" t="e">
        <f aca="false">#N/A</f>
        <v>#N/A</v>
      </c>
      <c r="U1164" s="15" t="e">
        <f aca="false">#N/A</f>
        <v>#N/A</v>
      </c>
      <c r="V1164" s="15"/>
      <c r="W1164" s="13"/>
      <c r="X1164" s="13"/>
      <c r="Y1164" s="13"/>
      <c r="Z1164" s="13"/>
      <c r="AA1164" s="13"/>
      <c r="AB1164" s="13"/>
      <c r="AC1164" s="13"/>
      <c r="AD1164" s="13"/>
      <c r="AE1164" s="13"/>
      <c r="AF1164" s="13"/>
    </row>
    <row r="1165" customFormat="false" ht="15" hidden="false" customHeight="true" outlineLevel="0" collapsed="false">
      <c r="A1165" s="60" t="s">
        <v>58</v>
      </c>
      <c r="B1165" s="61" t="str">
        <f aca="false">VLOOKUP(A1165,PROGRAMAS!A:I,5,0)</f>
        <v>TEMÁTICO</v>
      </c>
      <c r="C1165" s="62" t="str">
        <f aca="false">VLOOKUP(A1165,PROGRAMAS!A:I,2,0)</f>
        <v>GARANTIA DOS DIREITOS E INCLUSÃO DA PESSOA COM DEFICIÊNCIA</v>
      </c>
      <c r="D1165" s="62" t="str">
        <f aca="false">VLOOKUP(A1165,PROGRAMAS!A:O,3,0)</f>
        <v>DIRETRIZ I</v>
      </c>
      <c r="E1165" s="62" t="str">
        <f aca="false">VLOOKUP(A1165,PROGRAMAS!A:O,6,0)</f>
        <v>SAÚDE E ASSISTÊNCIA SOCIAL</v>
      </c>
      <c r="F1165" s="73" t="e">
        <f aca="false">#N/A</f>
        <v>#N/A</v>
      </c>
      <c r="G1165" s="66" t="e">
        <f aca="false">VLOOKUP(F1165,'AÇÕES ORÇAMENTÁRIAS'!D:E,2,0)</f>
        <v>#N/A</v>
      </c>
      <c r="H1165" s="65" t="e">
        <f aca="false">VLOOKUP(CONCATENATE(G1165,J1165),'AÇÕES ORÇAMENTÁRIAS'!O:P,2,0)</f>
        <v>#N/A</v>
      </c>
      <c r="I1165" s="65" t="e">
        <f aca="false">VLOOKUP(CONCATENATE(G1165,J1165),'AÇÕES ORÇAMENTÁRIAS'!O:Q,3,0)</f>
        <v>#N/A</v>
      </c>
      <c r="J1165" s="66" t="str">
        <f aca="false">LEFT(K1165,5)</f>
        <v>38101</v>
      </c>
      <c r="K1165" s="67" t="s">
        <v>2364</v>
      </c>
      <c r="L1165" s="82" t="s">
        <v>2382</v>
      </c>
      <c r="M1165" s="66" t="str">
        <f aca="false">VLOOKUP(L1165,'AÇÕES ESTRATÉGICAS'!D:E,2,0)</f>
        <v>2712</v>
      </c>
      <c r="N1165" s="66" t="str">
        <f aca="false">CONCATENATE(J1165,O1165)</f>
        <v>38101REALIZAÇÃO DO 1º SEMINÁRIO ESTADUAL DE EMPREGABILIDADE E QUALIFICAÇÃO PROFISSIONAL DE PESSOAS COM DEFICIÊNCIA</v>
      </c>
      <c r="O1165" s="74" t="s">
        <v>2387</v>
      </c>
      <c r="P1165" s="74" t="s">
        <v>1300</v>
      </c>
      <c r="Q1165" s="15" t="n">
        <v>1</v>
      </c>
      <c r="R1165" s="69" t="str">
        <f aca="false">VLOOKUP(O1165,'PRODUTOS PPA'!G:G,1,0)</f>
        <v>REALIZAÇÃO DO 1º SEMINÁRIO ESTADUAL DE EMPREGABILIDADE E QUALIFICAÇÃO PROFISSIONAL DE PESSOAS COM DEFICIÊNCIA</v>
      </c>
      <c r="S1165" s="15" t="e">
        <f aca="false">#N/A</f>
        <v>#N/A</v>
      </c>
      <c r="T1165" s="15" t="e">
        <f aca="false">#N/A</f>
        <v>#N/A</v>
      </c>
      <c r="U1165" s="15" t="e">
        <f aca="false">#N/A</f>
        <v>#N/A</v>
      </c>
      <c r="V1165" s="15"/>
      <c r="W1165" s="13"/>
      <c r="X1165" s="13"/>
      <c r="Y1165" s="13"/>
      <c r="Z1165" s="13"/>
      <c r="AA1165" s="13"/>
      <c r="AB1165" s="13"/>
      <c r="AC1165" s="13"/>
      <c r="AD1165" s="13"/>
      <c r="AE1165" s="13"/>
      <c r="AF1165" s="13"/>
    </row>
    <row r="1166" customFormat="false" ht="15" hidden="false" customHeight="true" outlineLevel="0" collapsed="false">
      <c r="A1166" s="60" t="s">
        <v>58</v>
      </c>
      <c r="B1166" s="61" t="str">
        <f aca="false">VLOOKUP(A1166,PROGRAMAS!A:I,5,0)</f>
        <v>TEMÁTICO</v>
      </c>
      <c r="C1166" s="62" t="str">
        <f aca="false">VLOOKUP(A1166,PROGRAMAS!A:I,2,0)</f>
        <v>GARANTIA DOS DIREITOS E INCLUSÃO DA PESSOA COM DEFICIÊNCIA</v>
      </c>
      <c r="D1166" s="62" t="str">
        <f aca="false">VLOOKUP(A1166,PROGRAMAS!A:O,3,0)</f>
        <v>DIRETRIZ I</v>
      </c>
      <c r="E1166" s="62" t="str">
        <f aca="false">VLOOKUP(A1166,PROGRAMAS!A:O,6,0)</f>
        <v>SAÚDE E ASSISTÊNCIA SOCIAL</v>
      </c>
      <c r="F1166" s="73" t="e">
        <f aca="false">#N/A</f>
        <v>#N/A</v>
      </c>
      <c r="G1166" s="66" t="e">
        <f aca="false">VLOOKUP(F1166,'AÇÕES ORÇAMENTÁRIAS'!D:E,2,0)</f>
        <v>#N/A</v>
      </c>
      <c r="H1166" s="65" t="e">
        <f aca="false">VLOOKUP(CONCATENATE(G1166,J1166),'AÇÕES ORÇAMENTÁRIAS'!O:P,2,0)</f>
        <v>#N/A</v>
      </c>
      <c r="I1166" s="65" t="e">
        <f aca="false">VLOOKUP(CONCATENATE(G1166,J1166),'AÇÕES ORÇAMENTÁRIAS'!O:Q,3,0)</f>
        <v>#N/A</v>
      </c>
      <c r="J1166" s="66" t="str">
        <f aca="false">LEFT(K1166,5)</f>
        <v>38101</v>
      </c>
      <c r="K1166" s="67" t="s">
        <v>2364</v>
      </c>
      <c r="L1166" s="82" t="s">
        <v>2382</v>
      </c>
      <c r="M1166" s="66" t="str">
        <f aca="false">VLOOKUP(L1166,'AÇÕES ESTRATÉGICAS'!D:E,2,0)</f>
        <v>2712</v>
      </c>
      <c r="N1166" s="66" t="str">
        <f aca="false">CONCATENATE(J1166,O1166)</f>
        <v>38101SENSIBILIZAÇÃO JUNTO AOS SERVIDORES PÚBLICOS PARA O MELHOR ACOLHIMENTO DAS PESSOAS COM DEFICIÊNCIA NO AMBIENTE DE TRABALHO.</v>
      </c>
      <c r="O1166" s="74" t="s">
        <v>2388</v>
      </c>
      <c r="P1166" s="74" t="s">
        <v>1300</v>
      </c>
      <c r="Q1166" s="15" t="n">
        <v>30</v>
      </c>
      <c r="R1166" s="69" t="str">
        <f aca="false">VLOOKUP(O1166,'PRODUTOS PPA'!G:G,1,0)</f>
        <v>SENSIBILIZAÇÃO JUNTO AOS SERVIDORES PÚBLICOS PARA O MELHOR ACOLHIMENTO DAS PESSOAS COM DEFICIÊNCIA NO AMBIENTE DE TRABALHO.</v>
      </c>
      <c r="S1166" s="15" t="e">
        <f aca="false">#N/A</f>
        <v>#N/A</v>
      </c>
      <c r="T1166" s="15" t="e">
        <f aca="false">#N/A</f>
        <v>#N/A</v>
      </c>
      <c r="U1166" s="15" t="e">
        <f aca="false">#N/A</f>
        <v>#N/A</v>
      </c>
      <c r="V1166" s="15"/>
      <c r="W1166" s="13"/>
      <c r="X1166" s="13"/>
      <c r="Y1166" s="13"/>
      <c r="Z1166" s="13"/>
      <c r="AA1166" s="13"/>
      <c r="AB1166" s="13"/>
      <c r="AC1166" s="13"/>
      <c r="AD1166" s="13"/>
      <c r="AE1166" s="13"/>
      <c r="AF1166" s="13"/>
    </row>
    <row r="1167" customFormat="false" ht="15" hidden="false" customHeight="true" outlineLevel="0" collapsed="false">
      <c r="A1167" s="60" t="s">
        <v>58</v>
      </c>
      <c r="B1167" s="61" t="str">
        <f aca="false">VLOOKUP(A1167,PROGRAMAS!A:I,5,0)</f>
        <v>TEMÁTICO</v>
      </c>
      <c r="C1167" s="62" t="str">
        <f aca="false">VLOOKUP(A1167,PROGRAMAS!A:I,2,0)</f>
        <v>GARANTIA DOS DIREITOS E INCLUSÃO DA PESSOA COM DEFICIÊNCIA</v>
      </c>
      <c r="D1167" s="62" t="str">
        <f aca="false">VLOOKUP(A1167,PROGRAMAS!A:O,3,0)</f>
        <v>DIRETRIZ I</v>
      </c>
      <c r="E1167" s="62" t="str">
        <f aca="false">VLOOKUP(A1167,PROGRAMAS!A:O,6,0)</f>
        <v>SAÚDE E ASSISTÊNCIA SOCIAL</v>
      </c>
      <c r="F1167" s="73" t="e">
        <f aca="false">#N/A</f>
        <v>#N/A</v>
      </c>
      <c r="G1167" s="66" t="e">
        <f aca="false">VLOOKUP(F1167,'AÇÕES ORÇAMENTÁRIAS'!D:E,2,0)</f>
        <v>#N/A</v>
      </c>
      <c r="H1167" s="65" t="e">
        <f aca="false">VLOOKUP(CONCATENATE(G1167,J1167),'AÇÕES ORÇAMENTÁRIAS'!O:P,2,0)</f>
        <v>#N/A</v>
      </c>
      <c r="I1167" s="65" t="e">
        <f aca="false">VLOOKUP(CONCATENATE(G1167,J1167),'AÇÕES ORÇAMENTÁRIAS'!O:Q,3,0)</f>
        <v>#N/A</v>
      </c>
      <c r="J1167" s="66" t="str">
        <f aca="false">LEFT(K1167,5)</f>
        <v>38101</v>
      </c>
      <c r="K1167" s="67" t="s">
        <v>2364</v>
      </c>
      <c r="L1167" s="82" t="s">
        <v>2389</v>
      </c>
      <c r="M1167" s="66" t="str">
        <f aca="false">VLOOKUP(L1167,'AÇÕES ESTRATÉGICAS'!D:E,2,0)</f>
        <v>2598</v>
      </c>
      <c r="N1167" s="66" t="str">
        <f aca="false">CONCATENATE(J1167,O1167)</f>
        <v>38101APOIO AOS MUNICÍPIOS DO ESTADO PARA O ACOLHIMENTO INSTITUCIONAL PARA JOVENS E ADULTOS COM DEFICIÊNCIA EM SITUAÇÃO DE DEPENDÊNCIA - SERVIÇO DE RESIDÊNCIA INCLUSIVA</v>
      </c>
      <c r="O1167" s="74" t="s">
        <v>2390</v>
      </c>
      <c r="P1167" s="74" t="s">
        <v>1300</v>
      </c>
      <c r="Q1167" s="15" t="n">
        <v>10</v>
      </c>
      <c r="R1167" s="69" t="str">
        <f aca="false">VLOOKUP(O1167,'PRODUTOS PPA'!G:G,1,0)</f>
        <v>APOIO AOS MUNICÍPIOS DO ESTADO PARA O ACOLHIMENTO INSTITUCIONAL PARA JOVENS E ADULTOS COM DEFICIÊNCIA EM SITUAÇÃO DE DEPENDÊNCIA - SERVIÇO DE RESIDÊNCIA INCLUSIVA</v>
      </c>
      <c r="S1167" s="15" t="e">
        <f aca="false">#N/A</f>
        <v>#N/A</v>
      </c>
      <c r="T1167" s="15" t="e">
        <f aca="false">#N/A</f>
        <v>#N/A</v>
      </c>
      <c r="U1167" s="15" t="e">
        <f aca="false">#N/A</f>
        <v>#N/A</v>
      </c>
      <c r="V1167" s="15"/>
      <c r="W1167" s="13"/>
      <c r="X1167" s="13"/>
      <c r="Y1167" s="13"/>
      <c r="Z1167" s="13"/>
      <c r="AA1167" s="13"/>
      <c r="AB1167" s="13"/>
      <c r="AC1167" s="13"/>
      <c r="AD1167" s="13"/>
      <c r="AE1167" s="13"/>
      <c r="AF1167" s="13"/>
    </row>
    <row r="1168" customFormat="false" ht="15" hidden="false" customHeight="true" outlineLevel="0" collapsed="false">
      <c r="A1168" s="60" t="s">
        <v>58</v>
      </c>
      <c r="B1168" s="61" t="str">
        <f aca="false">VLOOKUP(A1168,PROGRAMAS!A:I,5,0)</f>
        <v>TEMÁTICO</v>
      </c>
      <c r="C1168" s="62" t="str">
        <f aca="false">VLOOKUP(A1168,PROGRAMAS!A:I,2,0)</f>
        <v>GARANTIA DOS DIREITOS E INCLUSÃO DA PESSOA COM DEFICIÊNCIA</v>
      </c>
      <c r="D1168" s="62" t="str">
        <f aca="false">VLOOKUP(A1168,PROGRAMAS!A:O,3,0)</f>
        <v>DIRETRIZ I</v>
      </c>
      <c r="E1168" s="62" t="str">
        <f aca="false">VLOOKUP(A1168,PROGRAMAS!A:O,6,0)</f>
        <v>SAÚDE E ASSISTÊNCIA SOCIAL</v>
      </c>
      <c r="F1168" s="73" t="e">
        <f aca="false">#N/A</f>
        <v>#N/A</v>
      </c>
      <c r="G1168" s="66" t="e">
        <f aca="false">VLOOKUP(F1168,'AÇÕES ORÇAMENTÁRIAS'!D:E,2,0)</f>
        <v>#N/A</v>
      </c>
      <c r="H1168" s="65" t="e">
        <f aca="false">VLOOKUP(CONCATENATE(G1168,J1168),'AÇÕES ORÇAMENTÁRIAS'!O:P,2,0)</f>
        <v>#N/A</v>
      </c>
      <c r="I1168" s="65" t="e">
        <f aca="false">VLOOKUP(CONCATENATE(G1168,J1168),'AÇÕES ORÇAMENTÁRIAS'!O:Q,3,0)</f>
        <v>#N/A</v>
      </c>
      <c r="J1168" s="66" t="str">
        <f aca="false">LEFT(K1168,5)</f>
        <v>38101</v>
      </c>
      <c r="K1168" s="67" t="s">
        <v>2364</v>
      </c>
      <c r="L1168" s="82" t="s">
        <v>2389</v>
      </c>
      <c r="M1168" s="66" t="str">
        <f aca="false">VLOOKUP(L1168,'AÇÕES ESTRATÉGICAS'!D:E,2,0)</f>
        <v>2598</v>
      </c>
      <c r="N1168" s="66" t="str">
        <f aca="false">CONCATENATE(J1168,O1168)</f>
        <v>38101MONITORAMENTO E ASSESSORAMENTO AOS MUNICÍPIOS NA EXECUÇÃO DO PROGRAMA BENEFÍCIO DE PRESTAÇÃO CONTINUADA - BPC NA ESCOLA</v>
      </c>
      <c r="O1168" s="74" t="s">
        <v>2391</v>
      </c>
      <c r="P1168" s="74" t="s">
        <v>1300</v>
      </c>
      <c r="Q1168" s="15" t="n">
        <v>24</v>
      </c>
      <c r="R1168" s="69" t="str">
        <f aca="false">VLOOKUP(O1168,'PRODUTOS PPA'!G:G,1,0)</f>
        <v>MONITORAMENTO E ASSESSORAMENTO AOS MUNICÍPIOS NA EXECUÇÃO DO PROGRAMA BENEFÍCIO DE PRESTAÇÃO CONTINUADA - BPC NA ESCOLA</v>
      </c>
      <c r="S1168" s="15" t="e">
        <f aca="false">#N/A</f>
        <v>#N/A</v>
      </c>
      <c r="T1168" s="15" t="e">
        <f aca="false">#N/A</f>
        <v>#N/A</v>
      </c>
      <c r="U1168" s="15" t="e">
        <f aca="false">#N/A</f>
        <v>#N/A</v>
      </c>
      <c r="V1168" s="15"/>
      <c r="W1168" s="13"/>
      <c r="X1168" s="13"/>
      <c r="Y1168" s="13"/>
      <c r="Z1168" s="13"/>
      <c r="AA1168" s="13"/>
      <c r="AB1168" s="13"/>
      <c r="AC1168" s="13"/>
      <c r="AD1168" s="13"/>
      <c r="AE1168" s="13"/>
      <c r="AF1168" s="13"/>
    </row>
    <row r="1169" customFormat="false" ht="15" hidden="false" customHeight="true" outlineLevel="0" collapsed="false">
      <c r="A1169" s="60" t="s">
        <v>58</v>
      </c>
      <c r="B1169" s="61" t="str">
        <f aca="false">VLOOKUP(A1169,PROGRAMAS!A:I,5,0)</f>
        <v>TEMÁTICO</v>
      </c>
      <c r="C1169" s="62" t="str">
        <f aca="false">VLOOKUP(A1169,PROGRAMAS!A:I,2,0)</f>
        <v>GARANTIA DOS DIREITOS E INCLUSÃO DA PESSOA COM DEFICIÊNCIA</v>
      </c>
      <c r="D1169" s="62" t="str">
        <f aca="false">VLOOKUP(A1169,PROGRAMAS!A:O,3,0)</f>
        <v>DIRETRIZ I</v>
      </c>
      <c r="E1169" s="62" t="str">
        <f aca="false">VLOOKUP(A1169,PROGRAMAS!A:O,6,0)</f>
        <v>SAÚDE E ASSISTÊNCIA SOCIAL</v>
      </c>
      <c r="F1169" s="73" t="e">
        <f aca="false">#N/A</f>
        <v>#N/A</v>
      </c>
      <c r="G1169" s="66" t="e">
        <f aca="false">VLOOKUP(F1169,'AÇÕES ORÇAMENTÁRIAS'!D:E,2,0)</f>
        <v>#N/A</v>
      </c>
      <c r="H1169" s="65" t="e">
        <f aca="false">VLOOKUP(CONCATENATE(G1169,J1169),'AÇÕES ORÇAMENTÁRIAS'!O:P,2,0)</f>
        <v>#N/A</v>
      </c>
      <c r="I1169" s="65" t="e">
        <f aca="false">VLOOKUP(CONCATENATE(G1169,J1169),'AÇÕES ORÇAMENTÁRIAS'!O:Q,3,0)</f>
        <v>#N/A</v>
      </c>
      <c r="J1169" s="66" t="str">
        <f aca="false">LEFT(K1169,5)</f>
        <v>38101</v>
      </c>
      <c r="K1169" s="67" t="s">
        <v>2364</v>
      </c>
      <c r="L1169" s="82" t="s">
        <v>2389</v>
      </c>
      <c r="M1169" s="66" t="str">
        <f aca="false">VLOOKUP(L1169,'AÇÕES ESTRATÉGICAS'!D:E,2,0)</f>
        <v>2598</v>
      </c>
      <c r="N1169" s="66" t="str">
        <f aca="false">CONCATENATE(J1169,O1169)</f>
        <v>38101MONITORAMENTO E ASSESSORAMENTO AOS MUNICÍPIOS NA EXECUÇÃO DO PROGRAMA BENEFÍCIO DE PRESTAÇÃO CONTINUADA - BPC TRABALHO</v>
      </c>
      <c r="O1169" s="74" t="s">
        <v>2392</v>
      </c>
      <c r="P1169" s="74" t="s">
        <v>1300</v>
      </c>
      <c r="Q1169" s="15" t="n">
        <v>204</v>
      </c>
      <c r="R1169" s="69" t="str">
        <f aca="false">VLOOKUP(O1169,'PRODUTOS PPA'!G:G,1,0)</f>
        <v>MONITORAMENTO E ASSESSORAMENTO AOS MUNICÍPIOS NA EXECUÇÃO DO PROGRAMA BENEFÍCIO DE PRESTAÇÃO CONTINUADA - BPC TRABALHO</v>
      </c>
      <c r="S1169" s="15" t="e">
        <f aca="false">#N/A</f>
        <v>#N/A</v>
      </c>
      <c r="T1169" s="15" t="e">
        <f aca="false">#N/A</f>
        <v>#N/A</v>
      </c>
      <c r="U1169" s="15" t="e">
        <f aca="false">#N/A</f>
        <v>#N/A</v>
      </c>
      <c r="V1169" s="15"/>
      <c r="W1169" s="13"/>
      <c r="X1169" s="13"/>
      <c r="Y1169" s="13"/>
      <c r="Z1169" s="13"/>
      <c r="AA1169" s="13"/>
      <c r="AB1169" s="13"/>
      <c r="AC1169" s="13"/>
      <c r="AD1169" s="13"/>
      <c r="AE1169" s="13"/>
      <c r="AF1169" s="13"/>
    </row>
    <row r="1170" customFormat="false" ht="15" hidden="false" customHeight="true" outlineLevel="0" collapsed="false">
      <c r="A1170" s="60" t="s">
        <v>58</v>
      </c>
      <c r="B1170" s="61" t="str">
        <f aca="false">VLOOKUP(A1170,PROGRAMAS!A:I,5,0)</f>
        <v>TEMÁTICO</v>
      </c>
      <c r="C1170" s="62" t="str">
        <f aca="false">VLOOKUP(A1170,PROGRAMAS!A:I,2,0)</f>
        <v>GARANTIA DOS DIREITOS E INCLUSÃO DA PESSOA COM DEFICIÊNCIA</v>
      </c>
      <c r="D1170" s="62" t="str">
        <f aca="false">VLOOKUP(A1170,PROGRAMAS!A:O,3,0)</f>
        <v>DIRETRIZ I</v>
      </c>
      <c r="E1170" s="62" t="str">
        <f aca="false">VLOOKUP(A1170,PROGRAMAS!A:O,6,0)</f>
        <v>SAÚDE E ASSISTÊNCIA SOCIAL</v>
      </c>
      <c r="F1170" s="73" t="e">
        <f aca="false">#N/A</f>
        <v>#N/A</v>
      </c>
      <c r="G1170" s="66" t="e">
        <f aca="false">VLOOKUP(F1170,'AÇÕES ORÇAMENTÁRIAS'!D:E,2,0)</f>
        <v>#N/A</v>
      </c>
      <c r="H1170" s="65" t="e">
        <f aca="false">VLOOKUP(CONCATENATE(G1170,J1170),'AÇÕES ORÇAMENTÁRIAS'!O:P,2,0)</f>
        <v>#N/A</v>
      </c>
      <c r="I1170" s="65" t="e">
        <f aca="false">VLOOKUP(CONCATENATE(G1170,J1170),'AÇÕES ORÇAMENTÁRIAS'!O:Q,3,0)</f>
        <v>#N/A</v>
      </c>
      <c r="J1170" s="66" t="str">
        <f aca="false">LEFT(K1170,5)</f>
        <v>38101</v>
      </c>
      <c r="K1170" s="67" t="s">
        <v>2364</v>
      </c>
      <c r="L1170" s="82" t="s">
        <v>2389</v>
      </c>
      <c r="M1170" s="66" t="str">
        <f aca="false">VLOOKUP(L1170,'AÇÕES ESTRATÉGICAS'!D:E,2,0)</f>
        <v>2598</v>
      </c>
      <c r="N1170" s="66" t="str">
        <f aca="false">CONCATENATE(J1170,O1170)</f>
        <v>38101MONITORAMENTO E ASSESSORAMENTO AOS MUNICÍPIOS PARA SERVIÇO DE PROTEÇÃO SOCIAL ESPECIAL EM CENTRO-DIA- SERVIÇO DE REFERÊNCIA PARA PESSOAS COM DEFICIÊNCIA EM SITUAÇÃO DE DEPENDÊNCIA E SUAS FAMÍLIAS</v>
      </c>
      <c r="O1170" s="74" t="s">
        <v>2393</v>
      </c>
      <c r="P1170" s="74" t="s">
        <v>1300</v>
      </c>
      <c r="Q1170" s="15" t="n">
        <v>20</v>
      </c>
      <c r="R1170" s="69" t="str">
        <f aca="false">VLOOKUP(O1170,'PRODUTOS PPA'!G:G,1,0)</f>
        <v>MONITORAMENTO E ASSESSORAMENTO AOS MUNICÍPIOS PARA SERVIÇO DE PROTEÇÃO SOCIAL ESPECIAL EM CENTRO-DIA- SERVIÇO DE REFERÊNCIA PARA PESSOAS COM DEFICIÊNCIA EM SITUAÇÃO DE DEPENDÊNCIA E SUAS FAMÍLIAS</v>
      </c>
      <c r="S1170" s="15" t="e">
        <f aca="false">#N/A</f>
        <v>#N/A</v>
      </c>
      <c r="T1170" s="15" t="e">
        <f aca="false">#N/A</f>
        <v>#N/A</v>
      </c>
      <c r="U1170" s="15" t="e">
        <f aca="false">#N/A</f>
        <v>#N/A</v>
      </c>
      <c r="V1170" s="15"/>
      <c r="W1170" s="13"/>
      <c r="X1170" s="13"/>
      <c r="Y1170" s="13"/>
      <c r="Z1170" s="13"/>
      <c r="AA1170" s="13"/>
      <c r="AB1170" s="13"/>
      <c r="AC1170" s="13"/>
      <c r="AD1170" s="13"/>
      <c r="AE1170" s="13"/>
      <c r="AF1170" s="13"/>
    </row>
    <row r="1171" customFormat="false" ht="15" hidden="false" customHeight="true" outlineLevel="0" collapsed="false">
      <c r="A1171" s="60" t="s">
        <v>58</v>
      </c>
      <c r="B1171" s="61" t="str">
        <f aca="false">VLOOKUP(A1171,PROGRAMAS!A:I,5,0)</f>
        <v>TEMÁTICO</v>
      </c>
      <c r="C1171" s="62" t="str">
        <f aca="false">VLOOKUP(A1171,PROGRAMAS!A:I,2,0)</f>
        <v>GARANTIA DOS DIREITOS E INCLUSÃO DA PESSOA COM DEFICIÊNCIA</v>
      </c>
      <c r="D1171" s="62" t="str">
        <f aca="false">VLOOKUP(A1171,PROGRAMAS!A:O,3,0)</f>
        <v>DIRETRIZ I</v>
      </c>
      <c r="E1171" s="62" t="str">
        <f aca="false">VLOOKUP(A1171,PROGRAMAS!A:O,6,0)</f>
        <v>SAÚDE E ASSISTÊNCIA SOCIAL</v>
      </c>
      <c r="F1171" s="73" t="e">
        <f aca="false">#N/A</f>
        <v>#N/A</v>
      </c>
      <c r="G1171" s="66" t="e">
        <f aca="false">VLOOKUP(F1171,'AÇÕES ORÇAMENTÁRIAS'!D:E,2,0)</f>
        <v>#N/A</v>
      </c>
      <c r="H1171" s="65" t="e">
        <f aca="false">VLOOKUP(CONCATENATE(G1171,J1171),'AÇÕES ORÇAMENTÁRIAS'!O:P,2,0)</f>
        <v>#N/A</v>
      </c>
      <c r="I1171" s="65" t="e">
        <f aca="false">VLOOKUP(CONCATENATE(G1171,J1171),'AÇÕES ORÇAMENTÁRIAS'!O:Q,3,0)</f>
        <v>#N/A</v>
      </c>
      <c r="J1171" s="66" t="str">
        <f aca="false">LEFT(K1171,5)</f>
        <v>38101</v>
      </c>
      <c r="K1171" s="67" t="s">
        <v>2364</v>
      </c>
      <c r="L1171" s="82" t="s">
        <v>2389</v>
      </c>
      <c r="M1171" s="66" t="str">
        <f aca="false">VLOOKUP(L1171,'AÇÕES ESTRATÉGICAS'!D:E,2,0)</f>
        <v>2598</v>
      </c>
      <c r="N1171" s="66" t="str">
        <f aca="false">CONCATENATE(J1171,O1171)</f>
        <v>38101MONITORAMENTO E ASSESSORAMENTO DOS MUNICÍPIOS PARA IMPLEMENTAÇÃO DE UNIDADES DOS CENTROS DE REFERÊNCIA ESPECIALIZADO DE ASSISTÊNCIA SOCIAL - CREAS</v>
      </c>
      <c r="O1171" s="74" t="s">
        <v>2394</v>
      </c>
      <c r="P1171" s="74" t="s">
        <v>1300</v>
      </c>
      <c r="Q1171" s="15" t="n">
        <v>20</v>
      </c>
      <c r="R1171" s="69" t="str">
        <f aca="false">VLOOKUP(O1171,'PRODUTOS PPA'!G:G,1,0)</f>
        <v>MONITORAMENTO E ASSESSORAMENTO DOS MUNICÍPIOS PARA IMPLEMENTAÇÃO DE UNIDADES DOS CENTROS DE REFERÊNCIA ESPECIALIZADO DE ASSISTÊNCIA SOCIAL - CREAS</v>
      </c>
      <c r="S1171" s="15" t="e">
        <f aca="false">#N/A</f>
        <v>#N/A</v>
      </c>
      <c r="T1171" s="15" t="e">
        <f aca="false">#N/A</f>
        <v>#N/A</v>
      </c>
      <c r="U1171" s="15" t="e">
        <f aca="false">#N/A</f>
        <v>#N/A</v>
      </c>
      <c r="V1171" s="15"/>
      <c r="W1171" s="13"/>
      <c r="X1171" s="13"/>
      <c r="Y1171" s="13"/>
      <c r="Z1171" s="13"/>
      <c r="AA1171" s="13"/>
      <c r="AB1171" s="13"/>
      <c r="AC1171" s="13"/>
      <c r="AD1171" s="13"/>
      <c r="AE1171" s="13"/>
      <c r="AF1171" s="13"/>
    </row>
    <row r="1172" customFormat="false" ht="15" hidden="false" customHeight="true" outlineLevel="0" collapsed="false">
      <c r="A1172" s="60" t="s">
        <v>58</v>
      </c>
      <c r="B1172" s="61" t="str">
        <f aca="false">VLOOKUP(A1172,PROGRAMAS!A:I,5,0)</f>
        <v>TEMÁTICO</v>
      </c>
      <c r="C1172" s="62" t="str">
        <f aca="false">VLOOKUP(A1172,PROGRAMAS!A:I,2,0)</f>
        <v>GARANTIA DOS DIREITOS E INCLUSÃO DA PESSOA COM DEFICIÊNCIA</v>
      </c>
      <c r="D1172" s="62" t="str">
        <f aca="false">VLOOKUP(A1172,PROGRAMAS!A:O,3,0)</f>
        <v>DIRETRIZ I</v>
      </c>
      <c r="E1172" s="62" t="str">
        <f aca="false">VLOOKUP(A1172,PROGRAMAS!A:O,6,0)</f>
        <v>SAÚDE E ASSISTÊNCIA SOCIAL</v>
      </c>
      <c r="F1172" s="73" t="e">
        <f aca="false">#N/A</f>
        <v>#N/A</v>
      </c>
      <c r="G1172" s="66" t="e">
        <f aca="false">VLOOKUP(F1172,'AÇÕES ORÇAMENTÁRIAS'!D:E,2,0)</f>
        <v>#N/A</v>
      </c>
      <c r="H1172" s="65" t="e">
        <f aca="false">VLOOKUP(CONCATENATE(G1172,J1172),'AÇÕES ORÇAMENTÁRIAS'!O:P,2,0)</f>
        <v>#N/A</v>
      </c>
      <c r="I1172" s="65" t="e">
        <f aca="false">VLOOKUP(CONCATENATE(G1172,J1172),'AÇÕES ORÇAMENTÁRIAS'!O:Q,3,0)</f>
        <v>#N/A</v>
      </c>
      <c r="J1172" s="66" t="str">
        <f aca="false">LEFT(K1172,5)</f>
        <v>38101</v>
      </c>
      <c r="K1172" s="67" t="s">
        <v>2364</v>
      </c>
      <c r="L1172" s="82" t="s">
        <v>2395</v>
      </c>
      <c r="M1172" s="66" t="str">
        <f aca="false">VLOOKUP(L1172,'AÇÕES ESTRATÉGICAS'!D:E,2,0)</f>
        <v>2646</v>
      </c>
      <c r="N1172" s="66" t="str">
        <f aca="false">CONCATENATE(J1172,O1172)</f>
        <v>38101ACESSO E ACESSIBILIDADE À INFORMAÇÃO E COMUNICAÇÃO NOS EVENTOS CULTURAIS, ESPORTIVOS, RELIGIOSOS, ARTÍSTICOS, TURÍSTICOS E DE LAZER, PROMOVENDO E INCENTIVANDO A PARTICIPAÇÃO EM ATIVIDADES ESPORTIVAS, CONCURSOS DE PRÊMIOS NO CAMPO DAS ARTES, LETRAS, REPRESENTAÇÕES ARTÍSTICAS, COMUNS EM TODOS OS NÍVEIS, DISPONIBILIZANDO OS RECURSOS NECESSÁRIOS COMO: INTÉRPRETE DE LÍNGUA BRASILEIRA DE SINAIS (LIBRAS) MATERIAIS EM BRAILE E EM FONTE AMPLIADA</v>
      </c>
      <c r="O1172" s="74" t="s">
        <v>2396</v>
      </c>
      <c r="P1172" s="74" t="s">
        <v>1300</v>
      </c>
      <c r="Q1172" s="15" t="n">
        <v>22</v>
      </c>
      <c r="R1172" s="69" t="str">
        <f aca="false">VLOOKUP(O1172,'PRODUTOS PPA'!G:G,1,0)</f>
        <v>ACESSO E ACESSIBILIDADE À INFORMAÇÃO E COMUNICAÇÃO NOS EVENTOS CULTURAIS, ESPORTIVOS, RELIGIOSOS, ARTÍSTICOS, TURÍSTICOS E DE LAZER, PROMOVENDO E INCENTIVANDO A PARTICIPAÇÃO EM ATIVIDADES ESPORTIVAS, CONCURSOS DE PRÊMIOS NO CAMPO DAS ARTES, LETRAS, REPRESENTAÇÕES ARTÍSTICAS, COMUNS EM TODOS OS NÍVEIS, DISPONIBILIZANDO OS RECURSOS NECESSÁRIOS COMO: INTÉRPRETE DE LÍNGUA BRASILEIRA DE SINAIS (LIBRAS) MATERIAIS EM BRAILE E EM FONTE AMPLIADA</v>
      </c>
      <c r="S1172" s="15" t="e">
        <f aca="false">#N/A</f>
        <v>#N/A</v>
      </c>
      <c r="T1172" s="15" t="e">
        <f aca="false">#N/A</f>
        <v>#N/A</v>
      </c>
      <c r="U1172" s="15" t="e">
        <f aca="false">#N/A</f>
        <v>#N/A</v>
      </c>
      <c r="V1172" s="15"/>
      <c r="W1172" s="13"/>
      <c r="X1172" s="13"/>
      <c r="Y1172" s="13"/>
      <c r="Z1172" s="13"/>
      <c r="AA1172" s="13"/>
      <c r="AB1172" s="13"/>
      <c r="AC1172" s="13"/>
      <c r="AD1172" s="13"/>
      <c r="AE1172" s="13"/>
      <c r="AF1172" s="13"/>
    </row>
    <row r="1173" customFormat="false" ht="15" hidden="false" customHeight="true" outlineLevel="0" collapsed="false">
      <c r="A1173" s="60" t="s">
        <v>58</v>
      </c>
      <c r="B1173" s="61" t="str">
        <f aca="false">VLOOKUP(A1173,PROGRAMAS!A:I,5,0)</f>
        <v>TEMÁTICO</v>
      </c>
      <c r="C1173" s="62" t="str">
        <f aca="false">VLOOKUP(A1173,PROGRAMAS!A:I,2,0)</f>
        <v>GARANTIA DOS DIREITOS E INCLUSÃO DA PESSOA COM DEFICIÊNCIA</v>
      </c>
      <c r="D1173" s="62" t="str">
        <f aca="false">VLOOKUP(A1173,PROGRAMAS!A:O,3,0)</f>
        <v>DIRETRIZ I</v>
      </c>
      <c r="E1173" s="62" t="str">
        <f aca="false">VLOOKUP(A1173,PROGRAMAS!A:O,6,0)</f>
        <v>SAÚDE E ASSISTÊNCIA SOCIAL</v>
      </c>
      <c r="F1173" s="73" t="e">
        <f aca="false">#N/A</f>
        <v>#N/A</v>
      </c>
      <c r="G1173" s="66" t="e">
        <f aca="false">VLOOKUP(F1173,'AÇÕES ORÇAMENTÁRIAS'!D:E,2,0)</f>
        <v>#N/A</v>
      </c>
      <c r="H1173" s="65" t="e">
        <f aca="false">VLOOKUP(CONCATENATE(G1173,J1173),'AÇÕES ORÇAMENTÁRIAS'!O:P,2,0)</f>
        <v>#N/A</v>
      </c>
      <c r="I1173" s="65" t="e">
        <f aca="false">VLOOKUP(CONCATENATE(G1173,J1173),'AÇÕES ORÇAMENTÁRIAS'!O:Q,3,0)</f>
        <v>#N/A</v>
      </c>
      <c r="J1173" s="66" t="str">
        <f aca="false">LEFT(K1173,5)</f>
        <v>38101</v>
      </c>
      <c r="K1173" s="67" t="s">
        <v>2364</v>
      </c>
      <c r="L1173" s="82" t="s">
        <v>2395</v>
      </c>
      <c r="M1173" s="66" t="str">
        <f aca="false">VLOOKUP(L1173,'AÇÕES ESTRATÉGICAS'!D:E,2,0)</f>
        <v>2646</v>
      </c>
      <c r="N1173" s="66" t="str">
        <f aca="false">CONCATENATE(J1173,O1173)</f>
        <v>38101ADAPTAÇÃO DE ESPAÇOS FÍSICOS PARA A PRÁTICA ESPORTIVA (PARADESPORTO) NOS 11 MUNICÍPIOS PÓLOS DOS TERRITÓRIOS DE DESENVOLVIMENTO</v>
      </c>
      <c r="O1173" s="74" t="s">
        <v>2397</v>
      </c>
      <c r="P1173" s="74" t="s">
        <v>1300</v>
      </c>
      <c r="Q1173" s="15" t="n">
        <v>3</v>
      </c>
      <c r="R1173" s="69" t="str">
        <f aca="false">VLOOKUP(O1173,'PRODUTOS PPA'!G:G,1,0)</f>
        <v>ADAPTAÇÃO DE ESPAÇOS FÍSICOS PARA A PRÁTICA ESPORTIVA (PARADESPORTO) NOS 11 MUNICÍPIOS PÓLOS DOS TERRITÓRIOS DE DESENVOLVIMENTO</v>
      </c>
      <c r="S1173" s="15" t="e">
        <f aca="false">#N/A</f>
        <v>#N/A</v>
      </c>
      <c r="T1173" s="15" t="e">
        <f aca="false">#N/A</f>
        <v>#N/A</v>
      </c>
      <c r="U1173" s="15" t="e">
        <f aca="false">#N/A</f>
        <v>#N/A</v>
      </c>
      <c r="V1173" s="15"/>
      <c r="W1173" s="13"/>
      <c r="X1173" s="13"/>
      <c r="Y1173" s="13"/>
      <c r="Z1173" s="13"/>
      <c r="AA1173" s="13"/>
      <c r="AB1173" s="13"/>
      <c r="AC1173" s="13"/>
      <c r="AD1173" s="13"/>
      <c r="AE1173" s="13"/>
      <c r="AF1173" s="13"/>
    </row>
    <row r="1174" customFormat="false" ht="15" hidden="false" customHeight="true" outlineLevel="0" collapsed="false">
      <c r="A1174" s="60" t="s">
        <v>58</v>
      </c>
      <c r="B1174" s="61" t="str">
        <f aca="false">VLOOKUP(A1174,PROGRAMAS!A:I,5,0)</f>
        <v>TEMÁTICO</v>
      </c>
      <c r="C1174" s="62" t="str">
        <f aca="false">VLOOKUP(A1174,PROGRAMAS!A:I,2,0)</f>
        <v>GARANTIA DOS DIREITOS E INCLUSÃO DA PESSOA COM DEFICIÊNCIA</v>
      </c>
      <c r="D1174" s="62" t="str">
        <f aca="false">VLOOKUP(A1174,PROGRAMAS!A:O,3,0)</f>
        <v>DIRETRIZ I</v>
      </c>
      <c r="E1174" s="62" t="str">
        <f aca="false">VLOOKUP(A1174,PROGRAMAS!A:O,6,0)</f>
        <v>SAÚDE E ASSISTÊNCIA SOCIAL</v>
      </c>
      <c r="F1174" s="73" t="e">
        <f aca="false">#N/A</f>
        <v>#N/A</v>
      </c>
      <c r="G1174" s="66" t="e">
        <f aca="false">VLOOKUP(F1174,'AÇÕES ORÇAMENTÁRIAS'!D:E,2,0)</f>
        <v>#N/A</v>
      </c>
      <c r="H1174" s="65" t="e">
        <f aca="false">VLOOKUP(CONCATENATE(G1174,J1174),'AÇÕES ORÇAMENTÁRIAS'!O:P,2,0)</f>
        <v>#N/A</v>
      </c>
      <c r="I1174" s="65" t="e">
        <f aca="false">VLOOKUP(CONCATENATE(G1174,J1174),'AÇÕES ORÇAMENTÁRIAS'!O:Q,3,0)</f>
        <v>#N/A</v>
      </c>
      <c r="J1174" s="66" t="str">
        <f aca="false">LEFT(K1174,5)</f>
        <v>38101</v>
      </c>
      <c r="K1174" s="67" t="s">
        <v>2364</v>
      </c>
      <c r="L1174" s="82" t="s">
        <v>2395</v>
      </c>
      <c r="M1174" s="66" t="str">
        <f aca="false">VLOOKUP(L1174,'AÇÕES ESTRATÉGICAS'!D:E,2,0)</f>
        <v>2646</v>
      </c>
      <c r="N1174" s="66" t="str">
        <f aca="false">CONCATENATE(J1174,O1174)</f>
        <v>38101ADEQUAÇÃO E CRIAÇÃO DE ESPAÇOS CULTURAIS CONSIDERANDO O DESENHO UNIVERSAL COM INTUITO DE PROMOVER EVENTOS CULTURAIS COM PARTICIPAÇÃO DAS PESSOAS COM DEFICIÊNCIA</v>
      </c>
      <c r="O1174" s="74" t="s">
        <v>2398</v>
      </c>
      <c r="P1174" s="74" t="s">
        <v>1300</v>
      </c>
      <c r="Q1174" s="15" t="n">
        <v>10</v>
      </c>
      <c r="R1174" s="69" t="str">
        <f aca="false">VLOOKUP(O1174,'PRODUTOS PPA'!G:G,1,0)</f>
        <v>ADEQUAÇÃO E CRIAÇÃO DE ESPAÇOS CULTURAIS CONSIDERANDO O DESENHO UNIVERSAL COM INTUITO DE PROMOVER EVENTOS CULTURAIS COM PARTICIPAÇÃO DAS PESSOAS COM DEFICIÊNCIA</v>
      </c>
      <c r="S1174" s="15" t="e">
        <f aca="false">#N/A</f>
        <v>#N/A</v>
      </c>
      <c r="T1174" s="15" t="e">
        <f aca="false">#N/A</f>
        <v>#N/A</v>
      </c>
      <c r="U1174" s="15" t="e">
        <f aca="false">#N/A</f>
        <v>#N/A</v>
      </c>
      <c r="V1174" s="15"/>
      <c r="W1174" s="13"/>
      <c r="X1174" s="13"/>
      <c r="Y1174" s="13"/>
      <c r="Z1174" s="13"/>
      <c r="AA1174" s="13"/>
      <c r="AB1174" s="13"/>
      <c r="AC1174" s="13"/>
      <c r="AD1174" s="13"/>
      <c r="AE1174" s="13"/>
      <c r="AF1174" s="13"/>
    </row>
    <row r="1175" customFormat="false" ht="15" hidden="false" customHeight="true" outlineLevel="0" collapsed="false">
      <c r="A1175" s="60" t="s">
        <v>58</v>
      </c>
      <c r="B1175" s="61" t="str">
        <f aca="false">VLOOKUP(A1175,PROGRAMAS!A:I,5,0)</f>
        <v>TEMÁTICO</v>
      </c>
      <c r="C1175" s="62" t="str">
        <f aca="false">VLOOKUP(A1175,PROGRAMAS!A:I,2,0)</f>
        <v>GARANTIA DOS DIREITOS E INCLUSÃO DA PESSOA COM DEFICIÊNCIA</v>
      </c>
      <c r="D1175" s="62" t="str">
        <f aca="false">VLOOKUP(A1175,PROGRAMAS!A:O,3,0)</f>
        <v>DIRETRIZ I</v>
      </c>
      <c r="E1175" s="62" t="str">
        <f aca="false">VLOOKUP(A1175,PROGRAMAS!A:O,6,0)</f>
        <v>SAÚDE E ASSISTÊNCIA SOCIAL</v>
      </c>
      <c r="F1175" s="73" t="e">
        <f aca="false">#N/A</f>
        <v>#N/A</v>
      </c>
      <c r="G1175" s="66" t="e">
        <f aca="false">VLOOKUP(F1175,'AÇÕES ORÇAMENTÁRIAS'!D:E,2,0)</f>
        <v>#N/A</v>
      </c>
      <c r="H1175" s="65" t="e">
        <f aca="false">VLOOKUP(CONCATENATE(G1175,J1175),'AÇÕES ORÇAMENTÁRIAS'!O:P,2,0)</f>
        <v>#N/A</v>
      </c>
      <c r="I1175" s="65" t="e">
        <f aca="false">VLOOKUP(CONCATENATE(G1175,J1175),'AÇÕES ORÇAMENTÁRIAS'!O:Q,3,0)</f>
        <v>#N/A</v>
      </c>
      <c r="J1175" s="66" t="str">
        <f aca="false">LEFT(K1175,5)</f>
        <v>38101</v>
      </c>
      <c r="K1175" s="67" t="s">
        <v>2364</v>
      </c>
      <c r="L1175" s="82" t="s">
        <v>2395</v>
      </c>
      <c r="M1175" s="66" t="str">
        <f aca="false">VLOOKUP(L1175,'AÇÕES ESTRATÉGICAS'!D:E,2,0)</f>
        <v>2646</v>
      </c>
      <c r="N1175" s="66" t="str">
        <f aca="false">CONCATENATE(J1175,O1175)</f>
        <v>38101APOIO A IMPLANTAÇÃO E ADEQUAÇÃO DE INFRAESTRUTURA TURÍSTICA E DE APOIO AO TURISMO DO PIAUÍ</v>
      </c>
      <c r="O1175" s="74" t="s">
        <v>2399</v>
      </c>
      <c r="P1175" s="74" t="s">
        <v>1300</v>
      </c>
      <c r="Q1175" s="15" t="n">
        <v>5</v>
      </c>
      <c r="R1175" s="69" t="str">
        <f aca="false">VLOOKUP(O1175,'PRODUTOS PPA'!G:G,1,0)</f>
        <v>APOIO A IMPLANTAÇÃO E ADEQUAÇÃO DE INFRAESTRUTURA TURÍSTICA E DE APOIO AO TURISMO DO PIAUÍ</v>
      </c>
      <c r="S1175" s="15" t="e">
        <f aca="false">#N/A</f>
        <v>#N/A</v>
      </c>
      <c r="T1175" s="15" t="e">
        <f aca="false">#N/A</f>
        <v>#N/A</v>
      </c>
      <c r="U1175" s="15" t="e">
        <f aca="false">#N/A</f>
        <v>#N/A</v>
      </c>
      <c r="V1175" s="15"/>
      <c r="W1175" s="13"/>
      <c r="X1175" s="13"/>
      <c r="Y1175" s="13"/>
      <c r="Z1175" s="13"/>
      <c r="AA1175" s="13"/>
      <c r="AB1175" s="13"/>
      <c r="AC1175" s="13"/>
      <c r="AD1175" s="13"/>
      <c r="AE1175" s="13"/>
      <c r="AF1175" s="13"/>
    </row>
    <row r="1176" customFormat="false" ht="15" hidden="false" customHeight="true" outlineLevel="0" collapsed="false">
      <c r="A1176" s="60" t="s">
        <v>58</v>
      </c>
      <c r="B1176" s="61" t="str">
        <f aca="false">VLOOKUP(A1176,PROGRAMAS!A:I,5,0)</f>
        <v>TEMÁTICO</v>
      </c>
      <c r="C1176" s="62" t="str">
        <f aca="false">VLOOKUP(A1176,PROGRAMAS!A:I,2,0)</f>
        <v>GARANTIA DOS DIREITOS E INCLUSÃO DA PESSOA COM DEFICIÊNCIA</v>
      </c>
      <c r="D1176" s="62" t="str">
        <f aca="false">VLOOKUP(A1176,PROGRAMAS!A:O,3,0)</f>
        <v>DIRETRIZ I</v>
      </c>
      <c r="E1176" s="62" t="str">
        <f aca="false">VLOOKUP(A1176,PROGRAMAS!A:O,6,0)</f>
        <v>SAÚDE E ASSISTÊNCIA SOCIAL</v>
      </c>
      <c r="F1176" s="73" t="e">
        <f aca="false">#N/A</f>
        <v>#N/A</v>
      </c>
      <c r="G1176" s="66" t="e">
        <f aca="false">VLOOKUP(F1176,'AÇÕES ORÇAMENTÁRIAS'!D:E,2,0)</f>
        <v>#N/A</v>
      </c>
      <c r="H1176" s="65" t="e">
        <f aca="false">VLOOKUP(CONCATENATE(G1176,J1176),'AÇÕES ORÇAMENTÁRIAS'!O:P,2,0)</f>
        <v>#N/A</v>
      </c>
      <c r="I1176" s="65" t="e">
        <f aca="false">VLOOKUP(CONCATENATE(G1176,J1176),'AÇÕES ORÇAMENTÁRIAS'!O:Q,3,0)</f>
        <v>#N/A</v>
      </c>
      <c r="J1176" s="66" t="str">
        <f aca="false">LEFT(K1176,5)</f>
        <v>38101</v>
      </c>
      <c r="K1176" s="67" t="s">
        <v>2364</v>
      </c>
      <c r="L1176" s="82" t="s">
        <v>2395</v>
      </c>
      <c r="M1176" s="66" t="str">
        <f aca="false">VLOOKUP(L1176,'AÇÕES ESTRATÉGICAS'!D:E,2,0)</f>
        <v>2646</v>
      </c>
      <c r="N1176" s="66" t="str">
        <f aca="false">CONCATENATE(J1176,O1176)</f>
        <v>38101CRIAÇÃO E FOMENTO NOS TRÊS NÍVEIS FEDERATIVOS, NÚCLEOS DE PARADESPORTO, CENTROS DE REFERENCIA PARAOLÍMPICA, VALORIZANDO E FOMENTANDO A UTILIZAÇÃO DOS ESPAÇOS PÚBLICOS E DE INSTITUIÇÕES DE ENSINO E INSTITUTOS FEDERAIS JÁ EXISTENTES</v>
      </c>
      <c r="O1176" s="74" t="s">
        <v>2400</v>
      </c>
      <c r="P1176" s="74" t="s">
        <v>1300</v>
      </c>
      <c r="Q1176" s="15" t="n">
        <v>1</v>
      </c>
      <c r="R1176" s="69" t="str">
        <f aca="false">VLOOKUP(O1176,'PRODUTOS PPA'!G:G,1,0)</f>
        <v>CRIAÇÃO E FOMENTO NOS TRÊS NÍVEIS FEDERATIVOS, NÚCLEOS DE PARADESPORTO, CENTROS DE REFERENCIA PARAOLÍMPICA, VALORIZANDO E FOMENTANDO A UTILIZAÇÃO DOS ESPAÇOS PÚBLICOS E DE INSTITUIÇÕES DE ENSINO E INSTITUTOS FEDERAIS JÁ EXISTENTES</v>
      </c>
      <c r="S1176" s="15" t="e">
        <f aca="false">#N/A</f>
        <v>#N/A</v>
      </c>
      <c r="T1176" s="15" t="e">
        <f aca="false">#N/A</f>
        <v>#N/A</v>
      </c>
      <c r="U1176" s="15" t="e">
        <f aca="false">#N/A</f>
        <v>#N/A</v>
      </c>
      <c r="V1176" s="15"/>
      <c r="W1176" s="13"/>
      <c r="X1176" s="13"/>
      <c r="Y1176" s="13"/>
      <c r="Z1176" s="13"/>
      <c r="AA1176" s="13"/>
      <c r="AB1176" s="13"/>
      <c r="AC1176" s="13"/>
      <c r="AD1176" s="13"/>
      <c r="AE1176" s="13"/>
      <c r="AF1176" s="13"/>
    </row>
    <row r="1177" customFormat="false" ht="15" hidden="false" customHeight="true" outlineLevel="0" collapsed="false">
      <c r="A1177" s="60" t="s">
        <v>58</v>
      </c>
      <c r="B1177" s="61" t="str">
        <f aca="false">VLOOKUP(A1177,PROGRAMAS!A:I,5,0)</f>
        <v>TEMÁTICO</v>
      </c>
      <c r="C1177" s="62" t="str">
        <f aca="false">VLOOKUP(A1177,PROGRAMAS!A:I,2,0)</f>
        <v>GARANTIA DOS DIREITOS E INCLUSÃO DA PESSOA COM DEFICIÊNCIA</v>
      </c>
      <c r="D1177" s="62" t="str">
        <f aca="false">VLOOKUP(A1177,PROGRAMAS!A:O,3,0)</f>
        <v>DIRETRIZ I</v>
      </c>
      <c r="E1177" s="62" t="str">
        <f aca="false">VLOOKUP(A1177,PROGRAMAS!A:O,6,0)</f>
        <v>SAÚDE E ASSISTÊNCIA SOCIAL</v>
      </c>
      <c r="F1177" s="73" t="e">
        <f aca="false">#N/A</f>
        <v>#N/A</v>
      </c>
      <c r="G1177" s="66" t="e">
        <f aca="false">VLOOKUP(F1177,'AÇÕES ORÇAMENTÁRIAS'!D:E,2,0)</f>
        <v>#N/A</v>
      </c>
      <c r="H1177" s="65" t="e">
        <f aca="false">VLOOKUP(CONCATENATE(G1177,J1177),'AÇÕES ORÇAMENTÁRIAS'!O:P,2,0)</f>
        <v>#N/A</v>
      </c>
      <c r="I1177" s="65" t="e">
        <f aca="false">VLOOKUP(CONCATENATE(G1177,J1177),'AÇÕES ORÇAMENTÁRIAS'!O:Q,3,0)</f>
        <v>#N/A</v>
      </c>
      <c r="J1177" s="66" t="str">
        <f aca="false">LEFT(K1177,5)</f>
        <v>38101</v>
      </c>
      <c r="K1177" s="67" t="s">
        <v>2364</v>
      </c>
      <c r="L1177" s="82" t="s">
        <v>2395</v>
      </c>
      <c r="M1177" s="66" t="str">
        <f aca="false">VLOOKUP(L1177,'AÇÕES ESTRATÉGICAS'!D:E,2,0)</f>
        <v>2646</v>
      </c>
      <c r="N1177" s="66" t="str">
        <f aca="false">CONCATENATE(J1177,O1177)</f>
        <v>38101CUMPRIMENTO DA LEI DE ACESSIBILIDADE UNIVERSAL EM TODAS AS ATIVIDADES E EVENTOS CULTURAIS ORGANIZADAS POR EMPRESAS, ÓRGÃOS E INSTITUIÇÕES COM OFERTAS DE SERVIÇOS TURÍSTICOS COMO, POR EXEMPLO, INTERPRETAÇÃO EM LIBRAS, MATERIAL PROMOCIONAL EM BRAILLE, FONTE AMPLIADA, TECNOLOGIAS ASSISTIVAS E ACESSIBILIDADE EM LÍNGUA DE SINAIS, AUDIODESCRIÇÃO, ENTRE OUTROS</v>
      </c>
      <c r="O1177" s="74" t="s">
        <v>2401</v>
      </c>
      <c r="P1177" s="74" t="s">
        <v>1300</v>
      </c>
      <c r="Q1177" s="15" t="n">
        <v>20</v>
      </c>
      <c r="R1177" s="69" t="str">
        <f aca="false">VLOOKUP(O1177,'PRODUTOS PPA'!G:G,1,0)</f>
        <v>CUMPRIMENTO DA LEI DE ACESSIBILIDADE UNIVERSAL EM TODAS AS ATIVIDADES E EVENTOS CULTURAIS ORGANIZADAS POR EMPRESAS, ÓRGÃOS E INSTITUIÇÕES COM OFERTAS DE SERVIÇOS TURÍSTICOS COMO, POR EXEMPLO, INTERPRETAÇÃO EM LIBRAS, MATERIAL PROMOCIONAL EM BRAILLE, FONTE AMPLIADA, TECNOLOGIAS ASSISTIVAS E ACESSIBILIDADE EM LÍNGUA DE SINAIS, AUDIODESCRIÇÃO, ENTRE OUTROS</v>
      </c>
      <c r="S1177" s="15" t="e">
        <f aca="false">#N/A</f>
        <v>#N/A</v>
      </c>
      <c r="T1177" s="15" t="e">
        <f aca="false">#N/A</f>
        <v>#N/A</v>
      </c>
      <c r="U1177" s="15" t="e">
        <f aca="false">#N/A</f>
        <v>#N/A</v>
      </c>
      <c r="V1177" s="15"/>
      <c r="W1177" s="13"/>
      <c r="X1177" s="13"/>
      <c r="Y1177" s="13"/>
      <c r="Z1177" s="13"/>
      <c r="AA1177" s="13"/>
      <c r="AB1177" s="13"/>
      <c r="AC1177" s="13"/>
      <c r="AD1177" s="13"/>
      <c r="AE1177" s="13"/>
      <c r="AF1177" s="13"/>
    </row>
    <row r="1178" customFormat="false" ht="15" hidden="false" customHeight="true" outlineLevel="0" collapsed="false">
      <c r="A1178" s="60" t="s">
        <v>58</v>
      </c>
      <c r="B1178" s="61" t="str">
        <f aca="false">VLOOKUP(A1178,PROGRAMAS!A:I,5,0)</f>
        <v>TEMÁTICO</v>
      </c>
      <c r="C1178" s="62" t="str">
        <f aca="false">VLOOKUP(A1178,PROGRAMAS!A:I,2,0)</f>
        <v>GARANTIA DOS DIREITOS E INCLUSÃO DA PESSOA COM DEFICIÊNCIA</v>
      </c>
      <c r="D1178" s="62" t="str">
        <f aca="false">VLOOKUP(A1178,PROGRAMAS!A:O,3,0)</f>
        <v>DIRETRIZ I</v>
      </c>
      <c r="E1178" s="62" t="str">
        <f aca="false">VLOOKUP(A1178,PROGRAMAS!A:O,6,0)</f>
        <v>SAÚDE E ASSISTÊNCIA SOCIAL</v>
      </c>
      <c r="F1178" s="73" t="e">
        <f aca="false">#N/A</f>
        <v>#N/A</v>
      </c>
      <c r="G1178" s="66" t="e">
        <f aca="false">VLOOKUP(F1178,'AÇÕES ORÇAMENTÁRIAS'!D:E,2,0)</f>
        <v>#N/A</v>
      </c>
      <c r="H1178" s="65" t="e">
        <f aca="false">VLOOKUP(CONCATENATE(G1178,J1178),'AÇÕES ORÇAMENTÁRIAS'!O:P,2,0)</f>
        <v>#N/A</v>
      </c>
      <c r="I1178" s="65" t="e">
        <f aca="false">VLOOKUP(CONCATENATE(G1178,J1178),'AÇÕES ORÇAMENTÁRIAS'!O:Q,3,0)</f>
        <v>#N/A</v>
      </c>
      <c r="J1178" s="66" t="str">
        <f aca="false">LEFT(K1178,5)</f>
        <v>38101</v>
      </c>
      <c r="K1178" s="67" t="s">
        <v>2364</v>
      </c>
      <c r="L1178" s="82" t="s">
        <v>2395</v>
      </c>
      <c r="M1178" s="66" t="str">
        <f aca="false">VLOOKUP(L1178,'AÇÕES ESTRATÉGICAS'!D:E,2,0)</f>
        <v>2646</v>
      </c>
      <c r="N1178" s="66" t="str">
        <f aca="false">CONCATENATE(J1178,O1178)</f>
        <v>38101IMPLANTAÇÃO DE PROGRAMAS DE TURISMO ACESSÍVEL, ALINHADOS A POLÍTICA NACIONAL DE TURISMO</v>
      </c>
      <c r="O1178" s="74" t="s">
        <v>2402</v>
      </c>
      <c r="P1178" s="74" t="s">
        <v>1300</v>
      </c>
      <c r="Q1178" s="15" t="n">
        <v>5</v>
      </c>
      <c r="R1178" s="69" t="str">
        <f aca="false">VLOOKUP(O1178,'PRODUTOS PPA'!G:G,1,0)</f>
        <v>IMPLANTAÇÃO DE PROGRAMAS DE TURISMO ACESSÍVEL, ALINHADOS A POLÍTICA NACIONAL DE TURISMO</v>
      </c>
      <c r="S1178" s="15" t="e">
        <f aca="false">#N/A</f>
        <v>#N/A</v>
      </c>
      <c r="T1178" s="15" t="e">
        <f aca="false">#N/A</f>
        <v>#N/A</v>
      </c>
      <c r="U1178" s="15" t="e">
        <f aca="false">#N/A</f>
        <v>#N/A</v>
      </c>
      <c r="V1178" s="15"/>
      <c r="W1178" s="13"/>
      <c r="X1178" s="13"/>
      <c r="Y1178" s="13"/>
      <c r="Z1178" s="13"/>
      <c r="AA1178" s="13"/>
      <c r="AB1178" s="13"/>
      <c r="AC1178" s="13"/>
      <c r="AD1178" s="13"/>
      <c r="AE1178" s="13"/>
      <c r="AF1178" s="13"/>
    </row>
    <row r="1179" customFormat="false" ht="15" hidden="false" customHeight="true" outlineLevel="0" collapsed="false">
      <c r="A1179" s="60" t="s">
        <v>58</v>
      </c>
      <c r="B1179" s="61" t="str">
        <f aca="false">VLOOKUP(A1179,PROGRAMAS!A:I,5,0)</f>
        <v>TEMÁTICO</v>
      </c>
      <c r="C1179" s="62" t="str">
        <f aca="false">VLOOKUP(A1179,PROGRAMAS!A:I,2,0)</f>
        <v>GARANTIA DOS DIREITOS E INCLUSÃO DA PESSOA COM DEFICIÊNCIA</v>
      </c>
      <c r="D1179" s="62" t="str">
        <f aca="false">VLOOKUP(A1179,PROGRAMAS!A:O,3,0)</f>
        <v>DIRETRIZ I</v>
      </c>
      <c r="E1179" s="62" t="str">
        <f aca="false">VLOOKUP(A1179,PROGRAMAS!A:O,6,0)</f>
        <v>SAÚDE E ASSISTÊNCIA SOCIAL</v>
      </c>
      <c r="F1179" s="73" t="e">
        <f aca="false">#N/A</f>
        <v>#N/A</v>
      </c>
      <c r="G1179" s="66" t="e">
        <f aca="false">VLOOKUP(F1179,'AÇÕES ORÇAMENTÁRIAS'!D:E,2,0)</f>
        <v>#N/A</v>
      </c>
      <c r="H1179" s="65" t="e">
        <f aca="false">VLOOKUP(CONCATENATE(G1179,J1179),'AÇÕES ORÇAMENTÁRIAS'!O:P,2,0)</f>
        <v>#N/A</v>
      </c>
      <c r="I1179" s="65" t="e">
        <f aca="false">VLOOKUP(CONCATENATE(G1179,J1179),'AÇÕES ORÇAMENTÁRIAS'!O:Q,3,0)</f>
        <v>#N/A</v>
      </c>
      <c r="J1179" s="66" t="str">
        <f aca="false">LEFT(K1179,5)</f>
        <v>38101</v>
      </c>
      <c r="K1179" s="67" t="s">
        <v>2364</v>
      </c>
      <c r="L1179" s="82" t="s">
        <v>2395</v>
      </c>
      <c r="M1179" s="66" t="str">
        <f aca="false">VLOOKUP(L1179,'AÇÕES ESTRATÉGICAS'!D:E,2,0)</f>
        <v>2646</v>
      </c>
      <c r="N1179" s="66" t="str">
        <f aca="false">CONCATENATE(J1179,O1179)</f>
        <v>38101INCENTIVO AO ACESSO DE PESSOAS COM DEFICIÊNCIA NO MERCADO DE TRABALHO DO TURISMO</v>
      </c>
      <c r="O1179" s="74" t="s">
        <v>2403</v>
      </c>
      <c r="P1179" s="74" t="s">
        <v>1300</v>
      </c>
      <c r="Q1179" s="15" t="n">
        <v>20</v>
      </c>
      <c r="R1179" s="69" t="str">
        <f aca="false">VLOOKUP(O1179,'PRODUTOS PPA'!G:G,1,0)</f>
        <v>INCENTIVO AO ACESSO DE PESSOAS COM DEFICIÊNCIA NO MERCADO DE TRABALHO DO TURISMO</v>
      </c>
      <c r="S1179" s="15" t="e">
        <f aca="false">#N/A</f>
        <v>#N/A</v>
      </c>
      <c r="T1179" s="15" t="e">
        <f aca="false">#N/A</f>
        <v>#N/A</v>
      </c>
      <c r="U1179" s="15" t="e">
        <f aca="false">#N/A</f>
        <v>#N/A</v>
      </c>
      <c r="V1179" s="15"/>
      <c r="W1179" s="13"/>
      <c r="X1179" s="13"/>
      <c r="Y1179" s="13"/>
      <c r="Z1179" s="13"/>
      <c r="AA1179" s="13"/>
      <c r="AB1179" s="13"/>
      <c r="AC1179" s="13"/>
      <c r="AD1179" s="13"/>
      <c r="AE1179" s="13"/>
      <c r="AF1179" s="13"/>
    </row>
    <row r="1180" customFormat="false" ht="15" hidden="false" customHeight="true" outlineLevel="0" collapsed="false">
      <c r="A1180" s="60" t="s">
        <v>58</v>
      </c>
      <c r="B1180" s="61" t="str">
        <f aca="false">VLOOKUP(A1180,PROGRAMAS!A:I,5,0)</f>
        <v>TEMÁTICO</v>
      </c>
      <c r="C1180" s="62" t="str">
        <f aca="false">VLOOKUP(A1180,PROGRAMAS!A:I,2,0)</f>
        <v>GARANTIA DOS DIREITOS E INCLUSÃO DA PESSOA COM DEFICIÊNCIA</v>
      </c>
      <c r="D1180" s="62" t="str">
        <f aca="false">VLOOKUP(A1180,PROGRAMAS!A:O,3,0)</f>
        <v>DIRETRIZ I</v>
      </c>
      <c r="E1180" s="62" t="str">
        <f aca="false">VLOOKUP(A1180,PROGRAMAS!A:O,6,0)</f>
        <v>SAÚDE E ASSISTÊNCIA SOCIAL</v>
      </c>
      <c r="F1180" s="73" t="e">
        <f aca="false">#N/A</f>
        <v>#N/A</v>
      </c>
      <c r="G1180" s="66" t="e">
        <f aca="false">VLOOKUP(F1180,'AÇÕES ORÇAMENTÁRIAS'!D:E,2,0)</f>
        <v>#N/A</v>
      </c>
      <c r="H1180" s="65" t="e">
        <f aca="false">VLOOKUP(CONCATENATE(G1180,J1180),'AÇÕES ORÇAMENTÁRIAS'!O:P,2,0)</f>
        <v>#N/A</v>
      </c>
      <c r="I1180" s="65" t="e">
        <f aca="false">VLOOKUP(CONCATENATE(G1180,J1180),'AÇÕES ORÇAMENTÁRIAS'!O:Q,3,0)</f>
        <v>#N/A</v>
      </c>
      <c r="J1180" s="66" t="str">
        <f aca="false">LEFT(K1180,5)</f>
        <v>38101</v>
      </c>
      <c r="K1180" s="67" t="s">
        <v>2364</v>
      </c>
      <c r="L1180" s="82" t="s">
        <v>2395</v>
      </c>
      <c r="M1180" s="66" t="str">
        <f aca="false">VLOOKUP(L1180,'AÇÕES ESTRATÉGICAS'!D:E,2,0)</f>
        <v>2646</v>
      </c>
      <c r="N1180" s="66" t="str">
        <f aca="false">CONCATENATE(J1180,O1180)</f>
        <v>38101INCLUSÃO DAS PESSOAS COM DEFICIÊNCIA NO BOLSA ATLETA</v>
      </c>
      <c r="O1180" s="74" t="s">
        <v>2404</v>
      </c>
      <c r="P1180" s="74" t="s">
        <v>1300</v>
      </c>
      <c r="Q1180" s="15" t="n">
        <v>20</v>
      </c>
      <c r="R1180" s="69" t="str">
        <f aca="false">VLOOKUP(O1180,'PRODUTOS PPA'!G:G,1,0)</f>
        <v>INCLUSÃO DAS PESSOAS COM DEFICIÊNCIA NO BOLSA ATLETA</v>
      </c>
      <c r="S1180" s="15" t="e">
        <f aca="false">#N/A</f>
        <v>#N/A</v>
      </c>
      <c r="T1180" s="15" t="e">
        <f aca="false">#N/A</f>
        <v>#N/A</v>
      </c>
      <c r="U1180" s="15" t="e">
        <f aca="false">#N/A</f>
        <v>#N/A</v>
      </c>
      <c r="V1180" s="15"/>
      <c r="W1180" s="13"/>
      <c r="X1180" s="13"/>
      <c r="Y1180" s="13"/>
      <c r="Z1180" s="13"/>
      <c r="AA1180" s="13"/>
      <c r="AB1180" s="13"/>
      <c r="AC1180" s="13"/>
      <c r="AD1180" s="13"/>
      <c r="AE1180" s="13"/>
      <c r="AF1180" s="13"/>
    </row>
    <row r="1181" customFormat="false" ht="15" hidden="false" customHeight="true" outlineLevel="0" collapsed="false">
      <c r="A1181" s="60" t="s">
        <v>58</v>
      </c>
      <c r="B1181" s="61" t="str">
        <f aca="false">VLOOKUP(A1181,PROGRAMAS!A:I,5,0)</f>
        <v>TEMÁTICO</v>
      </c>
      <c r="C1181" s="62" t="str">
        <f aca="false">VLOOKUP(A1181,PROGRAMAS!A:I,2,0)</f>
        <v>GARANTIA DOS DIREITOS E INCLUSÃO DA PESSOA COM DEFICIÊNCIA</v>
      </c>
      <c r="D1181" s="62" t="str">
        <f aca="false">VLOOKUP(A1181,PROGRAMAS!A:O,3,0)</f>
        <v>DIRETRIZ I</v>
      </c>
      <c r="E1181" s="62" t="str">
        <f aca="false">VLOOKUP(A1181,PROGRAMAS!A:O,6,0)</f>
        <v>SAÚDE E ASSISTÊNCIA SOCIAL</v>
      </c>
      <c r="F1181" s="73" t="e">
        <f aca="false">#N/A</f>
        <v>#N/A</v>
      </c>
      <c r="G1181" s="66" t="e">
        <f aca="false">VLOOKUP(F1181,'AÇÕES ORÇAMENTÁRIAS'!D:E,2,0)</f>
        <v>#N/A</v>
      </c>
      <c r="H1181" s="65" t="e">
        <f aca="false">VLOOKUP(CONCATENATE(G1181,J1181),'AÇÕES ORÇAMENTÁRIAS'!O:P,2,0)</f>
        <v>#N/A</v>
      </c>
      <c r="I1181" s="65" t="e">
        <f aca="false">VLOOKUP(CONCATENATE(G1181,J1181),'AÇÕES ORÇAMENTÁRIAS'!O:Q,3,0)</f>
        <v>#N/A</v>
      </c>
      <c r="J1181" s="66" t="str">
        <f aca="false">LEFT(K1181,5)</f>
        <v>38101</v>
      </c>
      <c r="K1181" s="67" t="s">
        <v>2364</v>
      </c>
      <c r="L1181" s="82" t="s">
        <v>2395</v>
      </c>
      <c r="M1181" s="66" t="str">
        <f aca="false">VLOOKUP(L1181,'AÇÕES ESTRATÉGICAS'!D:E,2,0)</f>
        <v>2646</v>
      </c>
      <c r="N1181" s="66" t="str">
        <f aca="false">CONCATENATE(J1181,O1181)</f>
        <v>38101REALIZAÇÃO DA PARAOLIMPÍADA ESTADUAL NA CAPITAL DO PIAUÍ (TERESINA)</v>
      </c>
      <c r="O1181" s="74" t="s">
        <v>2405</v>
      </c>
      <c r="P1181" s="74" t="s">
        <v>1300</v>
      </c>
      <c r="Q1181" s="15" t="n">
        <v>1</v>
      </c>
      <c r="R1181" s="69" t="str">
        <f aca="false">VLOOKUP(O1181,'PRODUTOS PPA'!G:G,1,0)</f>
        <v>REALIZAÇÃO DA PARAOLIMPÍADA ESTADUAL NA CAPITAL DO PIAUÍ (TERESINA)</v>
      </c>
      <c r="S1181" s="15" t="e">
        <f aca="false">#N/A</f>
        <v>#N/A</v>
      </c>
      <c r="T1181" s="15" t="e">
        <f aca="false">#N/A</f>
        <v>#N/A</v>
      </c>
      <c r="U1181" s="15" t="e">
        <f aca="false">#N/A</f>
        <v>#N/A</v>
      </c>
      <c r="V1181" s="15"/>
      <c r="W1181" s="13"/>
      <c r="X1181" s="13"/>
      <c r="Y1181" s="13"/>
      <c r="Z1181" s="13"/>
      <c r="AA1181" s="13"/>
      <c r="AB1181" s="13"/>
      <c r="AC1181" s="13"/>
      <c r="AD1181" s="13"/>
      <c r="AE1181" s="13"/>
      <c r="AF1181" s="13"/>
    </row>
    <row r="1182" customFormat="false" ht="15" hidden="false" customHeight="true" outlineLevel="0" collapsed="false">
      <c r="A1182" s="60" t="s">
        <v>58</v>
      </c>
      <c r="B1182" s="61" t="str">
        <f aca="false">VLOOKUP(A1182,PROGRAMAS!A:I,5,0)</f>
        <v>TEMÁTICO</v>
      </c>
      <c r="C1182" s="62" t="str">
        <f aca="false">VLOOKUP(A1182,PROGRAMAS!A:I,2,0)</f>
        <v>GARANTIA DOS DIREITOS E INCLUSÃO DA PESSOA COM DEFICIÊNCIA</v>
      </c>
      <c r="D1182" s="62" t="str">
        <f aca="false">VLOOKUP(A1182,PROGRAMAS!A:O,3,0)</f>
        <v>DIRETRIZ I</v>
      </c>
      <c r="E1182" s="62" t="str">
        <f aca="false">VLOOKUP(A1182,PROGRAMAS!A:O,6,0)</f>
        <v>SAÚDE E ASSISTÊNCIA SOCIAL</v>
      </c>
      <c r="F1182" s="73" t="e">
        <f aca="false">#N/A</f>
        <v>#N/A</v>
      </c>
      <c r="G1182" s="66" t="e">
        <f aca="false">VLOOKUP(F1182,'AÇÕES ORÇAMENTÁRIAS'!D:E,2,0)</f>
        <v>#N/A</v>
      </c>
      <c r="H1182" s="65" t="e">
        <f aca="false">VLOOKUP(CONCATENATE(G1182,J1182),'AÇÕES ORÇAMENTÁRIAS'!O:P,2,0)</f>
        <v>#N/A</v>
      </c>
      <c r="I1182" s="65" t="e">
        <f aca="false">VLOOKUP(CONCATENATE(G1182,J1182),'AÇÕES ORÇAMENTÁRIAS'!O:Q,3,0)</f>
        <v>#N/A</v>
      </c>
      <c r="J1182" s="66" t="str">
        <f aca="false">LEFT(K1182,5)</f>
        <v>38101</v>
      </c>
      <c r="K1182" s="67" t="s">
        <v>2364</v>
      </c>
      <c r="L1182" s="82" t="s">
        <v>2406</v>
      </c>
      <c r="M1182" s="66" t="str">
        <f aca="false">VLOOKUP(L1182,'AÇÕES ESTRATÉGICAS'!D:E,2,0)</f>
        <v>2611</v>
      </c>
      <c r="N1182" s="66" t="str">
        <f aca="false">CONCATENATE(J1182,O1182)</f>
        <v>38101ACESSIBILIDADE ARQUITETÔNICA NAS ESCOLAS PÚBLICAS</v>
      </c>
      <c r="O1182" s="13" t="s">
        <v>2407</v>
      </c>
      <c r="P1182" s="13" t="s">
        <v>213</v>
      </c>
      <c r="Q1182" s="15" t="n">
        <v>224</v>
      </c>
      <c r="R1182" s="69" t="str">
        <f aca="false">VLOOKUP(O1182,'PRODUTOS PPA'!G:G,1,0)</f>
        <v>ACESSIBILIDADE ARQUITETÔNICA NAS ESCOLAS PÚBLICAS</v>
      </c>
      <c r="S1182" s="15" t="e">
        <f aca="false">#N/A</f>
        <v>#N/A</v>
      </c>
      <c r="T1182" s="15" t="e">
        <f aca="false">#N/A</f>
        <v>#N/A</v>
      </c>
      <c r="U1182" s="15" t="e">
        <f aca="false">#N/A</f>
        <v>#N/A</v>
      </c>
      <c r="V1182" s="15"/>
      <c r="W1182" s="13"/>
      <c r="X1182" s="13"/>
      <c r="Y1182" s="13"/>
      <c r="Z1182" s="13"/>
      <c r="AA1182" s="13"/>
      <c r="AB1182" s="13"/>
      <c r="AC1182" s="13"/>
      <c r="AD1182" s="13"/>
      <c r="AE1182" s="13"/>
      <c r="AF1182" s="13"/>
    </row>
    <row r="1183" customFormat="false" ht="15" hidden="false" customHeight="true" outlineLevel="0" collapsed="false">
      <c r="A1183" s="60" t="s">
        <v>58</v>
      </c>
      <c r="B1183" s="61" t="str">
        <f aca="false">VLOOKUP(A1183,PROGRAMAS!A:I,5,0)</f>
        <v>TEMÁTICO</v>
      </c>
      <c r="C1183" s="62" t="str">
        <f aca="false">VLOOKUP(A1183,PROGRAMAS!A:I,2,0)</f>
        <v>GARANTIA DOS DIREITOS E INCLUSÃO DA PESSOA COM DEFICIÊNCIA</v>
      </c>
      <c r="D1183" s="62" t="str">
        <f aca="false">VLOOKUP(A1183,PROGRAMAS!A:O,3,0)</f>
        <v>DIRETRIZ I</v>
      </c>
      <c r="E1183" s="62" t="str">
        <f aca="false">VLOOKUP(A1183,PROGRAMAS!A:O,6,0)</f>
        <v>SAÚDE E ASSISTÊNCIA SOCIAL</v>
      </c>
      <c r="F1183" s="73" t="e">
        <f aca="false">#N/A</f>
        <v>#N/A</v>
      </c>
      <c r="G1183" s="66" t="e">
        <f aca="false">VLOOKUP(F1183,'AÇÕES ORÇAMENTÁRIAS'!D:E,2,0)</f>
        <v>#N/A</v>
      </c>
      <c r="H1183" s="65" t="e">
        <f aca="false">VLOOKUP(CONCATENATE(G1183,J1183),'AÇÕES ORÇAMENTÁRIAS'!O:P,2,0)</f>
        <v>#N/A</v>
      </c>
      <c r="I1183" s="65" t="e">
        <f aca="false">VLOOKUP(CONCATENATE(G1183,J1183),'AÇÕES ORÇAMENTÁRIAS'!O:Q,3,0)</f>
        <v>#N/A</v>
      </c>
      <c r="J1183" s="66" t="str">
        <f aca="false">LEFT(K1183,5)</f>
        <v>38101</v>
      </c>
      <c r="K1183" s="67" t="s">
        <v>2364</v>
      </c>
      <c r="L1183" s="82" t="s">
        <v>2406</v>
      </c>
      <c r="M1183" s="66" t="str">
        <f aca="false">VLOOKUP(L1183,'AÇÕES ESTRATÉGICAS'!D:E,2,0)</f>
        <v>2611</v>
      </c>
      <c r="N1183" s="66" t="str">
        <f aca="false">CONCATENATE(J1183,O1183)</f>
        <v>38101ACESSO À INTERNET, POR MEIO DE COMPUTADORES COM SINTETIZADOR DE VOZ (JAWS) PARA AS PESSOAS CEGAS; AMPLIADOR DE TELA (MAGIC) E LUPA ELETRÔNICA PARA LEITORES COM BAIXA VISÃO, TRANSCRIÇÃO DE LIVROS E TEXTOS DO ACERVO EM BRAILLE E GRAVAÇÃO EM ÁUDIO DE LIVROS, TEXTOS E APOSTILAS DAS BIBLIOTECAS</v>
      </c>
      <c r="O1183" s="13" t="s">
        <v>2408</v>
      </c>
      <c r="P1183" s="13" t="s">
        <v>1300</v>
      </c>
      <c r="Q1183" s="15" t="n">
        <v>50</v>
      </c>
      <c r="R1183" s="69" t="str">
        <f aca="false">VLOOKUP(O1183,'PRODUTOS PPA'!G:G,1,0)</f>
        <v>ACESSO À INTERNET, POR MEIO DE COMPUTADORES COM SINTETIZADOR DE VOZ (JAWS) PARA AS PESSOAS CEGAS; AMPLIADOR DE TELA (MAGIC) E LUPA ELETRÔNICA PARA LEITORES COM BAIXA VISÃO, TRANSCRIÇÃO DE LIVROS E TEXTOS DO ACERVO EM BRAILLE E GRAVAÇÃO EM ÁUDIO DE LIVROS, TEXTOS E APOSTILAS DAS BIBLIOTECAS</v>
      </c>
      <c r="S1183" s="15" t="e">
        <f aca="false">#N/A</f>
        <v>#N/A</v>
      </c>
      <c r="T1183" s="15" t="e">
        <f aca="false">#N/A</f>
        <v>#N/A</v>
      </c>
      <c r="U1183" s="15" t="e">
        <f aca="false">#N/A</f>
        <v>#N/A</v>
      </c>
      <c r="V1183" s="15"/>
      <c r="W1183" s="13"/>
      <c r="X1183" s="13"/>
      <c r="Y1183" s="13"/>
      <c r="Z1183" s="13"/>
      <c r="AA1183" s="13"/>
      <c r="AB1183" s="13"/>
      <c r="AC1183" s="13"/>
      <c r="AD1183" s="13"/>
      <c r="AE1183" s="13"/>
      <c r="AF1183" s="13"/>
    </row>
    <row r="1184" customFormat="false" ht="15" hidden="false" customHeight="true" outlineLevel="0" collapsed="false">
      <c r="A1184" s="60" t="s">
        <v>58</v>
      </c>
      <c r="B1184" s="61" t="str">
        <f aca="false">VLOOKUP(A1184,PROGRAMAS!A:I,5,0)</f>
        <v>TEMÁTICO</v>
      </c>
      <c r="C1184" s="62" t="str">
        <f aca="false">VLOOKUP(A1184,PROGRAMAS!A:I,2,0)</f>
        <v>GARANTIA DOS DIREITOS E INCLUSÃO DA PESSOA COM DEFICIÊNCIA</v>
      </c>
      <c r="D1184" s="62" t="str">
        <f aca="false">VLOOKUP(A1184,PROGRAMAS!A:O,3,0)</f>
        <v>DIRETRIZ I</v>
      </c>
      <c r="E1184" s="62" t="str">
        <f aca="false">VLOOKUP(A1184,PROGRAMAS!A:O,6,0)</f>
        <v>SAÚDE E ASSISTÊNCIA SOCIAL</v>
      </c>
      <c r="F1184" s="73" t="e">
        <f aca="false">#N/A</f>
        <v>#N/A</v>
      </c>
      <c r="G1184" s="66" t="e">
        <f aca="false">VLOOKUP(F1184,'AÇÕES ORÇAMENTÁRIAS'!D:E,2,0)</f>
        <v>#N/A</v>
      </c>
      <c r="H1184" s="65" t="e">
        <f aca="false">VLOOKUP(CONCATENATE(G1184,J1184),'AÇÕES ORÇAMENTÁRIAS'!O:P,2,0)</f>
        <v>#N/A</v>
      </c>
      <c r="I1184" s="65" t="e">
        <f aca="false">VLOOKUP(CONCATENATE(G1184,J1184),'AÇÕES ORÇAMENTÁRIAS'!O:Q,3,0)</f>
        <v>#N/A</v>
      </c>
      <c r="J1184" s="66" t="str">
        <f aca="false">LEFT(K1184,5)</f>
        <v>38101</v>
      </c>
      <c r="K1184" s="67" t="s">
        <v>2364</v>
      </c>
      <c r="L1184" s="82" t="s">
        <v>2406</v>
      </c>
      <c r="M1184" s="66" t="str">
        <f aca="false">VLOOKUP(L1184,'AÇÕES ESTRATÉGICAS'!D:E,2,0)</f>
        <v>2611</v>
      </c>
      <c r="N1184" s="66" t="str">
        <f aca="false">CONCATENATE(J1184,O1184)</f>
        <v>38101ACESSO ÀS TECNOLOGIAS ASSISTIVAS NAS ESCOLAS ESTADUAIS, GARANTINDO O SEU USO PELOS ALUNOS COM DEFICIÊNCIA</v>
      </c>
      <c r="O1184" s="13" t="s">
        <v>2409</v>
      </c>
      <c r="P1184" s="13" t="s">
        <v>213</v>
      </c>
      <c r="Q1184" s="15" t="n">
        <v>50</v>
      </c>
      <c r="R1184" s="69" t="str">
        <f aca="false">VLOOKUP(O1184,'PRODUTOS PPA'!G:G,1,0)</f>
        <v>ACESSO ÀS TECNOLOGIAS ASSISTIVAS NAS ESCOLAS ESTADUAIS, GARANTINDO O SEU USO PELOS ALUNOS COM DEFICIÊNCIA</v>
      </c>
      <c r="S1184" s="15" t="e">
        <f aca="false">#N/A</f>
        <v>#N/A</v>
      </c>
      <c r="T1184" s="15" t="e">
        <f aca="false">#N/A</f>
        <v>#N/A</v>
      </c>
      <c r="U1184" s="15" t="e">
        <f aca="false">#N/A</f>
        <v>#N/A</v>
      </c>
      <c r="V1184" s="15"/>
      <c r="W1184" s="13"/>
      <c r="X1184" s="13"/>
      <c r="Y1184" s="13"/>
      <c r="Z1184" s="13"/>
      <c r="AA1184" s="13"/>
      <c r="AB1184" s="13"/>
      <c r="AC1184" s="13"/>
      <c r="AD1184" s="13"/>
      <c r="AE1184" s="13"/>
      <c r="AF1184" s="13"/>
    </row>
    <row r="1185" customFormat="false" ht="15" hidden="false" customHeight="true" outlineLevel="0" collapsed="false">
      <c r="A1185" s="60" t="s">
        <v>58</v>
      </c>
      <c r="B1185" s="61" t="str">
        <f aca="false">VLOOKUP(A1185,PROGRAMAS!A:I,5,0)</f>
        <v>TEMÁTICO</v>
      </c>
      <c r="C1185" s="62" t="str">
        <f aca="false">VLOOKUP(A1185,PROGRAMAS!A:I,2,0)</f>
        <v>GARANTIA DOS DIREITOS E INCLUSÃO DA PESSOA COM DEFICIÊNCIA</v>
      </c>
      <c r="D1185" s="62" t="str">
        <f aca="false">VLOOKUP(A1185,PROGRAMAS!A:O,3,0)</f>
        <v>DIRETRIZ I</v>
      </c>
      <c r="E1185" s="62" t="str">
        <f aca="false">VLOOKUP(A1185,PROGRAMAS!A:O,6,0)</f>
        <v>SAÚDE E ASSISTÊNCIA SOCIAL</v>
      </c>
      <c r="F1185" s="73" t="e">
        <f aca="false">#N/A</f>
        <v>#N/A</v>
      </c>
      <c r="G1185" s="66" t="e">
        <f aca="false">VLOOKUP(F1185,'AÇÕES ORÇAMENTÁRIAS'!D:E,2,0)</f>
        <v>#N/A</v>
      </c>
      <c r="H1185" s="65" t="e">
        <f aca="false">VLOOKUP(CONCATENATE(G1185,J1185),'AÇÕES ORÇAMENTÁRIAS'!O:P,2,0)</f>
        <v>#N/A</v>
      </c>
      <c r="I1185" s="65" t="e">
        <f aca="false">VLOOKUP(CONCATENATE(G1185,J1185),'AÇÕES ORÇAMENTÁRIAS'!O:Q,3,0)</f>
        <v>#N/A</v>
      </c>
      <c r="J1185" s="66" t="str">
        <f aca="false">LEFT(K1185,5)</f>
        <v>38101</v>
      </c>
      <c r="K1185" s="67" t="s">
        <v>2364</v>
      </c>
      <c r="L1185" s="82" t="s">
        <v>2406</v>
      </c>
      <c r="M1185" s="66" t="str">
        <f aca="false">VLOOKUP(L1185,'AÇÕES ESTRATÉGICAS'!D:E,2,0)</f>
        <v>2611</v>
      </c>
      <c r="N1185" s="66" t="str">
        <f aca="false">CONCATENATE(J1185,O1185)</f>
        <v>38101AMPLIAÇÃO DA OFERTA DO ENSINO BRAILLE E DA LIBRAS NA REDE PÚBLICA DE ENSINO ESTADUAL</v>
      </c>
      <c r="O1185" s="13" t="s">
        <v>2410</v>
      </c>
      <c r="P1185" s="13" t="s">
        <v>136</v>
      </c>
      <c r="Q1185" s="15" t="n">
        <v>50</v>
      </c>
      <c r="R1185" s="69" t="str">
        <f aca="false">VLOOKUP(O1185,'PRODUTOS PPA'!G:G,1,0)</f>
        <v>AMPLIAÇÃO DA OFERTA DO ENSINO BRAILLE E DA LIBRAS NA REDE PÚBLICA DE ENSINO ESTADUAL</v>
      </c>
      <c r="S1185" s="15" t="e">
        <f aca="false">#N/A</f>
        <v>#N/A</v>
      </c>
      <c r="T1185" s="15" t="e">
        <f aca="false">#N/A</f>
        <v>#N/A</v>
      </c>
      <c r="U1185" s="15" t="e">
        <f aca="false">#N/A</f>
        <v>#N/A</v>
      </c>
      <c r="V1185" s="15"/>
      <c r="W1185" s="13"/>
      <c r="X1185" s="13"/>
      <c r="Y1185" s="13"/>
      <c r="Z1185" s="13"/>
      <c r="AA1185" s="13"/>
      <c r="AB1185" s="13"/>
      <c r="AC1185" s="13"/>
      <c r="AD1185" s="13"/>
      <c r="AE1185" s="13"/>
      <c r="AF1185" s="13"/>
    </row>
    <row r="1186" customFormat="false" ht="15" hidden="false" customHeight="true" outlineLevel="0" collapsed="false">
      <c r="A1186" s="60" t="s">
        <v>58</v>
      </c>
      <c r="B1186" s="61" t="str">
        <f aca="false">VLOOKUP(A1186,PROGRAMAS!A:I,5,0)</f>
        <v>TEMÁTICO</v>
      </c>
      <c r="C1186" s="62" t="str">
        <f aca="false">VLOOKUP(A1186,PROGRAMAS!A:I,2,0)</f>
        <v>GARANTIA DOS DIREITOS E INCLUSÃO DA PESSOA COM DEFICIÊNCIA</v>
      </c>
      <c r="D1186" s="62" t="str">
        <f aca="false">VLOOKUP(A1186,PROGRAMAS!A:O,3,0)</f>
        <v>DIRETRIZ I</v>
      </c>
      <c r="E1186" s="62" t="str">
        <f aca="false">VLOOKUP(A1186,PROGRAMAS!A:O,6,0)</f>
        <v>SAÚDE E ASSISTÊNCIA SOCIAL</v>
      </c>
      <c r="F1186" s="73" t="e">
        <f aca="false">#N/A</f>
        <v>#N/A</v>
      </c>
      <c r="G1186" s="66" t="e">
        <f aca="false">VLOOKUP(F1186,'AÇÕES ORÇAMENTÁRIAS'!D:E,2,0)</f>
        <v>#N/A</v>
      </c>
      <c r="H1186" s="65" t="e">
        <f aca="false">VLOOKUP(CONCATENATE(G1186,J1186),'AÇÕES ORÇAMENTÁRIAS'!O:P,2,0)</f>
        <v>#N/A</v>
      </c>
      <c r="I1186" s="65" t="e">
        <f aca="false">VLOOKUP(CONCATENATE(G1186,J1186),'AÇÕES ORÇAMENTÁRIAS'!O:Q,3,0)</f>
        <v>#N/A</v>
      </c>
      <c r="J1186" s="66" t="str">
        <f aca="false">LEFT(K1186,5)</f>
        <v>38101</v>
      </c>
      <c r="K1186" s="67" t="s">
        <v>2364</v>
      </c>
      <c r="L1186" s="82" t="s">
        <v>2406</v>
      </c>
      <c r="M1186" s="66" t="str">
        <f aca="false">VLOOKUP(L1186,'AÇÕES ESTRATÉGICAS'!D:E,2,0)</f>
        <v>2611</v>
      </c>
      <c r="N1186" s="66" t="str">
        <f aca="false">CONCATENATE(J1186,O1186)</f>
        <v>38101AMPLIAÇÃO DO ATENDIMENTO EDUCACIONAL ESPECIALIZADO AEE NA REDE ESTADUAL DE ENSINO</v>
      </c>
      <c r="O1186" s="13" t="s">
        <v>2411</v>
      </c>
      <c r="P1186" s="13" t="s">
        <v>213</v>
      </c>
      <c r="Q1186" s="15" t="n">
        <v>30</v>
      </c>
      <c r="R1186" s="69" t="str">
        <f aca="false">VLOOKUP(O1186,'PRODUTOS PPA'!G:G,1,0)</f>
        <v>AMPLIAÇÃO DO ATENDIMENTO EDUCACIONAL ESPECIALIZADO AEE NA REDE ESTADUAL DE ENSINO</v>
      </c>
      <c r="S1186" s="15" t="e">
        <f aca="false">#N/A</f>
        <v>#N/A</v>
      </c>
      <c r="T1186" s="15" t="e">
        <f aca="false">#N/A</f>
        <v>#N/A</v>
      </c>
      <c r="U1186" s="15" t="e">
        <f aca="false">#N/A</f>
        <v>#N/A</v>
      </c>
      <c r="V1186" s="15"/>
      <c r="W1186" s="13"/>
      <c r="X1186" s="13"/>
      <c r="Y1186" s="13"/>
      <c r="Z1186" s="13"/>
      <c r="AA1186" s="13"/>
      <c r="AB1186" s="13"/>
      <c r="AC1186" s="13"/>
      <c r="AD1186" s="13"/>
      <c r="AE1186" s="13"/>
      <c r="AF1186" s="13"/>
    </row>
    <row r="1187" customFormat="false" ht="15" hidden="false" customHeight="true" outlineLevel="0" collapsed="false">
      <c r="A1187" s="60" t="s">
        <v>58</v>
      </c>
      <c r="B1187" s="61" t="str">
        <f aca="false">VLOOKUP(A1187,PROGRAMAS!A:I,5,0)</f>
        <v>TEMÁTICO</v>
      </c>
      <c r="C1187" s="62" t="str">
        <f aca="false">VLOOKUP(A1187,PROGRAMAS!A:I,2,0)</f>
        <v>GARANTIA DOS DIREITOS E INCLUSÃO DA PESSOA COM DEFICIÊNCIA</v>
      </c>
      <c r="D1187" s="62" t="str">
        <f aca="false">VLOOKUP(A1187,PROGRAMAS!A:O,3,0)</f>
        <v>DIRETRIZ I</v>
      </c>
      <c r="E1187" s="62" t="str">
        <f aca="false">VLOOKUP(A1187,PROGRAMAS!A:O,6,0)</f>
        <v>SAÚDE E ASSISTÊNCIA SOCIAL</v>
      </c>
      <c r="F1187" s="73" t="e">
        <f aca="false">#N/A</f>
        <v>#N/A</v>
      </c>
      <c r="G1187" s="66" t="e">
        <f aca="false">VLOOKUP(F1187,'AÇÕES ORÇAMENTÁRIAS'!D:E,2,0)</f>
        <v>#N/A</v>
      </c>
      <c r="H1187" s="65" t="e">
        <f aca="false">VLOOKUP(CONCATENATE(G1187,J1187),'AÇÕES ORÇAMENTÁRIAS'!O:P,2,0)</f>
        <v>#N/A</v>
      </c>
      <c r="I1187" s="65" t="e">
        <f aca="false">VLOOKUP(CONCATENATE(G1187,J1187),'AÇÕES ORÇAMENTÁRIAS'!O:Q,3,0)</f>
        <v>#N/A</v>
      </c>
      <c r="J1187" s="66" t="str">
        <f aca="false">LEFT(K1187,5)</f>
        <v>38101</v>
      </c>
      <c r="K1187" s="67" t="s">
        <v>2364</v>
      </c>
      <c r="L1187" s="82" t="s">
        <v>2406</v>
      </c>
      <c r="M1187" s="66" t="str">
        <f aca="false">VLOOKUP(L1187,'AÇÕES ESTRATÉGICAS'!D:E,2,0)</f>
        <v>2611</v>
      </c>
      <c r="N1187" s="66" t="str">
        <f aca="false">CONCATENATE(J1187,O1187)</f>
        <v>38101AMPLIAÇÃO O NÚMERO DE SALAS DE RECURSOS MULTIFUNCIONAIS</v>
      </c>
      <c r="O1187" s="13" t="s">
        <v>2412</v>
      </c>
      <c r="P1187" s="13" t="s">
        <v>213</v>
      </c>
      <c r="Q1187" s="15" t="n">
        <v>30</v>
      </c>
      <c r="R1187" s="69" t="str">
        <f aca="false">VLOOKUP(O1187,'PRODUTOS PPA'!G:G,1,0)</f>
        <v>AMPLIAÇÃO O NÚMERO DE SALAS DE RECURSOS MULTIFUNCIONAIS</v>
      </c>
      <c r="S1187" s="15" t="e">
        <f aca="false">#N/A</f>
        <v>#N/A</v>
      </c>
      <c r="T1187" s="15" t="e">
        <f aca="false">#N/A</f>
        <v>#N/A</v>
      </c>
      <c r="U1187" s="15" t="e">
        <f aca="false">#N/A</f>
        <v>#N/A</v>
      </c>
      <c r="V1187" s="15"/>
      <c r="W1187" s="13"/>
      <c r="X1187" s="13"/>
      <c r="Y1187" s="13"/>
      <c r="Z1187" s="13"/>
      <c r="AA1187" s="13"/>
      <c r="AB1187" s="13"/>
      <c r="AC1187" s="13"/>
      <c r="AD1187" s="13"/>
      <c r="AE1187" s="13"/>
      <c r="AF1187" s="13"/>
    </row>
    <row r="1188" customFormat="false" ht="15" hidden="false" customHeight="true" outlineLevel="0" collapsed="false">
      <c r="A1188" s="60" t="s">
        <v>58</v>
      </c>
      <c r="B1188" s="61" t="str">
        <f aca="false">VLOOKUP(A1188,PROGRAMAS!A:I,5,0)</f>
        <v>TEMÁTICO</v>
      </c>
      <c r="C1188" s="62" t="str">
        <f aca="false">VLOOKUP(A1188,PROGRAMAS!A:I,2,0)</f>
        <v>GARANTIA DOS DIREITOS E INCLUSÃO DA PESSOA COM DEFICIÊNCIA</v>
      </c>
      <c r="D1188" s="62" t="str">
        <f aca="false">VLOOKUP(A1188,PROGRAMAS!A:O,3,0)</f>
        <v>DIRETRIZ I</v>
      </c>
      <c r="E1188" s="62" t="str">
        <f aca="false">VLOOKUP(A1188,PROGRAMAS!A:O,6,0)</f>
        <v>SAÚDE E ASSISTÊNCIA SOCIAL</v>
      </c>
      <c r="F1188" s="73" t="e">
        <f aca="false">#N/A</f>
        <v>#N/A</v>
      </c>
      <c r="G1188" s="66" t="e">
        <f aca="false">VLOOKUP(F1188,'AÇÕES ORÇAMENTÁRIAS'!D:E,2,0)</f>
        <v>#N/A</v>
      </c>
      <c r="H1188" s="65" t="e">
        <f aca="false">VLOOKUP(CONCATENATE(G1188,J1188),'AÇÕES ORÇAMENTÁRIAS'!O:P,2,0)</f>
        <v>#N/A</v>
      </c>
      <c r="I1188" s="65" t="e">
        <f aca="false">VLOOKUP(CONCATENATE(G1188,J1188),'AÇÕES ORÇAMENTÁRIAS'!O:Q,3,0)</f>
        <v>#N/A</v>
      </c>
      <c r="J1188" s="66" t="str">
        <f aca="false">LEFT(K1188,5)</f>
        <v>38101</v>
      </c>
      <c r="K1188" s="67" t="s">
        <v>2364</v>
      </c>
      <c r="L1188" s="82" t="s">
        <v>2406</v>
      </c>
      <c r="M1188" s="66" t="str">
        <f aca="false">VLOOKUP(L1188,'AÇÕES ESTRATÉGICAS'!D:E,2,0)</f>
        <v>2611</v>
      </c>
      <c r="N1188" s="66" t="str">
        <f aca="false">CONCATENATE(J1188,O1188)</f>
        <v>38101ATUAÇÃO DE PROFISSIONAIS DE APOIO ESPECIALIZADO (INTÉRPRETE DE LIBRAS, GUIA-INTÉRPRETE E PROFESSORES PARA O SUPORTE À COMUNICAÇÃO ALTERNATIVA)</v>
      </c>
      <c r="O1188" s="13" t="s">
        <v>2413</v>
      </c>
      <c r="P1188" s="13" t="s">
        <v>1300</v>
      </c>
      <c r="Q1188" s="15" t="n">
        <v>30</v>
      </c>
      <c r="R1188" s="69" t="str">
        <f aca="false">VLOOKUP(O1188,'PRODUTOS PPA'!G:G,1,0)</f>
        <v>ATUAÇÃO DE PROFISSIONAIS DE APOIO ESPECIALIZADO (INTÉRPRETE DE LIBRAS, GUIA-INTÉRPRETE E PROFESSORES PARA O SUPORTE À COMUNICAÇÃO ALTERNATIVA)</v>
      </c>
      <c r="S1188" s="15" t="e">
        <f aca="false">#N/A</f>
        <v>#N/A</v>
      </c>
      <c r="T1188" s="15" t="e">
        <f aca="false">#N/A</f>
        <v>#N/A</v>
      </c>
      <c r="U1188" s="15" t="e">
        <f aca="false">#N/A</f>
        <v>#N/A</v>
      </c>
      <c r="V1188" s="15"/>
      <c r="W1188" s="13"/>
      <c r="X1188" s="13"/>
      <c r="Y1188" s="13"/>
      <c r="Z1188" s="13"/>
      <c r="AA1188" s="13"/>
      <c r="AB1188" s="13"/>
      <c r="AC1188" s="13"/>
      <c r="AD1188" s="13"/>
      <c r="AE1188" s="13"/>
      <c r="AF1188" s="13"/>
    </row>
    <row r="1189" customFormat="false" ht="15" hidden="false" customHeight="true" outlineLevel="0" collapsed="false">
      <c r="A1189" s="60" t="s">
        <v>58</v>
      </c>
      <c r="B1189" s="61" t="str">
        <f aca="false">VLOOKUP(A1189,PROGRAMAS!A:I,5,0)</f>
        <v>TEMÁTICO</v>
      </c>
      <c r="C1189" s="62" t="str">
        <f aca="false">VLOOKUP(A1189,PROGRAMAS!A:I,2,0)</f>
        <v>GARANTIA DOS DIREITOS E INCLUSÃO DA PESSOA COM DEFICIÊNCIA</v>
      </c>
      <c r="D1189" s="62" t="str">
        <f aca="false">VLOOKUP(A1189,PROGRAMAS!A:O,3,0)</f>
        <v>DIRETRIZ I</v>
      </c>
      <c r="E1189" s="62" t="str">
        <f aca="false">VLOOKUP(A1189,PROGRAMAS!A:O,6,0)</f>
        <v>SAÚDE E ASSISTÊNCIA SOCIAL</v>
      </c>
      <c r="F1189" s="73" t="e">
        <f aca="false">#N/A</f>
        <v>#N/A</v>
      </c>
      <c r="G1189" s="66" t="e">
        <f aca="false">VLOOKUP(F1189,'AÇÕES ORÇAMENTÁRIAS'!D:E,2,0)</f>
        <v>#N/A</v>
      </c>
      <c r="H1189" s="65" t="e">
        <f aca="false">VLOOKUP(CONCATENATE(G1189,J1189),'AÇÕES ORÇAMENTÁRIAS'!O:P,2,0)</f>
        <v>#N/A</v>
      </c>
      <c r="I1189" s="65" t="e">
        <f aca="false">VLOOKUP(CONCATENATE(G1189,J1189),'AÇÕES ORÇAMENTÁRIAS'!O:Q,3,0)</f>
        <v>#N/A</v>
      </c>
      <c r="J1189" s="66" t="str">
        <f aca="false">LEFT(K1189,5)</f>
        <v>38101</v>
      </c>
      <c r="K1189" s="67" t="s">
        <v>2364</v>
      </c>
      <c r="L1189" s="82" t="s">
        <v>2406</v>
      </c>
      <c r="M1189" s="66" t="str">
        <f aca="false">VLOOKUP(L1189,'AÇÕES ESTRATÉGICAS'!D:E,2,0)</f>
        <v>2611</v>
      </c>
      <c r="N1189" s="66" t="str">
        <f aca="false">CONCATENATE(J1189,O1189)</f>
        <v>38101CAPACITAÇÃO DOS PROFISSIONAIS DAS ESCOLAS PÚBLICAS ESTADUAIS NO ATENDIMENTO EDUCACIONAL ESPECIALIZADO AEE</v>
      </c>
      <c r="O1189" s="13" t="s">
        <v>2414</v>
      </c>
      <c r="P1189" s="13" t="s">
        <v>213</v>
      </c>
      <c r="Q1189" s="15" t="n">
        <v>30</v>
      </c>
      <c r="R1189" s="69" t="str">
        <f aca="false">VLOOKUP(O1189,'PRODUTOS PPA'!G:G,1,0)</f>
        <v>CAPACITAÇÃO DOS PROFISSIONAIS DAS ESCOLAS PÚBLICAS ESTADUAIS NO ATENDIMENTO EDUCACIONAL ESPECIALIZADO AEE</v>
      </c>
      <c r="S1189" s="15" t="e">
        <f aca="false">#N/A</f>
        <v>#N/A</v>
      </c>
      <c r="T1189" s="15" t="e">
        <f aca="false">#N/A</f>
        <v>#N/A</v>
      </c>
      <c r="U1189" s="15" t="e">
        <f aca="false">#N/A</f>
        <v>#N/A</v>
      </c>
      <c r="V1189" s="15"/>
      <c r="W1189" s="13"/>
      <c r="X1189" s="13"/>
      <c r="Y1189" s="13"/>
      <c r="Z1189" s="13"/>
      <c r="AA1189" s="13"/>
      <c r="AB1189" s="13"/>
      <c r="AC1189" s="13"/>
      <c r="AD1189" s="13"/>
      <c r="AE1189" s="13"/>
      <c r="AF1189" s="13"/>
    </row>
    <row r="1190" customFormat="false" ht="15" hidden="false" customHeight="true" outlineLevel="0" collapsed="false">
      <c r="A1190" s="60" t="s">
        <v>58</v>
      </c>
      <c r="B1190" s="61" t="str">
        <f aca="false">VLOOKUP(A1190,PROGRAMAS!A:I,5,0)</f>
        <v>TEMÁTICO</v>
      </c>
      <c r="C1190" s="62" t="str">
        <f aca="false">VLOOKUP(A1190,PROGRAMAS!A:I,2,0)</f>
        <v>GARANTIA DOS DIREITOS E INCLUSÃO DA PESSOA COM DEFICIÊNCIA</v>
      </c>
      <c r="D1190" s="62" t="str">
        <f aca="false">VLOOKUP(A1190,PROGRAMAS!A:O,3,0)</f>
        <v>DIRETRIZ I</v>
      </c>
      <c r="E1190" s="62" t="str">
        <f aca="false">VLOOKUP(A1190,PROGRAMAS!A:O,6,0)</f>
        <v>SAÚDE E ASSISTÊNCIA SOCIAL</v>
      </c>
      <c r="F1190" s="73" t="e">
        <f aca="false">#N/A</f>
        <v>#N/A</v>
      </c>
      <c r="G1190" s="66" t="e">
        <f aca="false">VLOOKUP(F1190,'AÇÕES ORÇAMENTÁRIAS'!D:E,2,0)</f>
        <v>#N/A</v>
      </c>
      <c r="H1190" s="65" t="e">
        <f aca="false">VLOOKUP(CONCATENATE(G1190,J1190),'AÇÕES ORÇAMENTÁRIAS'!O:P,2,0)</f>
        <v>#N/A</v>
      </c>
      <c r="I1190" s="65" t="e">
        <f aca="false">VLOOKUP(CONCATENATE(G1190,J1190),'AÇÕES ORÇAMENTÁRIAS'!O:Q,3,0)</f>
        <v>#N/A</v>
      </c>
      <c r="J1190" s="66" t="str">
        <f aca="false">LEFT(K1190,5)</f>
        <v>38101</v>
      </c>
      <c r="K1190" s="67" t="s">
        <v>2364</v>
      </c>
      <c r="L1190" s="82" t="s">
        <v>2406</v>
      </c>
      <c r="M1190" s="66" t="str">
        <f aca="false">VLOOKUP(L1190,'AÇÕES ESTRATÉGICAS'!D:E,2,0)</f>
        <v>2611</v>
      </c>
      <c r="N1190" s="66" t="str">
        <f aca="false">CONCATENATE(J1190,O1190)</f>
        <v>38101CAPACITAÇÃO EM SISTEMA DE LEITURA E ESCRITA BRAILLE PARA LEITORES, FAMILIARES E VOLUNTÁRIOS</v>
      </c>
      <c r="O1190" s="13" t="s">
        <v>2415</v>
      </c>
      <c r="P1190" s="13" t="s">
        <v>291</v>
      </c>
      <c r="Q1190" s="15" t="n">
        <v>5</v>
      </c>
      <c r="R1190" s="69" t="str">
        <f aca="false">VLOOKUP(O1190,'PRODUTOS PPA'!G:G,1,0)</f>
        <v>CAPACITAÇÃO EM SISTEMA DE LEITURA E ESCRITA BRAILLE PARA LEITORES, FAMILIARES E VOLUNTÁRIOS</v>
      </c>
      <c r="S1190" s="15" t="e">
        <f aca="false">#N/A</f>
        <v>#N/A</v>
      </c>
      <c r="T1190" s="15" t="e">
        <f aca="false">#N/A</f>
        <v>#N/A</v>
      </c>
      <c r="U1190" s="15" t="e">
        <f aca="false">#N/A</f>
        <v>#N/A</v>
      </c>
      <c r="V1190" s="15"/>
      <c r="W1190" s="13"/>
      <c r="X1190" s="13"/>
      <c r="Y1190" s="13"/>
      <c r="Z1190" s="13"/>
      <c r="AA1190" s="13"/>
      <c r="AB1190" s="13"/>
      <c r="AC1190" s="13"/>
      <c r="AD1190" s="13"/>
      <c r="AE1190" s="13"/>
      <c r="AF1190" s="13"/>
    </row>
    <row r="1191" customFormat="false" ht="15" hidden="false" customHeight="true" outlineLevel="0" collapsed="false">
      <c r="A1191" s="60" t="s">
        <v>58</v>
      </c>
      <c r="B1191" s="61" t="str">
        <f aca="false">VLOOKUP(A1191,PROGRAMAS!A:I,5,0)</f>
        <v>TEMÁTICO</v>
      </c>
      <c r="C1191" s="62" t="str">
        <f aca="false">VLOOKUP(A1191,PROGRAMAS!A:I,2,0)</f>
        <v>GARANTIA DOS DIREITOS E INCLUSÃO DA PESSOA COM DEFICIÊNCIA</v>
      </c>
      <c r="D1191" s="62" t="str">
        <f aca="false">VLOOKUP(A1191,PROGRAMAS!A:O,3,0)</f>
        <v>DIRETRIZ I</v>
      </c>
      <c r="E1191" s="62" t="str">
        <f aca="false">VLOOKUP(A1191,PROGRAMAS!A:O,6,0)</f>
        <v>SAÚDE E ASSISTÊNCIA SOCIAL</v>
      </c>
      <c r="F1191" s="73" t="e">
        <f aca="false">#N/A</f>
        <v>#N/A</v>
      </c>
      <c r="G1191" s="66" t="e">
        <f aca="false">VLOOKUP(F1191,'AÇÕES ORÇAMENTÁRIAS'!D:E,2,0)</f>
        <v>#N/A</v>
      </c>
      <c r="H1191" s="65" t="e">
        <f aca="false">VLOOKUP(CONCATENATE(G1191,J1191),'AÇÕES ORÇAMENTÁRIAS'!O:P,2,0)</f>
        <v>#N/A</v>
      </c>
      <c r="I1191" s="65" t="e">
        <f aca="false">VLOOKUP(CONCATENATE(G1191,J1191),'AÇÕES ORÇAMENTÁRIAS'!O:Q,3,0)</f>
        <v>#N/A</v>
      </c>
      <c r="J1191" s="66" t="str">
        <f aca="false">LEFT(K1191,5)</f>
        <v>38101</v>
      </c>
      <c r="K1191" s="67" t="s">
        <v>2364</v>
      </c>
      <c r="L1191" s="82" t="s">
        <v>2406</v>
      </c>
      <c r="M1191" s="66" t="str">
        <f aca="false">VLOOKUP(L1191,'AÇÕES ESTRATÉGICAS'!D:E,2,0)</f>
        <v>2611</v>
      </c>
      <c r="N1191" s="66" t="str">
        <f aca="false">CONCATENATE(J1191,O1191)</f>
        <v>38101FORMAÇÃO CONTINUADA E ESPECIALIZADA DOS PROFISSIONAIS DE EDUCAÇÃO, TENDO COMO FOCO A SENSIBILIZAÇÃO, O PLANEJAMENTO, METODOLOGIAS, RECURSOS TECNOLÓGICOS PARA A EFETIVAÇÃO DA EDUCAÇÃO INCLUSIVA</v>
      </c>
      <c r="O1191" s="13" t="s">
        <v>2416</v>
      </c>
      <c r="P1191" s="13" t="s">
        <v>136</v>
      </c>
      <c r="Q1191" s="15" t="n">
        <v>20</v>
      </c>
      <c r="R1191" s="69" t="str">
        <f aca="false">VLOOKUP(O1191,'PRODUTOS PPA'!G:G,1,0)</f>
        <v>FORMAÇÃO CONTINUADA E ESPECIALIZADA DOS PROFISSIONAIS DE EDUCAÇÃO, TENDO COMO FOCO A SENSIBILIZAÇÃO, O PLANEJAMENTO, METODOLOGIAS, RECURSOS TECNOLÓGICOS PARA A EFETIVAÇÃO DA EDUCAÇÃO INCLUSIVA</v>
      </c>
      <c r="S1191" s="15" t="e">
        <f aca="false">#N/A</f>
        <v>#N/A</v>
      </c>
      <c r="T1191" s="15" t="e">
        <f aca="false">#N/A</f>
        <v>#N/A</v>
      </c>
      <c r="U1191" s="15" t="e">
        <f aca="false">#N/A</f>
        <v>#N/A</v>
      </c>
      <c r="V1191" s="15"/>
      <c r="W1191" s="13"/>
      <c r="X1191" s="13"/>
      <c r="Y1191" s="13"/>
      <c r="Z1191" s="13"/>
      <c r="AA1191" s="13"/>
      <c r="AB1191" s="13"/>
      <c r="AC1191" s="13"/>
      <c r="AD1191" s="13"/>
      <c r="AE1191" s="13"/>
      <c r="AF1191" s="13"/>
    </row>
    <row r="1192" customFormat="false" ht="15" hidden="false" customHeight="true" outlineLevel="0" collapsed="false">
      <c r="A1192" s="60" t="s">
        <v>58</v>
      </c>
      <c r="B1192" s="61" t="str">
        <f aca="false">VLOOKUP(A1192,PROGRAMAS!A:I,5,0)</f>
        <v>TEMÁTICO</v>
      </c>
      <c r="C1192" s="62" t="str">
        <f aca="false">VLOOKUP(A1192,PROGRAMAS!A:I,2,0)</f>
        <v>GARANTIA DOS DIREITOS E INCLUSÃO DA PESSOA COM DEFICIÊNCIA</v>
      </c>
      <c r="D1192" s="62" t="str">
        <f aca="false">VLOOKUP(A1192,PROGRAMAS!A:O,3,0)</f>
        <v>DIRETRIZ I</v>
      </c>
      <c r="E1192" s="62" t="str">
        <f aca="false">VLOOKUP(A1192,PROGRAMAS!A:O,6,0)</f>
        <v>SAÚDE E ASSISTÊNCIA SOCIAL</v>
      </c>
      <c r="F1192" s="73" t="e">
        <f aca="false">#N/A</f>
        <v>#N/A</v>
      </c>
      <c r="G1192" s="66" t="e">
        <f aca="false">VLOOKUP(F1192,'AÇÕES ORÇAMENTÁRIAS'!D:E,2,0)</f>
        <v>#N/A</v>
      </c>
      <c r="H1192" s="65" t="e">
        <f aca="false">VLOOKUP(CONCATENATE(G1192,J1192),'AÇÕES ORÇAMENTÁRIAS'!O:P,2,0)</f>
        <v>#N/A</v>
      </c>
      <c r="I1192" s="65" t="e">
        <f aca="false">VLOOKUP(CONCATENATE(G1192,J1192),'AÇÕES ORÇAMENTÁRIAS'!O:Q,3,0)</f>
        <v>#N/A</v>
      </c>
      <c r="J1192" s="66" t="str">
        <f aca="false">LEFT(K1192,5)</f>
        <v>38101</v>
      </c>
      <c r="K1192" s="67" t="s">
        <v>2364</v>
      </c>
      <c r="L1192" s="82" t="s">
        <v>2406</v>
      </c>
      <c r="M1192" s="66" t="str">
        <f aca="false">VLOOKUP(L1192,'AÇÕES ESTRATÉGICAS'!D:E,2,0)</f>
        <v>2611</v>
      </c>
      <c r="N1192" s="66" t="str">
        <f aca="false">CONCATENATE(J1192,O1192)</f>
        <v>38101INCLUSÃO DAS PESSOAS COM DEFICIÊNCIA NO BOLSA ATLETA</v>
      </c>
      <c r="O1192" s="13" t="s">
        <v>2404</v>
      </c>
      <c r="P1192" s="13" t="s">
        <v>213</v>
      </c>
      <c r="Q1192" s="15" t="n">
        <v>10</v>
      </c>
      <c r="R1192" s="69" t="str">
        <f aca="false">VLOOKUP(O1192,'PRODUTOS PPA'!G:G,1,0)</f>
        <v>INCLUSÃO DAS PESSOAS COM DEFICIÊNCIA NO BOLSA ATLETA</v>
      </c>
      <c r="S1192" s="15" t="e">
        <f aca="false">#N/A</f>
        <v>#N/A</v>
      </c>
      <c r="T1192" s="15" t="e">
        <f aca="false">#N/A</f>
        <v>#N/A</v>
      </c>
      <c r="U1192" s="15" t="e">
        <f aca="false">#N/A</f>
        <v>#N/A</v>
      </c>
      <c r="V1192" s="15"/>
      <c r="W1192" s="13"/>
      <c r="X1192" s="13"/>
      <c r="Y1192" s="13"/>
      <c r="Z1192" s="13"/>
      <c r="AA1192" s="13"/>
      <c r="AB1192" s="13"/>
      <c r="AC1192" s="13"/>
      <c r="AD1192" s="13"/>
      <c r="AE1192" s="13"/>
      <c r="AF1192" s="13"/>
    </row>
    <row r="1193" customFormat="false" ht="15" hidden="false" customHeight="true" outlineLevel="0" collapsed="false">
      <c r="A1193" s="60" t="s">
        <v>58</v>
      </c>
      <c r="B1193" s="61" t="str">
        <f aca="false">VLOOKUP(A1193,PROGRAMAS!A:I,5,0)</f>
        <v>TEMÁTICO</v>
      </c>
      <c r="C1193" s="62" t="str">
        <f aca="false">VLOOKUP(A1193,PROGRAMAS!A:I,2,0)</f>
        <v>GARANTIA DOS DIREITOS E INCLUSÃO DA PESSOA COM DEFICIÊNCIA</v>
      </c>
      <c r="D1193" s="62" t="str">
        <f aca="false">VLOOKUP(A1193,PROGRAMAS!A:O,3,0)</f>
        <v>DIRETRIZ I</v>
      </c>
      <c r="E1193" s="62" t="str">
        <f aca="false">VLOOKUP(A1193,PROGRAMAS!A:O,6,0)</f>
        <v>SAÚDE E ASSISTÊNCIA SOCIAL</v>
      </c>
      <c r="F1193" s="73" t="e">
        <f aca="false">#N/A</f>
        <v>#N/A</v>
      </c>
      <c r="G1193" s="66" t="e">
        <f aca="false">VLOOKUP(F1193,'AÇÕES ORÇAMENTÁRIAS'!D:E,2,0)</f>
        <v>#N/A</v>
      </c>
      <c r="H1193" s="65" t="e">
        <f aca="false">VLOOKUP(CONCATENATE(G1193,J1193),'AÇÕES ORÇAMENTÁRIAS'!O:P,2,0)</f>
        <v>#N/A</v>
      </c>
      <c r="I1193" s="65" t="e">
        <f aca="false">VLOOKUP(CONCATENATE(G1193,J1193),'AÇÕES ORÇAMENTÁRIAS'!O:Q,3,0)</f>
        <v>#N/A</v>
      </c>
      <c r="J1193" s="66" t="str">
        <f aca="false">LEFT(K1193,5)</f>
        <v>38101</v>
      </c>
      <c r="K1193" s="67" t="s">
        <v>2364</v>
      </c>
      <c r="L1193" s="82" t="s">
        <v>2406</v>
      </c>
      <c r="M1193" s="66" t="str">
        <f aca="false">VLOOKUP(L1193,'AÇÕES ESTRATÉGICAS'!D:E,2,0)</f>
        <v>2611</v>
      </c>
      <c r="N1193" s="66" t="str">
        <f aca="false">CONCATENATE(J1193,O1193)</f>
        <v>38101MONITORAMENTO DO ACESSO E PERMANÊNCIA NA ESCOLA DAS PESSOAS COM DEFICIÊNCIA BENEFICIÁRIAS DO BPC, ATÉ 18 ANOS DE IDADE</v>
      </c>
      <c r="O1193" s="13" t="s">
        <v>2417</v>
      </c>
      <c r="P1193" s="13" t="s">
        <v>1300</v>
      </c>
      <c r="Q1193" s="15" t="n">
        <v>20</v>
      </c>
      <c r="R1193" s="69" t="str">
        <f aca="false">VLOOKUP(O1193,'PRODUTOS PPA'!G:G,1,0)</f>
        <v>MONITORAMENTO DO ACESSO E PERMANÊNCIA NA ESCOLA DAS PESSOAS COM DEFICIÊNCIA BENEFICIÁRIAS DO BPC, ATÉ 18 ANOS DE IDADE</v>
      </c>
      <c r="S1193" s="15" t="e">
        <f aca="false">#N/A</f>
        <v>#N/A</v>
      </c>
      <c r="T1193" s="15" t="e">
        <f aca="false">#N/A</f>
        <v>#N/A</v>
      </c>
      <c r="U1193" s="15" t="e">
        <f aca="false">#N/A</f>
        <v>#N/A</v>
      </c>
      <c r="V1193" s="15"/>
      <c r="W1193" s="13"/>
      <c r="X1193" s="13"/>
      <c r="Y1193" s="13"/>
      <c r="Z1193" s="13"/>
      <c r="AA1193" s="13"/>
      <c r="AB1193" s="13"/>
      <c r="AC1193" s="13"/>
      <c r="AD1193" s="13"/>
      <c r="AE1193" s="13"/>
      <c r="AF1193" s="13"/>
    </row>
    <row r="1194" customFormat="false" ht="15" hidden="false" customHeight="true" outlineLevel="0" collapsed="false">
      <c r="A1194" s="60" t="s">
        <v>58</v>
      </c>
      <c r="B1194" s="61" t="str">
        <f aca="false">VLOOKUP(A1194,PROGRAMAS!A:I,5,0)</f>
        <v>TEMÁTICO</v>
      </c>
      <c r="C1194" s="62" t="str">
        <f aca="false">VLOOKUP(A1194,PROGRAMAS!A:I,2,0)</f>
        <v>GARANTIA DOS DIREITOS E INCLUSÃO DA PESSOA COM DEFICIÊNCIA</v>
      </c>
      <c r="D1194" s="62" t="str">
        <f aca="false">VLOOKUP(A1194,PROGRAMAS!A:O,3,0)</f>
        <v>DIRETRIZ I</v>
      </c>
      <c r="E1194" s="62" t="str">
        <f aca="false">VLOOKUP(A1194,PROGRAMAS!A:O,6,0)</f>
        <v>SAÚDE E ASSISTÊNCIA SOCIAL</v>
      </c>
      <c r="F1194" s="73" t="e">
        <f aca="false">#N/A</f>
        <v>#N/A</v>
      </c>
      <c r="G1194" s="66" t="e">
        <f aca="false">VLOOKUP(F1194,'AÇÕES ORÇAMENTÁRIAS'!D:E,2,0)</f>
        <v>#N/A</v>
      </c>
      <c r="H1194" s="65" t="e">
        <f aca="false">VLOOKUP(CONCATENATE(G1194,J1194),'AÇÕES ORÇAMENTÁRIAS'!O:P,2,0)</f>
        <v>#N/A</v>
      </c>
      <c r="I1194" s="65" t="e">
        <f aca="false">VLOOKUP(CONCATENATE(G1194,J1194),'AÇÕES ORÇAMENTÁRIAS'!O:Q,3,0)</f>
        <v>#N/A</v>
      </c>
      <c r="J1194" s="66" t="str">
        <f aca="false">LEFT(K1194,5)</f>
        <v>38101</v>
      </c>
      <c r="K1194" s="67" t="s">
        <v>2364</v>
      </c>
      <c r="L1194" s="82" t="s">
        <v>2406</v>
      </c>
      <c r="M1194" s="66" t="str">
        <f aca="false">VLOOKUP(L1194,'AÇÕES ESTRATÉGICAS'!D:E,2,0)</f>
        <v>2611</v>
      </c>
      <c r="N1194" s="66" t="str">
        <f aca="false">CONCATENATE(J1194,O1194)</f>
        <v>38101PARTICIPAÇÃO DOS ALUNOS COM DEFICIÊNCIA NAS PARAOLIMPÍADAS ESCOLARES COM O PROJETO DESENVOLVIMENTO DO ESPORTE ESCOLAR. ESTUDANTES/ ATLETAS DE 12 A 19 ANOS E PROFISSIONAIS DO PARADESPORTO</v>
      </c>
      <c r="O1194" s="13" t="s">
        <v>2418</v>
      </c>
      <c r="P1194" s="13" t="s">
        <v>1300</v>
      </c>
      <c r="Q1194" s="15" t="n">
        <v>20</v>
      </c>
      <c r="R1194" s="69" t="str">
        <f aca="false">VLOOKUP(O1194,'PRODUTOS PPA'!G:G,1,0)</f>
        <v>PARTICIPAÇÃO DOS ALUNOS COM DEFICIÊNCIA NAS PARAOLIMPÍADAS ESCOLARES COM O PROJETO DESENVOLVIMENTO DO ESPORTE ESCOLAR. ESTUDANTES/ ATLETAS DE 12 A 19 ANOS E PROFISSIONAIS DO PARADESPORTO</v>
      </c>
      <c r="S1194" s="15" t="e">
        <f aca="false">#N/A</f>
        <v>#N/A</v>
      </c>
      <c r="T1194" s="15" t="e">
        <f aca="false">#N/A</f>
        <v>#N/A</v>
      </c>
      <c r="U1194" s="15" t="e">
        <f aca="false">#N/A</f>
        <v>#N/A</v>
      </c>
      <c r="V1194" s="15"/>
      <c r="W1194" s="13"/>
      <c r="X1194" s="13"/>
      <c r="Y1194" s="13"/>
      <c r="Z1194" s="13"/>
      <c r="AA1194" s="13"/>
      <c r="AB1194" s="13"/>
      <c r="AC1194" s="13"/>
      <c r="AD1194" s="13"/>
      <c r="AE1194" s="13"/>
      <c r="AF1194" s="13"/>
    </row>
    <row r="1195" customFormat="false" ht="15" hidden="false" customHeight="true" outlineLevel="0" collapsed="false">
      <c r="A1195" s="60" t="s">
        <v>58</v>
      </c>
      <c r="B1195" s="61" t="str">
        <f aca="false">VLOOKUP(A1195,PROGRAMAS!A:I,5,0)</f>
        <v>TEMÁTICO</v>
      </c>
      <c r="C1195" s="62" t="str">
        <f aca="false">VLOOKUP(A1195,PROGRAMAS!A:I,2,0)</f>
        <v>GARANTIA DOS DIREITOS E INCLUSÃO DA PESSOA COM DEFICIÊNCIA</v>
      </c>
      <c r="D1195" s="62" t="str">
        <f aca="false">VLOOKUP(A1195,PROGRAMAS!A:O,3,0)</f>
        <v>DIRETRIZ I</v>
      </c>
      <c r="E1195" s="62" t="str">
        <f aca="false">VLOOKUP(A1195,PROGRAMAS!A:O,6,0)</f>
        <v>SAÚDE E ASSISTÊNCIA SOCIAL</v>
      </c>
      <c r="F1195" s="73" t="e">
        <f aca="false">#N/A</f>
        <v>#N/A</v>
      </c>
      <c r="G1195" s="66" t="e">
        <f aca="false">VLOOKUP(F1195,'AÇÕES ORÇAMENTÁRIAS'!D:E,2,0)</f>
        <v>#N/A</v>
      </c>
      <c r="H1195" s="65" t="e">
        <f aca="false">VLOOKUP(CONCATENATE(G1195,J1195),'AÇÕES ORÇAMENTÁRIAS'!O:P,2,0)</f>
        <v>#N/A</v>
      </c>
      <c r="I1195" s="65" t="e">
        <f aca="false">VLOOKUP(CONCATENATE(G1195,J1195),'AÇÕES ORÇAMENTÁRIAS'!O:Q,3,0)</f>
        <v>#N/A</v>
      </c>
      <c r="J1195" s="66" t="str">
        <f aca="false">LEFT(K1195,5)</f>
        <v>38101</v>
      </c>
      <c r="K1195" s="67" t="s">
        <v>2364</v>
      </c>
      <c r="L1195" s="82" t="s">
        <v>2406</v>
      </c>
      <c r="M1195" s="66" t="str">
        <f aca="false">VLOOKUP(L1195,'AÇÕES ESTRATÉGICAS'!D:E,2,0)</f>
        <v>2611</v>
      </c>
      <c r="N1195" s="66" t="str">
        <f aca="false">CONCATENATE(J1195,O1195)</f>
        <v>38101REALIZAÇÃO DE SEMINÁRIOS DE DIVULGAÇÃO DO PARADESPORTO PARA UNIVERSITÁRIOS, PROFISSIONAIS DE EDUCAÇÃO FÍSICA, GESTORES, PESSOAS COM DEFICIÊNCIA E ENTIDADES</v>
      </c>
      <c r="O1195" s="13" t="s">
        <v>2419</v>
      </c>
      <c r="P1195" s="13" t="s">
        <v>311</v>
      </c>
      <c r="Q1195" s="15" t="n">
        <v>1</v>
      </c>
      <c r="R1195" s="69" t="str">
        <f aca="false">VLOOKUP(O1195,'PRODUTOS PPA'!G:G,1,0)</f>
        <v>REALIZAÇÃO DE SEMINÁRIOS DE DIVULGAÇÃO DO PARADESPORTO PARA UNIVERSITÁRIOS, PROFISSIONAIS DE EDUCAÇÃO FÍSICA, GESTORES, PESSOAS COM DEFICIÊNCIA E ENTIDADES</v>
      </c>
      <c r="S1195" s="15" t="e">
        <f aca="false">#N/A</f>
        <v>#N/A</v>
      </c>
      <c r="T1195" s="15" t="e">
        <f aca="false">#N/A</f>
        <v>#N/A</v>
      </c>
      <c r="U1195" s="15" t="e">
        <f aca="false">#N/A</f>
        <v>#N/A</v>
      </c>
      <c r="V1195" s="15"/>
      <c r="W1195" s="13"/>
      <c r="X1195" s="13"/>
      <c r="Y1195" s="13"/>
      <c r="Z1195" s="13"/>
      <c r="AA1195" s="13"/>
      <c r="AB1195" s="13"/>
      <c r="AC1195" s="13"/>
      <c r="AD1195" s="13"/>
      <c r="AE1195" s="13"/>
      <c r="AF1195" s="13"/>
    </row>
    <row r="1196" customFormat="false" ht="15" hidden="false" customHeight="true" outlineLevel="0" collapsed="false">
      <c r="A1196" s="60" t="s">
        <v>58</v>
      </c>
      <c r="B1196" s="61" t="str">
        <f aca="false">VLOOKUP(A1196,PROGRAMAS!A:I,5,0)</f>
        <v>TEMÁTICO</v>
      </c>
      <c r="C1196" s="62" t="str">
        <f aca="false">VLOOKUP(A1196,PROGRAMAS!A:I,2,0)</f>
        <v>GARANTIA DOS DIREITOS E INCLUSÃO DA PESSOA COM DEFICIÊNCIA</v>
      </c>
      <c r="D1196" s="62" t="str">
        <f aca="false">VLOOKUP(A1196,PROGRAMAS!A:O,3,0)</f>
        <v>DIRETRIZ I</v>
      </c>
      <c r="E1196" s="62" t="str">
        <f aca="false">VLOOKUP(A1196,PROGRAMAS!A:O,6,0)</f>
        <v>SAÚDE E ASSISTÊNCIA SOCIAL</v>
      </c>
      <c r="F1196" s="73" t="e">
        <f aca="false">#N/A</f>
        <v>#N/A</v>
      </c>
      <c r="G1196" s="66" t="e">
        <f aca="false">VLOOKUP(F1196,'AÇÕES ORÇAMENTÁRIAS'!D:E,2,0)</f>
        <v>#N/A</v>
      </c>
      <c r="H1196" s="65" t="e">
        <f aca="false">VLOOKUP(CONCATENATE(G1196,J1196),'AÇÕES ORÇAMENTÁRIAS'!O:P,2,0)</f>
        <v>#N/A</v>
      </c>
      <c r="I1196" s="65" t="e">
        <f aca="false">VLOOKUP(CONCATENATE(G1196,J1196),'AÇÕES ORÇAMENTÁRIAS'!O:Q,3,0)</f>
        <v>#N/A</v>
      </c>
      <c r="J1196" s="66" t="str">
        <f aca="false">LEFT(K1196,5)</f>
        <v>38101</v>
      </c>
      <c r="K1196" s="67" t="s">
        <v>2364</v>
      </c>
      <c r="L1196" s="82" t="s">
        <v>2420</v>
      </c>
      <c r="M1196" s="66" t="str">
        <f aca="false">VLOOKUP(L1196,'AÇÕES ESTRATÉGICAS'!D:E,2,0)</f>
        <v>2639</v>
      </c>
      <c r="N1196" s="66" t="str">
        <f aca="false">CONCATENATE(J1196,O1196)</f>
        <v>38101AMPLIAÇÃO DO CANAL DE DENÚNCIAS DE QUAISQUER FORMAS DE VIOLÊNCIA, DISCRIMINAÇÃO E VIOLAÇÃO DE DIREITOS HUMANOS DAS PESSOAS COM DEFICIÊNCIA, ATRAVÉS DO DISQUE DIREITOS HUMANOS E DE UMA OUVIDORIA ESPECIFICA</v>
      </c>
      <c r="O1196" s="13" t="s">
        <v>2421</v>
      </c>
      <c r="P1196" s="13" t="s">
        <v>1300</v>
      </c>
      <c r="Q1196" s="15" t="n">
        <v>30</v>
      </c>
      <c r="R1196" s="69" t="str">
        <f aca="false">VLOOKUP(O1196,'PRODUTOS PPA'!G:G,1,0)</f>
        <v>AMPLIAÇÃO DO CANAL DE DENÚNCIAS DE QUAISQUER FORMAS DE VIOLÊNCIA, DISCRIMINAÇÃO E VIOLAÇÃO DE DIREITOS HUMANOS DAS PESSOAS COM DEFICIÊNCIA, ATRAVÉS DO DISQUE DIREITOS HUMANOS E DE UMA OUVIDORIA ESPECIFICA</v>
      </c>
      <c r="S1196" s="15" t="e">
        <f aca="false">#N/A</f>
        <v>#N/A</v>
      </c>
      <c r="T1196" s="15" t="e">
        <f aca="false">#N/A</f>
        <v>#N/A</v>
      </c>
      <c r="U1196" s="15" t="e">
        <f aca="false">#N/A</f>
        <v>#N/A</v>
      </c>
      <c r="V1196" s="15"/>
      <c r="W1196" s="13"/>
      <c r="X1196" s="13"/>
      <c r="Y1196" s="13"/>
      <c r="Z1196" s="13"/>
      <c r="AA1196" s="13"/>
      <c r="AB1196" s="13"/>
      <c r="AC1196" s="13"/>
      <c r="AD1196" s="13"/>
      <c r="AE1196" s="13"/>
      <c r="AF1196" s="13"/>
    </row>
    <row r="1197" customFormat="false" ht="15" hidden="false" customHeight="true" outlineLevel="0" collapsed="false">
      <c r="A1197" s="60" t="s">
        <v>58</v>
      </c>
      <c r="B1197" s="61" t="str">
        <f aca="false">VLOOKUP(A1197,PROGRAMAS!A:I,5,0)</f>
        <v>TEMÁTICO</v>
      </c>
      <c r="C1197" s="62" t="str">
        <f aca="false">VLOOKUP(A1197,PROGRAMAS!A:I,2,0)</f>
        <v>GARANTIA DOS DIREITOS E INCLUSÃO DA PESSOA COM DEFICIÊNCIA</v>
      </c>
      <c r="D1197" s="62" t="str">
        <f aca="false">VLOOKUP(A1197,PROGRAMAS!A:O,3,0)</f>
        <v>DIRETRIZ I</v>
      </c>
      <c r="E1197" s="62" t="str">
        <f aca="false">VLOOKUP(A1197,PROGRAMAS!A:O,6,0)</f>
        <v>SAÚDE E ASSISTÊNCIA SOCIAL</v>
      </c>
      <c r="F1197" s="73" t="e">
        <f aca="false">#N/A</f>
        <v>#N/A</v>
      </c>
      <c r="G1197" s="66" t="e">
        <f aca="false">VLOOKUP(F1197,'AÇÕES ORÇAMENTÁRIAS'!D:E,2,0)</f>
        <v>#N/A</v>
      </c>
      <c r="H1197" s="65" t="e">
        <f aca="false">VLOOKUP(CONCATENATE(G1197,J1197),'AÇÕES ORÇAMENTÁRIAS'!O:P,2,0)</f>
        <v>#N/A</v>
      </c>
      <c r="I1197" s="65" t="e">
        <f aca="false">VLOOKUP(CONCATENATE(G1197,J1197),'AÇÕES ORÇAMENTÁRIAS'!O:Q,3,0)</f>
        <v>#N/A</v>
      </c>
      <c r="J1197" s="66" t="str">
        <f aca="false">LEFT(K1197,5)</f>
        <v>38101</v>
      </c>
      <c r="K1197" s="67" t="s">
        <v>2364</v>
      </c>
      <c r="L1197" s="82" t="s">
        <v>2420</v>
      </c>
      <c r="M1197" s="66" t="str">
        <f aca="false">VLOOKUP(L1197,'AÇÕES ESTRATÉGICAS'!D:E,2,0)</f>
        <v>2639</v>
      </c>
      <c r="N1197" s="66" t="str">
        <f aca="false">CONCATENATE(J1197,O1197)</f>
        <v>38101AMPLIAÇÃO DO NÚMERO DE CARTEIRAS EXPEDIDAS DO PASSE CULTURA</v>
      </c>
      <c r="O1197" s="13" t="s">
        <v>2422</v>
      </c>
      <c r="P1197" s="13" t="s">
        <v>136</v>
      </c>
      <c r="Q1197" s="15" t="n">
        <v>30</v>
      </c>
      <c r="R1197" s="69" t="str">
        <f aca="false">VLOOKUP(O1197,'PRODUTOS PPA'!G:G,1,0)</f>
        <v>AMPLIAÇÃO DO NÚMERO DE CARTEIRAS EXPEDIDAS DO PASSE CULTURA</v>
      </c>
      <c r="S1197" s="15" t="e">
        <f aca="false">#N/A</f>
        <v>#N/A</v>
      </c>
      <c r="T1197" s="15" t="e">
        <f aca="false">#N/A</f>
        <v>#N/A</v>
      </c>
      <c r="U1197" s="15" t="e">
        <f aca="false">#N/A</f>
        <v>#N/A</v>
      </c>
      <c r="V1197" s="15"/>
      <c r="W1197" s="13"/>
      <c r="X1197" s="13"/>
      <c r="Y1197" s="13"/>
      <c r="Z1197" s="13"/>
      <c r="AA1197" s="13"/>
      <c r="AB1197" s="13"/>
      <c r="AC1197" s="13"/>
      <c r="AD1197" s="13"/>
      <c r="AE1197" s="13"/>
      <c r="AF1197" s="13"/>
    </row>
    <row r="1198" customFormat="false" ht="15" hidden="false" customHeight="true" outlineLevel="0" collapsed="false">
      <c r="A1198" s="60" t="s">
        <v>58</v>
      </c>
      <c r="B1198" s="61" t="str">
        <f aca="false">VLOOKUP(A1198,PROGRAMAS!A:I,5,0)</f>
        <v>TEMÁTICO</v>
      </c>
      <c r="C1198" s="62" t="str">
        <f aca="false">VLOOKUP(A1198,PROGRAMAS!A:I,2,0)</f>
        <v>GARANTIA DOS DIREITOS E INCLUSÃO DA PESSOA COM DEFICIÊNCIA</v>
      </c>
      <c r="D1198" s="62" t="str">
        <f aca="false">VLOOKUP(A1198,PROGRAMAS!A:O,3,0)</f>
        <v>DIRETRIZ I</v>
      </c>
      <c r="E1198" s="62" t="str">
        <f aca="false">VLOOKUP(A1198,PROGRAMAS!A:O,6,0)</f>
        <v>SAÚDE E ASSISTÊNCIA SOCIAL</v>
      </c>
      <c r="F1198" s="73" t="e">
        <f aca="false">#N/A</f>
        <v>#N/A</v>
      </c>
      <c r="G1198" s="66" t="e">
        <f aca="false">VLOOKUP(F1198,'AÇÕES ORÇAMENTÁRIAS'!D:E,2,0)</f>
        <v>#N/A</v>
      </c>
      <c r="H1198" s="65" t="e">
        <f aca="false">VLOOKUP(CONCATENATE(G1198,J1198),'AÇÕES ORÇAMENTÁRIAS'!O:P,2,0)</f>
        <v>#N/A</v>
      </c>
      <c r="I1198" s="65" t="e">
        <f aca="false">VLOOKUP(CONCATENATE(G1198,J1198),'AÇÕES ORÇAMENTÁRIAS'!O:Q,3,0)</f>
        <v>#N/A</v>
      </c>
      <c r="J1198" s="66" t="str">
        <f aca="false">LEFT(K1198,5)</f>
        <v>38101</v>
      </c>
      <c r="K1198" s="67" t="s">
        <v>2364</v>
      </c>
      <c r="L1198" s="82" t="s">
        <v>2420</v>
      </c>
      <c r="M1198" s="66" t="str">
        <f aca="false">VLOOKUP(L1198,'AÇÕES ESTRATÉGICAS'!D:E,2,0)</f>
        <v>2639</v>
      </c>
      <c r="N1198" s="66" t="str">
        <f aca="false">CONCATENATE(J1198,O1198)</f>
        <v>38101AMPLIAÇÃO DO NÚMERO DE CARTEIRAS EXPEDIDAS DO PASSE LIVRE INTERMUNICIPAL</v>
      </c>
      <c r="O1198" s="13" t="s">
        <v>2423</v>
      </c>
      <c r="P1198" s="13" t="s">
        <v>136</v>
      </c>
      <c r="Q1198" s="15" t="n">
        <v>50</v>
      </c>
      <c r="R1198" s="69" t="str">
        <f aca="false">VLOOKUP(O1198,'PRODUTOS PPA'!G:G,1,0)</f>
        <v>AMPLIAÇÃO DO NÚMERO DE CARTEIRAS EXPEDIDAS DO PASSE LIVRE INTERMUNICIPAL</v>
      </c>
      <c r="S1198" s="15" t="e">
        <f aca="false">#N/A</f>
        <v>#N/A</v>
      </c>
      <c r="T1198" s="15" t="e">
        <f aca="false">#N/A</f>
        <v>#N/A</v>
      </c>
      <c r="U1198" s="15" t="e">
        <f aca="false">#N/A</f>
        <v>#N/A</v>
      </c>
      <c r="V1198" s="15"/>
      <c r="W1198" s="13"/>
      <c r="X1198" s="13"/>
      <c r="Y1198" s="13"/>
      <c r="Z1198" s="13"/>
      <c r="AA1198" s="13"/>
      <c r="AB1198" s="13"/>
      <c r="AC1198" s="13"/>
      <c r="AD1198" s="13"/>
      <c r="AE1198" s="13"/>
      <c r="AF1198" s="13"/>
    </row>
    <row r="1199" customFormat="false" ht="15" hidden="false" customHeight="true" outlineLevel="0" collapsed="false">
      <c r="A1199" s="60" t="s">
        <v>58</v>
      </c>
      <c r="B1199" s="61" t="str">
        <f aca="false">VLOOKUP(A1199,PROGRAMAS!A:I,5,0)</f>
        <v>TEMÁTICO</v>
      </c>
      <c r="C1199" s="62" t="str">
        <f aca="false">VLOOKUP(A1199,PROGRAMAS!A:I,2,0)</f>
        <v>GARANTIA DOS DIREITOS E INCLUSÃO DA PESSOA COM DEFICIÊNCIA</v>
      </c>
      <c r="D1199" s="62" t="str">
        <f aca="false">VLOOKUP(A1199,PROGRAMAS!A:O,3,0)</f>
        <v>DIRETRIZ I</v>
      </c>
      <c r="E1199" s="62" t="str">
        <f aca="false">VLOOKUP(A1199,PROGRAMAS!A:O,6,0)</f>
        <v>SAÚDE E ASSISTÊNCIA SOCIAL</v>
      </c>
      <c r="F1199" s="73" t="e">
        <f aca="false">#N/A</f>
        <v>#N/A</v>
      </c>
      <c r="G1199" s="66" t="e">
        <f aca="false">VLOOKUP(F1199,'AÇÕES ORÇAMENTÁRIAS'!D:E,2,0)</f>
        <v>#N/A</v>
      </c>
      <c r="H1199" s="65" t="e">
        <f aca="false">VLOOKUP(CONCATENATE(G1199,J1199),'AÇÕES ORÇAMENTÁRIAS'!O:P,2,0)</f>
        <v>#N/A</v>
      </c>
      <c r="I1199" s="65" t="e">
        <f aca="false">VLOOKUP(CONCATENATE(G1199,J1199),'AÇÕES ORÇAMENTÁRIAS'!O:Q,3,0)</f>
        <v>#N/A</v>
      </c>
      <c r="J1199" s="66" t="str">
        <f aca="false">LEFT(K1199,5)</f>
        <v>38101</v>
      </c>
      <c r="K1199" s="67" t="s">
        <v>2364</v>
      </c>
      <c r="L1199" s="82" t="s">
        <v>2420</v>
      </c>
      <c r="M1199" s="66" t="str">
        <f aca="false">VLOOKUP(L1199,'AÇÕES ESTRATÉGICAS'!D:E,2,0)</f>
        <v>2639</v>
      </c>
      <c r="N1199" s="66" t="str">
        <f aca="false">CONCATENATE(J1199,O1199)</f>
        <v>38101AQUISIÇÃO DE TRANSPORTES ACESSÍVEIS APOIANDO E FORTALECENDO AS ENTIDADES QUE LIDAM COM PESSOAS COM DEFICIÊNCIA</v>
      </c>
      <c r="O1199" s="13" t="s">
        <v>2424</v>
      </c>
      <c r="P1199" s="13" t="s">
        <v>1300</v>
      </c>
      <c r="Q1199" s="15" t="n">
        <v>4</v>
      </c>
      <c r="R1199" s="69" t="str">
        <f aca="false">VLOOKUP(O1199,'PRODUTOS PPA'!G:G,1,0)</f>
        <v>AQUISIÇÃO DE TRANSPORTES ACESSÍVEIS APOIANDO E FORTALECENDO AS ENTIDADES QUE LIDAM COM PESSOAS COM DEFICIÊNCIA</v>
      </c>
      <c r="S1199" s="15" t="e">
        <f aca="false">#N/A</f>
        <v>#N/A</v>
      </c>
      <c r="T1199" s="15" t="e">
        <f aca="false">#N/A</f>
        <v>#N/A</v>
      </c>
      <c r="U1199" s="15" t="e">
        <f aca="false">#N/A</f>
        <v>#N/A</v>
      </c>
      <c r="V1199" s="15"/>
      <c r="W1199" s="13"/>
      <c r="X1199" s="13"/>
      <c r="Y1199" s="13"/>
      <c r="Z1199" s="13"/>
      <c r="AA1199" s="13"/>
      <c r="AB1199" s="13"/>
      <c r="AC1199" s="13"/>
      <c r="AD1199" s="13"/>
      <c r="AE1199" s="13"/>
      <c r="AF1199" s="13"/>
    </row>
    <row r="1200" customFormat="false" ht="15" hidden="false" customHeight="true" outlineLevel="0" collapsed="false">
      <c r="A1200" s="60" t="s">
        <v>58</v>
      </c>
      <c r="B1200" s="61" t="str">
        <f aca="false">VLOOKUP(A1200,PROGRAMAS!A:I,5,0)</f>
        <v>TEMÁTICO</v>
      </c>
      <c r="C1200" s="62" t="str">
        <f aca="false">VLOOKUP(A1200,PROGRAMAS!A:I,2,0)</f>
        <v>GARANTIA DOS DIREITOS E INCLUSÃO DA PESSOA COM DEFICIÊNCIA</v>
      </c>
      <c r="D1200" s="62" t="str">
        <f aca="false">VLOOKUP(A1200,PROGRAMAS!A:O,3,0)</f>
        <v>DIRETRIZ I</v>
      </c>
      <c r="E1200" s="62" t="str">
        <f aca="false">VLOOKUP(A1200,PROGRAMAS!A:O,6,0)</f>
        <v>SAÚDE E ASSISTÊNCIA SOCIAL</v>
      </c>
      <c r="F1200" s="73" t="e">
        <f aca="false">#N/A</f>
        <v>#N/A</v>
      </c>
      <c r="G1200" s="66" t="e">
        <f aca="false">VLOOKUP(F1200,'AÇÕES ORÇAMENTÁRIAS'!D:E,2,0)</f>
        <v>#N/A</v>
      </c>
      <c r="H1200" s="65" t="e">
        <f aca="false">VLOOKUP(CONCATENATE(G1200,J1200),'AÇÕES ORÇAMENTÁRIAS'!O:P,2,0)</f>
        <v>#N/A</v>
      </c>
      <c r="I1200" s="65" t="e">
        <f aca="false">VLOOKUP(CONCATENATE(G1200,J1200),'AÇÕES ORÇAMENTÁRIAS'!O:Q,3,0)</f>
        <v>#N/A</v>
      </c>
      <c r="J1200" s="66" t="str">
        <f aca="false">LEFT(K1200,5)</f>
        <v>38101</v>
      </c>
      <c r="K1200" s="67" t="s">
        <v>2364</v>
      </c>
      <c r="L1200" s="82" t="s">
        <v>2420</v>
      </c>
      <c r="M1200" s="66" t="str">
        <f aca="false">VLOOKUP(L1200,'AÇÕES ESTRATÉGICAS'!D:E,2,0)</f>
        <v>2639</v>
      </c>
      <c r="N1200" s="66" t="str">
        <f aca="false">CONCATENATE(J1200,O1200)</f>
        <v>38101AQUISIÇÃO DE TRANSPORTES ACESSÍVEIS PARA AS PESSOAS COM DEFICIÊNCIA SE DESLOCAREM PARA AS ESCOLAS PÚBLICAS ESTADUAIS</v>
      </c>
      <c r="O1200" s="13" t="s">
        <v>2425</v>
      </c>
      <c r="P1200" s="13" t="s">
        <v>1300</v>
      </c>
      <c r="Q1200" s="15" t="n">
        <v>20</v>
      </c>
      <c r="R1200" s="69" t="str">
        <f aca="false">VLOOKUP(O1200,'PRODUTOS PPA'!G:G,1,0)</f>
        <v>AQUISIÇÃO DE TRANSPORTES ACESSÍVEIS PARA AS PESSOAS COM DEFICIÊNCIA SE DESLOCAREM PARA AS ESCOLAS PÚBLICAS ESTADUAIS</v>
      </c>
      <c r="S1200" s="15" t="e">
        <f aca="false">#N/A</f>
        <v>#N/A</v>
      </c>
      <c r="T1200" s="15" t="e">
        <f aca="false">#N/A</f>
        <v>#N/A</v>
      </c>
      <c r="U1200" s="15" t="e">
        <f aca="false">#N/A</f>
        <v>#N/A</v>
      </c>
      <c r="V1200" s="15"/>
      <c r="W1200" s="13"/>
      <c r="X1200" s="13"/>
      <c r="Y1200" s="13"/>
      <c r="Z1200" s="13"/>
      <c r="AA1200" s="13"/>
      <c r="AB1200" s="13"/>
      <c r="AC1200" s="13"/>
      <c r="AD1200" s="13"/>
      <c r="AE1200" s="13"/>
      <c r="AF1200" s="13"/>
    </row>
    <row r="1201" customFormat="false" ht="15" hidden="false" customHeight="true" outlineLevel="0" collapsed="false">
      <c r="A1201" s="60" t="s">
        <v>58</v>
      </c>
      <c r="B1201" s="61" t="str">
        <f aca="false">VLOOKUP(A1201,PROGRAMAS!A:I,5,0)</f>
        <v>TEMÁTICO</v>
      </c>
      <c r="C1201" s="62" t="str">
        <f aca="false">VLOOKUP(A1201,PROGRAMAS!A:I,2,0)</f>
        <v>GARANTIA DOS DIREITOS E INCLUSÃO DA PESSOA COM DEFICIÊNCIA</v>
      </c>
      <c r="D1201" s="62" t="str">
        <f aca="false">VLOOKUP(A1201,PROGRAMAS!A:O,3,0)</f>
        <v>DIRETRIZ I</v>
      </c>
      <c r="E1201" s="62" t="str">
        <f aca="false">VLOOKUP(A1201,PROGRAMAS!A:O,6,0)</f>
        <v>SAÚDE E ASSISTÊNCIA SOCIAL</v>
      </c>
      <c r="F1201" s="73" t="e">
        <f aca="false">#N/A</f>
        <v>#N/A</v>
      </c>
      <c r="G1201" s="66" t="e">
        <f aca="false">VLOOKUP(F1201,'AÇÕES ORÇAMENTÁRIAS'!D:E,2,0)</f>
        <v>#N/A</v>
      </c>
      <c r="H1201" s="65" t="e">
        <f aca="false">VLOOKUP(CONCATENATE(G1201,J1201),'AÇÕES ORÇAMENTÁRIAS'!O:P,2,0)</f>
        <v>#N/A</v>
      </c>
      <c r="I1201" s="65" t="e">
        <f aca="false">VLOOKUP(CONCATENATE(G1201,J1201),'AÇÕES ORÇAMENTÁRIAS'!O:Q,3,0)</f>
        <v>#N/A</v>
      </c>
      <c r="J1201" s="66" t="str">
        <f aca="false">LEFT(K1201,5)</f>
        <v>38101</v>
      </c>
      <c r="K1201" s="67" t="s">
        <v>2364</v>
      </c>
      <c r="L1201" s="82" t="s">
        <v>2420</v>
      </c>
      <c r="M1201" s="66" t="str">
        <f aca="false">VLOOKUP(L1201,'AÇÕES ESTRATÉGICAS'!D:E,2,0)</f>
        <v>2639</v>
      </c>
      <c r="N1201" s="66" t="str">
        <f aca="false">CONCATENATE(J1201,O1201)</f>
        <v>38101AQUISIÇÃO DE TRANSPORTES ACESSÍVEIS PARA AS PESSOAS COM DEFICIÊNCIA SE DESLOCAREM PARA OS CENTROS ESPECIALIZADOS EM REABILITAÇÃO</v>
      </c>
      <c r="O1201" s="13" t="s">
        <v>2426</v>
      </c>
      <c r="P1201" s="13" t="s">
        <v>1300</v>
      </c>
      <c r="Q1201" s="15" t="n">
        <v>4</v>
      </c>
      <c r="R1201" s="69" t="str">
        <f aca="false">VLOOKUP(O1201,'PRODUTOS PPA'!G:G,1,0)</f>
        <v>AQUISIÇÃO DE TRANSPORTES ACESSÍVEIS PARA AS PESSOAS COM DEFICIÊNCIA SE DESLOCAREM PARA OS CENTROS ESPECIALIZADOS EM REABILITAÇÃO</v>
      </c>
      <c r="S1201" s="15" t="e">
        <f aca="false">#N/A</f>
        <v>#N/A</v>
      </c>
      <c r="T1201" s="15" t="e">
        <f aca="false">#N/A</f>
        <v>#N/A</v>
      </c>
      <c r="U1201" s="15" t="e">
        <f aca="false">#N/A</f>
        <v>#N/A</v>
      </c>
      <c r="V1201" s="15"/>
      <c r="W1201" s="13"/>
      <c r="X1201" s="13"/>
      <c r="Y1201" s="13"/>
      <c r="Z1201" s="13"/>
      <c r="AA1201" s="13"/>
      <c r="AB1201" s="13"/>
      <c r="AC1201" s="13"/>
      <c r="AD1201" s="13"/>
      <c r="AE1201" s="13"/>
      <c r="AF1201" s="13"/>
    </row>
    <row r="1202" customFormat="false" ht="15" hidden="false" customHeight="true" outlineLevel="0" collapsed="false">
      <c r="A1202" s="60" t="s">
        <v>58</v>
      </c>
      <c r="B1202" s="61" t="str">
        <f aca="false">VLOOKUP(A1202,PROGRAMAS!A:I,5,0)</f>
        <v>TEMÁTICO</v>
      </c>
      <c r="C1202" s="62" t="str">
        <f aca="false">VLOOKUP(A1202,PROGRAMAS!A:I,2,0)</f>
        <v>GARANTIA DOS DIREITOS E INCLUSÃO DA PESSOA COM DEFICIÊNCIA</v>
      </c>
      <c r="D1202" s="62" t="str">
        <f aca="false">VLOOKUP(A1202,PROGRAMAS!A:O,3,0)</f>
        <v>DIRETRIZ I</v>
      </c>
      <c r="E1202" s="62" t="str">
        <f aca="false">VLOOKUP(A1202,PROGRAMAS!A:O,6,0)</f>
        <v>SAÚDE E ASSISTÊNCIA SOCIAL</v>
      </c>
      <c r="F1202" s="73" t="e">
        <f aca="false">#N/A</f>
        <v>#N/A</v>
      </c>
      <c r="G1202" s="66" t="e">
        <f aca="false">VLOOKUP(F1202,'AÇÕES ORÇAMENTÁRIAS'!D:E,2,0)</f>
        <v>#N/A</v>
      </c>
      <c r="H1202" s="65" t="e">
        <f aca="false">VLOOKUP(CONCATENATE(G1202,J1202),'AÇÕES ORÇAMENTÁRIAS'!O:P,2,0)</f>
        <v>#N/A</v>
      </c>
      <c r="I1202" s="65" t="e">
        <f aca="false">VLOOKUP(CONCATENATE(G1202,J1202),'AÇÕES ORÇAMENTÁRIAS'!O:Q,3,0)</f>
        <v>#N/A</v>
      </c>
      <c r="J1202" s="66" t="str">
        <f aca="false">LEFT(K1202,5)</f>
        <v>38101</v>
      </c>
      <c r="K1202" s="67" t="s">
        <v>2364</v>
      </c>
      <c r="L1202" s="82" t="s">
        <v>2420</v>
      </c>
      <c r="M1202" s="66" t="str">
        <f aca="false">VLOOKUP(L1202,'AÇÕES ESTRATÉGICAS'!D:E,2,0)</f>
        <v>2639</v>
      </c>
      <c r="N1202" s="66" t="str">
        <f aca="false">CONCATENATE(J1202,O1202)</f>
        <v>38101CURSOS/SEMINÁRIOS E CONGÊNERES SOBRE AS TECNOLOGIAS ASSISTIVAS INDICADAS PARA CADA TIPO DE DEFICIÊNCIA</v>
      </c>
      <c r="O1202" s="13" t="s">
        <v>2427</v>
      </c>
      <c r="P1202" s="13" t="s">
        <v>1300</v>
      </c>
      <c r="Q1202" s="15" t="n">
        <v>2</v>
      </c>
      <c r="R1202" s="69" t="str">
        <f aca="false">VLOOKUP(O1202,'PRODUTOS PPA'!G:G,1,0)</f>
        <v>CURSOS/SEMINÁRIOS E CONGÊNERES SOBRE AS TECNOLOGIAS ASSISTIVAS INDICADAS PARA CADA TIPO DE DEFICIÊNCIA</v>
      </c>
      <c r="S1202" s="15" t="e">
        <f aca="false">#N/A</f>
        <v>#N/A</v>
      </c>
      <c r="T1202" s="15" t="e">
        <f aca="false">#N/A</f>
        <v>#N/A</v>
      </c>
      <c r="U1202" s="15" t="e">
        <f aca="false">#N/A</f>
        <v>#N/A</v>
      </c>
      <c r="V1202" s="15"/>
      <c r="W1202" s="13"/>
      <c r="X1202" s="13"/>
      <c r="Y1202" s="13"/>
      <c r="Z1202" s="13"/>
      <c r="AA1202" s="13"/>
      <c r="AB1202" s="13"/>
      <c r="AC1202" s="13"/>
      <c r="AD1202" s="13"/>
      <c r="AE1202" s="13"/>
      <c r="AF1202" s="13"/>
    </row>
    <row r="1203" customFormat="false" ht="15" hidden="false" customHeight="true" outlineLevel="0" collapsed="false">
      <c r="A1203" s="60" t="s">
        <v>58</v>
      </c>
      <c r="B1203" s="61" t="str">
        <f aca="false">VLOOKUP(A1203,PROGRAMAS!A:I,5,0)</f>
        <v>TEMÁTICO</v>
      </c>
      <c r="C1203" s="62" t="str">
        <f aca="false">VLOOKUP(A1203,PROGRAMAS!A:I,2,0)</f>
        <v>GARANTIA DOS DIREITOS E INCLUSÃO DA PESSOA COM DEFICIÊNCIA</v>
      </c>
      <c r="D1203" s="62" t="str">
        <f aca="false">VLOOKUP(A1203,PROGRAMAS!A:O,3,0)</f>
        <v>DIRETRIZ I</v>
      </c>
      <c r="E1203" s="62" t="str">
        <f aca="false">VLOOKUP(A1203,PROGRAMAS!A:O,6,0)</f>
        <v>SAÚDE E ASSISTÊNCIA SOCIAL</v>
      </c>
      <c r="F1203" s="73" t="e">
        <f aca="false">#N/A</f>
        <v>#N/A</v>
      </c>
      <c r="G1203" s="66" t="e">
        <f aca="false">VLOOKUP(F1203,'AÇÕES ORÇAMENTÁRIAS'!D:E,2,0)</f>
        <v>#N/A</v>
      </c>
      <c r="H1203" s="65" t="e">
        <f aca="false">VLOOKUP(CONCATENATE(G1203,J1203),'AÇÕES ORÇAMENTÁRIAS'!O:P,2,0)</f>
        <v>#N/A</v>
      </c>
      <c r="I1203" s="65" t="e">
        <f aca="false">VLOOKUP(CONCATENATE(G1203,J1203),'AÇÕES ORÇAMENTÁRIAS'!O:Q,3,0)</f>
        <v>#N/A</v>
      </c>
      <c r="J1203" s="66" t="str">
        <f aca="false">LEFT(K1203,5)</f>
        <v>38101</v>
      </c>
      <c r="K1203" s="67" t="s">
        <v>2364</v>
      </c>
      <c r="L1203" s="82" t="s">
        <v>2420</v>
      </c>
      <c r="M1203" s="66" t="str">
        <f aca="false">VLOOKUP(L1203,'AÇÕES ESTRATÉGICAS'!D:E,2,0)</f>
        <v>2639</v>
      </c>
      <c r="N1203" s="66" t="str">
        <f aca="false">CONCATENATE(J1203,O1203)</f>
        <v>38101DIVULGAÇÃO DE INFORMAÇÕES E ORIENTAÇÕES SOBRE OS DIREITOS ASSEGURADOS EM LEI E REDE DE SERVIÇOS PARA PESSOAS COM DEFICIÊNCIA</v>
      </c>
      <c r="O1203" s="13" t="s">
        <v>2428</v>
      </c>
      <c r="P1203" s="13" t="s">
        <v>1300</v>
      </c>
      <c r="Q1203" s="15" t="n">
        <v>2</v>
      </c>
      <c r="R1203" s="69" t="str">
        <f aca="false">VLOOKUP(O1203,'PRODUTOS PPA'!G:G,1,0)</f>
        <v>DIVULGAÇÃO DE INFORMAÇÕES E ORIENTAÇÕES SOBRE OS DIREITOS ASSEGURADOS EM LEI E REDE DE SERVIÇOS PARA PESSOAS COM DEFICIÊNCIA</v>
      </c>
      <c r="S1203" s="15" t="e">
        <f aca="false">#N/A</f>
        <v>#N/A</v>
      </c>
      <c r="T1203" s="15" t="e">
        <f aca="false">#N/A</f>
        <v>#N/A</v>
      </c>
      <c r="U1203" s="15" t="e">
        <f aca="false">#N/A</f>
        <v>#N/A</v>
      </c>
      <c r="V1203" s="15"/>
      <c r="W1203" s="13"/>
      <c r="X1203" s="13"/>
      <c r="Y1203" s="13"/>
      <c r="Z1203" s="13"/>
      <c r="AA1203" s="13"/>
      <c r="AB1203" s="13"/>
      <c r="AC1203" s="13"/>
      <c r="AD1203" s="13"/>
      <c r="AE1203" s="13"/>
      <c r="AF1203" s="13"/>
    </row>
    <row r="1204" customFormat="false" ht="15" hidden="false" customHeight="true" outlineLevel="0" collapsed="false">
      <c r="A1204" s="60" t="s">
        <v>58</v>
      </c>
      <c r="B1204" s="61" t="str">
        <f aca="false">VLOOKUP(A1204,PROGRAMAS!A:I,5,0)</f>
        <v>TEMÁTICO</v>
      </c>
      <c r="C1204" s="62" t="str">
        <f aca="false">VLOOKUP(A1204,PROGRAMAS!A:I,2,0)</f>
        <v>GARANTIA DOS DIREITOS E INCLUSÃO DA PESSOA COM DEFICIÊNCIA</v>
      </c>
      <c r="D1204" s="62" t="str">
        <f aca="false">VLOOKUP(A1204,PROGRAMAS!A:O,3,0)</f>
        <v>DIRETRIZ I</v>
      </c>
      <c r="E1204" s="62" t="str">
        <f aca="false">VLOOKUP(A1204,PROGRAMAS!A:O,6,0)</f>
        <v>SAÚDE E ASSISTÊNCIA SOCIAL</v>
      </c>
      <c r="F1204" s="73" t="e">
        <f aca="false">#N/A</f>
        <v>#N/A</v>
      </c>
      <c r="G1204" s="66" t="e">
        <f aca="false">VLOOKUP(F1204,'AÇÕES ORÇAMENTÁRIAS'!D:E,2,0)</f>
        <v>#N/A</v>
      </c>
      <c r="H1204" s="65" t="e">
        <f aca="false">VLOOKUP(CONCATENATE(G1204,J1204),'AÇÕES ORÇAMENTÁRIAS'!O:P,2,0)</f>
        <v>#N/A</v>
      </c>
      <c r="I1204" s="65" t="e">
        <f aca="false">VLOOKUP(CONCATENATE(G1204,J1204),'AÇÕES ORÇAMENTÁRIAS'!O:Q,3,0)</f>
        <v>#N/A</v>
      </c>
      <c r="J1204" s="66" t="str">
        <f aca="false">LEFT(K1204,5)</f>
        <v>38101</v>
      </c>
      <c r="K1204" s="67" t="s">
        <v>2364</v>
      </c>
      <c r="L1204" s="82" t="s">
        <v>2420</v>
      </c>
      <c r="M1204" s="66" t="str">
        <f aca="false">VLOOKUP(L1204,'AÇÕES ESTRATÉGICAS'!D:E,2,0)</f>
        <v>2639</v>
      </c>
      <c r="N1204" s="66" t="str">
        <f aca="false">CONCATENATE(J1204,O1204)</f>
        <v>38101ORIENTAÇÃO AOS MUNICÍPIOS SOBRE ACESSIBILIDADE, POR MEIO DE CARTILHAS E CICLO DE PALESTRAS; 3. IMPLANTAR CENTRAIS DE INTERPRETAÇÃO DE LÍNGUA BRASILEIRA DE SINAIS - LIBRAS, NOS MUNICÍPIOS PÓLOS DO PIAUÍ</v>
      </c>
      <c r="O1204" s="13" t="s">
        <v>2429</v>
      </c>
      <c r="P1204" s="13" t="s">
        <v>1300</v>
      </c>
      <c r="Q1204" s="15" t="n">
        <v>1</v>
      </c>
      <c r="R1204" s="69" t="str">
        <f aca="false">VLOOKUP(O1204,'PRODUTOS PPA'!G:G,1,0)</f>
        <v>ORIENTAÇÃO AOS MUNICÍPIOS SOBRE ACESSIBILIDADE, POR MEIO DE CARTILHAS E CICLO DE PALESTRAS; 3. IMPLANTAR CENTRAIS DE INTERPRETAÇÃO DE LÍNGUA BRASILEIRA DE SINAIS - LIBRAS, NOS MUNICÍPIOS PÓLOS DO PIAUÍ</v>
      </c>
      <c r="S1204" s="15" t="e">
        <f aca="false">#N/A</f>
        <v>#N/A</v>
      </c>
      <c r="T1204" s="15" t="e">
        <f aca="false">#N/A</f>
        <v>#N/A</v>
      </c>
      <c r="U1204" s="15" t="e">
        <f aca="false">#N/A</f>
        <v>#N/A</v>
      </c>
      <c r="V1204" s="15"/>
      <c r="W1204" s="13"/>
      <c r="X1204" s="13"/>
      <c r="Y1204" s="13"/>
      <c r="Z1204" s="13"/>
      <c r="AA1204" s="13"/>
      <c r="AB1204" s="13"/>
      <c r="AC1204" s="13"/>
      <c r="AD1204" s="13"/>
      <c r="AE1204" s="13"/>
      <c r="AF1204" s="13"/>
    </row>
    <row r="1205" customFormat="false" ht="15" hidden="false" customHeight="true" outlineLevel="0" collapsed="false">
      <c r="A1205" s="60" t="s">
        <v>58</v>
      </c>
      <c r="B1205" s="61" t="str">
        <f aca="false">VLOOKUP(A1205,PROGRAMAS!A:I,5,0)</f>
        <v>TEMÁTICO</v>
      </c>
      <c r="C1205" s="62" t="str">
        <f aca="false">VLOOKUP(A1205,PROGRAMAS!A:I,2,0)</f>
        <v>GARANTIA DOS DIREITOS E INCLUSÃO DA PESSOA COM DEFICIÊNCIA</v>
      </c>
      <c r="D1205" s="62" t="str">
        <f aca="false">VLOOKUP(A1205,PROGRAMAS!A:O,3,0)</f>
        <v>DIRETRIZ I</v>
      </c>
      <c r="E1205" s="62" t="str">
        <f aca="false">VLOOKUP(A1205,PROGRAMAS!A:O,6,0)</f>
        <v>SAÚDE E ASSISTÊNCIA SOCIAL</v>
      </c>
      <c r="F1205" s="73" t="e">
        <f aca="false">#N/A</f>
        <v>#N/A</v>
      </c>
      <c r="G1205" s="66" t="e">
        <f aca="false">VLOOKUP(F1205,'AÇÕES ORÇAMENTÁRIAS'!D:E,2,0)</f>
        <v>#N/A</v>
      </c>
      <c r="H1205" s="65" t="e">
        <f aca="false">VLOOKUP(CONCATENATE(G1205,J1205),'AÇÕES ORÇAMENTÁRIAS'!O:P,2,0)</f>
        <v>#N/A</v>
      </c>
      <c r="I1205" s="65" t="e">
        <f aca="false">VLOOKUP(CONCATENATE(G1205,J1205),'AÇÕES ORÇAMENTÁRIAS'!O:Q,3,0)</f>
        <v>#N/A</v>
      </c>
      <c r="J1205" s="66" t="str">
        <f aca="false">LEFT(K1205,5)</f>
        <v>38101</v>
      </c>
      <c r="K1205" s="67" t="s">
        <v>2364</v>
      </c>
      <c r="L1205" s="82" t="s">
        <v>2420</v>
      </c>
      <c r="M1205" s="66" t="str">
        <f aca="false">VLOOKUP(L1205,'AÇÕES ESTRATÉGICAS'!D:E,2,0)</f>
        <v>2639</v>
      </c>
      <c r="N1205" s="66" t="str">
        <f aca="false">CONCATENATE(J1205,O1205)</f>
        <v>38101PALESTRAS RELACIONADAS AO TEMA DA DEFICIÊNCIA SOB OS FOCOS DA DIVERSIDADE, DA SUSTENTABILIDADE E DA RESPONSABILIDADE SOCIAL</v>
      </c>
      <c r="O1205" s="13" t="s">
        <v>2430</v>
      </c>
      <c r="P1205" s="13" t="s">
        <v>1300</v>
      </c>
      <c r="Q1205" s="15" t="n">
        <v>4</v>
      </c>
      <c r="R1205" s="69" t="str">
        <f aca="false">VLOOKUP(O1205,'PRODUTOS PPA'!G:G,1,0)</f>
        <v>PALESTRAS RELACIONADAS AO TEMA DA DEFICIÊNCIA SOB OS FOCOS DA DIVERSIDADE, DA SUSTENTABILIDADE E DA RESPONSABILIDADE SOCIAL</v>
      </c>
      <c r="S1205" s="15" t="e">
        <f aca="false">#N/A</f>
        <v>#N/A</v>
      </c>
      <c r="T1205" s="15" t="e">
        <f aca="false">#N/A</f>
        <v>#N/A</v>
      </c>
      <c r="U1205" s="15" t="e">
        <f aca="false">#N/A</f>
        <v>#N/A</v>
      </c>
      <c r="V1205" s="15"/>
      <c r="W1205" s="13"/>
      <c r="X1205" s="13"/>
      <c r="Y1205" s="13"/>
      <c r="Z1205" s="13"/>
      <c r="AA1205" s="13"/>
      <c r="AB1205" s="13"/>
      <c r="AC1205" s="13"/>
      <c r="AD1205" s="13"/>
      <c r="AE1205" s="13"/>
      <c r="AF1205" s="13"/>
    </row>
    <row r="1206" customFormat="false" ht="15" hidden="false" customHeight="true" outlineLevel="0" collapsed="false">
      <c r="A1206" s="60" t="s">
        <v>58</v>
      </c>
      <c r="B1206" s="61" t="str">
        <f aca="false">VLOOKUP(A1206,PROGRAMAS!A:I,5,0)</f>
        <v>TEMÁTICO</v>
      </c>
      <c r="C1206" s="62" t="str">
        <f aca="false">VLOOKUP(A1206,PROGRAMAS!A:I,2,0)</f>
        <v>GARANTIA DOS DIREITOS E INCLUSÃO DA PESSOA COM DEFICIÊNCIA</v>
      </c>
      <c r="D1206" s="62" t="str">
        <f aca="false">VLOOKUP(A1206,PROGRAMAS!A:O,3,0)</f>
        <v>DIRETRIZ I</v>
      </c>
      <c r="E1206" s="62" t="str">
        <f aca="false">VLOOKUP(A1206,PROGRAMAS!A:O,6,0)</f>
        <v>SAÚDE E ASSISTÊNCIA SOCIAL</v>
      </c>
      <c r="F1206" s="73" t="e">
        <f aca="false">#N/A</f>
        <v>#N/A</v>
      </c>
      <c r="G1206" s="66" t="e">
        <f aca="false">VLOOKUP(F1206,'AÇÕES ORÇAMENTÁRIAS'!D:E,2,0)</f>
        <v>#N/A</v>
      </c>
      <c r="H1206" s="65" t="e">
        <f aca="false">VLOOKUP(CONCATENATE(G1206,J1206),'AÇÕES ORÇAMENTÁRIAS'!O:P,2,0)</f>
        <v>#N/A</v>
      </c>
      <c r="I1206" s="65" t="e">
        <f aca="false">VLOOKUP(CONCATENATE(G1206,J1206),'AÇÕES ORÇAMENTÁRIAS'!O:Q,3,0)</f>
        <v>#N/A</v>
      </c>
      <c r="J1206" s="66" t="str">
        <f aca="false">LEFT(K1206,5)</f>
        <v>38101</v>
      </c>
      <c r="K1206" s="67" t="s">
        <v>2364</v>
      </c>
      <c r="L1206" s="82" t="s">
        <v>2420</v>
      </c>
      <c r="M1206" s="66" t="str">
        <f aca="false">VLOOKUP(L1206,'AÇÕES ESTRATÉGICAS'!D:E,2,0)</f>
        <v>2639</v>
      </c>
      <c r="N1206" s="66" t="str">
        <f aca="false">CONCATENATE(J1206,O1206)</f>
        <v>38101REALIZAÇAO DE FÓRUNS REGIONAIS DE POLÍTICAS PÚBLICAS PARA PESSOAS COM DEFICIÊNCIA POR ANO</v>
      </c>
      <c r="O1206" s="13" t="s">
        <v>2431</v>
      </c>
      <c r="P1206" s="13" t="s">
        <v>1300</v>
      </c>
      <c r="Q1206" s="15" t="n">
        <v>2</v>
      </c>
      <c r="R1206" s="69" t="str">
        <f aca="false">VLOOKUP(O1206,'PRODUTOS PPA'!G:G,1,0)</f>
        <v>REALIZAÇAO DE FÓRUNS REGIONAIS DE POLÍTICAS PÚBLICAS PARA PESSOAS COM DEFICIÊNCIA POR ANO</v>
      </c>
      <c r="S1206" s="15" t="e">
        <f aca="false">#N/A</f>
        <v>#N/A</v>
      </c>
      <c r="T1206" s="15" t="e">
        <f aca="false">#N/A</f>
        <v>#N/A</v>
      </c>
      <c r="U1206" s="15" t="e">
        <f aca="false">#N/A</f>
        <v>#N/A</v>
      </c>
      <c r="V1206" s="15"/>
      <c r="W1206" s="13"/>
      <c r="X1206" s="13"/>
      <c r="Y1206" s="13"/>
      <c r="Z1206" s="13"/>
      <c r="AA1206" s="13"/>
      <c r="AB1206" s="13"/>
      <c r="AC1206" s="13"/>
      <c r="AD1206" s="13"/>
      <c r="AE1206" s="13"/>
      <c r="AF1206" s="13"/>
    </row>
    <row r="1207" customFormat="false" ht="15" hidden="false" customHeight="true" outlineLevel="0" collapsed="false">
      <c r="A1207" s="60" t="s">
        <v>58</v>
      </c>
      <c r="B1207" s="61" t="str">
        <f aca="false">VLOOKUP(A1207,PROGRAMAS!A:I,5,0)</f>
        <v>TEMÁTICO</v>
      </c>
      <c r="C1207" s="62" t="str">
        <f aca="false">VLOOKUP(A1207,PROGRAMAS!A:I,2,0)</f>
        <v>GARANTIA DOS DIREITOS E INCLUSÃO DA PESSOA COM DEFICIÊNCIA</v>
      </c>
      <c r="D1207" s="62" t="str">
        <f aca="false">VLOOKUP(A1207,PROGRAMAS!A:O,3,0)</f>
        <v>DIRETRIZ I</v>
      </c>
      <c r="E1207" s="62" t="str">
        <f aca="false">VLOOKUP(A1207,PROGRAMAS!A:O,6,0)</f>
        <v>SAÚDE E ASSISTÊNCIA SOCIAL</v>
      </c>
      <c r="F1207" s="73" t="e">
        <f aca="false">#N/A</f>
        <v>#N/A</v>
      </c>
      <c r="G1207" s="66" t="e">
        <f aca="false">VLOOKUP(F1207,'AÇÕES ORÇAMENTÁRIAS'!D:E,2,0)</f>
        <v>#N/A</v>
      </c>
      <c r="H1207" s="65" t="e">
        <f aca="false">VLOOKUP(CONCATENATE(G1207,J1207),'AÇÕES ORÇAMENTÁRIAS'!O:P,2,0)</f>
        <v>#N/A</v>
      </c>
      <c r="I1207" s="65" t="e">
        <f aca="false">VLOOKUP(CONCATENATE(G1207,J1207),'AÇÕES ORÇAMENTÁRIAS'!O:Q,3,0)</f>
        <v>#N/A</v>
      </c>
      <c r="J1207" s="66" t="str">
        <f aca="false">LEFT(K1207,5)</f>
        <v>38101</v>
      </c>
      <c r="K1207" s="67" t="s">
        <v>2364</v>
      </c>
      <c r="L1207" s="82" t="s">
        <v>2432</v>
      </c>
      <c r="M1207" s="66" t="str">
        <f aca="false">VLOOKUP(L1207,'AÇÕES ESTRATÉGICAS'!D:E,2,0)</f>
        <v>2040</v>
      </c>
      <c r="N1207" s="66" t="str">
        <f aca="false">CONCATENATE(J1207,O1207)</f>
        <v>38101APOIO A IMPLANTAÇÃO DOS CENTROS ESPECIALIZADOS EM REABILITAÇÃO CER E HABILITAR UNIDADES DE REABILITAÇÃO FÍSICA JÁ EXISTENTES</v>
      </c>
      <c r="O1207" s="13" t="s">
        <v>2433</v>
      </c>
      <c r="P1207" s="13" t="s">
        <v>1300</v>
      </c>
      <c r="Q1207" s="15" t="n">
        <v>5</v>
      </c>
      <c r="R1207" s="69" t="str">
        <f aca="false">VLOOKUP(O1207,'PRODUTOS PPA'!G:G,1,0)</f>
        <v>APOIO A IMPLANTAÇÃO DOS CENTROS ESPECIALIZADOS EM REABILITAÇÃO CER E HABILITAR UNIDADES DE REABILITAÇÃO FÍSICA JÁ EXISTENTES</v>
      </c>
      <c r="S1207" s="15" t="e">
        <f aca="false">#N/A</f>
        <v>#N/A</v>
      </c>
      <c r="T1207" s="15" t="e">
        <f aca="false">#N/A</f>
        <v>#N/A</v>
      </c>
      <c r="U1207" s="15" t="e">
        <f aca="false">#N/A</f>
        <v>#N/A</v>
      </c>
      <c r="V1207" s="15"/>
      <c r="W1207" s="13"/>
      <c r="X1207" s="13"/>
      <c r="Y1207" s="13"/>
      <c r="Z1207" s="13"/>
      <c r="AA1207" s="13"/>
      <c r="AB1207" s="13"/>
      <c r="AC1207" s="13"/>
      <c r="AD1207" s="13"/>
      <c r="AE1207" s="13"/>
      <c r="AF1207" s="13"/>
    </row>
    <row r="1208" customFormat="false" ht="15" hidden="false" customHeight="true" outlineLevel="0" collapsed="false">
      <c r="A1208" s="60" t="s">
        <v>58</v>
      </c>
      <c r="B1208" s="61" t="str">
        <f aca="false">VLOOKUP(A1208,PROGRAMAS!A:I,5,0)</f>
        <v>TEMÁTICO</v>
      </c>
      <c r="C1208" s="62" t="str">
        <f aca="false">VLOOKUP(A1208,PROGRAMAS!A:I,2,0)</f>
        <v>GARANTIA DOS DIREITOS E INCLUSÃO DA PESSOA COM DEFICIÊNCIA</v>
      </c>
      <c r="D1208" s="62" t="str">
        <f aca="false">VLOOKUP(A1208,PROGRAMAS!A:O,3,0)</f>
        <v>DIRETRIZ I</v>
      </c>
      <c r="E1208" s="62" t="str">
        <f aca="false">VLOOKUP(A1208,PROGRAMAS!A:O,6,0)</f>
        <v>SAÚDE E ASSISTÊNCIA SOCIAL</v>
      </c>
      <c r="F1208" s="73" t="e">
        <f aca="false">#N/A</f>
        <v>#N/A</v>
      </c>
      <c r="G1208" s="66" t="e">
        <f aca="false">VLOOKUP(F1208,'AÇÕES ORÇAMENTÁRIAS'!D:E,2,0)</f>
        <v>#N/A</v>
      </c>
      <c r="H1208" s="65" t="e">
        <f aca="false">VLOOKUP(CONCATENATE(G1208,J1208),'AÇÕES ORÇAMENTÁRIAS'!O:P,2,0)</f>
        <v>#N/A</v>
      </c>
      <c r="I1208" s="65" t="e">
        <f aca="false">VLOOKUP(CONCATENATE(G1208,J1208),'AÇÕES ORÇAMENTÁRIAS'!O:Q,3,0)</f>
        <v>#N/A</v>
      </c>
      <c r="J1208" s="66" t="str">
        <f aca="false">LEFT(K1208,5)</f>
        <v>38101</v>
      </c>
      <c r="K1208" s="67" t="s">
        <v>2364</v>
      </c>
      <c r="L1208" s="82" t="s">
        <v>2432</v>
      </c>
      <c r="M1208" s="66" t="str">
        <f aca="false">VLOOKUP(L1208,'AÇÕES ESTRATÉGICAS'!D:E,2,0)</f>
        <v>2040</v>
      </c>
      <c r="N1208" s="66" t="str">
        <f aca="false">CONCATENATE(J1208,O1208)</f>
        <v>38101CAMPANHAS ESTADUAIS DE PREVENÇÃO DE DEFICIÊNCIA</v>
      </c>
      <c r="O1208" s="13" t="s">
        <v>2434</v>
      </c>
      <c r="P1208" s="13" t="s">
        <v>387</v>
      </c>
      <c r="Q1208" s="15" t="n">
        <v>2</v>
      </c>
      <c r="R1208" s="69" t="str">
        <f aca="false">VLOOKUP(O1208,'PRODUTOS PPA'!G:G,1,0)</f>
        <v>CAMPANHAS ESTADUAIS DE PREVENÇÃO DE DEFICIÊNCIA</v>
      </c>
      <c r="S1208" s="15" t="e">
        <f aca="false">#N/A</f>
        <v>#N/A</v>
      </c>
      <c r="T1208" s="15" t="e">
        <f aca="false">#N/A</f>
        <v>#N/A</v>
      </c>
      <c r="U1208" s="15" t="e">
        <f aca="false">#N/A</f>
        <v>#N/A</v>
      </c>
      <c r="V1208" s="15"/>
      <c r="W1208" s="13"/>
      <c r="X1208" s="13"/>
      <c r="Y1208" s="13"/>
      <c r="Z1208" s="13"/>
      <c r="AA1208" s="13"/>
      <c r="AB1208" s="13"/>
      <c r="AC1208" s="13"/>
      <c r="AD1208" s="13"/>
      <c r="AE1208" s="13"/>
      <c r="AF1208" s="13"/>
    </row>
    <row r="1209" customFormat="false" ht="15" hidden="false" customHeight="true" outlineLevel="0" collapsed="false">
      <c r="A1209" s="60" t="s">
        <v>58</v>
      </c>
      <c r="B1209" s="61" t="str">
        <f aca="false">VLOOKUP(A1209,PROGRAMAS!A:I,5,0)</f>
        <v>TEMÁTICO</v>
      </c>
      <c r="C1209" s="62" t="str">
        <f aca="false">VLOOKUP(A1209,PROGRAMAS!A:I,2,0)</f>
        <v>GARANTIA DOS DIREITOS E INCLUSÃO DA PESSOA COM DEFICIÊNCIA</v>
      </c>
      <c r="D1209" s="62" t="str">
        <f aca="false">VLOOKUP(A1209,PROGRAMAS!A:O,3,0)</f>
        <v>DIRETRIZ I</v>
      </c>
      <c r="E1209" s="62" t="str">
        <f aca="false">VLOOKUP(A1209,PROGRAMAS!A:O,6,0)</f>
        <v>SAÚDE E ASSISTÊNCIA SOCIAL</v>
      </c>
      <c r="F1209" s="73" t="e">
        <f aca="false">#N/A</f>
        <v>#N/A</v>
      </c>
      <c r="G1209" s="66" t="e">
        <f aca="false">VLOOKUP(F1209,'AÇÕES ORÇAMENTÁRIAS'!D:E,2,0)</f>
        <v>#N/A</v>
      </c>
      <c r="H1209" s="65" t="e">
        <f aca="false">VLOOKUP(CONCATENATE(G1209,J1209),'AÇÕES ORÇAMENTÁRIAS'!O:P,2,0)</f>
        <v>#N/A</v>
      </c>
      <c r="I1209" s="65" t="e">
        <f aca="false">VLOOKUP(CONCATENATE(G1209,J1209),'AÇÕES ORÇAMENTÁRIAS'!O:Q,3,0)</f>
        <v>#N/A</v>
      </c>
      <c r="J1209" s="66" t="str">
        <f aca="false">LEFT(K1209,5)</f>
        <v>38101</v>
      </c>
      <c r="K1209" s="67" t="s">
        <v>2364</v>
      </c>
      <c r="L1209" s="82" t="s">
        <v>2432</v>
      </c>
      <c r="M1209" s="66" t="str">
        <f aca="false">VLOOKUP(L1209,'AÇÕES ESTRATÉGICAS'!D:E,2,0)</f>
        <v>2040</v>
      </c>
      <c r="N1209" s="66" t="str">
        <f aca="false">CONCATENATE(J1209,O1209)</f>
        <v>38101CAPACITAÇÕES PARA OS PROFISSIONAIS DOS CERS</v>
      </c>
      <c r="O1209" s="13" t="s">
        <v>2435</v>
      </c>
      <c r="P1209" s="13" t="s">
        <v>291</v>
      </c>
      <c r="Q1209" s="15" t="n">
        <v>5</v>
      </c>
      <c r="R1209" s="69" t="str">
        <f aca="false">VLOOKUP(O1209,'PRODUTOS PPA'!G:G,1,0)</f>
        <v>CAPACITAÇÕES PARA OS PROFISSIONAIS DOS CERS</v>
      </c>
      <c r="S1209" s="15" t="e">
        <f aca="false">#N/A</f>
        <v>#N/A</v>
      </c>
      <c r="T1209" s="15" t="e">
        <f aca="false">#N/A</f>
        <v>#N/A</v>
      </c>
      <c r="U1209" s="15" t="e">
        <f aca="false">#N/A</f>
        <v>#N/A</v>
      </c>
      <c r="V1209" s="15"/>
      <c r="W1209" s="13"/>
      <c r="X1209" s="13"/>
      <c r="Y1209" s="13"/>
      <c r="Z1209" s="13"/>
      <c r="AA1209" s="13"/>
      <c r="AB1209" s="13"/>
      <c r="AC1209" s="13"/>
      <c r="AD1209" s="13"/>
      <c r="AE1209" s="13"/>
      <c r="AF1209" s="13"/>
    </row>
    <row r="1210" customFormat="false" ht="15" hidden="false" customHeight="true" outlineLevel="0" collapsed="false">
      <c r="A1210" s="60" t="s">
        <v>58</v>
      </c>
      <c r="B1210" s="61" t="str">
        <f aca="false">VLOOKUP(A1210,PROGRAMAS!A:I,5,0)</f>
        <v>TEMÁTICO</v>
      </c>
      <c r="C1210" s="62" t="str">
        <f aca="false">VLOOKUP(A1210,PROGRAMAS!A:I,2,0)</f>
        <v>GARANTIA DOS DIREITOS E INCLUSÃO DA PESSOA COM DEFICIÊNCIA</v>
      </c>
      <c r="D1210" s="62" t="str">
        <f aca="false">VLOOKUP(A1210,PROGRAMAS!A:O,3,0)</f>
        <v>DIRETRIZ I</v>
      </c>
      <c r="E1210" s="62" t="str">
        <f aca="false">VLOOKUP(A1210,PROGRAMAS!A:O,6,0)</f>
        <v>SAÚDE E ASSISTÊNCIA SOCIAL</v>
      </c>
      <c r="F1210" s="73" t="e">
        <f aca="false">#N/A</f>
        <v>#N/A</v>
      </c>
      <c r="G1210" s="66" t="e">
        <f aca="false">VLOOKUP(F1210,'AÇÕES ORÇAMENTÁRIAS'!D:E,2,0)</f>
        <v>#N/A</v>
      </c>
      <c r="H1210" s="65" t="e">
        <f aca="false">VLOOKUP(CONCATENATE(G1210,J1210),'AÇÕES ORÇAMENTÁRIAS'!O:P,2,0)</f>
        <v>#N/A</v>
      </c>
      <c r="I1210" s="65" t="e">
        <f aca="false">VLOOKUP(CONCATENATE(G1210,J1210),'AÇÕES ORÇAMENTÁRIAS'!O:Q,3,0)</f>
        <v>#N/A</v>
      </c>
      <c r="J1210" s="66" t="str">
        <f aca="false">LEFT(K1210,5)</f>
        <v>38101</v>
      </c>
      <c r="K1210" s="67" t="s">
        <v>2364</v>
      </c>
      <c r="L1210" s="82" t="s">
        <v>2432</v>
      </c>
      <c r="M1210" s="66" t="str">
        <f aca="false">VLOOKUP(L1210,'AÇÕES ESTRATÉGICAS'!D:E,2,0)</f>
        <v>2040</v>
      </c>
      <c r="N1210" s="66" t="str">
        <f aca="false">CONCATENATE(J1210,O1210)</f>
        <v>38101DESCENTRALIZAÇÃO DOS SERVIÇOS DE ÓRTESES E PRÓTESES, COM A IMPLANTAÇÃO DE OFICINAS ORTOPÉDICAS FIXAS</v>
      </c>
      <c r="O1210" s="13" t="s">
        <v>2436</v>
      </c>
      <c r="P1210" s="13" t="s">
        <v>1300</v>
      </c>
      <c r="Q1210" s="15" t="n">
        <v>1</v>
      </c>
      <c r="R1210" s="69" t="str">
        <f aca="false">VLOOKUP(O1210,'PRODUTOS PPA'!G:G,1,0)</f>
        <v>DESCENTRALIZAÇÃO DOS SERVIÇOS DE ÓRTESES E PRÓTESES, COM A IMPLANTAÇÃO DE OFICINAS ORTOPÉDICAS FIXAS</v>
      </c>
      <c r="S1210" s="15" t="e">
        <f aca="false">#N/A</f>
        <v>#N/A</v>
      </c>
      <c r="T1210" s="15" t="e">
        <f aca="false">#N/A</f>
        <v>#N/A</v>
      </c>
      <c r="U1210" s="15" t="e">
        <f aca="false">#N/A</f>
        <v>#N/A</v>
      </c>
      <c r="V1210" s="15"/>
      <c r="W1210" s="13"/>
      <c r="X1210" s="13"/>
      <c r="Y1210" s="13"/>
      <c r="Z1210" s="13"/>
      <c r="AA1210" s="13"/>
      <c r="AB1210" s="13"/>
      <c r="AC1210" s="13"/>
      <c r="AD1210" s="13"/>
      <c r="AE1210" s="13"/>
      <c r="AF1210" s="13"/>
    </row>
    <row r="1211" customFormat="false" ht="15" hidden="false" customHeight="true" outlineLevel="0" collapsed="false">
      <c r="A1211" s="60" t="s">
        <v>58</v>
      </c>
      <c r="B1211" s="61" t="str">
        <f aca="false">VLOOKUP(A1211,PROGRAMAS!A:I,5,0)</f>
        <v>TEMÁTICO</v>
      </c>
      <c r="C1211" s="62" t="str">
        <f aca="false">VLOOKUP(A1211,PROGRAMAS!A:I,2,0)</f>
        <v>GARANTIA DOS DIREITOS E INCLUSÃO DA PESSOA COM DEFICIÊNCIA</v>
      </c>
      <c r="D1211" s="62" t="str">
        <f aca="false">VLOOKUP(A1211,PROGRAMAS!A:O,3,0)</f>
        <v>DIRETRIZ I</v>
      </c>
      <c r="E1211" s="62" t="str">
        <f aca="false">VLOOKUP(A1211,PROGRAMAS!A:O,6,0)</f>
        <v>SAÚDE E ASSISTÊNCIA SOCIAL</v>
      </c>
      <c r="F1211" s="73" t="e">
        <f aca="false">#N/A</f>
        <v>#N/A</v>
      </c>
      <c r="G1211" s="66" t="e">
        <f aca="false">VLOOKUP(F1211,'AÇÕES ORÇAMENTÁRIAS'!D:E,2,0)</f>
        <v>#N/A</v>
      </c>
      <c r="H1211" s="65" t="e">
        <f aca="false">VLOOKUP(CONCATENATE(G1211,J1211),'AÇÕES ORÇAMENTÁRIAS'!O:P,2,0)</f>
        <v>#N/A</v>
      </c>
      <c r="I1211" s="65" t="e">
        <f aca="false">VLOOKUP(CONCATENATE(G1211,J1211),'AÇÕES ORÇAMENTÁRIAS'!O:Q,3,0)</f>
        <v>#N/A</v>
      </c>
      <c r="J1211" s="66" t="str">
        <f aca="false">LEFT(K1211,5)</f>
        <v>38101</v>
      </c>
      <c r="K1211" s="67" t="s">
        <v>2364</v>
      </c>
      <c r="L1211" s="82" t="s">
        <v>2432</v>
      </c>
      <c r="M1211" s="66" t="str">
        <f aca="false">VLOOKUP(L1211,'AÇÕES ESTRATÉGICAS'!D:E,2,0)</f>
        <v>2040</v>
      </c>
      <c r="N1211" s="66" t="str">
        <f aca="false">CONCATENATE(J1211,O1211)</f>
        <v>38101EFETIVAÇÃO DOS SERVIÇOS DO PROGRAMA ESTADUAL DE TRIAGEM NEONATAL</v>
      </c>
      <c r="O1211" s="13" t="s">
        <v>2437</v>
      </c>
      <c r="P1211" s="13" t="s">
        <v>1300</v>
      </c>
      <c r="Q1211" s="15" t="n">
        <v>50</v>
      </c>
      <c r="R1211" s="69" t="str">
        <f aca="false">VLOOKUP(O1211,'PRODUTOS PPA'!G:G,1,0)</f>
        <v>EFETIVAÇÃO DOS SERVIÇOS DO PROGRAMA ESTADUAL DE TRIAGEM NEONATAL</v>
      </c>
      <c r="S1211" s="15" t="e">
        <f aca="false">#N/A</f>
        <v>#N/A</v>
      </c>
      <c r="T1211" s="15" t="e">
        <f aca="false">#N/A</f>
        <v>#N/A</v>
      </c>
      <c r="U1211" s="15" t="e">
        <f aca="false">#N/A</f>
        <v>#N/A</v>
      </c>
      <c r="V1211" s="15"/>
      <c r="W1211" s="13"/>
      <c r="X1211" s="13"/>
      <c r="Y1211" s="13"/>
      <c r="Z1211" s="13"/>
      <c r="AA1211" s="13"/>
      <c r="AB1211" s="13"/>
      <c r="AC1211" s="13"/>
      <c r="AD1211" s="13"/>
      <c r="AE1211" s="13"/>
      <c r="AF1211" s="13"/>
    </row>
    <row r="1212" customFormat="false" ht="15" hidden="false" customHeight="true" outlineLevel="0" collapsed="false">
      <c r="A1212" s="60" t="s">
        <v>58</v>
      </c>
      <c r="B1212" s="61" t="str">
        <f aca="false">VLOOKUP(A1212,PROGRAMAS!A:I,5,0)</f>
        <v>TEMÁTICO</v>
      </c>
      <c r="C1212" s="62" t="str">
        <f aca="false">VLOOKUP(A1212,PROGRAMAS!A:I,2,0)</f>
        <v>GARANTIA DOS DIREITOS E INCLUSÃO DA PESSOA COM DEFICIÊNCIA</v>
      </c>
      <c r="D1212" s="62" t="str">
        <f aca="false">VLOOKUP(A1212,PROGRAMAS!A:O,3,0)</f>
        <v>DIRETRIZ I</v>
      </c>
      <c r="E1212" s="62" t="str">
        <f aca="false">VLOOKUP(A1212,PROGRAMAS!A:O,6,0)</f>
        <v>SAÚDE E ASSISTÊNCIA SOCIAL</v>
      </c>
      <c r="F1212" s="73" t="e">
        <f aca="false">#N/A</f>
        <v>#N/A</v>
      </c>
      <c r="G1212" s="66" t="e">
        <f aca="false">VLOOKUP(F1212,'AÇÕES ORÇAMENTÁRIAS'!D:E,2,0)</f>
        <v>#N/A</v>
      </c>
      <c r="H1212" s="65" t="e">
        <f aca="false">VLOOKUP(CONCATENATE(G1212,J1212),'AÇÕES ORÇAMENTÁRIAS'!O:P,2,0)</f>
        <v>#N/A</v>
      </c>
      <c r="I1212" s="65" t="e">
        <f aca="false">VLOOKUP(CONCATENATE(G1212,J1212),'AÇÕES ORÇAMENTÁRIAS'!O:Q,3,0)</f>
        <v>#N/A</v>
      </c>
      <c r="J1212" s="66" t="str">
        <f aca="false">LEFT(K1212,5)</f>
        <v>38101</v>
      </c>
      <c r="K1212" s="67" t="s">
        <v>2364</v>
      </c>
      <c r="L1212" s="82" t="s">
        <v>2432</v>
      </c>
      <c r="M1212" s="66" t="str">
        <f aca="false">VLOOKUP(L1212,'AÇÕES ESTRATÉGICAS'!D:E,2,0)</f>
        <v>2040</v>
      </c>
      <c r="N1212" s="66" t="str">
        <f aca="false">CONCATENATE(J1212,O1212)</f>
        <v>38101IMPLANTAÇÃO DE CENTROS DE REFERÊNCIA EM ODONTOLOGIA PARA ATENDIMENTO ÀS PESSOAS COM DEFICIÊNCIA INTELECTUAL E AUTISMO (01 TERESINA/01- REGIÃO NORTE/ 01 REGIÃO SUL)</v>
      </c>
      <c r="O1212" s="13" t="s">
        <v>2438</v>
      </c>
      <c r="P1212" s="13" t="s">
        <v>1300</v>
      </c>
      <c r="Q1212" s="15" t="n">
        <v>2</v>
      </c>
      <c r="R1212" s="69" t="str">
        <f aca="false">VLOOKUP(O1212,'PRODUTOS PPA'!G:G,1,0)</f>
        <v>IMPLANTAÇÃO DE CENTROS DE REFERÊNCIA EM ODONTOLOGIA PARA ATENDIMENTO ÀS PESSOAS COM DEFICIÊNCIA INTELECTUAL E AUTISMO (01 TERESINA/01- REGIÃO NORTE/ 01 REGIÃO SUL)</v>
      </c>
      <c r="S1212" s="15" t="e">
        <f aca="false">#N/A</f>
        <v>#N/A</v>
      </c>
      <c r="T1212" s="15" t="e">
        <f aca="false">#N/A</f>
        <v>#N/A</v>
      </c>
      <c r="U1212" s="15" t="e">
        <f aca="false">#N/A</f>
        <v>#N/A</v>
      </c>
      <c r="V1212" s="15"/>
      <c r="W1212" s="13"/>
      <c r="X1212" s="13"/>
      <c r="Y1212" s="13"/>
      <c r="Z1212" s="13"/>
      <c r="AA1212" s="13"/>
      <c r="AB1212" s="13"/>
      <c r="AC1212" s="13"/>
      <c r="AD1212" s="13"/>
      <c r="AE1212" s="13"/>
      <c r="AF1212" s="13"/>
    </row>
    <row r="1213" customFormat="false" ht="15" hidden="false" customHeight="true" outlineLevel="0" collapsed="false">
      <c r="A1213" s="60" t="s">
        <v>58</v>
      </c>
      <c r="B1213" s="61" t="str">
        <f aca="false">VLOOKUP(A1213,PROGRAMAS!A:I,5,0)</f>
        <v>TEMÁTICO</v>
      </c>
      <c r="C1213" s="62" t="str">
        <f aca="false">VLOOKUP(A1213,PROGRAMAS!A:I,2,0)</f>
        <v>GARANTIA DOS DIREITOS E INCLUSÃO DA PESSOA COM DEFICIÊNCIA</v>
      </c>
      <c r="D1213" s="62" t="str">
        <f aca="false">VLOOKUP(A1213,PROGRAMAS!A:O,3,0)</f>
        <v>DIRETRIZ I</v>
      </c>
      <c r="E1213" s="62" t="str">
        <f aca="false">VLOOKUP(A1213,PROGRAMAS!A:O,6,0)</f>
        <v>SAÚDE E ASSISTÊNCIA SOCIAL</v>
      </c>
      <c r="F1213" s="73" t="e">
        <f aca="false">#N/A</f>
        <v>#N/A</v>
      </c>
      <c r="G1213" s="66" t="e">
        <f aca="false">VLOOKUP(F1213,'AÇÕES ORÇAMENTÁRIAS'!D:E,2,0)</f>
        <v>#N/A</v>
      </c>
      <c r="H1213" s="65" t="e">
        <f aca="false">VLOOKUP(CONCATENATE(G1213,J1213),'AÇÕES ORÇAMENTÁRIAS'!O:P,2,0)</f>
        <v>#N/A</v>
      </c>
      <c r="I1213" s="65" t="e">
        <f aca="false">VLOOKUP(CONCATENATE(G1213,J1213),'AÇÕES ORÇAMENTÁRIAS'!O:Q,3,0)</f>
        <v>#N/A</v>
      </c>
      <c r="J1213" s="66" t="str">
        <f aca="false">LEFT(K1213,5)</f>
        <v>38101</v>
      </c>
      <c r="K1213" s="67" t="s">
        <v>2364</v>
      </c>
      <c r="L1213" s="82" t="s">
        <v>2432</v>
      </c>
      <c r="M1213" s="66" t="str">
        <f aca="false">VLOOKUP(L1213,'AÇÕES ESTRATÉGICAS'!D:E,2,0)</f>
        <v>2040</v>
      </c>
      <c r="N1213" s="66" t="str">
        <f aca="false">CONCATENATE(J1213,O1213)</f>
        <v>38101IMPLANTAÇÃO DO SERVIÇO DE MANUTENÇÃO DOS EQUIPAMENTOS ORTOPÉDICOS DISPONIBILIZADOS AOS USUÁRIOS DE ÓRTESE E PRÓTESE DO CEIR</v>
      </c>
      <c r="O1213" s="13" t="s">
        <v>2439</v>
      </c>
      <c r="P1213" s="13" t="s">
        <v>251</v>
      </c>
      <c r="Q1213" s="15" t="n">
        <v>1</v>
      </c>
      <c r="R1213" s="69" t="str">
        <f aca="false">VLOOKUP(O1213,'PRODUTOS PPA'!G:G,1,0)</f>
        <v>IMPLANTAÇÃO DO SERVIÇO DE MANUTENÇÃO DOS EQUIPAMENTOS ORTOPÉDICOS DISPONIBILIZADOS AOS USUÁRIOS DE ÓRTESE E PRÓTESE DO CEIR</v>
      </c>
      <c r="S1213" s="15" t="e">
        <f aca="false">#N/A</f>
        <v>#N/A</v>
      </c>
      <c r="T1213" s="15" t="e">
        <f aca="false">#N/A</f>
        <v>#N/A</v>
      </c>
      <c r="U1213" s="15" t="e">
        <f aca="false">#N/A</f>
        <v>#N/A</v>
      </c>
      <c r="V1213" s="15"/>
      <c r="W1213" s="13"/>
      <c r="X1213" s="13"/>
      <c r="Y1213" s="13"/>
      <c r="Z1213" s="13"/>
      <c r="AA1213" s="13"/>
      <c r="AB1213" s="13"/>
      <c r="AC1213" s="13"/>
      <c r="AD1213" s="13"/>
      <c r="AE1213" s="13"/>
      <c r="AF1213" s="13"/>
    </row>
    <row r="1214" customFormat="false" ht="15" hidden="false" customHeight="true" outlineLevel="0" collapsed="false">
      <c r="A1214" s="60" t="s">
        <v>58</v>
      </c>
      <c r="B1214" s="61" t="str">
        <f aca="false">VLOOKUP(A1214,PROGRAMAS!A:I,5,0)</f>
        <v>TEMÁTICO</v>
      </c>
      <c r="C1214" s="62" t="str">
        <f aca="false">VLOOKUP(A1214,PROGRAMAS!A:I,2,0)</f>
        <v>GARANTIA DOS DIREITOS E INCLUSÃO DA PESSOA COM DEFICIÊNCIA</v>
      </c>
      <c r="D1214" s="62" t="str">
        <f aca="false">VLOOKUP(A1214,PROGRAMAS!A:O,3,0)</f>
        <v>DIRETRIZ I</v>
      </c>
      <c r="E1214" s="62" t="str">
        <f aca="false">VLOOKUP(A1214,PROGRAMAS!A:O,6,0)</f>
        <v>SAÚDE E ASSISTÊNCIA SOCIAL</v>
      </c>
      <c r="F1214" s="73" t="e">
        <f aca="false">#N/A</f>
        <v>#N/A</v>
      </c>
      <c r="G1214" s="66" t="e">
        <f aca="false">VLOOKUP(F1214,'AÇÕES ORÇAMENTÁRIAS'!D:E,2,0)</f>
        <v>#N/A</v>
      </c>
      <c r="H1214" s="65" t="e">
        <f aca="false">VLOOKUP(CONCATENATE(G1214,J1214),'AÇÕES ORÇAMENTÁRIAS'!O:P,2,0)</f>
        <v>#N/A</v>
      </c>
      <c r="I1214" s="65" t="e">
        <f aca="false">VLOOKUP(CONCATENATE(G1214,J1214),'AÇÕES ORÇAMENTÁRIAS'!O:Q,3,0)</f>
        <v>#N/A</v>
      </c>
      <c r="J1214" s="66" t="str">
        <f aca="false">LEFT(K1214,5)</f>
        <v>38101</v>
      </c>
      <c r="K1214" s="67" t="s">
        <v>2364</v>
      </c>
      <c r="L1214" s="82" t="s">
        <v>2432</v>
      </c>
      <c r="M1214" s="66" t="str">
        <f aca="false">VLOOKUP(L1214,'AÇÕES ESTRATÉGICAS'!D:E,2,0)</f>
        <v>2040</v>
      </c>
      <c r="N1214" s="66" t="str">
        <f aca="false">CONCATENATE(J1214,O1214)</f>
        <v>38101IMPLEMENTAÇÃO DO ATENDIMENTO EQUOTERÁPICO DOS CENTROS DE TERESINA E PARNAÍBA, BEM COMO, A IMPLANTAÇÃO DE UM NOVO CENTRO EM FLORIANO</v>
      </c>
      <c r="O1214" s="13" t="s">
        <v>2440</v>
      </c>
      <c r="P1214" s="13" t="s">
        <v>251</v>
      </c>
      <c r="Q1214" s="15" t="n">
        <v>2</v>
      </c>
      <c r="R1214" s="69" t="str">
        <f aca="false">VLOOKUP(O1214,'PRODUTOS PPA'!G:G,1,0)</f>
        <v>IMPLEMENTAÇÃO DO ATENDIMENTO EQUOTERÁPICO DOS CENTROS DE TERESINA E PARNAÍBA, BEM COMO, A IMPLANTAÇÃO DE UM NOVO CENTRO EM FLORIANO</v>
      </c>
      <c r="S1214" s="15" t="e">
        <f aca="false">#N/A</f>
        <v>#N/A</v>
      </c>
      <c r="T1214" s="15" t="e">
        <f aca="false">#N/A</f>
        <v>#N/A</v>
      </c>
      <c r="U1214" s="15" t="e">
        <f aca="false">#N/A</f>
        <v>#N/A</v>
      </c>
      <c r="V1214" s="15"/>
      <c r="W1214" s="13"/>
      <c r="X1214" s="13"/>
      <c r="Y1214" s="13"/>
      <c r="Z1214" s="13"/>
      <c r="AA1214" s="13"/>
      <c r="AB1214" s="13"/>
      <c r="AC1214" s="13"/>
      <c r="AD1214" s="13"/>
      <c r="AE1214" s="13"/>
      <c r="AF1214" s="13"/>
    </row>
    <row r="1215" customFormat="false" ht="15" hidden="false" customHeight="true" outlineLevel="0" collapsed="false">
      <c r="A1215" s="60" t="s">
        <v>58</v>
      </c>
      <c r="B1215" s="61" t="str">
        <f aca="false">VLOOKUP(A1215,PROGRAMAS!A:I,5,0)</f>
        <v>TEMÁTICO</v>
      </c>
      <c r="C1215" s="62" t="str">
        <f aca="false">VLOOKUP(A1215,PROGRAMAS!A:I,2,0)</f>
        <v>GARANTIA DOS DIREITOS E INCLUSÃO DA PESSOA COM DEFICIÊNCIA</v>
      </c>
      <c r="D1215" s="62" t="str">
        <f aca="false">VLOOKUP(A1215,PROGRAMAS!A:O,3,0)</f>
        <v>DIRETRIZ I</v>
      </c>
      <c r="E1215" s="62" t="str">
        <f aca="false">VLOOKUP(A1215,PROGRAMAS!A:O,6,0)</f>
        <v>SAÚDE E ASSISTÊNCIA SOCIAL</v>
      </c>
      <c r="F1215" s="73" t="e">
        <f aca="false">#N/A</f>
        <v>#N/A</v>
      </c>
      <c r="G1215" s="66" t="e">
        <f aca="false">VLOOKUP(F1215,'AÇÕES ORÇAMENTÁRIAS'!D:E,2,0)</f>
        <v>#N/A</v>
      </c>
      <c r="H1215" s="65" t="e">
        <f aca="false">VLOOKUP(CONCATENATE(G1215,J1215),'AÇÕES ORÇAMENTÁRIAS'!O:P,2,0)</f>
        <v>#N/A</v>
      </c>
      <c r="I1215" s="65" t="e">
        <f aca="false">VLOOKUP(CONCATENATE(G1215,J1215),'AÇÕES ORÇAMENTÁRIAS'!O:Q,3,0)</f>
        <v>#N/A</v>
      </c>
      <c r="J1215" s="66" t="str">
        <f aca="false">LEFT(K1215,5)</f>
        <v>38101</v>
      </c>
      <c r="K1215" s="67" t="s">
        <v>2364</v>
      </c>
      <c r="L1215" s="82" t="s">
        <v>2432</v>
      </c>
      <c r="M1215" s="66" t="str">
        <f aca="false">VLOOKUP(L1215,'AÇÕES ESTRATÉGICAS'!D:E,2,0)</f>
        <v>2040</v>
      </c>
      <c r="N1215" s="66" t="str">
        <f aca="false">CONCATENATE(J1215,O1215)</f>
        <v>38101REALIZAÇÃO DA SEMANA ESTADUAL DE PREVENÇÃO DE DEFICIÊNCIAS</v>
      </c>
      <c r="O1215" s="13" t="s">
        <v>2441</v>
      </c>
      <c r="P1215" s="13" t="s">
        <v>311</v>
      </c>
      <c r="Q1215" s="15" t="n">
        <v>1</v>
      </c>
      <c r="R1215" s="69" t="str">
        <f aca="false">VLOOKUP(O1215,'PRODUTOS PPA'!G:G,1,0)</f>
        <v>REALIZAÇÃO DA SEMANA ESTADUAL DE PREVENÇÃO DE DEFICIÊNCIAS</v>
      </c>
      <c r="S1215" s="15" t="e">
        <f aca="false">#N/A</f>
        <v>#N/A</v>
      </c>
      <c r="T1215" s="15" t="e">
        <f aca="false">#N/A</f>
        <v>#N/A</v>
      </c>
      <c r="U1215" s="15" t="e">
        <f aca="false">#N/A</f>
        <v>#N/A</v>
      </c>
      <c r="V1215" s="15"/>
      <c r="W1215" s="13"/>
      <c r="X1215" s="13"/>
      <c r="Y1215" s="13"/>
      <c r="Z1215" s="13"/>
      <c r="AA1215" s="13"/>
      <c r="AB1215" s="13"/>
      <c r="AC1215" s="13"/>
      <c r="AD1215" s="13"/>
      <c r="AE1215" s="13"/>
      <c r="AF1215" s="13"/>
    </row>
    <row r="1216" customFormat="false" ht="15" hidden="false" customHeight="true" outlineLevel="0" collapsed="false">
      <c r="A1216" s="60" t="s">
        <v>58</v>
      </c>
      <c r="B1216" s="61" t="str">
        <f aca="false">VLOOKUP(A1216,PROGRAMAS!A:I,5,0)</f>
        <v>TEMÁTICO</v>
      </c>
      <c r="C1216" s="62" t="str">
        <f aca="false">VLOOKUP(A1216,PROGRAMAS!A:I,2,0)</f>
        <v>GARANTIA DOS DIREITOS E INCLUSÃO DA PESSOA COM DEFICIÊNCIA</v>
      </c>
      <c r="D1216" s="62" t="str">
        <f aca="false">VLOOKUP(A1216,PROGRAMAS!A:O,3,0)</f>
        <v>DIRETRIZ I</v>
      </c>
      <c r="E1216" s="62" t="str">
        <f aca="false">VLOOKUP(A1216,PROGRAMAS!A:O,6,0)</f>
        <v>SAÚDE E ASSISTÊNCIA SOCIAL</v>
      </c>
      <c r="F1216" s="73" t="e">
        <f aca="false">#N/A</f>
        <v>#N/A</v>
      </c>
      <c r="G1216" s="66" t="e">
        <f aca="false">VLOOKUP(F1216,'AÇÕES ORÇAMENTÁRIAS'!D:E,2,0)</f>
        <v>#N/A</v>
      </c>
      <c r="H1216" s="65" t="e">
        <f aca="false">VLOOKUP(CONCATENATE(G1216,J1216),'AÇÕES ORÇAMENTÁRIAS'!O:P,2,0)</f>
        <v>#N/A</v>
      </c>
      <c r="I1216" s="65" t="e">
        <f aca="false">VLOOKUP(CONCATENATE(G1216,J1216),'AÇÕES ORÇAMENTÁRIAS'!O:Q,3,0)</f>
        <v>#N/A</v>
      </c>
      <c r="J1216" s="66" t="str">
        <f aca="false">LEFT(K1216,5)</f>
        <v>38101</v>
      </c>
      <c r="K1216" s="67" t="s">
        <v>2364</v>
      </c>
      <c r="L1216" s="82" t="s">
        <v>2432</v>
      </c>
      <c r="M1216" s="66" t="str">
        <f aca="false">VLOOKUP(L1216,'AÇÕES ESTRATÉGICAS'!D:E,2,0)</f>
        <v>2040</v>
      </c>
      <c r="N1216" s="66" t="str">
        <f aca="false">CONCATENATE(J1216,O1216)</f>
        <v>38101REALIZAÇÃO DO SEMINÁRIO ESTADUAL DE SAÚDE: DIREITOS SEXUAIS E REPRODUTIVOS DAS PESSOAS COM DEFICIÊNCIA</v>
      </c>
      <c r="O1216" s="13" t="s">
        <v>2442</v>
      </c>
      <c r="P1216" s="13" t="s">
        <v>311</v>
      </c>
      <c r="Q1216" s="15" t="n">
        <v>1</v>
      </c>
      <c r="R1216" s="69" t="str">
        <f aca="false">VLOOKUP(O1216,'PRODUTOS PPA'!G:G,1,0)</f>
        <v>REALIZAÇÃO DO SEMINÁRIO ESTADUAL DE SAÚDE: DIREITOS SEXUAIS E REPRODUTIVOS DAS PESSOAS COM DEFICIÊNCIA</v>
      </c>
      <c r="S1216" s="15" t="e">
        <f aca="false">#N/A</f>
        <v>#N/A</v>
      </c>
      <c r="T1216" s="15" t="e">
        <f aca="false">#N/A</f>
        <v>#N/A</v>
      </c>
      <c r="U1216" s="15" t="e">
        <f aca="false">#N/A</f>
        <v>#N/A</v>
      </c>
      <c r="V1216" s="15"/>
      <c r="W1216" s="13"/>
      <c r="X1216" s="13"/>
      <c r="Y1216" s="13"/>
      <c r="Z1216" s="13"/>
      <c r="AA1216" s="13"/>
      <c r="AB1216" s="13"/>
      <c r="AC1216" s="13"/>
      <c r="AD1216" s="13"/>
      <c r="AE1216" s="13"/>
      <c r="AF1216" s="13"/>
    </row>
    <row r="1217" customFormat="false" ht="15" hidden="false" customHeight="true" outlineLevel="0" collapsed="false">
      <c r="A1217" s="60" t="s">
        <v>94</v>
      </c>
      <c r="B1217" s="61" t="str">
        <f aca="false">VLOOKUP(A1217,PROGRAMAS!A:I,5,0)</f>
        <v>GESTÃO</v>
      </c>
      <c r="C1217" s="62" t="str">
        <f aca="false">VLOOKUP(A1217,PROGRAMAS!A:I,2,0)</f>
        <v>GESTÃO E MANUTENÇÃO DO PODER EXECUTIVO</v>
      </c>
      <c r="D1217" s="62" t="str">
        <f aca="false">VLOOKUP(A1217,PROGRAMAS!A:O,3,0)</f>
        <v>DIRETRIZ IV</v>
      </c>
      <c r="E1217" s="62"/>
      <c r="F1217" s="74" t="s">
        <v>255</v>
      </c>
      <c r="G1217" s="66" t="str">
        <f aca="false">VLOOKUP(F1217,'AÇÕES ORÇAMENTÁRIAS'!D:E,2,0)</f>
        <v>2000</v>
      </c>
      <c r="H1217" s="65" t="n">
        <f aca="false">VLOOKUP(CONCATENATE(G1217,J1217),'AÇÕES ORÇAMENTÁRIAS'!O:P,2,0)</f>
        <v>1154407</v>
      </c>
      <c r="I1217" s="65" t="n">
        <f aca="false">VLOOKUP(CONCATENATE(G1217,J1217),'AÇÕES ORÇAMENTÁRIAS'!O:Q,3,0)</f>
        <v>570768.64</v>
      </c>
      <c r="J1217" s="66" t="str">
        <f aca="false">LEFT(K1217,5)</f>
        <v>38101</v>
      </c>
      <c r="K1217" s="67" t="s">
        <v>2364</v>
      </c>
      <c r="L1217" s="82" t="s">
        <v>2443</v>
      </c>
      <c r="M1217" s="66" t="str">
        <f aca="false">VLOOKUP(L1217,'AÇÕES ESTRATÉGICAS'!D:E,2,0)</f>
        <v>2535</v>
      </c>
      <c r="N1217" s="66" t="str">
        <f aca="false">CONCATENATE(J1217,O1217)</f>
        <v>38101AUMENTAR O CONTINGENTE DE PROFISSIONAIS ATRAVÉS DE CONCURSO PÚBLICO</v>
      </c>
      <c r="O1217" s="74" t="s">
        <v>2444</v>
      </c>
      <c r="P1217" s="74" t="s">
        <v>1610</v>
      </c>
      <c r="Q1217" s="15" t="n">
        <v>1</v>
      </c>
      <c r="R1217" s="69" t="str">
        <f aca="false">VLOOKUP(O1217,'PRODUTOS PPA'!G:G,1,0)</f>
        <v>AUMENTAR O CONTINGENTE DE PROFISSIONAIS ATRAVÉS DE CONCURSO PÚBLICO</v>
      </c>
      <c r="S1217" s="15" t="s">
        <v>255</v>
      </c>
      <c r="T1217" s="15" t="s">
        <v>260</v>
      </c>
      <c r="U1217" s="15" t="n">
        <v>1154407</v>
      </c>
      <c r="V1217" s="15"/>
      <c r="W1217" s="13"/>
      <c r="X1217" s="13"/>
      <c r="Y1217" s="13"/>
      <c r="Z1217" s="13"/>
      <c r="AA1217" s="13"/>
      <c r="AB1217" s="13"/>
      <c r="AC1217" s="13"/>
      <c r="AD1217" s="13"/>
      <c r="AE1217" s="13"/>
      <c r="AF1217" s="13"/>
    </row>
    <row r="1218" customFormat="false" ht="15" hidden="false" customHeight="true" outlineLevel="0" collapsed="false">
      <c r="A1218" s="60" t="s">
        <v>94</v>
      </c>
      <c r="B1218" s="61" t="str">
        <f aca="false">VLOOKUP(A1218,PROGRAMAS!A:I,5,0)</f>
        <v>GESTÃO</v>
      </c>
      <c r="C1218" s="62" t="str">
        <f aca="false">VLOOKUP(A1218,PROGRAMAS!A:I,2,0)</f>
        <v>GESTÃO E MANUTENÇÃO DO PODER EXECUTIVO</v>
      </c>
      <c r="D1218" s="62" t="str">
        <f aca="false">VLOOKUP(A1218,PROGRAMAS!A:O,3,0)</f>
        <v>DIRETRIZ IV</v>
      </c>
      <c r="E1218" s="62"/>
      <c r="F1218" s="74" t="s">
        <v>255</v>
      </c>
      <c r="G1218" s="66" t="str">
        <f aca="false">VLOOKUP(F1218,'AÇÕES ORÇAMENTÁRIAS'!D:E,2,0)</f>
        <v>2000</v>
      </c>
      <c r="H1218" s="65" t="n">
        <f aca="false">VLOOKUP(CONCATENATE(G1218,J1218),'AÇÕES ORÇAMENTÁRIAS'!O:P,2,0)</f>
        <v>1154407</v>
      </c>
      <c r="I1218" s="65" t="n">
        <f aca="false">VLOOKUP(CONCATENATE(G1218,J1218),'AÇÕES ORÇAMENTÁRIAS'!O:Q,3,0)</f>
        <v>570768.64</v>
      </c>
      <c r="J1218" s="66" t="str">
        <f aca="false">LEFT(K1218,5)</f>
        <v>38101</v>
      </c>
      <c r="K1218" s="67" t="s">
        <v>2364</v>
      </c>
      <c r="L1218" s="82" t="s">
        <v>2443</v>
      </c>
      <c r="M1218" s="66" t="str">
        <f aca="false">VLOOKUP(L1218,'AÇÕES ESTRATÉGICAS'!D:E,2,0)</f>
        <v>2535</v>
      </c>
      <c r="N1218" s="66" t="str">
        <f aca="false">CONCATENATE(J1218,O1218)</f>
        <v>38101FORTALECIMENTO DA ARTICULAÇÃO INTERINSTITUCIONAL</v>
      </c>
      <c r="O1218" s="74" t="s">
        <v>2445</v>
      </c>
      <c r="P1218" s="74" t="s">
        <v>1300</v>
      </c>
      <c r="Q1218" s="15" t="n">
        <v>50</v>
      </c>
      <c r="R1218" s="69" t="str">
        <f aca="false">VLOOKUP(O1218,'PRODUTOS PPA'!G:G,1,0)</f>
        <v>FORTALECIMENTO DA ARTICULAÇÃO INTERINSTITUCIONAL</v>
      </c>
      <c r="S1218" s="15" t="s">
        <v>255</v>
      </c>
      <c r="T1218" s="15" t="s">
        <v>260</v>
      </c>
      <c r="U1218" s="15" t="n">
        <v>1154407</v>
      </c>
      <c r="V1218" s="15"/>
      <c r="W1218" s="13"/>
      <c r="X1218" s="13"/>
      <c r="Y1218" s="13"/>
      <c r="Z1218" s="13"/>
      <c r="AA1218" s="13"/>
      <c r="AB1218" s="13"/>
      <c r="AC1218" s="13"/>
      <c r="AD1218" s="13"/>
      <c r="AE1218" s="13"/>
      <c r="AF1218" s="13"/>
    </row>
    <row r="1219" customFormat="false" ht="15" hidden="false" customHeight="true" outlineLevel="0" collapsed="false">
      <c r="A1219" s="60" t="s">
        <v>94</v>
      </c>
      <c r="B1219" s="61" t="str">
        <f aca="false">VLOOKUP(A1219,PROGRAMAS!A:I,5,0)</f>
        <v>GESTÃO</v>
      </c>
      <c r="C1219" s="62" t="str">
        <f aca="false">VLOOKUP(A1219,PROGRAMAS!A:I,2,0)</f>
        <v>GESTÃO E MANUTENÇÃO DO PODER EXECUTIVO</v>
      </c>
      <c r="D1219" s="62" t="str">
        <f aca="false">VLOOKUP(A1219,PROGRAMAS!A:O,3,0)</f>
        <v>DIRETRIZ IV</v>
      </c>
      <c r="E1219" s="62"/>
      <c r="F1219" s="74" t="s">
        <v>255</v>
      </c>
      <c r="G1219" s="66" t="str">
        <f aca="false">VLOOKUP(F1219,'AÇÕES ORÇAMENTÁRIAS'!D:E,2,0)</f>
        <v>2000</v>
      </c>
      <c r="H1219" s="65" t="n">
        <f aca="false">VLOOKUP(CONCATENATE(G1219,J1219),'AÇÕES ORÇAMENTÁRIAS'!O:P,2,0)</f>
        <v>1154407</v>
      </c>
      <c r="I1219" s="65" t="n">
        <f aca="false">VLOOKUP(CONCATENATE(G1219,J1219),'AÇÕES ORÇAMENTÁRIAS'!O:Q,3,0)</f>
        <v>570768.64</v>
      </c>
      <c r="J1219" s="66" t="str">
        <f aca="false">LEFT(K1219,5)</f>
        <v>38101</v>
      </c>
      <c r="K1219" s="67" t="s">
        <v>2364</v>
      </c>
      <c r="L1219" s="82" t="s">
        <v>2443</v>
      </c>
      <c r="M1219" s="66" t="str">
        <f aca="false">VLOOKUP(L1219,'AÇÕES ESTRATÉGICAS'!D:E,2,0)</f>
        <v>2535</v>
      </c>
      <c r="N1219" s="66" t="str">
        <f aca="false">CONCATENATE(J1219,O1219)</f>
        <v>38101MANUTENÇÃO DA SEDE</v>
      </c>
      <c r="O1219" s="74" t="s">
        <v>2446</v>
      </c>
      <c r="P1219" s="74" t="s">
        <v>1300</v>
      </c>
      <c r="Q1219" s="15" t="n">
        <v>1</v>
      </c>
      <c r="R1219" s="69" t="str">
        <f aca="false">VLOOKUP(O1219,'PRODUTOS PPA'!G:G,1,0)</f>
        <v>MANUTENÇÃO DA SEDE</v>
      </c>
      <c r="S1219" s="15" t="s">
        <v>255</v>
      </c>
      <c r="T1219" s="15" t="s">
        <v>260</v>
      </c>
      <c r="U1219" s="15" t="n">
        <v>1154407</v>
      </c>
      <c r="V1219" s="15"/>
      <c r="W1219" s="13"/>
      <c r="X1219" s="13"/>
      <c r="Y1219" s="13"/>
      <c r="Z1219" s="13"/>
      <c r="AA1219" s="13"/>
      <c r="AB1219" s="13"/>
      <c r="AC1219" s="13"/>
      <c r="AD1219" s="13"/>
      <c r="AE1219" s="13"/>
      <c r="AF1219" s="13"/>
    </row>
    <row r="1220" customFormat="false" ht="15" hidden="false" customHeight="true" outlineLevel="0" collapsed="false">
      <c r="A1220" s="60" t="s">
        <v>94</v>
      </c>
      <c r="B1220" s="61" t="str">
        <f aca="false">VLOOKUP(A1220,PROGRAMAS!A:I,5,0)</f>
        <v>GESTÃO</v>
      </c>
      <c r="C1220" s="62" t="str">
        <f aca="false">VLOOKUP(A1220,PROGRAMAS!A:I,2,0)</f>
        <v>GESTÃO E MANUTENÇÃO DO PODER EXECUTIVO</v>
      </c>
      <c r="D1220" s="62" t="str">
        <f aca="false">VLOOKUP(A1220,PROGRAMAS!A:O,3,0)</f>
        <v>DIRETRIZ IV</v>
      </c>
      <c r="E1220" s="62"/>
      <c r="F1220" s="74" t="s">
        <v>255</v>
      </c>
      <c r="G1220" s="66" t="str">
        <f aca="false">VLOOKUP(F1220,'AÇÕES ORÇAMENTÁRIAS'!D:E,2,0)</f>
        <v>2000</v>
      </c>
      <c r="H1220" s="65" t="n">
        <f aca="false">VLOOKUP(CONCATENATE(G1220,J1220),'AÇÕES ORÇAMENTÁRIAS'!O:P,2,0)</f>
        <v>1154407</v>
      </c>
      <c r="I1220" s="65" t="n">
        <f aca="false">VLOOKUP(CONCATENATE(G1220,J1220),'AÇÕES ORÇAMENTÁRIAS'!O:Q,3,0)</f>
        <v>570768.64</v>
      </c>
      <c r="J1220" s="66" t="str">
        <f aca="false">LEFT(K1220,5)</f>
        <v>38101</v>
      </c>
      <c r="K1220" s="67" t="s">
        <v>2364</v>
      </c>
      <c r="L1220" s="82" t="s">
        <v>2443</v>
      </c>
      <c r="M1220" s="66" t="str">
        <f aca="false">VLOOKUP(L1220,'AÇÕES ESTRATÉGICAS'!D:E,2,0)</f>
        <v>2535</v>
      </c>
      <c r="N1220" s="66" t="str">
        <f aca="false">CONCATENATE(J1220,O1220)</f>
        <v>38101MANUTENÇÃO DO CONEDE/PI</v>
      </c>
      <c r="O1220" s="74" t="s">
        <v>2447</v>
      </c>
      <c r="P1220" s="74" t="s">
        <v>1300</v>
      </c>
      <c r="Q1220" s="15" t="n">
        <v>40</v>
      </c>
      <c r="R1220" s="69" t="str">
        <f aca="false">VLOOKUP(O1220,'PRODUTOS PPA'!G:G,1,0)</f>
        <v>MANUTENÇÃO DO CONEDE/PI</v>
      </c>
      <c r="S1220" s="15" t="s">
        <v>255</v>
      </c>
      <c r="T1220" s="15" t="s">
        <v>260</v>
      </c>
      <c r="U1220" s="15" t="n">
        <v>1154407</v>
      </c>
      <c r="V1220" s="15"/>
      <c r="W1220" s="13"/>
      <c r="X1220" s="13"/>
      <c r="Y1220" s="13"/>
      <c r="Z1220" s="13"/>
      <c r="AA1220" s="13"/>
      <c r="AB1220" s="13"/>
      <c r="AC1220" s="13"/>
      <c r="AD1220" s="13"/>
      <c r="AE1220" s="13"/>
      <c r="AF1220" s="13"/>
    </row>
    <row r="1221" customFormat="false" ht="15" hidden="false" customHeight="true" outlineLevel="0" collapsed="false">
      <c r="A1221" s="60" t="s">
        <v>58</v>
      </c>
      <c r="B1221" s="61" t="str">
        <f aca="false">VLOOKUP(A1221,PROGRAMAS!A:I,5,0)</f>
        <v>TEMÁTICO</v>
      </c>
      <c r="C1221" s="62" t="str">
        <f aca="false">VLOOKUP(A1221,PROGRAMAS!A:I,2,0)</f>
        <v>GARANTIA DOS DIREITOS E INCLUSÃO DA PESSOA COM DEFICIÊNCIA</v>
      </c>
      <c r="D1221" s="62" t="str">
        <f aca="false">VLOOKUP(A1221,PROGRAMAS!A:O,3,0)</f>
        <v>DIRETRIZ I</v>
      </c>
      <c r="E1221" s="62" t="str">
        <f aca="false">VLOOKUP(A1221,PROGRAMAS!A:O,6,0)</f>
        <v>SAÚDE E ASSISTÊNCIA SOCIAL</v>
      </c>
      <c r="F1221" s="74" t="s">
        <v>2448</v>
      </c>
      <c r="G1221" s="66" t="str">
        <f aca="false">VLOOKUP(F1221,'AÇÕES ORÇAMENTÁRIAS'!D:E,2,0)</f>
        <v>1374</v>
      </c>
      <c r="H1221" s="65" t="n">
        <f aca="false">VLOOKUP(CONCATENATE(G1221,J1221),'AÇÕES ORÇAMENTÁRIAS'!O:P,2,0)</f>
        <v>622921</v>
      </c>
      <c r="I1221" s="65" t="n">
        <f aca="false">VLOOKUP(CONCATENATE(G1221,J1221),'AÇÕES ORÇAMENTÁRIAS'!O:Q,3,0)</f>
        <v>0</v>
      </c>
      <c r="J1221" s="66" t="str">
        <f aca="false">LEFT(K1221,5)</f>
        <v>38102</v>
      </c>
      <c r="K1221" s="67" t="s">
        <v>2449</v>
      </c>
      <c r="L1221" s="82" t="s">
        <v>2450</v>
      </c>
      <c r="M1221" s="66" t="str">
        <f aca="false">VLOOKUP(L1221,'AÇÕES ESTRATÉGICAS'!D:E,2,0)</f>
        <v>2640</v>
      </c>
      <c r="N1221" s="66" t="str">
        <f aca="false">CONCATENATE(J1221,O1221)</f>
        <v>38102IMPLEMENTAÇÃO DE PROGRAMAS E PROJETOS DA POLITICA DE ATENDIMENTO AS PESSOAS COM DEFICIÊNCIA</v>
      </c>
      <c r="O1221" s="13" t="s">
        <v>2451</v>
      </c>
      <c r="P1221" s="13" t="s">
        <v>1300</v>
      </c>
      <c r="Q1221" s="15" t="n">
        <v>50</v>
      </c>
      <c r="R1221" s="69" t="str">
        <f aca="false">VLOOKUP(O1221,'PRODUTOS PPA'!G:G,1,0)</f>
        <v>IMPLEMENTAÇÃO DE PROGRAMAS E PROJETOS DA POLITICA DE ATENDIMENTO AS PESSOAS COM DEFICIÊNCIA</v>
      </c>
      <c r="S1221" s="15" t="s">
        <v>2448</v>
      </c>
      <c r="T1221" s="15" t="s">
        <v>2452</v>
      </c>
      <c r="U1221" s="15" t="n">
        <v>622921</v>
      </c>
      <c r="V1221" s="15"/>
      <c r="W1221" s="13"/>
      <c r="X1221" s="13"/>
      <c r="Y1221" s="13"/>
      <c r="Z1221" s="13"/>
      <c r="AA1221" s="13"/>
      <c r="AB1221" s="13"/>
      <c r="AC1221" s="13"/>
      <c r="AD1221" s="13"/>
      <c r="AE1221" s="13"/>
      <c r="AF1221" s="13"/>
    </row>
    <row r="1222" customFormat="false" ht="15" hidden="false" customHeight="true" outlineLevel="0" collapsed="false">
      <c r="A1222" s="60" t="s">
        <v>58</v>
      </c>
      <c r="B1222" s="61" t="str">
        <f aca="false">VLOOKUP(A1222,PROGRAMAS!A:I,5,0)</f>
        <v>TEMÁTICO</v>
      </c>
      <c r="C1222" s="62" t="str">
        <f aca="false">VLOOKUP(A1222,PROGRAMAS!A:I,2,0)</f>
        <v>GARANTIA DOS DIREITOS E INCLUSÃO DA PESSOA COM DEFICIÊNCIA</v>
      </c>
      <c r="D1222" s="62" t="str">
        <f aca="false">VLOOKUP(A1222,PROGRAMAS!A:O,3,0)</f>
        <v>DIRETRIZ I</v>
      </c>
      <c r="E1222" s="62" t="str">
        <f aca="false">VLOOKUP(A1222,PROGRAMAS!A:O,6,0)</f>
        <v>SAÚDE E ASSISTÊNCIA SOCIAL</v>
      </c>
      <c r="F1222" s="73" t="e">
        <f aca="false">#N/A</f>
        <v>#N/A</v>
      </c>
      <c r="G1222" s="66" t="e">
        <f aca="false">VLOOKUP(F1222,'AÇÕES ORÇAMENTÁRIAS'!D:E,2,0)</f>
        <v>#N/A</v>
      </c>
      <c r="H1222" s="65" t="e">
        <f aca="false">VLOOKUP(CONCATENATE(G1222,J1222),'AÇÕES ORÇAMENTÁRIAS'!O:P,2,0)</f>
        <v>#N/A</v>
      </c>
      <c r="I1222" s="65" t="e">
        <f aca="false">VLOOKUP(CONCATENATE(G1222,J1222),'AÇÕES ORÇAMENTÁRIAS'!O:Q,3,0)</f>
        <v>#N/A</v>
      </c>
      <c r="J1222" s="66" t="str">
        <f aca="false">LEFT(K1222,5)</f>
        <v>38102</v>
      </c>
      <c r="K1222" s="67" t="s">
        <v>2449</v>
      </c>
      <c r="L1222" s="82" t="s">
        <v>2453</v>
      </c>
      <c r="M1222" s="66" t="str">
        <f aca="false">VLOOKUP(L1222,'AÇÕES ESTRATÉGICAS'!D:E,2,0)</f>
        <v>2599</v>
      </c>
      <c r="N1222" s="66" t="str">
        <f aca="false">CONCATENATE(J1222,O1222)</f>
        <v>38102CAPACITAÇÃO DE GESTORES MUNICIPAIS, PROFISSIONAIS, CONSELHEIROS DE DIREITOS, OPERADORES DE DIREITOS E PESSOAS COM DEFICIÊNCIA)</v>
      </c>
      <c r="O1222" s="13" t="s">
        <v>2454</v>
      </c>
      <c r="P1222" s="13" t="s">
        <v>291</v>
      </c>
      <c r="Q1222" s="15" t="n">
        <v>3</v>
      </c>
      <c r="R1222" s="69" t="str">
        <f aca="false">VLOOKUP(O1222,'PRODUTOS PPA'!G:G,1,0)</f>
        <v>CAPACITAÇÃO DE GESTORES MUNICIPAIS, PROFISSIONAIS, CONSELHEIROS DE DIREITOS, OPERADORES DE DIREITOS E PESSOAS COM DEFICIÊNCIA)</v>
      </c>
      <c r="S1222" s="15" t="e">
        <f aca="false">#N/A</f>
        <v>#N/A</v>
      </c>
      <c r="T1222" s="15" t="e">
        <f aca="false">#N/A</f>
        <v>#N/A</v>
      </c>
      <c r="U1222" s="15" t="e">
        <f aca="false">#N/A</f>
        <v>#N/A</v>
      </c>
      <c r="V1222" s="15"/>
      <c r="W1222" s="13"/>
      <c r="X1222" s="13"/>
      <c r="Y1222" s="13"/>
      <c r="Z1222" s="13"/>
      <c r="AA1222" s="13"/>
      <c r="AB1222" s="13"/>
      <c r="AC1222" s="13"/>
      <c r="AD1222" s="13"/>
      <c r="AE1222" s="13"/>
      <c r="AF1222" s="13"/>
    </row>
    <row r="1223" customFormat="false" ht="15" hidden="false" customHeight="true" outlineLevel="0" collapsed="false">
      <c r="A1223" s="60" t="s">
        <v>58</v>
      </c>
      <c r="B1223" s="61" t="str">
        <f aca="false">VLOOKUP(A1223,PROGRAMAS!A:I,5,0)</f>
        <v>TEMÁTICO</v>
      </c>
      <c r="C1223" s="62" t="str">
        <f aca="false">VLOOKUP(A1223,PROGRAMAS!A:I,2,0)</f>
        <v>GARANTIA DOS DIREITOS E INCLUSÃO DA PESSOA COM DEFICIÊNCIA</v>
      </c>
      <c r="D1223" s="62" t="str">
        <f aca="false">VLOOKUP(A1223,PROGRAMAS!A:O,3,0)</f>
        <v>DIRETRIZ I</v>
      </c>
      <c r="E1223" s="62" t="str">
        <f aca="false">VLOOKUP(A1223,PROGRAMAS!A:O,6,0)</f>
        <v>SAÚDE E ASSISTÊNCIA SOCIAL</v>
      </c>
      <c r="F1223" s="73" t="e">
        <f aca="false">#N/A</f>
        <v>#N/A</v>
      </c>
      <c r="G1223" s="66" t="e">
        <f aca="false">VLOOKUP(F1223,'AÇÕES ORÇAMENTÁRIAS'!D:E,2,0)</f>
        <v>#N/A</v>
      </c>
      <c r="H1223" s="65" t="e">
        <f aca="false">VLOOKUP(CONCATENATE(G1223,J1223),'AÇÕES ORÇAMENTÁRIAS'!O:P,2,0)</f>
        <v>#N/A</v>
      </c>
      <c r="I1223" s="65" t="e">
        <f aca="false">VLOOKUP(CONCATENATE(G1223,J1223),'AÇÕES ORÇAMENTÁRIAS'!O:Q,3,0)</f>
        <v>#N/A</v>
      </c>
      <c r="J1223" s="66" t="str">
        <f aca="false">LEFT(K1223,5)</f>
        <v>38102</v>
      </c>
      <c r="K1223" s="67" t="s">
        <v>2449</v>
      </c>
      <c r="L1223" s="82" t="s">
        <v>2453</v>
      </c>
      <c r="M1223" s="66" t="str">
        <f aca="false">VLOOKUP(L1223,'AÇÕES ESTRATÉGICAS'!D:E,2,0)</f>
        <v>2599</v>
      </c>
      <c r="N1223" s="66" t="str">
        <f aca="false">CONCATENATE(J1223,O1223)</f>
        <v>38102FOMENTO AO FUNDO ESTADUAL DA PESSOA COM DEFICIÊNCIA FUNEDE/PI</v>
      </c>
      <c r="O1223" s="13" t="s">
        <v>2455</v>
      </c>
      <c r="P1223" s="13" t="s">
        <v>267</v>
      </c>
      <c r="Q1223" s="15" t="n">
        <v>50</v>
      </c>
      <c r="R1223" s="69" t="str">
        <f aca="false">VLOOKUP(O1223,'PRODUTOS PPA'!G:G,1,0)</f>
        <v>FOMENTO AO FUNDO ESTADUAL DA PESSOA COM DEFICIÊNCIA FUNEDE/PI</v>
      </c>
      <c r="S1223" s="15" t="e">
        <f aca="false">#N/A</f>
        <v>#N/A</v>
      </c>
      <c r="T1223" s="15" t="e">
        <f aca="false">#N/A</f>
        <v>#N/A</v>
      </c>
      <c r="U1223" s="15" t="e">
        <f aca="false">#N/A</f>
        <v>#N/A</v>
      </c>
      <c r="V1223" s="15"/>
      <c r="W1223" s="13"/>
      <c r="X1223" s="13"/>
      <c r="Y1223" s="13"/>
      <c r="Z1223" s="13"/>
      <c r="AA1223" s="13"/>
      <c r="AB1223" s="13"/>
      <c r="AC1223" s="13"/>
      <c r="AD1223" s="13"/>
      <c r="AE1223" s="13"/>
      <c r="AF1223" s="13"/>
    </row>
    <row r="1224" customFormat="false" ht="15" hidden="false" customHeight="true" outlineLevel="0" collapsed="false">
      <c r="A1224" s="60" t="s">
        <v>58</v>
      </c>
      <c r="B1224" s="61" t="str">
        <f aca="false">VLOOKUP(A1224,PROGRAMAS!A:I,5,0)</f>
        <v>TEMÁTICO</v>
      </c>
      <c r="C1224" s="62" t="str">
        <f aca="false">VLOOKUP(A1224,PROGRAMAS!A:I,2,0)</f>
        <v>GARANTIA DOS DIREITOS E INCLUSÃO DA PESSOA COM DEFICIÊNCIA</v>
      </c>
      <c r="D1224" s="62" t="str">
        <f aca="false">VLOOKUP(A1224,PROGRAMAS!A:O,3,0)</f>
        <v>DIRETRIZ I</v>
      </c>
      <c r="E1224" s="62" t="str">
        <f aca="false">VLOOKUP(A1224,PROGRAMAS!A:O,6,0)</f>
        <v>SAÚDE E ASSISTÊNCIA SOCIAL</v>
      </c>
      <c r="F1224" s="73" t="e">
        <f aca="false">#N/A</f>
        <v>#N/A</v>
      </c>
      <c r="G1224" s="66" t="e">
        <f aca="false">VLOOKUP(F1224,'AÇÕES ORÇAMENTÁRIAS'!D:E,2,0)</f>
        <v>#N/A</v>
      </c>
      <c r="H1224" s="65" t="e">
        <f aca="false">VLOOKUP(CONCATENATE(G1224,J1224),'AÇÕES ORÇAMENTÁRIAS'!O:P,2,0)</f>
        <v>#N/A</v>
      </c>
      <c r="I1224" s="65" t="e">
        <f aca="false">VLOOKUP(CONCATENATE(G1224,J1224),'AÇÕES ORÇAMENTÁRIAS'!O:Q,3,0)</f>
        <v>#N/A</v>
      </c>
      <c r="J1224" s="66" t="str">
        <f aca="false">LEFT(K1224,5)</f>
        <v>38102</v>
      </c>
      <c r="K1224" s="67" t="s">
        <v>2449</v>
      </c>
      <c r="L1224" s="82" t="s">
        <v>2453</v>
      </c>
      <c r="M1224" s="66" t="str">
        <f aca="false">VLOOKUP(L1224,'AÇÕES ESTRATÉGICAS'!D:E,2,0)</f>
        <v>2599</v>
      </c>
      <c r="N1224" s="66" t="str">
        <f aca="false">CONCATENATE(J1224,O1224)</f>
        <v>38102IMPLANTAÇÃO DOS CONSELHOS MUNICIPAIS DOS DIREITOS DA PESSOA COM DEFICIÊNCIA - COMUDES</v>
      </c>
      <c r="O1224" s="13" t="s">
        <v>2456</v>
      </c>
      <c r="P1224" s="13" t="s">
        <v>1300</v>
      </c>
      <c r="Q1224" s="15" t="n">
        <v>15</v>
      </c>
      <c r="R1224" s="69" t="str">
        <f aca="false">VLOOKUP(O1224,'PRODUTOS PPA'!G:G,1,0)</f>
        <v>IMPLANTAÇÃO DOS CONSELHOS MUNICIPAIS DOS DIREITOS DA PESSOA COM DEFICIÊNCIA - COMUDES</v>
      </c>
      <c r="S1224" s="15" t="e">
        <f aca="false">#N/A</f>
        <v>#N/A</v>
      </c>
      <c r="T1224" s="15" t="e">
        <f aca="false">#N/A</f>
        <v>#N/A</v>
      </c>
      <c r="U1224" s="15" t="e">
        <f aca="false">#N/A</f>
        <v>#N/A</v>
      </c>
      <c r="V1224" s="15"/>
      <c r="W1224" s="13"/>
      <c r="X1224" s="13"/>
      <c r="Y1224" s="13"/>
      <c r="Z1224" s="13"/>
      <c r="AA1224" s="13"/>
      <c r="AB1224" s="13"/>
      <c r="AC1224" s="13"/>
      <c r="AD1224" s="13"/>
      <c r="AE1224" s="13"/>
      <c r="AF1224" s="13"/>
    </row>
    <row r="1225" customFormat="false" ht="15" hidden="false" customHeight="true" outlineLevel="0" collapsed="false">
      <c r="A1225" s="60" t="s">
        <v>58</v>
      </c>
      <c r="B1225" s="61" t="str">
        <f aca="false">VLOOKUP(A1225,PROGRAMAS!A:I,5,0)</f>
        <v>TEMÁTICO</v>
      </c>
      <c r="C1225" s="62" t="str">
        <f aca="false">VLOOKUP(A1225,PROGRAMAS!A:I,2,0)</f>
        <v>GARANTIA DOS DIREITOS E INCLUSÃO DA PESSOA COM DEFICIÊNCIA</v>
      </c>
      <c r="D1225" s="62" t="str">
        <f aca="false">VLOOKUP(A1225,PROGRAMAS!A:O,3,0)</f>
        <v>DIRETRIZ I</v>
      </c>
      <c r="E1225" s="62" t="str">
        <f aca="false">VLOOKUP(A1225,PROGRAMAS!A:O,6,0)</f>
        <v>SAÚDE E ASSISTÊNCIA SOCIAL</v>
      </c>
      <c r="F1225" s="73" t="e">
        <f aca="false">#N/A</f>
        <v>#N/A</v>
      </c>
      <c r="G1225" s="66" t="e">
        <f aca="false">VLOOKUP(F1225,'AÇÕES ORÇAMENTÁRIAS'!D:E,2,0)</f>
        <v>#N/A</v>
      </c>
      <c r="H1225" s="65" t="e">
        <f aca="false">VLOOKUP(CONCATENATE(G1225,J1225),'AÇÕES ORÇAMENTÁRIAS'!O:P,2,0)</f>
        <v>#N/A</v>
      </c>
      <c r="I1225" s="65" t="e">
        <f aca="false">VLOOKUP(CONCATENATE(G1225,J1225),'AÇÕES ORÇAMENTÁRIAS'!O:Q,3,0)</f>
        <v>#N/A</v>
      </c>
      <c r="J1225" s="66" t="str">
        <f aca="false">LEFT(K1225,5)</f>
        <v>38102</v>
      </c>
      <c r="K1225" s="67" t="s">
        <v>2449</v>
      </c>
      <c r="L1225" s="82" t="s">
        <v>2453</v>
      </c>
      <c r="M1225" s="66" t="str">
        <f aca="false">VLOOKUP(L1225,'AÇÕES ESTRATÉGICAS'!D:E,2,0)</f>
        <v>2599</v>
      </c>
      <c r="N1225" s="66" t="str">
        <f aca="false">CONCATENATE(J1225,O1225)</f>
        <v>38102SUPORTE TÉCNICO AOS CONSELHOS MUNICIPAIS PARA A REALIZAÇÃO DAS CONFERENCIAS REGIONAIS E ESTADUAL</v>
      </c>
      <c r="O1225" s="13" t="s">
        <v>2457</v>
      </c>
      <c r="P1225" s="13" t="s">
        <v>1300</v>
      </c>
      <c r="Q1225" s="15" t="n">
        <v>50</v>
      </c>
      <c r="R1225" s="69" t="str">
        <f aca="false">VLOOKUP(O1225,'PRODUTOS PPA'!G:G,1,0)</f>
        <v>SUPORTE TÉCNICO AOS CONSELHOS MUNICIPAIS PARA A REALIZAÇÃO DAS CONFERENCIAS REGIONAIS E ESTADUAL</v>
      </c>
      <c r="S1225" s="15" t="e">
        <f aca="false">#N/A</f>
        <v>#N/A</v>
      </c>
      <c r="T1225" s="15" t="e">
        <f aca="false">#N/A</f>
        <v>#N/A</v>
      </c>
      <c r="U1225" s="15" t="e">
        <f aca="false">#N/A</f>
        <v>#N/A</v>
      </c>
      <c r="V1225" s="15"/>
      <c r="W1225" s="13"/>
      <c r="X1225" s="13"/>
      <c r="Y1225" s="13"/>
      <c r="Z1225" s="13"/>
      <c r="AA1225" s="13"/>
      <c r="AB1225" s="13"/>
      <c r="AC1225" s="13"/>
      <c r="AD1225" s="13"/>
      <c r="AE1225" s="13"/>
      <c r="AF1225" s="13"/>
    </row>
    <row r="1226" customFormat="false" ht="15" hidden="false" customHeight="true" outlineLevel="0" collapsed="false">
      <c r="A1226" s="60" t="s">
        <v>58</v>
      </c>
      <c r="B1226" s="61" t="str">
        <f aca="false">VLOOKUP(A1226,PROGRAMAS!A:I,5,0)</f>
        <v>TEMÁTICO</v>
      </c>
      <c r="C1226" s="62" t="str">
        <f aca="false">VLOOKUP(A1226,PROGRAMAS!A:I,2,0)</f>
        <v>GARANTIA DOS DIREITOS E INCLUSÃO DA PESSOA COM DEFICIÊNCIA</v>
      </c>
      <c r="D1226" s="62" t="str">
        <f aca="false">VLOOKUP(A1226,PROGRAMAS!A:O,3,0)</f>
        <v>DIRETRIZ I</v>
      </c>
      <c r="E1226" s="62" t="str">
        <f aca="false">VLOOKUP(A1226,PROGRAMAS!A:O,6,0)</f>
        <v>SAÚDE E ASSISTÊNCIA SOCIAL</v>
      </c>
      <c r="F1226" s="73" t="e">
        <f aca="false">#N/A</f>
        <v>#N/A</v>
      </c>
      <c r="G1226" s="66" t="e">
        <f aca="false">VLOOKUP(F1226,'AÇÕES ORÇAMENTÁRIAS'!D:E,2,0)</f>
        <v>#N/A</v>
      </c>
      <c r="H1226" s="65" t="e">
        <f aca="false">VLOOKUP(CONCATENATE(G1226,J1226),'AÇÕES ORÇAMENTÁRIAS'!O:P,2,0)</f>
        <v>#N/A</v>
      </c>
      <c r="I1226" s="65" t="e">
        <f aca="false">VLOOKUP(CONCATENATE(G1226,J1226),'AÇÕES ORÇAMENTÁRIAS'!O:Q,3,0)</f>
        <v>#N/A</v>
      </c>
      <c r="J1226" s="66" t="str">
        <f aca="false">LEFT(K1226,5)</f>
        <v>38102</v>
      </c>
      <c r="K1226" s="67" t="s">
        <v>2449</v>
      </c>
      <c r="L1226" s="82" t="s">
        <v>2453</v>
      </c>
      <c r="M1226" s="66" t="str">
        <f aca="false">VLOOKUP(L1226,'AÇÕES ESTRATÉGICAS'!D:E,2,0)</f>
        <v>2599</v>
      </c>
      <c r="N1226" s="66" t="str">
        <f aca="false">CONCATENATE(J1226,O1226)</f>
        <v>38102SUPORTE TÉCNICO OPERACIONAL PARA O CONSELHO ESTADUAL DE DEFESA DOS DIREITOS DA PESSOA COM DEFICIÊNCIA CONEDE NA REALIZAÇÃO DE SUAS AÇÕES JUNTO AOS MUNICÍPIOS</v>
      </c>
      <c r="O1226" s="13" t="s">
        <v>2458</v>
      </c>
      <c r="P1226" s="13" t="s">
        <v>251</v>
      </c>
      <c r="Q1226" s="15" t="n">
        <v>1</v>
      </c>
      <c r="R1226" s="69" t="str">
        <f aca="false">VLOOKUP(O1226,'PRODUTOS PPA'!G:G,1,0)</f>
        <v>SUPORTE TÉCNICO OPERACIONAL PARA O CONSELHO ESTADUAL DE DEFESA DOS DIREITOS DA PESSOA COM DEFICIÊNCIA CONEDE NA REALIZAÇÃO DE SUAS AÇÕES JUNTO AOS MUNICÍPIOS</v>
      </c>
      <c r="S1226" s="15" t="e">
        <f aca="false">#N/A</f>
        <v>#N/A</v>
      </c>
      <c r="T1226" s="15" t="e">
        <f aca="false">#N/A</f>
        <v>#N/A</v>
      </c>
      <c r="U1226" s="15" t="e">
        <f aca="false">#N/A</f>
        <v>#N/A</v>
      </c>
      <c r="V1226" s="15"/>
      <c r="W1226" s="13"/>
      <c r="X1226" s="13"/>
      <c r="Y1226" s="13"/>
      <c r="Z1226" s="13"/>
      <c r="AA1226" s="13"/>
      <c r="AB1226" s="13"/>
      <c r="AC1226" s="13"/>
      <c r="AD1226" s="13"/>
      <c r="AE1226" s="13"/>
      <c r="AF1226" s="13"/>
    </row>
    <row r="1227" customFormat="false" ht="15" hidden="false" customHeight="true" outlineLevel="0" collapsed="false">
      <c r="A1227" s="60" t="s">
        <v>51</v>
      </c>
      <c r="B1227" s="61" t="str">
        <f aca="false">VLOOKUP(A1227,PROGRAMAS!A:I,5,0)</f>
        <v>TEMÁTICO</v>
      </c>
      <c r="C1227" s="62" t="str">
        <f aca="false">VLOOKUP(A1227,PROGRAMAS!A:I,2,0)</f>
        <v>GESTÃO MODERNA ORIENTADA PARA RESULTADOS</v>
      </c>
      <c r="D1227" s="62" t="str">
        <f aca="false">VLOOKUP(A1227,PROGRAMAS!A:O,3,0)</f>
        <v>DIRETRIZ IV</v>
      </c>
      <c r="E1227" s="62" t="str">
        <f aca="false">VLOOKUP(A1227,PROGRAMAS!A:O,6,0)</f>
        <v>INSTITUCIONAL</v>
      </c>
      <c r="F1227" s="74" t="s">
        <v>2459</v>
      </c>
      <c r="G1227" s="66" t="str">
        <f aca="false">VLOOKUP(F1227,'AÇÕES ORÇAMENTÁRIAS'!D:E,2,0)</f>
        <v>2347</v>
      </c>
      <c r="H1227" s="65" t="n">
        <f aca="false">VLOOKUP(CONCATENATE(G1227,J1227),'AÇÕES ORÇAMENTÁRIAS'!O:P,2,0)</f>
        <v>4367227</v>
      </c>
      <c r="I1227" s="65" t="n">
        <f aca="false">VLOOKUP(CONCATENATE(G1227,J1227),'AÇÕES ORÇAMENTÁRIAS'!O:Q,3,0)</f>
        <v>2800</v>
      </c>
      <c r="J1227" s="66" t="str">
        <f aca="false">LEFT(K1227,5)</f>
        <v>44101</v>
      </c>
      <c r="K1227" s="67" t="s">
        <v>2460</v>
      </c>
      <c r="L1227" s="82" t="s">
        <v>2461</v>
      </c>
      <c r="M1227" s="66" t="str">
        <f aca="false">VLOOKUP(L1227,'AÇÕES ESTRATÉGICAS'!D:E,2,0)</f>
        <v>2481</v>
      </c>
      <c r="N1227" s="66" t="str">
        <f aca="false">CONCATENATE(J1227,O1227)</f>
        <v>44101AQUISIÇÃO DE EQUIPAMENTOS PARA TODO ESTADO</v>
      </c>
      <c r="O1227" s="13" t="s">
        <v>2462</v>
      </c>
      <c r="P1227" s="13" t="s">
        <v>147</v>
      </c>
      <c r="Q1227" s="15" t="n">
        <v>400</v>
      </c>
      <c r="R1227" s="69" t="str">
        <f aca="false">VLOOKUP(O1227,'PRODUTOS PPA'!G:G,1,0)</f>
        <v>AQUISIÇÃO DE EQUIPAMENTOS PARA TODO ESTADO</v>
      </c>
      <c r="S1227" s="15" t="s">
        <v>2459</v>
      </c>
      <c r="T1227" s="15" t="s">
        <v>2463</v>
      </c>
      <c r="U1227" s="15" t="n">
        <v>4367227</v>
      </c>
      <c r="V1227" s="15"/>
      <c r="W1227" s="13"/>
      <c r="X1227" s="13"/>
      <c r="Y1227" s="13"/>
      <c r="Z1227" s="13"/>
      <c r="AA1227" s="13"/>
      <c r="AB1227" s="13"/>
      <c r="AC1227" s="13"/>
      <c r="AD1227" s="13"/>
      <c r="AE1227" s="13"/>
      <c r="AF1227" s="13"/>
    </row>
    <row r="1228" customFormat="false" ht="15" hidden="false" customHeight="true" outlineLevel="0" collapsed="false">
      <c r="A1228" s="60" t="s">
        <v>51</v>
      </c>
      <c r="B1228" s="61" t="str">
        <f aca="false">VLOOKUP(A1228,PROGRAMAS!A:I,5,0)</f>
        <v>TEMÁTICO</v>
      </c>
      <c r="C1228" s="62" t="str">
        <f aca="false">VLOOKUP(A1228,PROGRAMAS!A:I,2,0)</f>
        <v>GESTÃO MODERNA ORIENTADA PARA RESULTADOS</v>
      </c>
      <c r="D1228" s="62" t="str">
        <f aca="false">VLOOKUP(A1228,PROGRAMAS!A:O,3,0)</f>
        <v>DIRETRIZ IV</v>
      </c>
      <c r="E1228" s="62" t="str">
        <f aca="false">VLOOKUP(A1228,PROGRAMAS!A:O,6,0)</f>
        <v>INSTITUCIONAL</v>
      </c>
      <c r="F1228" s="74" t="s">
        <v>2459</v>
      </c>
      <c r="G1228" s="66" t="str">
        <f aca="false">VLOOKUP(F1228,'AÇÕES ORÇAMENTÁRIAS'!D:E,2,0)</f>
        <v>2347</v>
      </c>
      <c r="H1228" s="65" t="n">
        <f aca="false">VLOOKUP(CONCATENATE(G1228,J1228),'AÇÕES ORÇAMENTÁRIAS'!O:P,2,0)</f>
        <v>4367227</v>
      </c>
      <c r="I1228" s="65" t="n">
        <f aca="false">VLOOKUP(CONCATENATE(G1228,J1228),'AÇÕES ORÇAMENTÁRIAS'!O:Q,3,0)</f>
        <v>2800</v>
      </c>
      <c r="J1228" s="66" t="str">
        <f aca="false">LEFT(K1228,5)</f>
        <v>44101</v>
      </c>
      <c r="K1228" s="67" t="s">
        <v>2460</v>
      </c>
      <c r="L1228" s="82" t="s">
        <v>2461</v>
      </c>
      <c r="M1228" s="66" t="str">
        <f aca="false">VLOOKUP(L1228,'AÇÕES ESTRATÉGICAS'!D:E,2,0)</f>
        <v>2481</v>
      </c>
      <c r="N1228" s="66" t="str">
        <f aca="false">CONCATENATE(J1228,O1228)</f>
        <v>44101AQUISIÇÃO DE VIATURAS</v>
      </c>
      <c r="O1228" s="13" t="s">
        <v>2464</v>
      </c>
      <c r="P1228" s="13" t="s">
        <v>147</v>
      </c>
      <c r="Q1228" s="15" t="n">
        <v>8</v>
      </c>
      <c r="R1228" s="69" t="str">
        <f aca="false">VLOOKUP(O1228,'PRODUTOS PPA'!G:G,1,0)</f>
        <v>AQUISIÇÃO DE VIATURAS</v>
      </c>
      <c r="S1228" s="15" t="s">
        <v>2459</v>
      </c>
      <c r="T1228" s="15" t="s">
        <v>2463</v>
      </c>
      <c r="U1228" s="15" t="n">
        <v>4367227</v>
      </c>
      <c r="V1228" s="15"/>
      <c r="W1228" s="13"/>
      <c r="X1228" s="13"/>
      <c r="Y1228" s="13"/>
      <c r="Z1228" s="13"/>
      <c r="AA1228" s="13"/>
      <c r="AB1228" s="13"/>
      <c r="AC1228" s="13"/>
      <c r="AD1228" s="13"/>
      <c r="AE1228" s="13"/>
      <c r="AF1228" s="13"/>
    </row>
    <row r="1229" customFormat="false" ht="15" hidden="false" customHeight="true" outlineLevel="0" collapsed="false">
      <c r="A1229" s="60" t="s">
        <v>51</v>
      </c>
      <c r="B1229" s="61" t="str">
        <f aca="false">VLOOKUP(A1229,PROGRAMAS!A:I,5,0)</f>
        <v>TEMÁTICO</v>
      </c>
      <c r="C1229" s="62" t="str">
        <f aca="false">VLOOKUP(A1229,PROGRAMAS!A:I,2,0)</f>
        <v>GESTÃO MODERNA ORIENTADA PARA RESULTADOS</v>
      </c>
      <c r="D1229" s="62" t="str">
        <f aca="false">VLOOKUP(A1229,PROGRAMAS!A:O,3,0)</f>
        <v>DIRETRIZ IV</v>
      </c>
      <c r="E1229" s="62" t="str">
        <f aca="false">VLOOKUP(A1229,PROGRAMAS!A:O,6,0)</f>
        <v>INSTITUCIONAL</v>
      </c>
      <c r="F1229" s="74" t="s">
        <v>2459</v>
      </c>
      <c r="G1229" s="66" t="str">
        <f aca="false">VLOOKUP(F1229,'AÇÕES ORÇAMENTÁRIAS'!D:E,2,0)</f>
        <v>2347</v>
      </c>
      <c r="H1229" s="65" t="n">
        <f aca="false">VLOOKUP(CONCATENATE(G1229,J1229),'AÇÕES ORÇAMENTÁRIAS'!O:P,2,0)</f>
        <v>4367227</v>
      </c>
      <c r="I1229" s="65" t="n">
        <f aca="false">VLOOKUP(CONCATENATE(G1229,J1229),'AÇÕES ORÇAMENTÁRIAS'!O:Q,3,0)</f>
        <v>2800</v>
      </c>
      <c r="J1229" s="66" t="str">
        <f aca="false">LEFT(K1229,5)</f>
        <v>44101</v>
      </c>
      <c r="K1229" s="67" t="s">
        <v>2460</v>
      </c>
      <c r="L1229" s="82" t="s">
        <v>2461</v>
      </c>
      <c r="M1229" s="66" t="str">
        <f aca="false">VLOOKUP(L1229,'AÇÕES ESTRATÉGICAS'!D:E,2,0)</f>
        <v>2481</v>
      </c>
      <c r="N1229" s="66" t="str">
        <f aca="false">CONCATENATE(J1229,O1229)</f>
        <v>44101CONSTRUÇÃO DE UNIDADES OPERACIONAIS</v>
      </c>
      <c r="O1229" s="13" t="s">
        <v>2465</v>
      </c>
      <c r="P1229" s="13" t="s">
        <v>147</v>
      </c>
      <c r="Q1229" s="15" t="n">
        <v>1</v>
      </c>
      <c r="R1229" s="69" t="str">
        <f aca="false">VLOOKUP(O1229,'PRODUTOS PPA'!G:G,1,0)</f>
        <v>CONSTRUÇÃO DE UNIDADES OPERACIONAIS</v>
      </c>
      <c r="S1229" s="15" t="s">
        <v>2459</v>
      </c>
      <c r="T1229" s="15" t="s">
        <v>2463</v>
      </c>
      <c r="U1229" s="15" t="n">
        <v>4367227</v>
      </c>
      <c r="V1229" s="15"/>
      <c r="W1229" s="13"/>
      <c r="X1229" s="13"/>
      <c r="Y1229" s="13"/>
      <c r="Z1229" s="13"/>
      <c r="AA1229" s="13"/>
      <c r="AB1229" s="13"/>
      <c r="AC1229" s="13"/>
      <c r="AD1229" s="13"/>
      <c r="AE1229" s="13"/>
      <c r="AF1229" s="13"/>
    </row>
    <row r="1230" customFormat="false" ht="15" hidden="false" customHeight="true" outlineLevel="0" collapsed="false">
      <c r="A1230" s="60" t="s">
        <v>51</v>
      </c>
      <c r="B1230" s="61" t="str">
        <f aca="false">VLOOKUP(A1230,PROGRAMAS!A:I,5,0)</f>
        <v>TEMÁTICO</v>
      </c>
      <c r="C1230" s="62" t="str">
        <f aca="false">VLOOKUP(A1230,PROGRAMAS!A:I,2,0)</f>
        <v>GESTÃO MODERNA ORIENTADA PARA RESULTADOS</v>
      </c>
      <c r="D1230" s="62" t="str">
        <f aca="false">VLOOKUP(A1230,PROGRAMAS!A:O,3,0)</f>
        <v>DIRETRIZ IV</v>
      </c>
      <c r="E1230" s="62" t="str">
        <f aca="false">VLOOKUP(A1230,PROGRAMAS!A:O,6,0)</f>
        <v>INSTITUCIONAL</v>
      </c>
      <c r="F1230" s="74" t="s">
        <v>2459</v>
      </c>
      <c r="G1230" s="66" t="str">
        <f aca="false">VLOOKUP(F1230,'AÇÕES ORÇAMENTÁRIAS'!D:E,2,0)</f>
        <v>2347</v>
      </c>
      <c r="H1230" s="65" t="n">
        <f aca="false">VLOOKUP(CONCATENATE(G1230,J1230),'AÇÕES ORÇAMENTÁRIAS'!O:P,2,0)</f>
        <v>4367227</v>
      </c>
      <c r="I1230" s="65" t="n">
        <f aca="false">VLOOKUP(CONCATENATE(G1230,J1230),'AÇÕES ORÇAMENTÁRIAS'!O:Q,3,0)</f>
        <v>2800</v>
      </c>
      <c r="J1230" s="66" t="str">
        <f aca="false">LEFT(K1230,5)</f>
        <v>44101</v>
      </c>
      <c r="K1230" s="67" t="s">
        <v>2460</v>
      </c>
      <c r="L1230" s="82" t="s">
        <v>2461</v>
      </c>
      <c r="M1230" s="66" t="str">
        <f aca="false">VLOOKUP(L1230,'AÇÕES ESTRATÉGICAS'!D:E,2,0)</f>
        <v>2481</v>
      </c>
      <c r="N1230" s="66" t="str">
        <f aca="false">CONCATENATE(J1230,O1230)</f>
        <v>44101REFORMA DE UNIDADES OPERACIONAIS</v>
      </c>
      <c r="O1230" s="13" t="s">
        <v>2466</v>
      </c>
      <c r="P1230" s="13" t="s">
        <v>147</v>
      </c>
      <c r="Q1230" s="15" t="n">
        <v>2</v>
      </c>
      <c r="R1230" s="69" t="str">
        <f aca="false">VLOOKUP(O1230,'PRODUTOS PPA'!G:G,1,0)</f>
        <v>REFORMA DE UNIDADES OPERACIONAIS</v>
      </c>
      <c r="S1230" s="15" t="s">
        <v>2459</v>
      </c>
      <c r="T1230" s="15" t="s">
        <v>2463</v>
      </c>
      <c r="U1230" s="15" t="n">
        <v>4367227</v>
      </c>
      <c r="V1230" s="15"/>
      <c r="W1230" s="13"/>
      <c r="X1230" s="13"/>
      <c r="Y1230" s="13"/>
      <c r="Z1230" s="13"/>
      <c r="AA1230" s="13"/>
      <c r="AB1230" s="13"/>
      <c r="AC1230" s="13"/>
      <c r="AD1230" s="13"/>
      <c r="AE1230" s="13"/>
      <c r="AF1230" s="13"/>
    </row>
    <row r="1231" customFormat="false" ht="15" hidden="false" customHeight="true" outlineLevel="0" collapsed="false">
      <c r="A1231" s="60" t="s">
        <v>51</v>
      </c>
      <c r="B1231" s="61" t="str">
        <f aca="false">VLOOKUP(A1231,PROGRAMAS!A:I,5,0)</f>
        <v>TEMÁTICO</v>
      </c>
      <c r="C1231" s="62" t="str">
        <f aca="false">VLOOKUP(A1231,PROGRAMAS!A:I,2,0)</f>
        <v>GESTÃO MODERNA ORIENTADA PARA RESULTADOS</v>
      </c>
      <c r="D1231" s="62" t="str">
        <f aca="false">VLOOKUP(A1231,PROGRAMAS!A:O,3,0)</f>
        <v>DIRETRIZ IV</v>
      </c>
      <c r="E1231" s="62" t="str">
        <f aca="false">VLOOKUP(A1231,PROGRAMAS!A:O,6,0)</f>
        <v>INSTITUCIONAL</v>
      </c>
      <c r="F1231" s="74" t="s">
        <v>2467</v>
      </c>
      <c r="G1231" s="66" t="str">
        <f aca="false">VLOOKUP(F1231,'AÇÕES ORÇAMENTÁRIAS'!D:E,2,0)</f>
        <v>2346</v>
      </c>
      <c r="H1231" s="65" t="n">
        <f aca="false">VLOOKUP(CONCATENATE(G1231,J1231),'AÇÕES ORÇAMENTÁRIAS'!O:P,2,0)</f>
        <v>245000</v>
      </c>
      <c r="I1231" s="65" t="n">
        <f aca="false">VLOOKUP(CONCATENATE(G1231,J1231),'AÇÕES ORÇAMENTÁRIAS'!O:Q,3,0)</f>
        <v>81677.5</v>
      </c>
      <c r="J1231" s="66" t="str">
        <f aca="false">LEFT(K1231,5)</f>
        <v>44101</v>
      </c>
      <c r="K1231" s="67" t="s">
        <v>2460</v>
      </c>
      <c r="L1231" s="82" t="s">
        <v>2461</v>
      </c>
      <c r="M1231" s="66" t="str">
        <f aca="false">VLOOKUP(L1231,'AÇÕES ESTRATÉGICAS'!D:E,2,0)</f>
        <v>2481</v>
      </c>
      <c r="N1231" s="66" t="str">
        <f aca="false">CONCATENATE(J1231,O1231)</f>
        <v>44101REALIZAÇAO DE ATIVIDADES EDUCATIVAS DE NATUREZA PREVENTIVA</v>
      </c>
      <c r="O1231" s="13" t="s">
        <v>2468</v>
      </c>
      <c r="P1231" s="13" t="s">
        <v>332</v>
      </c>
      <c r="Q1231" s="15" t="n">
        <v>80</v>
      </c>
      <c r="R1231" s="69" t="str">
        <f aca="false">VLOOKUP(O1231,'PRODUTOS PPA'!G:G,1,0)</f>
        <v>REALIZAÇAO DE ATIVIDADES EDUCATIVAS DE NATUREZA PREVENTIVA</v>
      </c>
      <c r="S1231" s="15" t="s">
        <v>2467</v>
      </c>
      <c r="T1231" s="15" t="s">
        <v>2469</v>
      </c>
      <c r="U1231" s="15" t="n">
        <v>245000</v>
      </c>
      <c r="V1231" s="15"/>
      <c r="W1231" s="13"/>
      <c r="X1231" s="13"/>
      <c r="Y1231" s="13"/>
      <c r="Z1231" s="13"/>
      <c r="AA1231" s="13"/>
      <c r="AB1231" s="13"/>
      <c r="AC1231" s="13"/>
      <c r="AD1231" s="13"/>
      <c r="AE1231" s="13"/>
      <c r="AF1231" s="13"/>
    </row>
    <row r="1232" customFormat="false" ht="15" hidden="false" customHeight="true" outlineLevel="0" collapsed="false">
      <c r="A1232" s="60" t="s">
        <v>51</v>
      </c>
      <c r="B1232" s="61" t="str">
        <f aca="false">VLOOKUP(A1232,PROGRAMAS!A:I,5,0)</f>
        <v>TEMÁTICO</v>
      </c>
      <c r="C1232" s="62" t="str">
        <f aca="false">VLOOKUP(A1232,PROGRAMAS!A:I,2,0)</f>
        <v>GESTÃO MODERNA ORIENTADA PARA RESULTADOS</v>
      </c>
      <c r="D1232" s="62" t="str">
        <f aca="false">VLOOKUP(A1232,PROGRAMAS!A:O,3,0)</f>
        <v>DIRETRIZ IV</v>
      </c>
      <c r="E1232" s="62" t="str">
        <f aca="false">VLOOKUP(A1232,PROGRAMAS!A:O,6,0)</f>
        <v>INSTITUCIONAL</v>
      </c>
      <c r="F1232" s="74" t="s">
        <v>2470</v>
      </c>
      <c r="G1232" s="66" t="str">
        <f aca="false">VLOOKUP(F1232,'AÇÕES ORÇAMENTÁRIAS'!D:E,2,0)</f>
        <v>2348</v>
      </c>
      <c r="H1232" s="65" t="n">
        <f aca="false">VLOOKUP(CONCATENATE(G1232,J1232),'AÇÕES ORÇAMENTÁRIAS'!O:P,2,0)</f>
        <v>600000</v>
      </c>
      <c r="I1232" s="65" t="n">
        <f aca="false">VLOOKUP(CONCATENATE(G1232,J1232),'AÇÕES ORÇAMENTÁRIAS'!O:Q,3,0)</f>
        <v>159645</v>
      </c>
      <c r="J1232" s="66" t="str">
        <f aca="false">LEFT(K1232,5)</f>
        <v>44101</v>
      </c>
      <c r="K1232" s="67" t="s">
        <v>2460</v>
      </c>
      <c r="L1232" s="82" t="s">
        <v>2461</v>
      </c>
      <c r="M1232" s="66" t="str">
        <f aca="false">VLOOKUP(L1232,'AÇÕES ESTRATÉGICAS'!D:E,2,0)</f>
        <v>2481</v>
      </c>
      <c r="N1232" s="66" t="str">
        <f aca="false">CONCATENATE(J1232,O1232)</f>
        <v>44101CAPACITAÇÃO DE BOMBEIROS MILITARES</v>
      </c>
      <c r="O1232" s="13" t="s">
        <v>2471</v>
      </c>
      <c r="P1232" s="13" t="s">
        <v>147</v>
      </c>
      <c r="Q1232" s="15" t="n">
        <v>150</v>
      </c>
      <c r="R1232" s="69" t="str">
        <f aca="false">VLOOKUP(O1232,'PRODUTOS PPA'!G:G,1,0)</f>
        <v>CAPACITAÇÃO DE BOMBEIROS MILITARES</v>
      </c>
      <c r="S1232" s="15" t="s">
        <v>2470</v>
      </c>
      <c r="T1232" s="15" t="s">
        <v>2472</v>
      </c>
      <c r="U1232" s="15" t="n">
        <v>600000</v>
      </c>
      <c r="V1232" s="15"/>
      <c r="W1232" s="13"/>
      <c r="X1232" s="13"/>
      <c r="Y1232" s="13"/>
      <c r="Z1232" s="13"/>
      <c r="AA1232" s="13"/>
      <c r="AB1232" s="13"/>
      <c r="AC1232" s="13"/>
      <c r="AD1232" s="13"/>
      <c r="AE1232" s="13"/>
      <c r="AF1232" s="13"/>
    </row>
    <row r="1233" customFormat="false" ht="15" hidden="false" customHeight="true" outlineLevel="0" collapsed="false">
      <c r="A1233" s="60" t="s">
        <v>51</v>
      </c>
      <c r="B1233" s="61" t="str">
        <f aca="false">VLOOKUP(A1233,PROGRAMAS!A:I,5,0)</f>
        <v>TEMÁTICO</v>
      </c>
      <c r="C1233" s="62" t="str">
        <f aca="false">VLOOKUP(A1233,PROGRAMAS!A:I,2,0)</f>
        <v>GESTÃO MODERNA ORIENTADA PARA RESULTADOS</v>
      </c>
      <c r="D1233" s="62" t="str">
        <f aca="false">VLOOKUP(A1233,PROGRAMAS!A:O,3,0)</f>
        <v>DIRETRIZ IV</v>
      </c>
      <c r="E1233" s="62" t="str">
        <f aca="false">VLOOKUP(A1233,PROGRAMAS!A:O,6,0)</f>
        <v>INSTITUCIONAL</v>
      </c>
      <c r="F1233" s="74" t="s">
        <v>2470</v>
      </c>
      <c r="G1233" s="66" t="str">
        <f aca="false">VLOOKUP(F1233,'AÇÕES ORÇAMENTÁRIAS'!D:E,2,0)</f>
        <v>2348</v>
      </c>
      <c r="H1233" s="65" t="n">
        <f aca="false">VLOOKUP(CONCATENATE(G1233,J1233),'AÇÕES ORÇAMENTÁRIAS'!O:P,2,0)</f>
        <v>600000</v>
      </c>
      <c r="I1233" s="65" t="n">
        <f aca="false">VLOOKUP(CONCATENATE(G1233,J1233),'AÇÕES ORÇAMENTÁRIAS'!O:Q,3,0)</f>
        <v>159645</v>
      </c>
      <c r="J1233" s="66" t="str">
        <f aca="false">LEFT(K1233,5)</f>
        <v>44101</v>
      </c>
      <c r="K1233" s="67" t="s">
        <v>2460</v>
      </c>
      <c r="L1233" s="82" t="s">
        <v>2461</v>
      </c>
      <c r="M1233" s="66" t="str">
        <f aca="false">VLOOKUP(L1233,'AÇÕES ESTRATÉGICAS'!D:E,2,0)</f>
        <v>2481</v>
      </c>
      <c r="N1233" s="66" t="str">
        <f aca="false">CONCATENATE(J1233,O1233)</f>
        <v>44101CURSOS, PALESTRAS E WORKSHOP</v>
      </c>
      <c r="O1233" s="13" t="s">
        <v>2473</v>
      </c>
      <c r="P1233" s="13" t="s">
        <v>147</v>
      </c>
      <c r="Q1233" s="15" t="n">
        <v>150</v>
      </c>
      <c r="R1233" s="69" t="str">
        <f aca="false">VLOOKUP(O1233,'PRODUTOS PPA'!G:G,1,0)</f>
        <v>CURSOS, PALESTRAS E WORKSHOP</v>
      </c>
      <c r="S1233" s="15" t="s">
        <v>2470</v>
      </c>
      <c r="T1233" s="15" t="s">
        <v>2472</v>
      </c>
      <c r="U1233" s="15" t="n">
        <v>600000</v>
      </c>
      <c r="V1233" s="15"/>
      <c r="W1233" s="13"/>
      <c r="X1233" s="13"/>
      <c r="Y1233" s="13"/>
      <c r="Z1233" s="13"/>
      <c r="AA1233" s="13"/>
      <c r="AB1233" s="13"/>
      <c r="AC1233" s="13"/>
      <c r="AD1233" s="13"/>
      <c r="AE1233" s="13"/>
      <c r="AF1233" s="13"/>
    </row>
    <row r="1234" customFormat="false" ht="15" hidden="false" customHeight="true" outlineLevel="0" collapsed="false">
      <c r="A1234" s="60" t="s">
        <v>94</v>
      </c>
      <c r="B1234" s="61" t="str">
        <f aca="false">VLOOKUP(A1234,PROGRAMAS!A:I,5,0)</f>
        <v>GESTÃO</v>
      </c>
      <c r="C1234" s="62" t="str">
        <f aca="false">VLOOKUP(A1234,PROGRAMAS!A:I,2,0)</f>
        <v>GESTÃO E MANUTENÇÃO DO PODER EXECUTIVO</v>
      </c>
      <c r="D1234" s="62" t="str">
        <f aca="false">VLOOKUP(A1234,PROGRAMAS!A:O,3,0)</f>
        <v>DIRETRIZ IV</v>
      </c>
      <c r="E1234" s="62"/>
      <c r="F1234" s="74" t="s">
        <v>255</v>
      </c>
      <c r="G1234" s="66" t="str">
        <f aca="false">VLOOKUP(F1234,'AÇÕES ORÇAMENTÁRIAS'!D:E,2,0)</f>
        <v>2000</v>
      </c>
      <c r="H1234" s="65" t="n">
        <f aca="false">VLOOKUP(CONCATENATE(G1234,J1234),'AÇÕES ORÇAMENTÁRIAS'!O:P,2,0)</f>
        <v>6883807</v>
      </c>
      <c r="I1234" s="65" t="n">
        <f aca="false">VLOOKUP(CONCATENATE(G1234,J1234),'AÇÕES ORÇAMENTÁRIAS'!O:Q,3,0)</f>
        <v>1776151.79</v>
      </c>
      <c r="J1234" s="66" t="str">
        <f aca="false">LEFT(K1234,5)</f>
        <v>44101</v>
      </c>
      <c r="K1234" s="67" t="s">
        <v>2460</v>
      </c>
      <c r="L1234" s="82" t="s">
        <v>2474</v>
      </c>
      <c r="M1234" s="66" t="str">
        <f aca="false">VLOOKUP(L1234,'AÇÕES ESTRATÉGICAS'!D:E,2,0)</f>
        <v>2546</v>
      </c>
      <c r="N1234" s="66" t="str">
        <f aca="false">CONCATENATE(J1234,O1234)</f>
        <v>44101AUMENTO DO EFETVIO DO CORPO DE BOMBEIRO</v>
      </c>
      <c r="O1234" s="13" t="s">
        <v>2475</v>
      </c>
      <c r="P1234" s="13" t="s">
        <v>147</v>
      </c>
      <c r="Q1234" s="15" t="n">
        <v>250</v>
      </c>
      <c r="R1234" s="69" t="str">
        <f aca="false">VLOOKUP(O1234,'PRODUTOS PPA'!G:G,1,0)</f>
        <v>AUMENTO DO EFETVIO DO CORPO DE BOMBEIRO</v>
      </c>
      <c r="S1234" s="15" t="s">
        <v>255</v>
      </c>
      <c r="T1234" s="15" t="s">
        <v>260</v>
      </c>
      <c r="U1234" s="15" t="n">
        <v>6883807</v>
      </c>
      <c r="V1234" s="15"/>
      <c r="W1234" s="13"/>
      <c r="X1234" s="13"/>
      <c r="Y1234" s="13"/>
      <c r="Z1234" s="13"/>
      <c r="AA1234" s="13"/>
      <c r="AB1234" s="13"/>
      <c r="AC1234" s="13"/>
      <c r="AD1234" s="13"/>
      <c r="AE1234" s="13"/>
      <c r="AF1234" s="13"/>
    </row>
    <row r="1235" customFormat="false" ht="15" hidden="false" customHeight="true" outlineLevel="0" collapsed="false">
      <c r="A1235" s="60" t="s">
        <v>94</v>
      </c>
      <c r="B1235" s="61" t="str">
        <f aca="false">VLOOKUP(A1235,PROGRAMAS!A:I,5,0)</f>
        <v>GESTÃO</v>
      </c>
      <c r="C1235" s="62" t="str">
        <f aca="false">VLOOKUP(A1235,PROGRAMAS!A:I,2,0)</f>
        <v>GESTÃO E MANUTENÇÃO DO PODER EXECUTIVO</v>
      </c>
      <c r="D1235" s="62" t="str">
        <f aca="false">VLOOKUP(A1235,PROGRAMAS!A:O,3,0)</f>
        <v>DIRETRIZ IV</v>
      </c>
      <c r="E1235" s="62"/>
      <c r="F1235" s="74" t="s">
        <v>255</v>
      </c>
      <c r="G1235" s="66" t="str">
        <f aca="false">VLOOKUP(F1235,'AÇÕES ORÇAMENTÁRIAS'!D:E,2,0)</f>
        <v>2000</v>
      </c>
      <c r="H1235" s="65" t="n">
        <f aca="false">VLOOKUP(CONCATENATE(G1235,J1235),'AÇÕES ORÇAMENTÁRIAS'!O:P,2,0)</f>
        <v>6883807</v>
      </c>
      <c r="I1235" s="65" t="n">
        <f aca="false">VLOOKUP(CONCATENATE(G1235,J1235),'AÇÕES ORÇAMENTÁRIAS'!O:Q,3,0)</f>
        <v>1776151.79</v>
      </c>
      <c r="J1235" s="66" t="str">
        <f aca="false">LEFT(K1235,5)</f>
        <v>44101</v>
      </c>
      <c r="K1235" s="67" t="s">
        <v>2460</v>
      </c>
      <c r="L1235" s="82" t="s">
        <v>2474</v>
      </c>
      <c r="M1235" s="66" t="str">
        <f aca="false">VLOOKUP(L1235,'AÇÕES ESTRATÉGICAS'!D:E,2,0)</f>
        <v>2546</v>
      </c>
      <c r="N1235" s="66" t="str">
        <f aca="false">CONCATENATE(J1235,O1235)</f>
        <v>44101GESTÃO EFICIENTE</v>
      </c>
      <c r="O1235" s="13" t="s">
        <v>269</v>
      </c>
      <c r="P1235" s="13" t="s">
        <v>136</v>
      </c>
      <c r="Q1235" s="15" t="n">
        <v>35</v>
      </c>
      <c r="R1235" s="69" t="str">
        <f aca="false">VLOOKUP(O1235,'PRODUTOS PPA'!G:G,1,0)</f>
        <v>GESTÃO EFICIENTE</v>
      </c>
      <c r="S1235" s="15" t="s">
        <v>255</v>
      </c>
      <c r="T1235" s="15" t="s">
        <v>260</v>
      </c>
      <c r="U1235" s="15" t="n">
        <v>6883807</v>
      </c>
      <c r="V1235" s="15"/>
      <c r="W1235" s="13"/>
      <c r="X1235" s="13"/>
      <c r="Y1235" s="13"/>
      <c r="Z1235" s="13"/>
      <c r="AA1235" s="13"/>
      <c r="AB1235" s="13"/>
      <c r="AC1235" s="13"/>
      <c r="AD1235" s="13"/>
      <c r="AE1235" s="13"/>
      <c r="AF1235" s="13"/>
    </row>
    <row r="1236" customFormat="false" ht="15" hidden="false" customHeight="true" outlineLevel="0" collapsed="false">
      <c r="A1236" s="60" t="s">
        <v>72</v>
      </c>
      <c r="B1236" s="61" t="str">
        <f aca="false">VLOOKUP(A1236,PROGRAMAS!A:I,5,0)</f>
        <v>TEMÁTICO</v>
      </c>
      <c r="C1236" s="62" t="str">
        <f aca="false">VLOOKUP(A1236,PROGRAMAS!A:I,2,0)</f>
        <v>SANEAMENTO, DIREITO DE TODOS</v>
      </c>
      <c r="D1236" s="62" t="str">
        <f aca="false">VLOOKUP(A1236,PROGRAMAS!A:O,3,0)</f>
        <v>DIRETRIZ III</v>
      </c>
      <c r="E1236" s="62" t="str">
        <f aca="false">VLOOKUP(A1236,PROGRAMAS!A:O,6,0)</f>
        <v>INFRAESTRUTURA</v>
      </c>
      <c r="F1236" s="74" t="s">
        <v>2476</v>
      </c>
      <c r="G1236" s="66" t="str">
        <f aca="false">VLOOKUP(F1236,'AÇÕES ORÇAMENTÁRIAS'!D:E,2,0)</f>
        <v>1025</v>
      </c>
      <c r="H1236" s="65" t="n">
        <f aca="false">VLOOKUP(CONCATENATE(G1236,J1236),'AÇÕES ORÇAMENTÁRIAS'!O:P,2,0)</f>
        <v>1407564</v>
      </c>
      <c r="I1236" s="65" t="n">
        <f aca="false">VLOOKUP(CONCATENATE(G1236,J1236),'AÇÕES ORÇAMENTÁRIAS'!O:Q,3,0)</f>
        <v>1188802.63</v>
      </c>
      <c r="J1236" s="66" t="str">
        <f aca="false">LEFT(K1236,5)</f>
        <v>45101</v>
      </c>
      <c r="K1236" s="67" t="s">
        <v>2477</v>
      </c>
      <c r="L1236" s="82" t="s">
        <v>2478</v>
      </c>
      <c r="M1236" s="66" t="str">
        <f aca="false">VLOOKUP(L1236,'AÇÕES ESTRATÉGICAS'!D:E,2,0)</f>
        <v>2734</v>
      </c>
      <c r="N1236" s="66" t="str">
        <f aca="false">CONCATENATE(J1236,O1236)</f>
        <v>45101AMPLIAÇÃO NO SISTEMA DE ESGOTAMENTO SANITÁRIO, POSSIBILITANDO A MELHORIA NA QUALIDADE DE VIDA DA POPULAÇÃO PIAUIENSE.</v>
      </c>
      <c r="O1236" s="74" t="s">
        <v>2479</v>
      </c>
      <c r="P1236" s="74" t="s">
        <v>376</v>
      </c>
      <c r="Q1236" s="15" t="n">
        <v>25</v>
      </c>
      <c r="R1236" s="69" t="str">
        <f aca="false">VLOOKUP(O1236,'PRODUTOS PPA'!G:G,1,0)</f>
        <v>AMPLIAÇÃO NO SISTEMA DE ESGOTAMENTO SANITÁRIO, POSSIBILITANDO A MELHORIA NA QUALIDADE DE VIDA DA POPULAÇÃO PIAUIENSE.</v>
      </c>
      <c r="S1236" s="15" t="s">
        <v>2476</v>
      </c>
      <c r="T1236" s="15" t="s">
        <v>2480</v>
      </c>
      <c r="U1236" s="15" t="n">
        <v>1407564</v>
      </c>
      <c r="V1236" s="15"/>
      <c r="W1236" s="13"/>
      <c r="X1236" s="13"/>
      <c r="Y1236" s="13"/>
      <c r="Z1236" s="13"/>
      <c r="AA1236" s="13"/>
      <c r="AB1236" s="13"/>
      <c r="AC1236" s="13"/>
      <c r="AD1236" s="13"/>
      <c r="AE1236" s="13"/>
      <c r="AF1236" s="13"/>
    </row>
    <row r="1237" customFormat="false" ht="15" hidden="false" customHeight="true" outlineLevel="0" collapsed="false">
      <c r="A1237" s="60" t="s">
        <v>72</v>
      </c>
      <c r="B1237" s="61" t="str">
        <f aca="false">VLOOKUP(A1237,PROGRAMAS!A:I,5,0)</f>
        <v>TEMÁTICO</v>
      </c>
      <c r="C1237" s="62" t="str">
        <f aca="false">VLOOKUP(A1237,PROGRAMAS!A:I,2,0)</f>
        <v>SANEAMENTO, DIREITO DE TODOS</v>
      </c>
      <c r="D1237" s="62" t="str">
        <f aca="false">VLOOKUP(A1237,PROGRAMAS!A:O,3,0)</f>
        <v>DIRETRIZ III</v>
      </c>
      <c r="E1237" s="62" t="str">
        <f aca="false">VLOOKUP(A1237,PROGRAMAS!A:O,6,0)</f>
        <v>INFRAESTRUTURA</v>
      </c>
      <c r="F1237" s="74" t="s">
        <v>2481</v>
      </c>
      <c r="G1237" s="66" t="str">
        <f aca="false">VLOOKUP(F1237,'AÇÕES ORÇAMENTÁRIAS'!D:E,2,0)</f>
        <v>1051</v>
      </c>
      <c r="H1237" s="65" t="n">
        <f aca="false">VLOOKUP(CONCATENATE(G1237,J1237),'AÇÕES ORÇAMENTÁRIAS'!O:P,2,0)</f>
        <v>1149882</v>
      </c>
      <c r="I1237" s="65" t="n">
        <f aca="false">VLOOKUP(CONCATENATE(G1237,J1237),'AÇÕES ORÇAMENTÁRIAS'!O:Q,3,0)</f>
        <v>276638.01</v>
      </c>
      <c r="J1237" s="66" t="str">
        <f aca="false">LEFT(K1237,5)</f>
        <v>45101</v>
      </c>
      <c r="K1237" s="67" t="s">
        <v>2477</v>
      </c>
      <c r="L1237" s="82" t="s">
        <v>2478</v>
      </c>
      <c r="M1237" s="66" t="str">
        <f aca="false">VLOOKUP(L1237,'AÇÕES ESTRATÉGICAS'!D:E,2,0)</f>
        <v>2734</v>
      </c>
      <c r="N1237" s="66" t="str">
        <f aca="false">CONCATENATE(J1237,O1237)</f>
        <v>45101REDE DE ABASTECIMENTOS DE ÁGUA NOS MUNICÍPIOS AMPLIADA</v>
      </c>
      <c r="O1237" s="74" t="s">
        <v>2482</v>
      </c>
      <c r="P1237" s="74" t="s">
        <v>376</v>
      </c>
      <c r="Q1237" s="15" t="n">
        <v>25</v>
      </c>
      <c r="R1237" s="69" t="str">
        <f aca="false">VLOOKUP(O1237,'PRODUTOS PPA'!G:G,1,0)</f>
        <v>REDE DE ABASTECIMENTOS DE ÁGUA NOS MUNICÍPIOS AMPLIADA</v>
      </c>
      <c r="S1237" s="15" t="s">
        <v>2481</v>
      </c>
      <c r="T1237" s="15" t="s">
        <v>2483</v>
      </c>
      <c r="U1237" s="15" t="n">
        <v>1149882</v>
      </c>
      <c r="V1237" s="15"/>
      <c r="W1237" s="13"/>
      <c r="X1237" s="13"/>
      <c r="Y1237" s="13"/>
      <c r="Z1237" s="13"/>
      <c r="AA1237" s="13"/>
      <c r="AB1237" s="13"/>
      <c r="AC1237" s="13"/>
      <c r="AD1237" s="13"/>
      <c r="AE1237" s="13"/>
      <c r="AF1237" s="13"/>
    </row>
    <row r="1238" customFormat="false" ht="15" hidden="false" customHeight="true" outlineLevel="0" collapsed="false">
      <c r="A1238" s="60" t="s">
        <v>72</v>
      </c>
      <c r="B1238" s="61" t="str">
        <f aca="false">VLOOKUP(A1238,PROGRAMAS!A:I,5,0)</f>
        <v>TEMÁTICO</v>
      </c>
      <c r="C1238" s="62" t="str">
        <f aca="false">VLOOKUP(A1238,PROGRAMAS!A:I,2,0)</f>
        <v>SANEAMENTO, DIREITO DE TODOS</v>
      </c>
      <c r="D1238" s="62" t="str">
        <f aca="false">VLOOKUP(A1238,PROGRAMAS!A:O,3,0)</f>
        <v>DIRETRIZ III</v>
      </c>
      <c r="E1238" s="62" t="str">
        <f aca="false">VLOOKUP(A1238,PROGRAMAS!A:O,6,0)</f>
        <v>INFRAESTRUTURA</v>
      </c>
      <c r="F1238" s="74" t="s">
        <v>2484</v>
      </c>
      <c r="G1238" s="66" t="str">
        <f aca="false">VLOOKUP(F1238,'AÇÕES ORÇAMENTÁRIAS'!D:E,2,0)</f>
        <v>1062</v>
      </c>
      <c r="H1238" s="65" t="n">
        <f aca="false">VLOOKUP(CONCATENATE(G1238,J1238),'AÇÕES ORÇAMENTÁRIAS'!O:P,2,0)</f>
        <v>52200</v>
      </c>
      <c r="I1238" s="65" t="n">
        <f aca="false">VLOOKUP(CONCATENATE(G1238,J1238),'AÇÕES ORÇAMENTÁRIAS'!O:Q,3,0)</f>
        <v>0</v>
      </c>
      <c r="J1238" s="66" t="str">
        <f aca="false">LEFT(K1238,5)</f>
        <v>45101</v>
      </c>
      <c r="K1238" s="67" t="s">
        <v>2477</v>
      </c>
      <c r="L1238" s="82" t="s">
        <v>2485</v>
      </c>
      <c r="M1238" s="66" t="str">
        <f aca="false">VLOOKUP(L1238,'AÇÕES ESTRATÉGICAS'!D:E,2,0)</f>
        <v>2634</v>
      </c>
      <c r="N1238" s="66" t="str">
        <f aca="false">CONCATENATE(J1238,O1238)</f>
        <v>45101ESTUDOS E PROJETOS ELABORADOS E EXECUÇÃO DE OBRAS HÍDRICAS EM ÁREAS URBANAS E RURAIS</v>
      </c>
      <c r="O1238" s="13" t="s">
        <v>2486</v>
      </c>
      <c r="P1238" s="13" t="s">
        <v>376</v>
      </c>
      <c r="Q1238" s="15" t="n">
        <v>10</v>
      </c>
      <c r="R1238" s="69" t="str">
        <f aca="false">VLOOKUP(O1238,'PRODUTOS PPA'!G:G,1,0)</f>
        <v>ESTUDOS E PROJETOS ELABORADOS E EXECUÇÃO DE OBRAS HÍDRICAS EM ÁREAS URBANAS E RURAIS</v>
      </c>
      <c r="S1238" s="15" t="s">
        <v>2484</v>
      </c>
      <c r="T1238" s="15" t="s">
        <v>2487</v>
      </c>
      <c r="U1238" s="15" t="n">
        <v>52200</v>
      </c>
      <c r="V1238" s="15"/>
      <c r="W1238" s="13"/>
      <c r="X1238" s="13"/>
      <c r="Y1238" s="13"/>
      <c r="Z1238" s="13"/>
      <c r="AA1238" s="13"/>
      <c r="AB1238" s="13"/>
      <c r="AC1238" s="13"/>
      <c r="AD1238" s="13"/>
      <c r="AE1238" s="13"/>
      <c r="AF1238" s="13"/>
    </row>
    <row r="1239" customFormat="false" ht="15" hidden="false" customHeight="true" outlineLevel="0" collapsed="false">
      <c r="A1239" s="60" t="s">
        <v>72</v>
      </c>
      <c r="B1239" s="61" t="str">
        <f aca="false">VLOOKUP(A1239,PROGRAMAS!A:I,5,0)</f>
        <v>TEMÁTICO</v>
      </c>
      <c r="C1239" s="62" t="str">
        <f aca="false">VLOOKUP(A1239,PROGRAMAS!A:I,2,0)</f>
        <v>SANEAMENTO, DIREITO DE TODOS</v>
      </c>
      <c r="D1239" s="62" t="str">
        <f aca="false">VLOOKUP(A1239,PROGRAMAS!A:O,3,0)</f>
        <v>DIRETRIZ III</v>
      </c>
      <c r="E1239" s="62" t="str">
        <f aca="false">VLOOKUP(A1239,PROGRAMAS!A:O,6,0)</f>
        <v>INFRAESTRUTURA</v>
      </c>
      <c r="F1239" s="74" t="s">
        <v>2488</v>
      </c>
      <c r="G1239" s="66" t="str">
        <f aca="false">VLOOKUP(F1239,'AÇÕES ORÇAMENTÁRIAS'!D:E,2,0)</f>
        <v>1055</v>
      </c>
      <c r="H1239" s="65" t="n">
        <f aca="false">VLOOKUP(CONCATENATE(G1239,J1239),'AÇÕES ORÇAMENTÁRIAS'!O:P,2,0)</f>
        <v>162000</v>
      </c>
      <c r="I1239" s="65" t="n">
        <f aca="false">VLOOKUP(CONCATENATE(G1239,J1239),'AÇÕES ORÇAMENTÁRIAS'!O:Q,3,0)</f>
        <v>0</v>
      </c>
      <c r="J1239" s="66" t="str">
        <f aca="false">LEFT(K1239,5)</f>
        <v>45101</v>
      </c>
      <c r="K1239" s="67" t="s">
        <v>2477</v>
      </c>
      <c r="L1239" s="82" t="s">
        <v>2485</v>
      </c>
      <c r="M1239" s="66" t="str">
        <f aca="false">VLOOKUP(L1239,'AÇÕES ESTRATÉGICAS'!D:E,2,0)</f>
        <v>2634</v>
      </c>
      <c r="N1239" s="66" t="str">
        <f aca="false">CONCATENATE(J1239,O1239)</f>
        <v>45101SISTEMAS DE ABASTECIMENTO DE ÁGUA E DE SUA INFRAESTRUTURA IMPLANTADO, AMPLIADO E/OU MELHORADO</v>
      </c>
      <c r="O1239" s="13" t="s">
        <v>2489</v>
      </c>
      <c r="P1239" s="13" t="s">
        <v>1300</v>
      </c>
      <c r="Q1239" s="15" t="n">
        <v>2</v>
      </c>
      <c r="R1239" s="69" t="str">
        <f aca="false">VLOOKUP(O1239,'PRODUTOS PPA'!G:G,1,0)</f>
        <v>SISTEMAS DE ABASTECIMENTO DE ÁGUA E DE SUA INFRAESTRUTURA IMPLANTADO, AMPLIADO E/OU MELHORADO</v>
      </c>
      <c r="S1239" s="15" t="s">
        <v>2488</v>
      </c>
      <c r="T1239" s="15" t="s">
        <v>2490</v>
      </c>
      <c r="U1239" s="15" t="n">
        <v>162000</v>
      </c>
      <c r="V1239" s="15"/>
      <c r="W1239" s="13"/>
      <c r="X1239" s="13"/>
      <c r="Y1239" s="13"/>
      <c r="Z1239" s="13"/>
      <c r="AA1239" s="13"/>
      <c r="AB1239" s="13"/>
      <c r="AC1239" s="13"/>
      <c r="AD1239" s="13"/>
      <c r="AE1239" s="13"/>
      <c r="AF1239" s="13"/>
    </row>
    <row r="1240" customFormat="false" ht="15" hidden="false" customHeight="true" outlineLevel="0" collapsed="false">
      <c r="A1240" s="60" t="s">
        <v>72</v>
      </c>
      <c r="B1240" s="61" t="str">
        <f aca="false">VLOOKUP(A1240,PROGRAMAS!A:I,5,0)</f>
        <v>TEMÁTICO</v>
      </c>
      <c r="C1240" s="62" t="str">
        <f aca="false">VLOOKUP(A1240,PROGRAMAS!A:I,2,0)</f>
        <v>SANEAMENTO, DIREITO DE TODOS</v>
      </c>
      <c r="D1240" s="62" t="str">
        <f aca="false">VLOOKUP(A1240,PROGRAMAS!A:O,3,0)</f>
        <v>DIRETRIZ III</v>
      </c>
      <c r="E1240" s="62" t="str">
        <f aca="false">VLOOKUP(A1240,PROGRAMAS!A:O,6,0)</f>
        <v>INFRAESTRUTURA</v>
      </c>
      <c r="F1240" s="74" t="s">
        <v>2491</v>
      </c>
      <c r="G1240" s="66" t="str">
        <f aca="false">VLOOKUP(F1240,'AÇÕES ORÇAMENTÁRIAS'!D:E,2,0)</f>
        <v>1056</v>
      </c>
      <c r="H1240" s="65" t="n">
        <f aca="false">VLOOKUP(CONCATENATE(G1240,J1240),'AÇÕES ORÇAMENTÁRIAS'!O:P,2,0)</f>
        <v>65000</v>
      </c>
      <c r="I1240" s="65" t="n">
        <f aca="false">VLOOKUP(CONCATENATE(G1240,J1240),'AÇÕES ORÇAMENTÁRIAS'!O:Q,3,0)</f>
        <v>0</v>
      </c>
      <c r="J1240" s="66" t="str">
        <f aca="false">LEFT(K1240,5)</f>
        <v>45101</v>
      </c>
      <c r="K1240" s="67" t="s">
        <v>2477</v>
      </c>
      <c r="L1240" s="82" t="s">
        <v>2492</v>
      </c>
      <c r="M1240" s="66" t="str">
        <f aca="false">VLOOKUP(L1240,'AÇÕES ESTRATÉGICAS'!D:E,2,0)</f>
        <v>2644</v>
      </c>
      <c r="N1240" s="66" t="str">
        <f aca="false">CONCATENATE(J1240,O1240)</f>
        <v>45101ÁREAS DEGRADADAS RECUPERADAS/REVITALIZADAS</v>
      </c>
      <c r="O1240" s="13" t="s">
        <v>2493</v>
      </c>
      <c r="P1240" s="13" t="s">
        <v>147</v>
      </c>
      <c r="Q1240" s="15" t="n">
        <v>4</v>
      </c>
      <c r="R1240" s="69" t="str">
        <f aca="false">VLOOKUP(O1240,'PRODUTOS PPA'!G:G,1,0)</f>
        <v>ÁREAS DEGRADADAS RECUPERADAS/REVITALIZADAS</v>
      </c>
      <c r="S1240" s="15" t="s">
        <v>2491</v>
      </c>
      <c r="T1240" s="15" t="s">
        <v>2494</v>
      </c>
      <c r="U1240" s="15" t="n">
        <v>65000</v>
      </c>
      <c r="V1240" s="15"/>
      <c r="W1240" s="13"/>
      <c r="X1240" s="13"/>
      <c r="Y1240" s="13"/>
      <c r="Z1240" s="13"/>
      <c r="AA1240" s="13"/>
      <c r="AB1240" s="13"/>
      <c r="AC1240" s="13"/>
      <c r="AD1240" s="13"/>
      <c r="AE1240" s="13"/>
      <c r="AF1240" s="13"/>
    </row>
    <row r="1241" customFormat="false" ht="15" hidden="false" customHeight="true" outlineLevel="0" collapsed="false">
      <c r="A1241" s="60" t="s">
        <v>72</v>
      </c>
      <c r="B1241" s="61" t="str">
        <f aca="false">VLOOKUP(A1241,PROGRAMAS!A:I,5,0)</f>
        <v>TEMÁTICO</v>
      </c>
      <c r="C1241" s="62" t="str">
        <f aca="false">VLOOKUP(A1241,PROGRAMAS!A:I,2,0)</f>
        <v>SANEAMENTO, DIREITO DE TODOS</v>
      </c>
      <c r="D1241" s="62" t="str">
        <f aca="false">VLOOKUP(A1241,PROGRAMAS!A:O,3,0)</f>
        <v>DIRETRIZ III</v>
      </c>
      <c r="E1241" s="62" t="str">
        <f aca="false">VLOOKUP(A1241,PROGRAMAS!A:O,6,0)</f>
        <v>INFRAESTRUTURA</v>
      </c>
      <c r="F1241" s="74" t="s">
        <v>2491</v>
      </c>
      <c r="G1241" s="66" t="str">
        <f aca="false">VLOOKUP(F1241,'AÇÕES ORÇAMENTÁRIAS'!D:E,2,0)</f>
        <v>1056</v>
      </c>
      <c r="H1241" s="65" t="n">
        <f aca="false">VLOOKUP(CONCATENATE(G1241,J1241),'AÇÕES ORÇAMENTÁRIAS'!O:P,2,0)</f>
        <v>65000</v>
      </c>
      <c r="I1241" s="65" t="n">
        <f aca="false">VLOOKUP(CONCATENATE(G1241,J1241),'AÇÕES ORÇAMENTÁRIAS'!O:Q,3,0)</f>
        <v>0</v>
      </c>
      <c r="J1241" s="66" t="str">
        <f aca="false">LEFT(K1241,5)</f>
        <v>45101</v>
      </c>
      <c r="K1241" s="67" t="s">
        <v>2477</v>
      </c>
      <c r="L1241" s="82" t="s">
        <v>2492</v>
      </c>
      <c r="M1241" s="66" t="str">
        <f aca="false">VLOOKUP(L1241,'AÇÕES ESTRATÉGICAS'!D:E,2,0)</f>
        <v>2644</v>
      </c>
      <c r="N1241" s="66" t="str">
        <f aca="false">CONCATENATE(J1241,O1241)</f>
        <v>45101PLANO ESTADUAL DE RESÍDUOS SÓLIDOS ELABORADO E IMPLANTADO</v>
      </c>
      <c r="O1241" s="13" t="s">
        <v>2495</v>
      </c>
      <c r="P1241" s="13" t="s">
        <v>376</v>
      </c>
      <c r="Q1241" s="15" t="n">
        <v>25</v>
      </c>
      <c r="R1241" s="69" t="str">
        <f aca="false">VLOOKUP(O1241,'PRODUTOS PPA'!G:G,1,0)</f>
        <v>PLANO ESTADUAL DE RESÍDUOS SÓLIDOS ELABORADO E IMPLANTADO</v>
      </c>
      <c r="S1241" s="15" t="s">
        <v>2491</v>
      </c>
      <c r="T1241" s="15" t="s">
        <v>2494</v>
      </c>
      <c r="U1241" s="15" t="n">
        <v>65000</v>
      </c>
      <c r="V1241" s="15"/>
      <c r="W1241" s="13"/>
      <c r="X1241" s="13"/>
      <c r="Y1241" s="13"/>
      <c r="Z1241" s="13"/>
      <c r="AA1241" s="13"/>
      <c r="AB1241" s="13"/>
      <c r="AC1241" s="13"/>
      <c r="AD1241" s="13"/>
      <c r="AE1241" s="13"/>
      <c r="AF1241" s="13"/>
    </row>
    <row r="1242" customFormat="false" ht="15" hidden="false" customHeight="true" outlineLevel="0" collapsed="false">
      <c r="A1242" s="60" t="s">
        <v>74</v>
      </c>
      <c r="B1242" s="61" t="str">
        <f aca="false">VLOOKUP(A1242,PROGRAMAS!A:I,5,0)</f>
        <v>TEMÁTICO</v>
      </c>
      <c r="C1242" s="62" t="str">
        <f aca="false">VLOOKUP(A1242,PROGRAMAS!A:I,2,0)</f>
        <v>INFRAESTRUTURA E QUALIDADE DE VIDA</v>
      </c>
      <c r="D1242" s="62" t="str">
        <f aca="false">VLOOKUP(A1242,PROGRAMAS!A:O,3,0)</f>
        <v>DIRETRIZ III</v>
      </c>
      <c r="E1242" s="62" t="str">
        <f aca="false">VLOOKUP(A1242,PROGRAMAS!A:O,6,0)</f>
        <v>INFRAESTRUTURA</v>
      </c>
      <c r="F1242" s="74" t="s">
        <v>2496</v>
      </c>
      <c r="G1242" s="66" t="str">
        <f aca="false">VLOOKUP(F1242,'AÇÕES ORÇAMENTÁRIAS'!D:E,2,0)</f>
        <v>1053</v>
      </c>
      <c r="H1242" s="65" t="n">
        <f aca="false">VLOOKUP(CONCATENATE(G1242,J1242),'AÇÕES ORÇAMENTÁRIAS'!O:P,2,0)</f>
        <v>2909719</v>
      </c>
      <c r="I1242" s="65" t="n">
        <f aca="false">VLOOKUP(CONCATENATE(G1242,J1242),'AÇÕES ORÇAMENTÁRIAS'!O:Q,3,0)</f>
        <v>477478.5</v>
      </c>
      <c r="J1242" s="66" t="str">
        <f aca="false">LEFT(K1242,5)</f>
        <v>45101</v>
      </c>
      <c r="K1242" s="67" t="s">
        <v>2477</v>
      </c>
      <c r="L1242" s="82" t="s">
        <v>2497</v>
      </c>
      <c r="M1242" s="66" t="str">
        <f aca="false">VLOOKUP(L1242,'AÇÕES ESTRATÉGICAS'!D:E,2,0)</f>
        <v>2293</v>
      </c>
      <c r="N1242" s="66" t="str">
        <f aca="false">CONCATENATE(J1242,O1242)</f>
        <v>45101APOIO E INCENTIVO TÉCNICO E FINANCEIRO A ORGANIZAÇÕES NÃO GOVERNAMENTAIS</v>
      </c>
      <c r="O1242" s="13" t="s">
        <v>2498</v>
      </c>
      <c r="P1242" s="13" t="s">
        <v>147</v>
      </c>
      <c r="Q1242" s="15" t="n">
        <v>4</v>
      </c>
      <c r="R1242" s="69" t="str">
        <f aca="false">VLOOKUP(O1242,'PRODUTOS PPA'!G:G,1,0)</f>
        <v>APOIO E INCENTIVO TÉCNICO E FINANCEIRO A ORGANIZAÇÕES NÃO GOVERNAMENTAIS</v>
      </c>
      <c r="S1242" s="15" t="s">
        <v>2496</v>
      </c>
      <c r="T1242" s="15" t="s">
        <v>2499</v>
      </c>
      <c r="U1242" s="15" t="n">
        <v>2909719</v>
      </c>
      <c r="V1242" s="15"/>
      <c r="W1242" s="13"/>
      <c r="X1242" s="13"/>
      <c r="Y1242" s="13"/>
      <c r="Z1242" s="13"/>
      <c r="AA1242" s="13"/>
      <c r="AB1242" s="13"/>
      <c r="AC1242" s="13"/>
      <c r="AD1242" s="13"/>
      <c r="AE1242" s="13"/>
      <c r="AF1242" s="13"/>
    </row>
    <row r="1243" customFormat="false" ht="15" hidden="false" customHeight="true" outlineLevel="0" collapsed="false">
      <c r="A1243" s="60" t="s">
        <v>74</v>
      </c>
      <c r="B1243" s="61" t="str">
        <f aca="false">VLOOKUP(A1243,PROGRAMAS!A:I,5,0)</f>
        <v>TEMÁTICO</v>
      </c>
      <c r="C1243" s="62" t="str">
        <f aca="false">VLOOKUP(A1243,PROGRAMAS!A:I,2,0)</f>
        <v>INFRAESTRUTURA E QUALIDADE DE VIDA</v>
      </c>
      <c r="D1243" s="62" t="str">
        <f aca="false">VLOOKUP(A1243,PROGRAMAS!A:O,3,0)</f>
        <v>DIRETRIZ III</v>
      </c>
      <c r="E1243" s="62" t="str">
        <f aca="false">VLOOKUP(A1243,PROGRAMAS!A:O,6,0)</f>
        <v>INFRAESTRUTURA</v>
      </c>
      <c r="F1243" s="74" t="s">
        <v>2500</v>
      </c>
      <c r="G1243" s="66" t="str">
        <f aca="false">VLOOKUP(F1243,'AÇÕES ORÇAMENTÁRIAS'!D:E,2,0)</f>
        <v>1060</v>
      </c>
      <c r="H1243" s="65" t="n">
        <f aca="false">VLOOKUP(CONCATENATE(G1243,J1243),'AÇÕES ORÇAMENTÁRIAS'!O:P,2,0)</f>
        <v>6120000</v>
      </c>
      <c r="I1243" s="65" t="n">
        <f aca="false">VLOOKUP(CONCATENATE(G1243,J1243),'AÇÕES ORÇAMENTÁRIAS'!O:Q,3,0)</f>
        <v>2066049.01</v>
      </c>
      <c r="J1243" s="66" t="str">
        <f aca="false">LEFT(K1243,5)</f>
        <v>45101</v>
      </c>
      <c r="K1243" s="67" t="s">
        <v>2477</v>
      </c>
      <c r="L1243" s="82" t="s">
        <v>2501</v>
      </c>
      <c r="M1243" s="66" t="str">
        <f aca="false">VLOOKUP(L1243,'AÇÕES ESTRATÉGICAS'!D:E,2,0)</f>
        <v>2636</v>
      </c>
      <c r="N1243" s="66" t="str">
        <f aca="false">CONCATENATE(J1243,O1243)</f>
        <v>45101PAVIMENTAÇÃO ASFÁLTICA NOS MUNICÍPIOS PIAUIENSES IMPLANTADA</v>
      </c>
      <c r="O1243" s="13" t="s">
        <v>2502</v>
      </c>
      <c r="P1243" s="13" t="s">
        <v>1300</v>
      </c>
      <c r="Q1243" s="15" t="n">
        <v>20</v>
      </c>
      <c r="R1243" s="69" t="str">
        <f aca="false">VLOOKUP(O1243,'PRODUTOS PPA'!G:G,1,0)</f>
        <v>PAVIMENTAÇÃO ASFÁLTICA NOS MUNICÍPIOS PIAUIENSES IMPLANTADA</v>
      </c>
      <c r="S1243" s="15" t="s">
        <v>2500</v>
      </c>
      <c r="T1243" s="15" t="s">
        <v>2503</v>
      </c>
      <c r="U1243" s="15" t="n">
        <v>6120000</v>
      </c>
      <c r="V1243" s="15"/>
      <c r="W1243" s="13"/>
      <c r="X1243" s="13"/>
      <c r="Y1243" s="13"/>
      <c r="Z1243" s="13"/>
      <c r="AA1243" s="13"/>
      <c r="AB1243" s="13"/>
      <c r="AC1243" s="13"/>
      <c r="AD1243" s="13"/>
      <c r="AE1243" s="13"/>
      <c r="AF1243" s="13"/>
    </row>
    <row r="1244" customFormat="false" ht="15" hidden="false" customHeight="true" outlineLevel="0" collapsed="false">
      <c r="A1244" s="60" t="s">
        <v>74</v>
      </c>
      <c r="B1244" s="61" t="str">
        <f aca="false">VLOOKUP(A1244,PROGRAMAS!A:I,5,0)</f>
        <v>TEMÁTICO</v>
      </c>
      <c r="C1244" s="62" t="str">
        <f aca="false">VLOOKUP(A1244,PROGRAMAS!A:I,2,0)</f>
        <v>INFRAESTRUTURA E QUALIDADE DE VIDA</v>
      </c>
      <c r="D1244" s="62" t="str">
        <f aca="false">VLOOKUP(A1244,PROGRAMAS!A:O,3,0)</f>
        <v>DIRETRIZ III</v>
      </c>
      <c r="E1244" s="62" t="str">
        <f aca="false">VLOOKUP(A1244,PROGRAMAS!A:O,6,0)</f>
        <v>INFRAESTRUTURA</v>
      </c>
      <c r="F1244" s="74" t="s">
        <v>2504</v>
      </c>
      <c r="G1244" s="66" t="str">
        <f aca="false">VLOOKUP(F1244,'AÇÕES ORÇAMENTÁRIAS'!D:E,2,0)</f>
        <v>1059</v>
      </c>
      <c r="H1244" s="65" t="n">
        <f aca="false">VLOOKUP(CONCATENATE(G1244,J1244),'AÇÕES ORÇAMENTÁRIAS'!O:P,2,0)</f>
        <v>9012473</v>
      </c>
      <c r="I1244" s="65" t="n">
        <f aca="false">VLOOKUP(CONCATENATE(G1244,J1244),'AÇÕES ORÇAMENTÁRIAS'!O:Q,3,0)</f>
        <v>10869266.45</v>
      </c>
      <c r="J1244" s="66" t="str">
        <f aca="false">LEFT(K1244,5)</f>
        <v>45101</v>
      </c>
      <c r="K1244" s="67" t="s">
        <v>2477</v>
      </c>
      <c r="L1244" s="82" t="s">
        <v>2501</v>
      </c>
      <c r="M1244" s="66" t="str">
        <f aca="false">VLOOKUP(L1244,'AÇÕES ESTRATÉGICAS'!D:E,2,0)</f>
        <v>2636</v>
      </c>
      <c r="N1244" s="66" t="str">
        <f aca="false">CONCATENATE(J1244,O1244)</f>
        <v>45101PAVIMENTAÇÃO EM PARALELEPÍPEDO AMPLIADO E EXECUÇÃO DE OBRAS QUE MELHOREM A MOBILIDADE URBANA NO ESTADO.</v>
      </c>
      <c r="O1244" s="13" t="s">
        <v>2505</v>
      </c>
      <c r="P1244" s="13" t="s">
        <v>1300</v>
      </c>
      <c r="Q1244" s="15" t="n">
        <v>25</v>
      </c>
      <c r="R1244" s="69" t="str">
        <f aca="false">VLOOKUP(O1244,'PRODUTOS PPA'!G:G,1,0)</f>
        <v>PAVIMENTAÇÃO EM PARALELEPÍPEDO AMPLIADO E EXECUÇÃO DE OBRAS QUE MELHOREM A MOBILIDADE URBANA NO ESTADO.</v>
      </c>
      <c r="S1244" s="15" t="s">
        <v>2504</v>
      </c>
      <c r="T1244" s="15" t="s">
        <v>2506</v>
      </c>
      <c r="U1244" s="15" t="n">
        <v>9012473</v>
      </c>
      <c r="V1244" s="15"/>
      <c r="W1244" s="13"/>
      <c r="X1244" s="13"/>
      <c r="Y1244" s="13"/>
      <c r="Z1244" s="13"/>
      <c r="AA1244" s="13"/>
      <c r="AB1244" s="13"/>
      <c r="AC1244" s="13"/>
      <c r="AD1244" s="13"/>
      <c r="AE1244" s="13"/>
      <c r="AF1244" s="13"/>
    </row>
    <row r="1245" customFormat="false" ht="15" hidden="false" customHeight="true" outlineLevel="0" collapsed="false">
      <c r="A1245" s="60" t="s">
        <v>74</v>
      </c>
      <c r="B1245" s="61" t="str">
        <f aca="false">VLOOKUP(A1245,PROGRAMAS!A:I,5,0)</f>
        <v>TEMÁTICO</v>
      </c>
      <c r="C1245" s="62" t="str">
        <f aca="false">VLOOKUP(A1245,PROGRAMAS!A:I,2,0)</f>
        <v>INFRAESTRUTURA E QUALIDADE DE VIDA</v>
      </c>
      <c r="D1245" s="62" t="str">
        <f aca="false">VLOOKUP(A1245,PROGRAMAS!A:O,3,0)</f>
        <v>DIRETRIZ III</v>
      </c>
      <c r="E1245" s="62" t="str">
        <f aca="false">VLOOKUP(A1245,PROGRAMAS!A:O,6,0)</f>
        <v>INFRAESTRUTURA</v>
      </c>
      <c r="F1245" s="74" t="s">
        <v>2507</v>
      </c>
      <c r="G1245" s="66" t="n">
        <v>1054</v>
      </c>
      <c r="H1245" s="65" t="n">
        <f aca="false">VLOOKUP(CONCATENATE(G1245,J1245),'AÇÕES ORÇAMENTÁRIAS'!O:P,2,0)</f>
        <v>18073710</v>
      </c>
      <c r="I1245" s="65" t="n">
        <f aca="false">VLOOKUP(CONCATENATE(G1245,J1245),'AÇÕES ORÇAMENTÁRIAS'!O:Q,3,0)</f>
        <v>2562450.92</v>
      </c>
      <c r="J1245" s="66" t="str">
        <f aca="false">LEFT(K1245,5)</f>
        <v>45101</v>
      </c>
      <c r="K1245" s="67" t="s">
        <v>2477</v>
      </c>
      <c r="L1245" s="82" t="s">
        <v>2497</v>
      </c>
      <c r="M1245" s="66" t="str">
        <f aca="false">VLOOKUP(L1245,'AÇÕES ESTRATÉGICAS'!D:E,2,0)</f>
        <v>2293</v>
      </c>
      <c r="N1245" s="66" t="str">
        <f aca="false">CONCATENATE(J1245,O1245)</f>
        <v>45101EXECUÇÃO DE OBRAS DE INFRAESTRUTURA BÁSICA, URBANA</v>
      </c>
      <c r="O1245" s="13" t="s">
        <v>2508</v>
      </c>
      <c r="P1245" s="13" t="s">
        <v>473</v>
      </c>
      <c r="Q1245" s="15" t="n">
        <v>20</v>
      </c>
      <c r="R1245" s="69" t="str">
        <f aca="false">VLOOKUP(O1245,'PRODUTOS PPA'!G:G,1,0)</f>
        <v>EXECUÇÃO DE OBRAS DE INFRAESTRUTURA BÁSICA, URBANA</v>
      </c>
      <c r="S1245" s="15" t="s">
        <v>2507</v>
      </c>
      <c r="T1245" s="15" t="n">
        <v>1054</v>
      </c>
      <c r="U1245" s="15" t="n">
        <v>18073710</v>
      </c>
      <c r="V1245" s="15"/>
      <c r="W1245" s="13"/>
      <c r="X1245" s="13"/>
      <c r="Y1245" s="13"/>
      <c r="Z1245" s="13"/>
      <c r="AA1245" s="13"/>
      <c r="AB1245" s="13"/>
      <c r="AC1245" s="13"/>
      <c r="AD1245" s="13"/>
      <c r="AE1245" s="13"/>
      <c r="AF1245" s="13"/>
    </row>
    <row r="1246" customFormat="false" ht="15" hidden="false" customHeight="true" outlineLevel="0" collapsed="false">
      <c r="A1246" s="60" t="s">
        <v>74</v>
      </c>
      <c r="B1246" s="61" t="str">
        <f aca="false">VLOOKUP(A1246,PROGRAMAS!A:I,5,0)</f>
        <v>TEMÁTICO</v>
      </c>
      <c r="C1246" s="62" t="str">
        <f aca="false">VLOOKUP(A1246,PROGRAMAS!A:I,2,0)</f>
        <v>INFRAESTRUTURA E QUALIDADE DE VIDA</v>
      </c>
      <c r="D1246" s="62" t="str">
        <f aca="false">VLOOKUP(A1246,PROGRAMAS!A:O,3,0)</f>
        <v>DIRETRIZ III</v>
      </c>
      <c r="E1246" s="62" t="str">
        <f aca="false">VLOOKUP(A1246,PROGRAMAS!A:O,6,0)</f>
        <v>INFRAESTRUTURA</v>
      </c>
      <c r="F1246" s="74" t="s">
        <v>2509</v>
      </c>
      <c r="G1246" s="66" t="n">
        <v>1061</v>
      </c>
      <c r="H1246" s="65" t="n">
        <f aca="false">VLOOKUP(CONCATENATE(G1246,J1246),'AÇÕES ORÇAMENTÁRIAS'!O:P,2,0)</f>
        <v>6021188</v>
      </c>
      <c r="I1246" s="65" t="n">
        <f aca="false">VLOOKUP(CONCATENATE(G1246,J1246),'AÇÕES ORÇAMENTÁRIAS'!O:Q,3,0)</f>
        <v>5203093.78</v>
      </c>
      <c r="J1246" s="66" t="str">
        <f aca="false">LEFT(K1246,5)</f>
        <v>45101</v>
      </c>
      <c r="K1246" s="67" t="s">
        <v>2477</v>
      </c>
      <c r="L1246" s="82" t="s">
        <v>2501</v>
      </c>
      <c r="M1246" s="66" t="str">
        <f aca="false">VLOOKUP(L1246,'AÇÕES ESTRATÉGICAS'!D:E,2,0)</f>
        <v>2636</v>
      </c>
      <c r="N1246" s="66" t="str">
        <f aca="false">CONCATENATE(J1246,O1246)</f>
        <v>45101IMPLANTAÇÃO, EXECUÇÃO E REFORMA DE ESTRADA VICINAL NOS MUNICÍPIOS PIAUIENSES.</v>
      </c>
      <c r="O1246" s="13" t="s">
        <v>2509</v>
      </c>
      <c r="P1246" s="13" t="s">
        <v>1300</v>
      </c>
      <c r="Q1246" s="15" t="n">
        <v>25</v>
      </c>
      <c r="R1246" s="69" t="str">
        <f aca="false">VLOOKUP(O1246,'PRODUTOS PPA'!G:G,1,0)</f>
        <v>IMPLANTAÇÃO, EXECUÇÃO E REFORMA DE ESTRADA VICINAL NOS MUNICÍPIOS PIAUIENSES.</v>
      </c>
      <c r="S1246" s="15" t="s">
        <v>2509</v>
      </c>
      <c r="T1246" s="15" t="n">
        <v>1061</v>
      </c>
      <c r="U1246" s="15" t="n">
        <v>6021188</v>
      </c>
      <c r="V1246" s="15"/>
      <c r="W1246" s="13"/>
      <c r="X1246" s="13"/>
      <c r="Y1246" s="13"/>
      <c r="Z1246" s="13"/>
      <c r="AA1246" s="13"/>
      <c r="AB1246" s="13"/>
      <c r="AC1246" s="13"/>
      <c r="AD1246" s="13"/>
      <c r="AE1246" s="13"/>
      <c r="AF1246" s="13"/>
    </row>
    <row r="1247" customFormat="false" ht="15" hidden="false" customHeight="true" outlineLevel="0" collapsed="false">
      <c r="A1247" s="60" t="s">
        <v>74</v>
      </c>
      <c r="B1247" s="61" t="str">
        <f aca="false">VLOOKUP(A1247,PROGRAMAS!A:I,5,0)</f>
        <v>TEMÁTICO</v>
      </c>
      <c r="C1247" s="62" t="str">
        <f aca="false">VLOOKUP(A1247,PROGRAMAS!A:I,2,0)</f>
        <v>INFRAESTRUTURA E QUALIDADE DE VIDA</v>
      </c>
      <c r="D1247" s="62" t="str">
        <f aca="false">VLOOKUP(A1247,PROGRAMAS!A:O,3,0)</f>
        <v>DIRETRIZ III</v>
      </c>
      <c r="E1247" s="62" t="str">
        <f aca="false">VLOOKUP(A1247,PROGRAMAS!A:O,6,0)</f>
        <v>INFRAESTRUTURA</v>
      </c>
      <c r="F1247" s="73" t="e">
        <f aca="false">#N/A</f>
        <v>#N/A</v>
      </c>
      <c r="G1247" s="66" t="e">
        <f aca="false">VLOOKUP(F1247,'AÇÕES ORÇAMENTÁRIAS'!D:E,2,0)</f>
        <v>#N/A</v>
      </c>
      <c r="H1247" s="65" t="e">
        <f aca="false">VLOOKUP(CONCATENATE(G1247,J1247),'AÇÕES ORÇAMENTÁRIAS'!O:P,2,0)</f>
        <v>#N/A</v>
      </c>
      <c r="I1247" s="65" t="e">
        <f aca="false">VLOOKUP(CONCATENATE(G1247,J1247),'AÇÕES ORÇAMENTÁRIAS'!O:Q,3,0)</f>
        <v>#N/A</v>
      </c>
      <c r="J1247" s="66" t="str">
        <f aca="false">LEFT(K1247,5)</f>
        <v>45101</v>
      </c>
      <c r="K1247" s="67" t="s">
        <v>2477</v>
      </c>
      <c r="L1247" s="82" t="s">
        <v>2501</v>
      </c>
      <c r="M1247" s="66" t="str">
        <f aca="false">VLOOKUP(L1247,'AÇÕES ESTRATÉGICAS'!D:E,2,0)</f>
        <v>2636</v>
      </c>
      <c r="N1247" s="66" t="str">
        <f aca="false">CONCATENATE(J1247,O1247)</f>
        <v>45101REFORMA E AMPLIAÇÃO DE OBRAS DE INFRAESTRUTURA URBANA E RURAL NOS MUNICÍPIOS PIAUIENSES</v>
      </c>
      <c r="O1247" s="13" t="s">
        <v>2510</v>
      </c>
      <c r="P1247" s="13" t="s">
        <v>376</v>
      </c>
      <c r="Q1247" s="15" t="n">
        <v>20</v>
      </c>
      <c r="R1247" s="69" t="str">
        <f aca="false">VLOOKUP(O1247,'PRODUTOS PPA'!G:G,1,0)</f>
        <v>REFORMA E AMPLIAÇÃO DE OBRAS DE INFRAESTRUTURA URBANA E RURAL NOS MUNICÍPIOS PIAUIENSES</v>
      </c>
      <c r="S1247" s="15" t="e">
        <f aca="false">#N/A</f>
        <v>#N/A</v>
      </c>
      <c r="T1247" s="15" t="e">
        <f aca="false">#N/A</f>
        <v>#N/A</v>
      </c>
      <c r="U1247" s="15" t="e">
        <f aca="false">#N/A</f>
        <v>#N/A</v>
      </c>
      <c r="V1247" s="15"/>
      <c r="W1247" s="13"/>
      <c r="X1247" s="13"/>
      <c r="Y1247" s="13"/>
      <c r="Z1247" s="13"/>
      <c r="AA1247" s="13"/>
      <c r="AB1247" s="13"/>
      <c r="AC1247" s="13"/>
      <c r="AD1247" s="13"/>
      <c r="AE1247" s="13"/>
      <c r="AF1247" s="13"/>
    </row>
    <row r="1248" customFormat="false" ht="15" hidden="false" customHeight="true" outlineLevel="0" collapsed="false">
      <c r="A1248" s="60" t="s">
        <v>74</v>
      </c>
      <c r="B1248" s="61" t="str">
        <f aca="false">VLOOKUP(A1248,PROGRAMAS!A:I,5,0)</f>
        <v>TEMÁTICO</v>
      </c>
      <c r="C1248" s="62" t="str">
        <f aca="false">VLOOKUP(A1248,PROGRAMAS!A:I,2,0)</f>
        <v>INFRAESTRUTURA E QUALIDADE DE VIDA</v>
      </c>
      <c r="D1248" s="62" t="str">
        <f aca="false">VLOOKUP(A1248,PROGRAMAS!A:O,3,0)</f>
        <v>DIRETRIZ III</v>
      </c>
      <c r="E1248" s="62" t="str">
        <f aca="false">VLOOKUP(A1248,PROGRAMAS!A:O,6,0)</f>
        <v>INFRAESTRUTURA</v>
      </c>
      <c r="F1248" s="73" t="e">
        <f aca="false">#N/A</f>
        <v>#N/A</v>
      </c>
      <c r="G1248" s="66" t="e">
        <f aca="false">VLOOKUP(F1248,'AÇÕES ORÇAMENTÁRIAS'!D:E,2,0)</f>
        <v>#N/A</v>
      </c>
      <c r="H1248" s="65" t="e">
        <f aca="false">VLOOKUP(CONCATENATE(G1248,J1248),'AÇÕES ORÇAMENTÁRIAS'!O:P,2,0)</f>
        <v>#N/A</v>
      </c>
      <c r="I1248" s="65" t="e">
        <f aca="false">VLOOKUP(CONCATENATE(G1248,J1248),'AÇÕES ORÇAMENTÁRIAS'!O:Q,3,0)</f>
        <v>#N/A</v>
      </c>
      <c r="J1248" s="66" t="str">
        <f aca="false">LEFT(K1248,5)</f>
        <v>45101</v>
      </c>
      <c r="K1248" s="67" t="s">
        <v>2477</v>
      </c>
      <c r="L1248" s="82" t="s">
        <v>2511</v>
      </c>
      <c r="M1248" s="66" t="str">
        <f aca="false">VLOOKUP(L1248,'AÇÕES ESTRATÉGICAS'!D:E,2,0)</f>
        <v>2629</v>
      </c>
      <c r="N1248" s="66" t="str">
        <f aca="false">CONCATENATE(J1248,O1248)</f>
        <v>45101EXECUÇÃO DE OBRAS DE ANÉIS VIÁRIOS DAS CIDADES DE GRANDE E MÉDIO PORTE DO ESTADO.</v>
      </c>
      <c r="O1248" s="13" t="s">
        <v>2512</v>
      </c>
      <c r="P1248" s="13" t="s">
        <v>1869</v>
      </c>
      <c r="Q1248" s="15" t="n">
        <v>30</v>
      </c>
      <c r="R1248" s="69" t="str">
        <f aca="false">VLOOKUP(O1248,'PRODUTOS PPA'!G:G,1,0)</f>
        <v>EXECUÇÃO DE OBRAS DE ANÉIS VIÁRIOS DAS CIDADES DE GRANDE E MÉDIO PORTE DO ESTADO.</v>
      </c>
      <c r="S1248" s="15" t="e">
        <f aca="false">#N/A</f>
        <v>#N/A</v>
      </c>
      <c r="T1248" s="15" t="e">
        <f aca="false">#N/A</f>
        <v>#N/A</v>
      </c>
      <c r="U1248" s="15" t="e">
        <f aca="false">#N/A</f>
        <v>#N/A</v>
      </c>
      <c r="V1248" s="15"/>
      <c r="W1248" s="13"/>
      <c r="X1248" s="13"/>
      <c r="Y1248" s="13"/>
      <c r="Z1248" s="13"/>
      <c r="AA1248" s="13"/>
      <c r="AB1248" s="13"/>
      <c r="AC1248" s="13"/>
      <c r="AD1248" s="13"/>
      <c r="AE1248" s="13"/>
      <c r="AF1248" s="13"/>
    </row>
    <row r="1249" customFormat="false" ht="15" hidden="false" customHeight="true" outlineLevel="0" collapsed="false">
      <c r="A1249" s="60" t="s">
        <v>94</v>
      </c>
      <c r="B1249" s="61" t="str">
        <f aca="false">VLOOKUP(A1249,PROGRAMAS!A:I,5,0)</f>
        <v>GESTÃO</v>
      </c>
      <c r="C1249" s="62" t="str">
        <f aca="false">VLOOKUP(A1249,PROGRAMAS!A:I,2,0)</f>
        <v>GESTÃO E MANUTENÇÃO DO PODER EXECUTIVO</v>
      </c>
      <c r="D1249" s="62" t="str">
        <f aca="false">VLOOKUP(A1249,PROGRAMAS!A:O,3,0)</f>
        <v>DIRETRIZ IV</v>
      </c>
      <c r="E1249" s="62"/>
      <c r="F1249" s="74" t="s">
        <v>255</v>
      </c>
      <c r="G1249" s="66" t="str">
        <f aca="false">VLOOKUP(F1249,'AÇÕES ORÇAMENTÁRIAS'!D:E,2,0)</f>
        <v>2000</v>
      </c>
      <c r="H1249" s="65" t="n">
        <f aca="false">VLOOKUP(CONCATENATE(G1249,J1249),'AÇÕES ORÇAMENTÁRIAS'!O:P,2,0)</f>
        <v>3383693</v>
      </c>
      <c r="I1249" s="65" t="n">
        <f aca="false">VLOOKUP(CONCATENATE(G1249,J1249),'AÇÕES ORÇAMENTÁRIAS'!O:Q,3,0)</f>
        <v>1634717.56</v>
      </c>
      <c r="J1249" s="66" t="str">
        <f aca="false">LEFT(K1249,5)</f>
        <v>45101</v>
      </c>
      <c r="K1249" s="67" t="s">
        <v>2477</v>
      </c>
      <c r="L1249" s="82" t="s">
        <v>2513</v>
      </c>
      <c r="M1249" s="66" t="str">
        <f aca="false">VLOOKUP(L1249,'AÇÕES ESTRATÉGICAS'!D:E,2,0)</f>
        <v>2590</v>
      </c>
      <c r="N1249" s="66" t="str">
        <f aca="false">CONCATENATE(J1249,O1249)</f>
        <v>45101AMPLIAÇÃO/REFORMA DA SECID</v>
      </c>
      <c r="O1249" s="13" t="s">
        <v>2514</v>
      </c>
      <c r="P1249" s="13" t="s">
        <v>473</v>
      </c>
      <c r="Q1249" s="15" t="n">
        <v>1</v>
      </c>
      <c r="R1249" s="69" t="str">
        <f aca="false">VLOOKUP(O1249,'PRODUTOS PPA'!G:G,1,0)</f>
        <v>AMPLIAÇÃO/REFORMA DA SECID</v>
      </c>
      <c r="S1249" s="15" t="s">
        <v>255</v>
      </c>
      <c r="T1249" s="15" t="s">
        <v>260</v>
      </c>
      <c r="U1249" s="15" t="n">
        <v>3383693</v>
      </c>
      <c r="V1249" s="15"/>
      <c r="W1249" s="13"/>
      <c r="X1249" s="13"/>
      <c r="Y1249" s="13"/>
      <c r="Z1249" s="13"/>
      <c r="AA1249" s="13"/>
      <c r="AB1249" s="13"/>
      <c r="AC1249" s="13"/>
      <c r="AD1249" s="13"/>
      <c r="AE1249" s="13"/>
      <c r="AF1249" s="13"/>
    </row>
    <row r="1250" customFormat="false" ht="15" hidden="false" customHeight="true" outlineLevel="0" collapsed="false">
      <c r="A1250" s="60" t="s">
        <v>94</v>
      </c>
      <c r="B1250" s="61" t="str">
        <f aca="false">VLOOKUP(A1250,PROGRAMAS!A:I,5,0)</f>
        <v>GESTÃO</v>
      </c>
      <c r="C1250" s="62" t="str">
        <f aca="false">VLOOKUP(A1250,PROGRAMAS!A:I,2,0)</f>
        <v>GESTÃO E MANUTENÇÃO DO PODER EXECUTIVO</v>
      </c>
      <c r="D1250" s="62" t="str">
        <f aca="false">VLOOKUP(A1250,PROGRAMAS!A:O,3,0)</f>
        <v>DIRETRIZ IV</v>
      </c>
      <c r="E1250" s="62"/>
      <c r="F1250" s="74" t="s">
        <v>255</v>
      </c>
      <c r="G1250" s="66" t="str">
        <f aca="false">VLOOKUP(F1250,'AÇÕES ORÇAMENTÁRIAS'!D:E,2,0)</f>
        <v>2000</v>
      </c>
      <c r="H1250" s="65" t="n">
        <f aca="false">VLOOKUP(CONCATENATE(G1250,J1250),'AÇÕES ORÇAMENTÁRIAS'!O:P,2,0)</f>
        <v>3383693</v>
      </c>
      <c r="I1250" s="65" t="n">
        <f aca="false">VLOOKUP(CONCATENATE(G1250,J1250),'AÇÕES ORÇAMENTÁRIAS'!O:Q,3,0)</f>
        <v>1634717.56</v>
      </c>
      <c r="J1250" s="66" t="str">
        <f aca="false">LEFT(K1250,5)</f>
        <v>45101</v>
      </c>
      <c r="K1250" s="67" t="s">
        <v>2477</v>
      </c>
      <c r="L1250" s="82" t="s">
        <v>2513</v>
      </c>
      <c r="M1250" s="66" t="str">
        <f aca="false">VLOOKUP(L1250,'AÇÕES ESTRATÉGICAS'!D:E,2,0)</f>
        <v>2590</v>
      </c>
      <c r="N1250" s="66" t="str">
        <f aca="false">CONCATENATE(J1250,O1250)</f>
        <v>45101GESTÃO MELHORADA</v>
      </c>
      <c r="O1250" s="13" t="s">
        <v>141</v>
      </c>
      <c r="P1250" s="13" t="s">
        <v>136</v>
      </c>
      <c r="Q1250" s="15" t="n">
        <v>25</v>
      </c>
      <c r="R1250" s="69" t="str">
        <f aca="false">VLOOKUP(O1250,'PRODUTOS PPA'!G:G,1,0)</f>
        <v>GESTÃO MELHORADA</v>
      </c>
      <c r="S1250" s="15" t="s">
        <v>255</v>
      </c>
      <c r="T1250" s="15" t="s">
        <v>260</v>
      </c>
      <c r="U1250" s="15" t="n">
        <v>3383693</v>
      </c>
      <c r="V1250" s="15"/>
      <c r="W1250" s="13"/>
      <c r="X1250" s="13"/>
      <c r="Y1250" s="13"/>
      <c r="Z1250" s="13"/>
      <c r="AA1250" s="13"/>
      <c r="AB1250" s="13"/>
      <c r="AC1250" s="13"/>
      <c r="AD1250" s="13"/>
      <c r="AE1250" s="13"/>
      <c r="AF1250" s="13"/>
    </row>
    <row r="1251" customFormat="false" ht="15" hidden="false" customHeight="true" outlineLevel="0" collapsed="false">
      <c r="A1251" s="60" t="s">
        <v>51</v>
      </c>
      <c r="B1251" s="61" t="str">
        <f aca="false">VLOOKUP(A1251,PROGRAMAS!A:I,5,0)</f>
        <v>TEMÁTICO</v>
      </c>
      <c r="C1251" s="62" t="str">
        <f aca="false">VLOOKUP(A1251,PROGRAMAS!A:I,2,0)</f>
        <v>GESTÃO MODERNA ORIENTADA PARA RESULTADOS</v>
      </c>
      <c r="D1251" s="62" t="str">
        <f aca="false">VLOOKUP(A1251,PROGRAMAS!A:O,3,0)</f>
        <v>DIRETRIZ IV</v>
      </c>
      <c r="E1251" s="62" t="str">
        <f aca="false">VLOOKUP(A1251,PROGRAMAS!A:O,6,0)</f>
        <v>INSTITUCIONAL</v>
      </c>
      <c r="F1251" s="73" t="e">
        <f aca="false">#N/A</f>
        <v>#N/A</v>
      </c>
      <c r="G1251" s="66" t="e">
        <f aca="false">VLOOKUP(F1251,'AÇÕES ORÇAMENTÁRIAS'!D:E,2,0)</f>
        <v>#N/A</v>
      </c>
      <c r="H1251" s="65" t="e">
        <f aca="false">VLOOKUP(CONCATENATE(G1251,J1251),'AÇÕES ORÇAMENTÁRIAS'!O:P,2,0)</f>
        <v>#N/A</v>
      </c>
      <c r="I1251" s="65" t="e">
        <f aca="false">VLOOKUP(CONCATENATE(G1251,J1251),'AÇÕES ORÇAMENTÁRIAS'!O:Q,3,0)</f>
        <v>#N/A</v>
      </c>
      <c r="J1251" s="66" t="str">
        <f aca="false">LEFT(K1251,5)</f>
        <v>45201</v>
      </c>
      <c r="K1251" s="67" t="s">
        <v>2515</v>
      </c>
      <c r="L1251" s="82" t="s">
        <v>2516</v>
      </c>
      <c r="M1251" s="66" t="str">
        <f aca="false">VLOOKUP(L1251,'AÇÕES ESTRATÉGICAS'!D:E,2,0)</f>
        <v>1615</v>
      </c>
      <c r="N1251" s="66" t="str">
        <f aca="false">CONCATENATE(J1251,O1251)</f>
        <v>45201AMPLIAÇÃO DE SEDES DO DETRAN</v>
      </c>
      <c r="O1251" s="13" t="s">
        <v>2517</v>
      </c>
      <c r="P1251" s="13" t="s">
        <v>147</v>
      </c>
      <c r="Q1251" s="15" t="n">
        <v>3</v>
      </c>
      <c r="R1251" s="69" t="str">
        <f aca="false">VLOOKUP(O1251,'PRODUTOS PPA'!G:G,1,0)</f>
        <v>AMPLIAÇÃO DE SEDES DO DETRAN</v>
      </c>
      <c r="S1251" s="15" t="e">
        <f aca="false">#N/A</f>
        <v>#N/A</v>
      </c>
      <c r="T1251" s="15" t="e">
        <f aca="false">#N/A</f>
        <v>#N/A</v>
      </c>
      <c r="U1251" s="15" t="e">
        <f aca="false">#N/A</f>
        <v>#N/A</v>
      </c>
      <c r="V1251" s="15"/>
      <c r="W1251" s="13"/>
      <c r="X1251" s="13"/>
      <c r="Y1251" s="13"/>
      <c r="Z1251" s="13"/>
      <c r="AA1251" s="13"/>
      <c r="AB1251" s="13"/>
      <c r="AC1251" s="13"/>
      <c r="AD1251" s="13"/>
      <c r="AE1251" s="13"/>
      <c r="AF1251" s="13"/>
    </row>
    <row r="1252" customFormat="false" ht="15" hidden="false" customHeight="true" outlineLevel="0" collapsed="false">
      <c r="A1252" s="60" t="s">
        <v>51</v>
      </c>
      <c r="B1252" s="61" t="str">
        <f aca="false">VLOOKUP(A1252,PROGRAMAS!A:I,5,0)</f>
        <v>TEMÁTICO</v>
      </c>
      <c r="C1252" s="62" t="str">
        <f aca="false">VLOOKUP(A1252,PROGRAMAS!A:I,2,0)</f>
        <v>GESTÃO MODERNA ORIENTADA PARA RESULTADOS</v>
      </c>
      <c r="D1252" s="62" t="str">
        <f aca="false">VLOOKUP(A1252,PROGRAMAS!A:O,3,0)</f>
        <v>DIRETRIZ IV</v>
      </c>
      <c r="E1252" s="62" t="str">
        <f aca="false">VLOOKUP(A1252,PROGRAMAS!A:O,6,0)</f>
        <v>INSTITUCIONAL</v>
      </c>
      <c r="F1252" s="73" t="e">
        <f aca="false">#N/A</f>
        <v>#N/A</v>
      </c>
      <c r="G1252" s="66" t="e">
        <f aca="false">VLOOKUP(F1252,'AÇÕES ORÇAMENTÁRIAS'!D:E,2,0)</f>
        <v>#N/A</v>
      </c>
      <c r="H1252" s="65" t="e">
        <f aca="false">VLOOKUP(CONCATENATE(G1252,J1252),'AÇÕES ORÇAMENTÁRIAS'!O:P,2,0)</f>
        <v>#N/A</v>
      </c>
      <c r="I1252" s="65" t="e">
        <f aca="false">VLOOKUP(CONCATENATE(G1252,J1252),'AÇÕES ORÇAMENTÁRIAS'!O:Q,3,0)</f>
        <v>#N/A</v>
      </c>
      <c r="J1252" s="66" t="str">
        <f aca="false">LEFT(K1252,5)</f>
        <v>45201</v>
      </c>
      <c r="K1252" s="67" t="s">
        <v>2515</v>
      </c>
      <c r="L1252" s="82" t="s">
        <v>2516</v>
      </c>
      <c r="M1252" s="66" t="str">
        <f aca="false">VLOOKUP(L1252,'AÇÕES ESTRATÉGICAS'!D:E,2,0)</f>
        <v>1615</v>
      </c>
      <c r="N1252" s="66" t="str">
        <f aca="false">CONCATENATE(J1252,O1252)</f>
        <v>45201INFRAESTRUTURA TECNOLÓGICA MELHORADA</v>
      </c>
      <c r="O1252" s="13" t="s">
        <v>2518</v>
      </c>
      <c r="P1252" s="13" t="s">
        <v>136</v>
      </c>
      <c r="Q1252" s="15" t="n">
        <v>70</v>
      </c>
      <c r="R1252" s="69" t="str">
        <f aca="false">VLOOKUP(O1252,'PRODUTOS PPA'!G:G,1,0)</f>
        <v>INFRAESTRUTURA TECNOLÓGICA MELHORADA</v>
      </c>
      <c r="S1252" s="15" t="e">
        <f aca="false">#N/A</f>
        <v>#N/A</v>
      </c>
      <c r="T1252" s="15" t="e">
        <f aca="false">#N/A</f>
        <v>#N/A</v>
      </c>
      <c r="U1252" s="15" t="e">
        <f aca="false">#N/A</f>
        <v>#N/A</v>
      </c>
      <c r="V1252" s="15"/>
      <c r="W1252" s="13"/>
      <c r="X1252" s="13"/>
      <c r="Y1252" s="13"/>
      <c r="Z1252" s="13"/>
      <c r="AA1252" s="13"/>
      <c r="AB1252" s="13"/>
      <c r="AC1252" s="13"/>
      <c r="AD1252" s="13"/>
      <c r="AE1252" s="13"/>
      <c r="AF1252" s="13"/>
    </row>
    <row r="1253" customFormat="false" ht="15" hidden="false" customHeight="false" outlineLevel="0" collapsed="false">
      <c r="A1253" s="60" t="s">
        <v>51</v>
      </c>
      <c r="B1253" s="61" t="str">
        <f aca="false">VLOOKUP(A1253,PROGRAMAS!A:I,5,0)</f>
        <v>TEMÁTICO</v>
      </c>
      <c r="C1253" s="62" t="str">
        <f aca="false">VLOOKUP(A1253,PROGRAMAS!A:I,2,0)</f>
        <v>GESTÃO MODERNA ORIENTADA PARA RESULTADOS</v>
      </c>
      <c r="D1253" s="62" t="str">
        <f aca="false">VLOOKUP(A1253,PROGRAMAS!A:O,3,0)</f>
        <v>DIRETRIZ IV</v>
      </c>
      <c r="E1253" s="62" t="str">
        <f aca="false">VLOOKUP(A1253,PROGRAMAS!A:O,6,0)</f>
        <v>INSTITUCIONAL</v>
      </c>
      <c r="F1253" s="73" t="e">
        <f aca="false">#N/A</f>
        <v>#N/A</v>
      </c>
      <c r="G1253" s="66" t="e">
        <f aca="false">VLOOKUP(F1253,'AÇÕES ORÇAMENTÁRIAS'!D:E,2,0)</f>
        <v>#N/A</v>
      </c>
      <c r="H1253" s="65" t="e">
        <f aca="false">VLOOKUP(CONCATENATE(G1253,J1253),'AÇÕES ORÇAMENTÁRIAS'!O:P,2,0)</f>
        <v>#N/A</v>
      </c>
      <c r="I1253" s="65" t="e">
        <f aca="false">VLOOKUP(CONCATENATE(G1253,J1253),'AÇÕES ORÇAMENTÁRIAS'!O:Q,3,0)</f>
        <v>#N/A</v>
      </c>
      <c r="J1253" s="66" t="str">
        <f aca="false">LEFT(K1253,5)</f>
        <v>45201</v>
      </c>
      <c r="K1253" s="67" t="s">
        <v>2515</v>
      </c>
      <c r="L1253" s="82" t="s">
        <v>2516</v>
      </c>
      <c r="M1253" s="66" t="str">
        <f aca="false">VLOOKUP(L1253,'AÇÕES ESTRATÉGICAS'!D:E,2,0)</f>
        <v>1615</v>
      </c>
      <c r="N1253" s="66" t="str">
        <f aca="false">CONCATENATE(J1253,O1253)</f>
        <v>45201POSTOS DE ATENDIMENTOS IMPLANTADOS OU AMPLIADOS</v>
      </c>
      <c r="O1253" s="13" t="s">
        <v>2519</v>
      </c>
      <c r="P1253" s="13" t="s">
        <v>147</v>
      </c>
      <c r="Q1253" s="15" t="n">
        <v>15</v>
      </c>
      <c r="R1253" s="69" t="str">
        <f aca="false">VLOOKUP(O1253,'PRODUTOS PPA'!G:G,1,0)</f>
        <v>POSTOS DE ATENDIMENTOS IMPLANTADOS OU AMPLIADOS</v>
      </c>
      <c r="S1253" s="15" t="e">
        <f aca="false">#N/A</f>
        <v>#N/A</v>
      </c>
      <c r="T1253" s="15" t="e">
        <f aca="false">#N/A</f>
        <v>#N/A</v>
      </c>
      <c r="U1253" s="15" t="e">
        <f aca="false">#N/A</f>
        <v>#N/A</v>
      </c>
      <c r="V1253" s="15"/>
      <c r="W1253" s="13"/>
      <c r="X1253" s="13"/>
      <c r="Y1253" s="13"/>
      <c r="Z1253" s="13"/>
      <c r="AA1253" s="13"/>
      <c r="AB1253" s="13"/>
      <c r="AC1253" s="13"/>
      <c r="AD1253" s="13"/>
      <c r="AE1253" s="13"/>
      <c r="AF1253" s="13"/>
    </row>
    <row r="1254" customFormat="false" ht="15" hidden="false" customHeight="false" outlineLevel="0" collapsed="false">
      <c r="A1254" s="60" t="s">
        <v>51</v>
      </c>
      <c r="B1254" s="61" t="str">
        <f aca="false">VLOOKUP(A1254,PROGRAMAS!A:I,5,0)</f>
        <v>TEMÁTICO</v>
      </c>
      <c r="C1254" s="62" t="str">
        <f aca="false">VLOOKUP(A1254,PROGRAMAS!A:I,2,0)</f>
        <v>GESTÃO MODERNA ORIENTADA PARA RESULTADOS</v>
      </c>
      <c r="D1254" s="62" t="str">
        <f aca="false">VLOOKUP(A1254,PROGRAMAS!A:O,3,0)</f>
        <v>DIRETRIZ IV</v>
      </c>
      <c r="E1254" s="62" t="str">
        <f aca="false">VLOOKUP(A1254,PROGRAMAS!A:O,6,0)</f>
        <v>INSTITUCIONAL</v>
      </c>
      <c r="F1254" s="73" t="e">
        <f aca="false">#N/A</f>
        <v>#N/A</v>
      </c>
      <c r="G1254" s="66" t="e">
        <f aca="false">VLOOKUP(F1254,'AÇÕES ORÇAMENTÁRIAS'!D:E,2,0)</f>
        <v>#N/A</v>
      </c>
      <c r="H1254" s="65" t="e">
        <f aca="false">VLOOKUP(CONCATENATE(G1254,J1254),'AÇÕES ORÇAMENTÁRIAS'!O:P,2,0)</f>
        <v>#N/A</v>
      </c>
      <c r="I1254" s="65" t="e">
        <f aca="false">VLOOKUP(CONCATENATE(G1254,J1254),'AÇÕES ORÇAMENTÁRIAS'!O:Q,3,0)</f>
        <v>#N/A</v>
      </c>
      <c r="J1254" s="66" t="str">
        <f aca="false">LEFT(K1254,5)</f>
        <v>45201</v>
      </c>
      <c r="K1254" s="67" t="s">
        <v>2515</v>
      </c>
      <c r="L1254" s="82" t="s">
        <v>2516</v>
      </c>
      <c r="M1254" s="66" t="str">
        <f aca="false">VLOOKUP(L1254,'AÇÕES ESTRATÉGICAS'!D:E,2,0)</f>
        <v>1615</v>
      </c>
      <c r="N1254" s="66" t="str">
        <f aca="false">CONCATENATE(J1254,O1254)</f>
        <v>45201POSTOS E CIRETRANS IMPLANTADOS/REFORMADOS</v>
      </c>
      <c r="O1254" s="13" t="s">
        <v>2520</v>
      </c>
      <c r="P1254" s="13" t="s">
        <v>147</v>
      </c>
      <c r="Q1254" s="15" t="n">
        <v>18</v>
      </c>
      <c r="R1254" s="69" t="str">
        <f aca="false">VLOOKUP(O1254,'PRODUTOS PPA'!G:G,1,0)</f>
        <v>POSTOS E CIRETRANS IMPLANTADOS/REFORMADOS</v>
      </c>
      <c r="S1254" s="15" t="e">
        <f aca="false">#N/A</f>
        <v>#N/A</v>
      </c>
      <c r="T1254" s="15" t="e">
        <f aca="false">#N/A</f>
        <v>#N/A</v>
      </c>
      <c r="U1254" s="15" t="e">
        <f aca="false">#N/A</f>
        <v>#N/A</v>
      </c>
      <c r="V1254" s="15"/>
      <c r="W1254" s="13"/>
      <c r="X1254" s="13"/>
      <c r="Y1254" s="13"/>
      <c r="Z1254" s="13"/>
      <c r="AA1254" s="13"/>
      <c r="AB1254" s="13"/>
      <c r="AC1254" s="13"/>
      <c r="AD1254" s="13"/>
      <c r="AE1254" s="13"/>
      <c r="AF1254" s="13"/>
    </row>
    <row r="1255" customFormat="false" ht="15" hidden="false" customHeight="true" outlineLevel="0" collapsed="false">
      <c r="A1255" s="60" t="s">
        <v>51</v>
      </c>
      <c r="B1255" s="61" t="str">
        <f aca="false">VLOOKUP(A1255,PROGRAMAS!A:I,5,0)</f>
        <v>TEMÁTICO</v>
      </c>
      <c r="C1255" s="62" t="str">
        <f aca="false">VLOOKUP(A1255,PROGRAMAS!A:I,2,0)</f>
        <v>GESTÃO MODERNA ORIENTADA PARA RESULTADOS</v>
      </c>
      <c r="D1255" s="62" t="str">
        <f aca="false">VLOOKUP(A1255,PROGRAMAS!A:O,3,0)</f>
        <v>DIRETRIZ IV</v>
      </c>
      <c r="E1255" s="62" t="str">
        <f aca="false">VLOOKUP(A1255,PROGRAMAS!A:O,6,0)</f>
        <v>INSTITUCIONAL</v>
      </c>
      <c r="F1255" s="73" t="e">
        <f aca="false">#N/A</f>
        <v>#N/A</v>
      </c>
      <c r="G1255" s="66" t="e">
        <f aca="false">VLOOKUP(F1255,'AÇÕES ORÇAMENTÁRIAS'!D:E,2,0)</f>
        <v>#N/A</v>
      </c>
      <c r="H1255" s="65" t="e">
        <f aca="false">VLOOKUP(CONCATENATE(G1255,J1255),'AÇÕES ORÇAMENTÁRIAS'!O:P,2,0)</f>
        <v>#N/A</v>
      </c>
      <c r="I1255" s="65" t="e">
        <f aca="false">VLOOKUP(CONCATENATE(G1255,J1255),'AÇÕES ORÇAMENTÁRIAS'!O:Q,3,0)</f>
        <v>#N/A</v>
      </c>
      <c r="J1255" s="66" t="str">
        <f aca="false">LEFT(K1255,5)</f>
        <v>45201</v>
      </c>
      <c r="K1255" s="67" t="s">
        <v>2515</v>
      </c>
      <c r="L1255" s="82" t="s">
        <v>2516</v>
      </c>
      <c r="M1255" s="66" t="str">
        <f aca="false">VLOOKUP(L1255,'AÇÕES ESTRATÉGICAS'!D:E,2,0)</f>
        <v>1615</v>
      </c>
      <c r="N1255" s="66" t="str">
        <f aca="false">CONCATENATE(J1255,O1255)</f>
        <v>45201SERVIDORES CAPACITADOS</v>
      </c>
      <c r="O1255" s="13" t="s">
        <v>254</v>
      </c>
      <c r="P1255" s="13" t="s">
        <v>136</v>
      </c>
      <c r="Q1255" s="15" t="n">
        <v>50</v>
      </c>
      <c r="R1255" s="69" t="str">
        <f aca="false">VLOOKUP(O1255,'PRODUTOS PPA'!G:G,1,0)</f>
        <v>SERVIDORES CAPACITADOS</v>
      </c>
      <c r="S1255" s="15" t="e">
        <f aca="false">#N/A</f>
        <v>#N/A</v>
      </c>
      <c r="T1255" s="15" t="e">
        <f aca="false">#N/A</f>
        <v>#N/A</v>
      </c>
      <c r="U1255" s="15" t="e">
        <f aca="false">#N/A</f>
        <v>#N/A</v>
      </c>
      <c r="V1255" s="15"/>
      <c r="W1255" s="13"/>
      <c r="X1255" s="13"/>
      <c r="Y1255" s="13"/>
      <c r="Z1255" s="13"/>
      <c r="AA1255" s="13"/>
      <c r="AB1255" s="13"/>
      <c r="AC1255" s="13"/>
      <c r="AD1255" s="13"/>
      <c r="AE1255" s="13"/>
      <c r="AF1255" s="13"/>
    </row>
    <row r="1256" customFormat="false" ht="15" hidden="false" customHeight="true" outlineLevel="0" collapsed="false">
      <c r="A1256" s="60" t="s">
        <v>83</v>
      </c>
      <c r="B1256" s="61" t="str">
        <f aca="false">VLOOKUP(A1256,PROGRAMAS!A:I,5,0)</f>
        <v>TEMÁTICO</v>
      </c>
      <c r="C1256" s="62" t="str">
        <f aca="false">VLOOKUP(A1256,PROGRAMAS!A:I,2,0)</f>
        <v>TRÂNSITO SEGURO</v>
      </c>
      <c r="D1256" s="62" t="str">
        <f aca="false">VLOOKUP(A1256,PROGRAMAS!A:O,3,0)</f>
        <v>DIRETRIZ I</v>
      </c>
      <c r="E1256" s="62" t="str">
        <f aca="false">VLOOKUP(A1256,PROGRAMAS!A:O,6,0)</f>
        <v>INFRAESTRUTURA</v>
      </c>
      <c r="F1256" s="74" t="s">
        <v>2521</v>
      </c>
      <c r="G1256" s="66" t="str">
        <f aca="false">VLOOKUP(F1256,'AÇÕES ORÇAMENTÁRIAS'!D:E,2,0)</f>
        <v>2369</v>
      </c>
      <c r="H1256" s="65" t="n">
        <f aca="false">VLOOKUP(CONCATENATE(G1256,J1256),'AÇÕES ORÇAMENTÁRIAS'!O:P,2,0)</f>
        <v>5841427</v>
      </c>
      <c r="I1256" s="65" t="n">
        <f aca="false">VLOOKUP(CONCATENATE(G1256,J1256),'AÇÕES ORÇAMENTÁRIAS'!O:Q,3,0)</f>
        <v>661927.7</v>
      </c>
      <c r="J1256" s="66" t="str">
        <f aca="false">LEFT(K1256,5)</f>
        <v>45201</v>
      </c>
      <c r="K1256" s="67" t="s">
        <v>2515</v>
      </c>
      <c r="L1256" s="82" t="s">
        <v>2521</v>
      </c>
      <c r="M1256" s="66" t="str">
        <f aca="false">VLOOKUP(L1256,'AÇÕES ESTRATÉGICAS'!D:E,2,0)</f>
        <v>1612</v>
      </c>
      <c r="N1256" s="66" t="str">
        <f aca="false">CONCATENATE(J1256,O1256)</f>
        <v>45201CAMPANHAS EDUCATIVAS DE TRÂNSITO REALIZADAS</v>
      </c>
      <c r="O1256" s="13" t="s">
        <v>2522</v>
      </c>
      <c r="P1256" s="13" t="s">
        <v>387</v>
      </c>
      <c r="Q1256" s="15" t="n">
        <v>18</v>
      </c>
      <c r="R1256" s="69" t="str">
        <f aca="false">VLOOKUP(O1256,'PRODUTOS PPA'!G:G,1,0)</f>
        <v>CAMPANHAS EDUCATIVAS DE TRÂNSITO REALIZADAS</v>
      </c>
      <c r="S1256" s="15" t="s">
        <v>2521</v>
      </c>
      <c r="T1256" s="15" t="s">
        <v>2523</v>
      </c>
      <c r="U1256" s="15" t="n">
        <v>5841427</v>
      </c>
      <c r="V1256" s="15"/>
      <c r="W1256" s="13"/>
      <c r="X1256" s="13"/>
      <c r="Y1256" s="13"/>
      <c r="Z1256" s="13"/>
      <c r="AA1256" s="13"/>
      <c r="AB1256" s="13"/>
      <c r="AC1256" s="13"/>
      <c r="AD1256" s="13"/>
      <c r="AE1256" s="13"/>
      <c r="AF1256" s="13"/>
    </row>
    <row r="1257" customFormat="false" ht="15" hidden="false" customHeight="true" outlineLevel="0" collapsed="false">
      <c r="A1257" s="60" t="s">
        <v>83</v>
      </c>
      <c r="B1257" s="61" t="str">
        <f aca="false">VLOOKUP(A1257,PROGRAMAS!A:I,5,0)</f>
        <v>TEMÁTICO</v>
      </c>
      <c r="C1257" s="62" t="str">
        <f aca="false">VLOOKUP(A1257,PROGRAMAS!A:I,2,0)</f>
        <v>TRÂNSITO SEGURO</v>
      </c>
      <c r="D1257" s="62" t="str">
        <f aca="false">VLOOKUP(A1257,PROGRAMAS!A:O,3,0)</f>
        <v>DIRETRIZ I</v>
      </c>
      <c r="E1257" s="62" t="str">
        <f aca="false">VLOOKUP(A1257,PROGRAMAS!A:O,6,0)</f>
        <v>INFRAESTRUTURA</v>
      </c>
      <c r="F1257" s="74" t="s">
        <v>2521</v>
      </c>
      <c r="G1257" s="66" t="str">
        <f aca="false">VLOOKUP(F1257,'AÇÕES ORÇAMENTÁRIAS'!D:E,2,0)</f>
        <v>2369</v>
      </c>
      <c r="H1257" s="65" t="n">
        <f aca="false">VLOOKUP(CONCATENATE(G1257,J1257),'AÇÕES ORÇAMENTÁRIAS'!O:P,2,0)</f>
        <v>5841427</v>
      </c>
      <c r="I1257" s="65" t="n">
        <f aca="false">VLOOKUP(CONCATENATE(G1257,J1257),'AÇÕES ORÇAMENTÁRIAS'!O:Q,3,0)</f>
        <v>661927.7</v>
      </c>
      <c r="J1257" s="66" t="str">
        <f aca="false">LEFT(K1257,5)</f>
        <v>45201</v>
      </c>
      <c r="K1257" s="67" t="s">
        <v>2515</v>
      </c>
      <c r="L1257" s="82" t="s">
        <v>2521</v>
      </c>
      <c r="M1257" s="66" t="str">
        <f aca="false">VLOOKUP(L1257,'AÇÕES ESTRATÉGICAS'!D:E,2,0)</f>
        <v>1612</v>
      </c>
      <c r="N1257" s="66" t="str">
        <f aca="false">CONCATENATE(J1257,O1257)</f>
        <v>45201ESTUDOS E ESTATÍSTICAS DE TRÂNSITO REALIZADOS</v>
      </c>
      <c r="O1257" s="13" t="s">
        <v>2524</v>
      </c>
      <c r="P1257" s="13" t="s">
        <v>2525</v>
      </c>
      <c r="Q1257" s="15" t="n">
        <v>2</v>
      </c>
      <c r="R1257" s="69" t="str">
        <f aca="false">VLOOKUP(O1257,'PRODUTOS PPA'!G:G,1,0)</f>
        <v>ESTUDOS E ESTATÍSTICAS DE TRÂNSITO REALIZADOS</v>
      </c>
      <c r="S1257" s="15" t="s">
        <v>2521</v>
      </c>
      <c r="T1257" s="15" t="s">
        <v>2523</v>
      </c>
      <c r="U1257" s="15" t="n">
        <v>5841427</v>
      </c>
      <c r="V1257" s="15"/>
      <c r="W1257" s="13"/>
      <c r="X1257" s="13"/>
      <c r="Y1257" s="13"/>
      <c r="Z1257" s="13"/>
      <c r="AA1257" s="13"/>
      <c r="AB1257" s="13"/>
      <c r="AC1257" s="13"/>
      <c r="AD1257" s="13"/>
      <c r="AE1257" s="13"/>
      <c r="AF1257" s="13"/>
    </row>
    <row r="1258" customFormat="false" ht="15" hidden="false" customHeight="true" outlineLevel="0" collapsed="false">
      <c r="A1258" s="60" t="s">
        <v>83</v>
      </c>
      <c r="B1258" s="61" t="str">
        <f aca="false">VLOOKUP(A1258,PROGRAMAS!A:I,5,0)</f>
        <v>TEMÁTICO</v>
      </c>
      <c r="C1258" s="62" t="str">
        <f aca="false">VLOOKUP(A1258,PROGRAMAS!A:I,2,0)</f>
        <v>TRÂNSITO SEGURO</v>
      </c>
      <c r="D1258" s="62" t="str">
        <f aca="false">VLOOKUP(A1258,PROGRAMAS!A:O,3,0)</f>
        <v>DIRETRIZ I</v>
      </c>
      <c r="E1258" s="62" t="str">
        <f aca="false">VLOOKUP(A1258,PROGRAMAS!A:O,6,0)</f>
        <v>INFRAESTRUTURA</v>
      </c>
      <c r="F1258" s="74" t="s">
        <v>2521</v>
      </c>
      <c r="G1258" s="66" t="str">
        <f aca="false">VLOOKUP(F1258,'AÇÕES ORÇAMENTÁRIAS'!D:E,2,0)</f>
        <v>2369</v>
      </c>
      <c r="H1258" s="65" t="n">
        <f aca="false">VLOOKUP(CONCATENATE(G1258,J1258),'AÇÕES ORÇAMENTÁRIAS'!O:P,2,0)</f>
        <v>5841427</v>
      </c>
      <c r="I1258" s="65" t="n">
        <f aca="false">VLOOKUP(CONCATENATE(G1258,J1258),'AÇÕES ORÇAMENTÁRIAS'!O:Q,3,0)</f>
        <v>661927.7</v>
      </c>
      <c r="J1258" s="66" t="str">
        <f aca="false">LEFT(K1258,5)</f>
        <v>45201</v>
      </c>
      <c r="K1258" s="67" t="s">
        <v>2515</v>
      </c>
      <c r="L1258" s="82" t="s">
        <v>2521</v>
      </c>
      <c r="M1258" s="66" t="str">
        <f aca="false">VLOOKUP(L1258,'AÇÕES ESTRATÉGICAS'!D:E,2,0)</f>
        <v>1612</v>
      </c>
      <c r="N1258" s="66" t="str">
        <f aca="false">CONCATENATE(J1258,O1258)</f>
        <v>45201FISCALIZAÇÃO DE TRÂNSITO</v>
      </c>
      <c r="O1258" s="13" t="s">
        <v>2526</v>
      </c>
      <c r="P1258" s="13" t="s">
        <v>147</v>
      </c>
      <c r="Q1258" s="15" t="n">
        <v>95</v>
      </c>
      <c r="R1258" s="69" t="str">
        <f aca="false">VLOOKUP(O1258,'PRODUTOS PPA'!G:G,1,0)</f>
        <v>FISCALIZAÇÃO DE TRÂNSITO</v>
      </c>
      <c r="S1258" s="15" t="s">
        <v>2521</v>
      </c>
      <c r="T1258" s="15" t="s">
        <v>2523</v>
      </c>
      <c r="U1258" s="15" t="n">
        <v>5841427</v>
      </c>
      <c r="V1258" s="15"/>
      <c r="W1258" s="13"/>
      <c r="X1258" s="13"/>
      <c r="Y1258" s="13"/>
      <c r="Z1258" s="13"/>
      <c r="AA1258" s="13"/>
      <c r="AB1258" s="13"/>
      <c r="AC1258" s="13"/>
      <c r="AD1258" s="13"/>
      <c r="AE1258" s="13"/>
      <c r="AF1258" s="13"/>
    </row>
    <row r="1259" customFormat="false" ht="15" hidden="false" customHeight="true" outlineLevel="0" collapsed="false">
      <c r="A1259" s="60" t="s">
        <v>83</v>
      </c>
      <c r="B1259" s="61" t="str">
        <f aca="false">VLOOKUP(A1259,PROGRAMAS!A:I,5,0)</f>
        <v>TEMÁTICO</v>
      </c>
      <c r="C1259" s="62" t="str">
        <f aca="false">VLOOKUP(A1259,PROGRAMAS!A:I,2,0)</f>
        <v>TRÂNSITO SEGURO</v>
      </c>
      <c r="D1259" s="62" t="str">
        <f aca="false">VLOOKUP(A1259,PROGRAMAS!A:O,3,0)</f>
        <v>DIRETRIZ I</v>
      </c>
      <c r="E1259" s="62" t="str">
        <f aca="false">VLOOKUP(A1259,PROGRAMAS!A:O,6,0)</f>
        <v>INFRAESTRUTURA</v>
      </c>
      <c r="F1259" s="74" t="s">
        <v>2521</v>
      </c>
      <c r="G1259" s="66" t="str">
        <f aca="false">VLOOKUP(F1259,'AÇÕES ORÇAMENTÁRIAS'!D:E,2,0)</f>
        <v>2369</v>
      </c>
      <c r="H1259" s="65" t="n">
        <f aca="false">VLOOKUP(CONCATENATE(G1259,J1259),'AÇÕES ORÇAMENTÁRIAS'!O:P,2,0)</f>
        <v>5841427</v>
      </c>
      <c r="I1259" s="65" t="n">
        <f aca="false">VLOOKUP(CONCATENATE(G1259,J1259),'AÇÕES ORÇAMENTÁRIAS'!O:Q,3,0)</f>
        <v>661927.7</v>
      </c>
      <c r="J1259" s="66" t="str">
        <f aca="false">LEFT(K1259,5)</f>
        <v>45201</v>
      </c>
      <c r="K1259" s="67" t="s">
        <v>2515</v>
      </c>
      <c r="L1259" s="82" t="s">
        <v>2521</v>
      </c>
      <c r="M1259" s="66" t="str">
        <f aca="false">VLOOKUP(L1259,'AÇÕES ESTRATÉGICAS'!D:E,2,0)</f>
        <v>1612</v>
      </c>
      <c r="N1259" s="66" t="str">
        <f aca="false">CONCATENATE(J1259,O1259)</f>
        <v>45201SINALIZAÇÃO DE VIAS</v>
      </c>
      <c r="O1259" s="13" t="s">
        <v>2527</v>
      </c>
      <c r="P1259" s="13" t="s">
        <v>2528</v>
      </c>
      <c r="Q1259" s="15" t="n">
        <v>60</v>
      </c>
      <c r="R1259" s="69" t="str">
        <f aca="false">VLOOKUP(O1259,'PRODUTOS PPA'!G:G,1,0)</f>
        <v>SINALIZAÇÃO DE VIAS</v>
      </c>
      <c r="S1259" s="15" t="s">
        <v>2521</v>
      </c>
      <c r="T1259" s="15" t="s">
        <v>2523</v>
      </c>
      <c r="U1259" s="15" t="n">
        <v>5841427</v>
      </c>
      <c r="V1259" s="15"/>
      <c r="W1259" s="13"/>
      <c r="X1259" s="13"/>
      <c r="Y1259" s="13"/>
      <c r="Z1259" s="13"/>
      <c r="AA1259" s="13"/>
      <c r="AB1259" s="13"/>
      <c r="AC1259" s="13"/>
      <c r="AD1259" s="13"/>
      <c r="AE1259" s="13"/>
      <c r="AF1259" s="13"/>
    </row>
    <row r="1260" customFormat="false" ht="15" hidden="false" customHeight="true" outlineLevel="0" collapsed="false">
      <c r="A1260" s="60" t="s">
        <v>94</v>
      </c>
      <c r="B1260" s="61" t="str">
        <f aca="false">VLOOKUP(A1260,PROGRAMAS!A:I,5,0)</f>
        <v>GESTÃO</v>
      </c>
      <c r="C1260" s="62" t="str">
        <f aca="false">VLOOKUP(A1260,PROGRAMAS!A:I,2,0)</f>
        <v>GESTÃO E MANUTENÇÃO DO PODER EXECUTIVO</v>
      </c>
      <c r="D1260" s="62" t="str">
        <f aca="false">VLOOKUP(A1260,PROGRAMAS!A:O,3,0)</f>
        <v>DIRETRIZ IV</v>
      </c>
      <c r="E1260" s="62"/>
      <c r="F1260" s="74" t="s">
        <v>255</v>
      </c>
      <c r="G1260" s="66" t="str">
        <f aca="false">VLOOKUP(F1260,'AÇÕES ORÇAMENTÁRIAS'!D:E,2,0)</f>
        <v>2000</v>
      </c>
      <c r="H1260" s="65" t="n">
        <f aca="false">VLOOKUP(CONCATENATE(G1260,J1260),'AÇÕES ORÇAMENTÁRIAS'!O:P,2,0)</f>
        <v>66119300</v>
      </c>
      <c r="I1260" s="65" t="n">
        <f aca="false">VLOOKUP(CONCATENATE(G1260,J1260),'AÇÕES ORÇAMENTÁRIAS'!O:Q,3,0)</f>
        <v>28886398.64</v>
      </c>
      <c r="J1260" s="66" t="str">
        <f aca="false">LEFT(K1260,5)</f>
        <v>45201</v>
      </c>
      <c r="K1260" s="67" t="s">
        <v>2515</v>
      </c>
      <c r="L1260" s="82" t="s">
        <v>2529</v>
      </c>
      <c r="M1260" s="66" t="str">
        <f aca="false">VLOOKUP(L1260,'AÇÕES ESTRATÉGICAS'!D:E,2,0)</f>
        <v>1546</v>
      </c>
      <c r="N1260" s="66" t="str">
        <f aca="false">CONCATENATE(J1260,O1260)</f>
        <v>45201CONCURSO PÚBLICO</v>
      </c>
      <c r="O1260" s="13" t="s">
        <v>1609</v>
      </c>
      <c r="P1260" s="13" t="s">
        <v>147</v>
      </c>
      <c r="Q1260" s="15" t="n">
        <v>1</v>
      </c>
      <c r="R1260" s="69" t="str">
        <f aca="false">VLOOKUP(O1260,'PRODUTOS PPA'!G:G,1,0)</f>
        <v>CONCURSO PÚBLICO</v>
      </c>
      <c r="S1260" s="15" t="s">
        <v>255</v>
      </c>
      <c r="T1260" s="15" t="s">
        <v>260</v>
      </c>
      <c r="U1260" s="15" t="n">
        <v>66119300</v>
      </c>
      <c r="V1260" s="15"/>
      <c r="W1260" s="13"/>
      <c r="X1260" s="13"/>
      <c r="Y1260" s="13"/>
      <c r="Z1260" s="13"/>
      <c r="AA1260" s="13"/>
      <c r="AB1260" s="13"/>
      <c r="AC1260" s="13"/>
      <c r="AD1260" s="13"/>
      <c r="AE1260" s="13"/>
      <c r="AF1260" s="13"/>
    </row>
    <row r="1261" customFormat="false" ht="15" hidden="false" customHeight="true" outlineLevel="0" collapsed="false">
      <c r="A1261" s="60" t="s">
        <v>94</v>
      </c>
      <c r="B1261" s="61" t="str">
        <f aca="false">VLOOKUP(A1261,PROGRAMAS!A:I,5,0)</f>
        <v>GESTÃO</v>
      </c>
      <c r="C1261" s="62" t="str">
        <f aca="false">VLOOKUP(A1261,PROGRAMAS!A:I,2,0)</f>
        <v>GESTÃO E MANUTENÇÃO DO PODER EXECUTIVO</v>
      </c>
      <c r="D1261" s="62" t="str">
        <f aca="false">VLOOKUP(A1261,PROGRAMAS!A:O,3,0)</f>
        <v>DIRETRIZ IV</v>
      </c>
      <c r="E1261" s="62"/>
      <c r="F1261" s="74" t="s">
        <v>255</v>
      </c>
      <c r="G1261" s="66" t="str">
        <f aca="false">VLOOKUP(F1261,'AÇÕES ORÇAMENTÁRIAS'!D:E,2,0)</f>
        <v>2000</v>
      </c>
      <c r="H1261" s="65" t="n">
        <f aca="false">VLOOKUP(CONCATENATE(G1261,J1261),'AÇÕES ORÇAMENTÁRIAS'!O:P,2,0)</f>
        <v>66119300</v>
      </c>
      <c r="I1261" s="65" t="n">
        <f aca="false">VLOOKUP(CONCATENATE(G1261,J1261),'AÇÕES ORÇAMENTÁRIAS'!O:Q,3,0)</f>
        <v>28886398.64</v>
      </c>
      <c r="J1261" s="66" t="str">
        <f aca="false">LEFT(K1261,5)</f>
        <v>45201</v>
      </c>
      <c r="K1261" s="67" t="s">
        <v>2515</v>
      </c>
      <c r="L1261" s="82" t="s">
        <v>2529</v>
      </c>
      <c r="M1261" s="66" t="str">
        <f aca="false">VLOOKUP(L1261,'AÇÕES ESTRATÉGICAS'!D:E,2,0)</f>
        <v>1546</v>
      </c>
      <c r="N1261" s="66" t="str">
        <f aca="false">CONCATENATE(J1261,O1261)</f>
        <v>45201GESTÃO MELHORADA</v>
      </c>
      <c r="O1261" s="13" t="s">
        <v>141</v>
      </c>
      <c r="P1261" s="13" t="s">
        <v>136</v>
      </c>
      <c r="Q1261" s="15" t="n">
        <v>50</v>
      </c>
      <c r="R1261" s="69" t="str">
        <f aca="false">VLOOKUP(O1261,'PRODUTOS PPA'!G:G,1,0)</f>
        <v>GESTÃO MELHORADA</v>
      </c>
      <c r="S1261" s="15" t="s">
        <v>255</v>
      </c>
      <c r="T1261" s="15" t="s">
        <v>260</v>
      </c>
      <c r="U1261" s="15" t="n">
        <v>66119300</v>
      </c>
      <c r="V1261" s="15"/>
      <c r="W1261" s="13"/>
      <c r="X1261" s="13"/>
      <c r="Y1261" s="13"/>
      <c r="Z1261" s="13"/>
      <c r="AA1261" s="13"/>
      <c r="AB1261" s="13"/>
      <c r="AC1261" s="13"/>
      <c r="AD1261" s="13"/>
      <c r="AE1261" s="13"/>
      <c r="AF1261" s="13"/>
    </row>
    <row r="1262" customFormat="false" ht="15" hidden="false" customHeight="true" outlineLevel="0" collapsed="false">
      <c r="A1262" s="60" t="s">
        <v>71</v>
      </c>
      <c r="B1262" s="61" t="str">
        <f aca="false">VLOOKUP(A1262,PROGRAMAS!A:I,5,0)</f>
        <v>TEMÁTICO</v>
      </c>
      <c r="C1262" s="62" t="str">
        <f aca="false">VLOOKUP(A1262,PROGRAMAS!A:I,2,0)</f>
        <v>MORADIA DIGNA</v>
      </c>
      <c r="D1262" s="62" t="str">
        <f aca="false">VLOOKUP(A1262,PROGRAMAS!A:O,3,0)</f>
        <v>DIRETRIZ III</v>
      </c>
      <c r="E1262" s="62" t="str">
        <f aca="false">VLOOKUP(A1262,PROGRAMAS!A:O,6,0)</f>
        <v>HABITAÇÃO E TEMAS TRANSVERSAIS</v>
      </c>
      <c r="F1262" s="74" t="s">
        <v>2530</v>
      </c>
      <c r="G1262" s="66" t="str">
        <f aca="false">VLOOKUP(F1262,'AÇÕES ORÇAMENTÁRIAS'!D:E,2,0)</f>
        <v>1075</v>
      </c>
      <c r="H1262" s="65" t="n">
        <f aca="false">VLOOKUP(CONCATENATE(G1262,J1262),'AÇÕES ORÇAMENTÁRIAS'!O:P,2,0)</f>
        <v>100000</v>
      </c>
      <c r="I1262" s="65" t="n">
        <f aca="false">VLOOKUP(CONCATENATE(G1262,J1262),'AÇÕES ORÇAMENTÁRIAS'!O:Q,3,0)</f>
        <v>73645</v>
      </c>
      <c r="J1262" s="66" t="str">
        <f aca="false">LEFT(K1262,5)</f>
        <v>45202</v>
      </c>
      <c r="K1262" s="67" t="s">
        <v>2531</v>
      </c>
      <c r="L1262" s="82" t="s">
        <v>2532</v>
      </c>
      <c r="M1262" s="66" t="str">
        <f aca="false">VLOOKUP(L1262,'AÇÕES ESTRATÉGICAS'!D:E,2,0)</f>
        <v>2103</v>
      </c>
      <c r="N1262" s="66" t="str">
        <f aca="false">CONCATENATE(J1262,O1262)</f>
        <v>45202ACOMPANHAMENTO SOCIAL DOS EMPREENDIMENTOS HABITACIONAIS</v>
      </c>
      <c r="O1262" s="13" t="s">
        <v>2533</v>
      </c>
      <c r="P1262" s="13" t="s">
        <v>136</v>
      </c>
      <c r="Q1262" s="15" t="n">
        <v>25</v>
      </c>
      <c r="R1262" s="69" t="str">
        <f aca="false">VLOOKUP(O1262,'PRODUTOS PPA'!G:G,1,0)</f>
        <v>ACOMPANHAMENTO SOCIAL DOS EMPREENDIMENTOS HABITACIONAIS</v>
      </c>
      <c r="S1262" s="15" t="s">
        <v>2530</v>
      </c>
      <c r="T1262" s="15" t="s">
        <v>2534</v>
      </c>
      <c r="U1262" s="15" t="n">
        <v>100000</v>
      </c>
      <c r="V1262" s="15"/>
      <c r="W1262" s="13"/>
      <c r="X1262" s="13"/>
      <c r="Y1262" s="13"/>
      <c r="Z1262" s="13"/>
      <c r="AA1262" s="13"/>
      <c r="AB1262" s="13"/>
      <c r="AC1262" s="13"/>
      <c r="AD1262" s="13"/>
      <c r="AE1262" s="13"/>
      <c r="AF1262" s="13"/>
    </row>
    <row r="1263" customFormat="false" ht="15" hidden="false" customHeight="true" outlineLevel="0" collapsed="false">
      <c r="A1263" s="60" t="s">
        <v>71</v>
      </c>
      <c r="B1263" s="61" t="str">
        <f aca="false">VLOOKUP(A1263,PROGRAMAS!A:I,5,0)</f>
        <v>TEMÁTICO</v>
      </c>
      <c r="C1263" s="62" t="str">
        <f aca="false">VLOOKUP(A1263,PROGRAMAS!A:I,2,0)</f>
        <v>MORADIA DIGNA</v>
      </c>
      <c r="D1263" s="62" t="str">
        <f aca="false">VLOOKUP(A1263,PROGRAMAS!A:O,3,0)</f>
        <v>DIRETRIZ III</v>
      </c>
      <c r="E1263" s="62" t="str">
        <f aca="false">VLOOKUP(A1263,PROGRAMAS!A:O,6,0)</f>
        <v>HABITAÇÃO E TEMAS TRANSVERSAIS</v>
      </c>
      <c r="F1263" s="74" t="s">
        <v>2535</v>
      </c>
      <c r="G1263" s="66" t="str">
        <f aca="false">VLOOKUP(F1263,'AÇÕES ORÇAMENTÁRIAS'!D:E,2,0)</f>
        <v>1039</v>
      </c>
      <c r="H1263" s="65" t="n">
        <f aca="false">VLOOKUP(CONCATENATE(G1263,J1263),'AÇÕES ORÇAMENTÁRIAS'!O:P,2,0)</f>
        <v>1000000</v>
      </c>
      <c r="I1263" s="65" t="n">
        <f aca="false">VLOOKUP(CONCATENATE(G1263,J1263),'AÇÕES ORÇAMENTÁRIAS'!O:Q,3,0)</f>
        <v>0</v>
      </c>
      <c r="J1263" s="66" t="str">
        <f aca="false">LEFT(K1263,5)</f>
        <v>45202</v>
      </c>
      <c r="K1263" s="67" t="s">
        <v>2531</v>
      </c>
      <c r="L1263" s="82" t="s">
        <v>2536</v>
      </c>
      <c r="M1263" s="66" t="str">
        <f aca="false">VLOOKUP(L1263,'AÇÕES ESTRATÉGICAS'!D:E,2,0)</f>
        <v>2453</v>
      </c>
      <c r="N1263" s="66" t="str">
        <f aca="false">CONCATENATE(J1263,O1263)</f>
        <v>45202APARTAMENTOS CONSTRUÍDOS</v>
      </c>
      <c r="O1263" s="13" t="s">
        <v>2537</v>
      </c>
      <c r="P1263" s="13" t="s">
        <v>147</v>
      </c>
      <c r="Q1263" s="15" t="n">
        <v>500</v>
      </c>
      <c r="R1263" s="69" t="str">
        <f aca="false">VLOOKUP(O1263,'PRODUTOS PPA'!G:G,1,0)</f>
        <v>APARTAMENTOS CONSTRUÍDOS</v>
      </c>
      <c r="S1263" s="15" t="s">
        <v>2535</v>
      </c>
      <c r="T1263" s="15" t="s">
        <v>2538</v>
      </c>
      <c r="U1263" s="15" t="n">
        <v>1000000</v>
      </c>
      <c r="V1263" s="15"/>
      <c r="W1263" s="13"/>
      <c r="X1263" s="13"/>
      <c r="Y1263" s="13"/>
      <c r="Z1263" s="13"/>
      <c r="AA1263" s="13"/>
      <c r="AB1263" s="13"/>
      <c r="AC1263" s="13"/>
      <c r="AD1263" s="13"/>
      <c r="AE1263" s="13"/>
      <c r="AF1263" s="13"/>
    </row>
    <row r="1264" customFormat="false" ht="15" hidden="false" customHeight="true" outlineLevel="0" collapsed="false">
      <c r="A1264" s="60" t="s">
        <v>71</v>
      </c>
      <c r="B1264" s="61" t="str">
        <f aca="false">VLOOKUP(A1264,PROGRAMAS!A:I,5,0)</f>
        <v>TEMÁTICO</v>
      </c>
      <c r="C1264" s="62" t="str">
        <f aca="false">VLOOKUP(A1264,PROGRAMAS!A:I,2,0)</f>
        <v>MORADIA DIGNA</v>
      </c>
      <c r="D1264" s="62" t="str">
        <f aca="false">VLOOKUP(A1264,PROGRAMAS!A:O,3,0)</f>
        <v>DIRETRIZ III</v>
      </c>
      <c r="E1264" s="62" t="str">
        <f aca="false">VLOOKUP(A1264,PROGRAMAS!A:O,6,0)</f>
        <v>HABITAÇÃO E TEMAS TRANSVERSAIS</v>
      </c>
      <c r="F1264" s="74" t="s">
        <v>2539</v>
      </c>
      <c r="G1264" s="66" t="str">
        <f aca="false">VLOOKUP(F1264,'AÇÕES ORÇAMENTÁRIAS'!D:E,2,0)</f>
        <v>1077</v>
      </c>
      <c r="H1264" s="65" t="n">
        <f aca="false">VLOOKUP(CONCATENATE(G1264,J1264),'AÇÕES ORÇAMENTÁRIAS'!O:P,2,0)</f>
        <v>500000</v>
      </c>
      <c r="I1264" s="65" t="n">
        <f aca="false">VLOOKUP(CONCATENATE(G1264,J1264),'AÇÕES ORÇAMENTÁRIAS'!O:Q,3,0)</f>
        <v>0</v>
      </c>
      <c r="J1264" s="66" t="str">
        <f aca="false">LEFT(K1264,5)</f>
        <v>45202</v>
      </c>
      <c r="K1264" s="67" t="s">
        <v>2531</v>
      </c>
      <c r="L1264" s="82" t="s">
        <v>2540</v>
      </c>
      <c r="M1264" s="66" t="str">
        <f aca="false">VLOOKUP(L1264,'AÇÕES ESTRATÉGICAS'!D:E,2,0)</f>
        <v>2628</v>
      </c>
      <c r="N1264" s="66" t="str">
        <f aca="false">CONCATENATE(J1264,O1264)</f>
        <v>45202CASAS PARA SERVIDORES PUBLICOS CONSTRUÍDAS</v>
      </c>
      <c r="O1264" s="13" t="s">
        <v>2541</v>
      </c>
      <c r="P1264" s="13" t="s">
        <v>147</v>
      </c>
      <c r="Q1264" s="15" t="n">
        <v>1000</v>
      </c>
      <c r="R1264" s="69" t="str">
        <f aca="false">VLOOKUP(O1264,'PRODUTOS PPA'!G:G,1,0)</f>
        <v>CASAS PARA SERVIDORES PUBLICOS CONSTRUÍDAS</v>
      </c>
      <c r="S1264" s="15" t="s">
        <v>2539</v>
      </c>
      <c r="T1264" s="15" t="s">
        <v>2542</v>
      </c>
      <c r="U1264" s="15" t="n">
        <v>500000</v>
      </c>
      <c r="V1264" s="15"/>
      <c r="W1264" s="13"/>
      <c r="X1264" s="13"/>
      <c r="Y1264" s="13"/>
      <c r="Z1264" s="13"/>
      <c r="AA1264" s="13"/>
      <c r="AB1264" s="13"/>
      <c r="AC1264" s="13"/>
      <c r="AD1264" s="13"/>
      <c r="AE1264" s="13"/>
      <c r="AF1264" s="13"/>
    </row>
    <row r="1265" customFormat="false" ht="15" hidden="false" customHeight="true" outlineLevel="0" collapsed="false">
      <c r="A1265" s="60" t="s">
        <v>71</v>
      </c>
      <c r="B1265" s="61" t="str">
        <f aca="false">VLOOKUP(A1265,PROGRAMAS!A:I,5,0)</f>
        <v>TEMÁTICO</v>
      </c>
      <c r="C1265" s="62" t="str">
        <f aca="false">VLOOKUP(A1265,PROGRAMAS!A:I,2,0)</f>
        <v>MORADIA DIGNA</v>
      </c>
      <c r="D1265" s="62" t="str">
        <f aca="false">VLOOKUP(A1265,PROGRAMAS!A:O,3,0)</f>
        <v>DIRETRIZ III</v>
      </c>
      <c r="E1265" s="62" t="str">
        <f aca="false">VLOOKUP(A1265,PROGRAMAS!A:O,6,0)</f>
        <v>HABITAÇÃO E TEMAS TRANSVERSAIS</v>
      </c>
      <c r="F1265" s="74" t="s">
        <v>2543</v>
      </c>
      <c r="G1265" s="66" t="str">
        <f aca="false">VLOOKUP(F1265,'AÇÕES ORÇAMENTÁRIAS'!D:E,2,0)</f>
        <v>1034</v>
      </c>
      <c r="H1265" s="65" t="n">
        <f aca="false">VLOOKUP(CONCATENATE(G1265,J1265),'AÇÕES ORÇAMENTÁRIAS'!O:P,2,0)</f>
        <v>10873546</v>
      </c>
      <c r="I1265" s="65" t="n">
        <f aca="false">VLOOKUP(CONCATENATE(G1265,J1265),'AÇÕES ORÇAMENTÁRIAS'!O:Q,3,0)</f>
        <v>713011.97</v>
      </c>
      <c r="J1265" s="66" t="str">
        <f aca="false">LEFT(K1265,5)</f>
        <v>45202</v>
      </c>
      <c r="K1265" s="67" t="s">
        <v>2531</v>
      </c>
      <c r="L1265" s="82" t="s">
        <v>2544</v>
      </c>
      <c r="M1265" s="66" t="str">
        <f aca="false">VLOOKUP(L1265,'AÇÕES ESTRATÉGICAS'!D:E,2,0)</f>
        <v>2474</v>
      </c>
      <c r="N1265" s="66" t="str">
        <f aca="false">CONCATENATE(J1265,O1265)</f>
        <v>45202UNIDADES HABITACIONAIS CONSTRUÍDAS</v>
      </c>
      <c r="O1265" s="13" t="s">
        <v>885</v>
      </c>
      <c r="P1265" s="13" t="s">
        <v>147</v>
      </c>
      <c r="Q1265" s="15" t="n">
        <v>5500</v>
      </c>
      <c r="R1265" s="69" t="str">
        <f aca="false">VLOOKUP(O1265,'PRODUTOS PPA'!G:G,1,0)</f>
        <v>UNIDADES HABITACIONAIS CONSTRUÍDAS</v>
      </c>
      <c r="S1265" s="15" t="s">
        <v>2543</v>
      </c>
      <c r="T1265" s="15" t="s">
        <v>2545</v>
      </c>
      <c r="U1265" s="15" t="n">
        <v>10873546</v>
      </c>
      <c r="V1265" s="15"/>
      <c r="W1265" s="13"/>
      <c r="X1265" s="13"/>
      <c r="Y1265" s="13"/>
      <c r="Z1265" s="13"/>
      <c r="AA1265" s="13"/>
      <c r="AB1265" s="13"/>
      <c r="AC1265" s="13"/>
      <c r="AD1265" s="13"/>
      <c r="AE1265" s="13"/>
      <c r="AF1265" s="13"/>
    </row>
    <row r="1266" customFormat="false" ht="15" hidden="false" customHeight="true" outlineLevel="0" collapsed="false">
      <c r="A1266" s="60" t="s">
        <v>71</v>
      </c>
      <c r="B1266" s="61" t="str">
        <f aca="false">VLOOKUP(A1266,PROGRAMAS!A:I,5,0)</f>
        <v>TEMÁTICO</v>
      </c>
      <c r="C1266" s="62" t="str">
        <f aca="false">VLOOKUP(A1266,PROGRAMAS!A:I,2,0)</f>
        <v>MORADIA DIGNA</v>
      </c>
      <c r="D1266" s="62" t="str">
        <f aca="false">VLOOKUP(A1266,PROGRAMAS!A:O,3,0)</f>
        <v>DIRETRIZ III</v>
      </c>
      <c r="E1266" s="62" t="str">
        <f aca="false">VLOOKUP(A1266,PROGRAMAS!A:O,6,0)</f>
        <v>HABITAÇÃO E TEMAS TRANSVERSAIS</v>
      </c>
      <c r="F1266" s="74" t="s">
        <v>2546</v>
      </c>
      <c r="G1266" s="66" t="str">
        <f aca="false">VLOOKUP(F1266,'AÇÕES ORÇAMENTÁRIAS'!D:E,2,0)</f>
        <v>1082</v>
      </c>
      <c r="H1266" s="65" t="n">
        <f aca="false">VLOOKUP(CONCATENATE(G1266,J1266),'AÇÕES ORÇAMENTÁRIAS'!O:P,2,0)</f>
        <v>16870000</v>
      </c>
      <c r="I1266" s="65" t="n">
        <f aca="false">VLOOKUP(CONCATENATE(G1266,J1266),'AÇÕES ORÇAMENTÁRIAS'!O:Q,3,0)</f>
        <v>920274.8</v>
      </c>
      <c r="J1266" s="66" t="str">
        <f aca="false">LEFT(K1266,5)</f>
        <v>45202</v>
      </c>
      <c r="K1266" s="67" t="s">
        <v>2531</v>
      </c>
      <c r="L1266" s="82" t="s">
        <v>2547</v>
      </c>
      <c r="M1266" s="66" t="str">
        <f aca="false">VLOOKUP(L1266,'AÇÕES ESTRATÉGICAS'!D:E,2,0)</f>
        <v>2741</v>
      </c>
      <c r="N1266" s="66" t="str">
        <f aca="false">CONCATENATE(J1266,O1266)</f>
        <v>45202URBANIZAÇÃO E CONSTRUÇÃO DE EQUIPAMENTOS SOCIAIS</v>
      </c>
      <c r="O1266" s="13" t="s">
        <v>2547</v>
      </c>
      <c r="P1266" s="13" t="s">
        <v>147</v>
      </c>
      <c r="Q1266" s="15" t="n">
        <v>50</v>
      </c>
      <c r="R1266" s="69" t="str">
        <f aca="false">VLOOKUP(O1266,'PRODUTOS PPA'!G:G,1,0)</f>
        <v>URBANIZAÇÃO E CONSTRUÇÃO DE EQUIPAMENTOS SOCIAIS</v>
      </c>
      <c r="S1266" s="15" t="s">
        <v>2546</v>
      </c>
      <c r="T1266" s="15" t="s">
        <v>2548</v>
      </c>
      <c r="U1266" s="15" t="n">
        <v>16870000</v>
      </c>
      <c r="V1266" s="15"/>
      <c r="W1266" s="13"/>
      <c r="X1266" s="13"/>
      <c r="Y1266" s="13"/>
      <c r="Z1266" s="13"/>
      <c r="AA1266" s="13"/>
      <c r="AB1266" s="13"/>
      <c r="AC1266" s="13"/>
      <c r="AD1266" s="13"/>
      <c r="AE1266" s="13"/>
      <c r="AF1266" s="13"/>
    </row>
    <row r="1267" customFormat="false" ht="15" hidden="false" customHeight="true" outlineLevel="0" collapsed="false">
      <c r="A1267" s="60" t="s">
        <v>71</v>
      </c>
      <c r="B1267" s="61" t="str">
        <f aca="false">VLOOKUP(A1267,PROGRAMAS!A:I,5,0)</f>
        <v>TEMÁTICO</v>
      </c>
      <c r="C1267" s="62" t="str">
        <f aca="false">VLOOKUP(A1267,PROGRAMAS!A:I,2,0)</f>
        <v>MORADIA DIGNA</v>
      </c>
      <c r="D1267" s="62" t="str">
        <f aca="false">VLOOKUP(A1267,PROGRAMAS!A:O,3,0)</f>
        <v>DIRETRIZ III</v>
      </c>
      <c r="E1267" s="62" t="str">
        <f aca="false">VLOOKUP(A1267,PROGRAMAS!A:O,6,0)</f>
        <v>HABITAÇÃO E TEMAS TRANSVERSAIS</v>
      </c>
      <c r="F1267" s="74" t="s">
        <v>2549</v>
      </c>
      <c r="G1267" s="66" t="str">
        <f aca="false">VLOOKUP(F1267,'AÇÕES ORÇAMENTÁRIAS'!D:E,2,0)</f>
        <v>1074</v>
      </c>
      <c r="H1267" s="65" t="n">
        <f aca="false">VLOOKUP(CONCATENATE(G1267,J1267),'AÇÕES ORÇAMENTÁRIAS'!O:P,2,0)</f>
        <v>200000</v>
      </c>
      <c r="I1267" s="65" t="n">
        <f aca="false">VLOOKUP(CONCATENATE(G1267,J1267),'AÇÕES ORÇAMENTÁRIAS'!O:Q,3,0)</f>
        <v>0</v>
      </c>
      <c r="J1267" s="66" t="str">
        <f aca="false">LEFT(K1267,5)</f>
        <v>45202</v>
      </c>
      <c r="K1267" s="67" t="s">
        <v>2531</v>
      </c>
      <c r="L1267" s="82" t="s">
        <v>2550</v>
      </c>
      <c r="M1267" s="66" t="str">
        <f aca="false">VLOOKUP(L1267,'AÇÕES ESTRATÉGICAS'!D:E,2,0)</f>
        <v>2609</v>
      </c>
      <c r="N1267" s="66" t="str">
        <f aca="false">CONCATENATE(J1267,O1267)</f>
        <v>45202CONSOLIDAÇÃO D0S PROGRAMAS DE HABITAÇÃO</v>
      </c>
      <c r="O1267" s="13" t="s">
        <v>2551</v>
      </c>
      <c r="P1267" s="13" t="s">
        <v>147</v>
      </c>
      <c r="Q1267" s="15" t="n">
        <v>250</v>
      </c>
      <c r="R1267" s="69" t="str">
        <f aca="false">VLOOKUP(O1267,'PRODUTOS PPA'!G:G,1,0)</f>
        <v>CONSOLIDAÇÃO D0S PROGRAMAS DE HABITAÇÃO</v>
      </c>
      <c r="S1267" s="15" t="s">
        <v>2549</v>
      </c>
      <c r="T1267" s="15" t="s">
        <v>2552</v>
      </c>
      <c r="U1267" s="15" t="n">
        <v>200000</v>
      </c>
      <c r="V1267" s="15"/>
      <c r="W1267" s="13"/>
      <c r="X1267" s="13"/>
      <c r="Y1267" s="13"/>
      <c r="Z1267" s="13"/>
      <c r="AA1267" s="13"/>
      <c r="AB1267" s="13"/>
      <c r="AC1267" s="13"/>
      <c r="AD1267" s="13"/>
      <c r="AE1267" s="13"/>
      <c r="AF1267" s="13"/>
    </row>
    <row r="1268" customFormat="false" ht="15" hidden="false" customHeight="true" outlineLevel="0" collapsed="false">
      <c r="A1268" s="60" t="s">
        <v>71</v>
      </c>
      <c r="B1268" s="61" t="str">
        <f aca="false">VLOOKUP(A1268,PROGRAMAS!A:I,5,0)</f>
        <v>TEMÁTICO</v>
      </c>
      <c r="C1268" s="62" t="str">
        <f aca="false">VLOOKUP(A1268,PROGRAMAS!A:I,2,0)</f>
        <v>MORADIA DIGNA</v>
      </c>
      <c r="D1268" s="62" t="str">
        <f aca="false">VLOOKUP(A1268,PROGRAMAS!A:O,3,0)</f>
        <v>DIRETRIZ III</v>
      </c>
      <c r="E1268" s="62" t="str">
        <f aca="false">VLOOKUP(A1268,PROGRAMAS!A:O,6,0)</f>
        <v>HABITAÇÃO E TEMAS TRANSVERSAIS</v>
      </c>
      <c r="F1268" s="74" t="s">
        <v>2553</v>
      </c>
      <c r="G1268" s="66" t="n">
        <v>1078</v>
      </c>
      <c r="H1268" s="65" t="n">
        <f aca="false">VLOOKUP(CONCATENATE(G1268,J1268),'AÇÕES ORÇAMENTÁRIAS'!O:P,2,0)</f>
        <v>1148989</v>
      </c>
      <c r="I1268" s="65" t="n">
        <f aca="false">VLOOKUP(CONCATENATE(G1268,J1268),'AÇÕES ORÇAMENTÁRIAS'!O:Q,3,0)</f>
        <v>0</v>
      </c>
      <c r="J1268" s="66" t="str">
        <f aca="false">LEFT(K1268,5)</f>
        <v>45202</v>
      </c>
      <c r="K1268" s="67" t="s">
        <v>2531</v>
      </c>
      <c r="L1268" s="82" t="s">
        <v>2554</v>
      </c>
      <c r="M1268" s="66" t="str">
        <f aca="false">VLOOKUP(L1268,'AÇÕES ESTRATÉGICAS'!D:E,2,0)</f>
        <v>2672</v>
      </c>
      <c r="N1268" s="66" t="str">
        <f aca="false">CONCATENATE(J1268,O1268)</f>
        <v>45202MELHORIA HABITACIONAL</v>
      </c>
      <c r="O1268" s="13" t="s">
        <v>2554</v>
      </c>
      <c r="P1268" s="13" t="s">
        <v>147</v>
      </c>
      <c r="Q1268" s="15" t="n">
        <v>1000</v>
      </c>
      <c r="R1268" s="69" t="str">
        <f aca="false">VLOOKUP(O1268,'PRODUTOS PPA'!G:G,1,0)</f>
        <v>MELHORIA HABITACIONAL</v>
      </c>
      <c r="S1268" s="15" t="s">
        <v>2553</v>
      </c>
      <c r="T1268" s="15" t="n">
        <v>1078</v>
      </c>
      <c r="U1268" s="15" t="n">
        <v>1148989</v>
      </c>
      <c r="V1268" s="15"/>
      <c r="W1268" s="13"/>
      <c r="X1268" s="13"/>
      <c r="Y1268" s="13"/>
      <c r="Z1268" s="13"/>
      <c r="AA1268" s="13"/>
      <c r="AB1268" s="13"/>
      <c r="AC1268" s="13"/>
      <c r="AD1268" s="13"/>
      <c r="AE1268" s="13"/>
      <c r="AF1268" s="13"/>
    </row>
    <row r="1269" customFormat="false" ht="15" hidden="false" customHeight="true" outlineLevel="0" collapsed="false">
      <c r="A1269" s="60" t="s">
        <v>71</v>
      </c>
      <c r="B1269" s="61" t="str">
        <f aca="false">VLOOKUP(A1269,PROGRAMAS!A:I,5,0)</f>
        <v>TEMÁTICO</v>
      </c>
      <c r="C1269" s="62" t="str">
        <f aca="false">VLOOKUP(A1269,PROGRAMAS!A:I,2,0)</f>
        <v>MORADIA DIGNA</v>
      </c>
      <c r="D1269" s="62" t="str">
        <f aca="false">VLOOKUP(A1269,PROGRAMAS!A:O,3,0)</f>
        <v>DIRETRIZ III</v>
      </c>
      <c r="E1269" s="62" t="str">
        <f aca="false">VLOOKUP(A1269,PROGRAMAS!A:O,6,0)</f>
        <v>HABITAÇÃO E TEMAS TRANSVERSAIS</v>
      </c>
      <c r="F1269" s="74" t="s">
        <v>2555</v>
      </c>
      <c r="G1269" s="66" t="str">
        <f aca="false">VLOOKUP(F1269,'AÇÕES ORÇAMENTÁRIAS'!D:E,2,0)</f>
        <v>1079</v>
      </c>
      <c r="H1269" s="65" t="n">
        <f aca="false">VLOOKUP(CONCATENATE(G1269,J1269),'AÇÕES ORÇAMENTÁRIAS'!O:P,2,0)</f>
        <v>1030000</v>
      </c>
      <c r="I1269" s="65" t="n">
        <f aca="false">VLOOKUP(CONCATENATE(G1269,J1269),'AÇÕES ORÇAMENTÁRIAS'!O:Q,3,0)</f>
        <v>1135714.26</v>
      </c>
      <c r="J1269" s="66" t="str">
        <f aca="false">LEFT(K1269,5)</f>
        <v>45202</v>
      </c>
      <c r="K1269" s="67" t="s">
        <v>2531</v>
      </c>
      <c r="L1269" s="82" t="s">
        <v>2556</v>
      </c>
      <c r="M1269" s="66" t="str">
        <f aca="false">VLOOKUP(L1269,'AÇÕES ESTRATÉGICAS'!D:E,2,0)</f>
        <v>2727</v>
      </c>
      <c r="N1269" s="66" t="str">
        <f aca="false">CONCATENATE(J1269,O1269)</f>
        <v>45202REGULARIZAÇÃO FUNDIARIA</v>
      </c>
      <c r="O1269" s="13" t="s">
        <v>2557</v>
      </c>
      <c r="P1269" s="13" t="s">
        <v>147</v>
      </c>
      <c r="Q1269" s="15" t="n">
        <v>1000</v>
      </c>
      <c r="R1269" s="69" t="str">
        <f aca="false">VLOOKUP(O1269,'PRODUTOS PPA'!G:G,1,0)</f>
        <v>REGULARIZAÇÃO FUNDIARIA</v>
      </c>
      <c r="S1269" s="15" t="s">
        <v>2555</v>
      </c>
      <c r="T1269" s="15" t="s">
        <v>2558</v>
      </c>
      <c r="U1269" s="15" t="n">
        <v>1030000</v>
      </c>
      <c r="V1269" s="15"/>
      <c r="W1269" s="13"/>
      <c r="X1269" s="13"/>
      <c r="Y1269" s="13"/>
      <c r="Z1269" s="13"/>
      <c r="AA1269" s="13"/>
      <c r="AB1269" s="13"/>
      <c r="AC1269" s="13"/>
      <c r="AD1269" s="13"/>
      <c r="AE1269" s="13"/>
      <c r="AF1269" s="13"/>
    </row>
    <row r="1270" customFormat="false" ht="15" hidden="false" customHeight="true" outlineLevel="0" collapsed="false">
      <c r="A1270" s="60" t="s">
        <v>94</v>
      </c>
      <c r="B1270" s="61" t="str">
        <f aca="false">VLOOKUP(A1270,PROGRAMAS!A:I,5,0)</f>
        <v>GESTÃO</v>
      </c>
      <c r="C1270" s="62" t="str">
        <f aca="false">VLOOKUP(A1270,PROGRAMAS!A:I,2,0)</f>
        <v>GESTÃO E MANUTENÇÃO DO PODER EXECUTIVO</v>
      </c>
      <c r="D1270" s="62" t="str">
        <f aca="false">VLOOKUP(A1270,PROGRAMAS!A:O,3,0)</f>
        <v>DIRETRIZ IV</v>
      </c>
      <c r="E1270" s="62"/>
      <c r="F1270" s="74" t="s">
        <v>255</v>
      </c>
      <c r="G1270" s="66" t="str">
        <f aca="false">VLOOKUP(F1270,'AÇÕES ORÇAMENTÁRIAS'!D:E,2,0)</f>
        <v>2000</v>
      </c>
      <c r="H1270" s="65" t="n">
        <f aca="false">VLOOKUP(CONCATENATE(G1270,J1270),'AÇÕES ORÇAMENTÁRIAS'!O:P,2,0)</f>
        <v>4808937</v>
      </c>
      <c r="I1270" s="65" t="n">
        <f aca="false">VLOOKUP(CONCATENATE(G1270,J1270),'AÇÕES ORÇAMENTÁRIAS'!O:Q,3,0)</f>
        <v>1557988.52</v>
      </c>
      <c r="J1270" s="66" t="str">
        <f aca="false">LEFT(K1270,5)</f>
        <v>45202</v>
      </c>
      <c r="K1270" s="67" t="s">
        <v>2531</v>
      </c>
      <c r="L1270" s="82" t="s">
        <v>2559</v>
      </c>
      <c r="M1270" s="66" t="str">
        <f aca="false">VLOOKUP(L1270,'AÇÕES ESTRATÉGICAS'!D:E,2,0)</f>
        <v>2495</v>
      </c>
      <c r="N1270" s="66" t="str">
        <f aca="false">CONCATENATE(J1270,O1270)</f>
        <v>45202GESTÃO ADMINISTRATIVA EFICIENTE</v>
      </c>
      <c r="O1270" s="13" t="s">
        <v>390</v>
      </c>
      <c r="P1270" s="13" t="s">
        <v>136</v>
      </c>
      <c r="Q1270" s="15" t="n">
        <v>30</v>
      </c>
      <c r="R1270" s="69" t="str">
        <f aca="false">VLOOKUP(O1270,'PRODUTOS PPA'!G:G,1,0)</f>
        <v>GESTÃO ADMINISTRATIVA EFICIENTE</v>
      </c>
      <c r="S1270" s="15" t="s">
        <v>255</v>
      </c>
      <c r="T1270" s="15" t="s">
        <v>260</v>
      </c>
      <c r="U1270" s="15" t="n">
        <v>4808937</v>
      </c>
      <c r="V1270" s="15"/>
      <c r="W1270" s="13"/>
      <c r="X1270" s="13"/>
      <c r="Y1270" s="13"/>
      <c r="Z1270" s="13"/>
      <c r="AA1270" s="13"/>
      <c r="AB1270" s="13"/>
      <c r="AC1270" s="13"/>
      <c r="AD1270" s="13"/>
      <c r="AE1270" s="13"/>
      <c r="AF1270" s="13"/>
    </row>
    <row r="1271" customFormat="false" ht="15" hidden="false" customHeight="true" outlineLevel="0" collapsed="false">
      <c r="A1271" s="60" t="s">
        <v>72</v>
      </c>
      <c r="B1271" s="61" t="str">
        <f aca="false">VLOOKUP(A1271,PROGRAMAS!A:I,5,0)</f>
        <v>TEMÁTICO</v>
      </c>
      <c r="C1271" s="62" t="str">
        <f aca="false">VLOOKUP(A1271,PROGRAMAS!A:I,2,0)</f>
        <v>SANEAMENTO, DIREITO DE TODOS</v>
      </c>
      <c r="D1271" s="62" t="str">
        <f aca="false">VLOOKUP(A1271,PROGRAMAS!A:O,3,0)</f>
        <v>DIRETRIZ III</v>
      </c>
      <c r="E1271" s="62" t="str">
        <f aca="false">VLOOKUP(A1271,PROGRAMAS!A:O,6,0)</f>
        <v>INFRAESTRUTURA</v>
      </c>
      <c r="F1271" s="74" t="s">
        <v>2560</v>
      </c>
      <c r="G1271" s="66" t="n">
        <v>1042</v>
      </c>
      <c r="H1271" s="65" t="n">
        <f aca="false">VLOOKUP(CONCATENATE(G1271,J1271),'AÇÕES ORÇAMENTÁRIAS'!O:P,2,0)</f>
        <v>9800000</v>
      </c>
      <c r="I1271" s="65" t="n">
        <f aca="false">VLOOKUP(CONCATENATE(G1271,J1271),'AÇÕES ORÇAMENTÁRIAS'!O:Q,3,0)</f>
        <v>0</v>
      </c>
      <c r="J1271" s="66" t="str">
        <f aca="false">LEFT(K1271,5)</f>
        <v>45203</v>
      </c>
      <c r="K1271" s="67" t="s">
        <v>2561</v>
      </c>
      <c r="L1271" s="82" t="s">
        <v>2562</v>
      </c>
      <c r="M1271" s="66" t="str">
        <f aca="false">VLOOKUP(L1271,'AÇÕES ESTRATÉGICAS'!D:E,2,0)</f>
        <v>2563</v>
      </c>
      <c r="N1271" s="66" t="str">
        <f aca="false">CONCATENATE(J1271,O1271)</f>
        <v>45203PROJETOS PARA ABASTECIMENTO DE ÁGUA POTÁVEL ELABORADOS</v>
      </c>
      <c r="O1271" s="74" t="s">
        <v>2563</v>
      </c>
      <c r="P1271" s="74" t="s">
        <v>750</v>
      </c>
      <c r="Q1271" s="15" t="n">
        <v>10</v>
      </c>
      <c r="R1271" s="69" t="str">
        <f aca="false">VLOOKUP(O1271,'PRODUTOS PPA'!G:G,1,0)</f>
        <v>PROJETOS PARA ABASTECIMENTO DE ÁGUA POTÁVEL ELABORADOS</v>
      </c>
      <c r="S1271" s="15" t="s">
        <v>2560</v>
      </c>
      <c r="T1271" s="15" t="n">
        <v>1042</v>
      </c>
      <c r="U1271" s="15" t="n">
        <v>9800000</v>
      </c>
      <c r="V1271" s="15"/>
      <c r="W1271" s="13"/>
      <c r="X1271" s="13"/>
      <c r="Y1271" s="13"/>
      <c r="Z1271" s="13"/>
      <c r="AA1271" s="13"/>
      <c r="AB1271" s="13"/>
      <c r="AC1271" s="13"/>
      <c r="AD1271" s="13"/>
      <c r="AE1271" s="13"/>
      <c r="AF1271" s="13"/>
    </row>
    <row r="1272" customFormat="false" ht="15" hidden="false" customHeight="true" outlineLevel="0" collapsed="false">
      <c r="A1272" s="60" t="s">
        <v>72</v>
      </c>
      <c r="B1272" s="61" t="str">
        <f aca="false">VLOOKUP(A1272,PROGRAMAS!A:I,5,0)</f>
        <v>TEMÁTICO</v>
      </c>
      <c r="C1272" s="62" t="str">
        <f aca="false">VLOOKUP(A1272,PROGRAMAS!A:I,2,0)</f>
        <v>SANEAMENTO, DIREITO DE TODOS</v>
      </c>
      <c r="D1272" s="62" t="str">
        <f aca="false">VLOOKUP(A1272,PROGRAMAS!A:O,3,0)</f>
        <v>DIRETRIZ III</v>
      </c>
      <c r="E1272" s="62" t="str">
        <f aca="false">VLOOKUP(A1272,PROGRAMAS!A:O,6,0)</f>
        <v>INFRAESTRUTURA</v>
      </c>
      <c r="F1272" s="74" t="s">
        <v>2564</v>
      </c>
      <c r="G1272" s="66" t="n">
        <v>1115</v>
      </c>
      <c r="H1272" s="65" t="n">
        <f aca="false">VLOOKUP(CONCATENATE(G1272,J1272),'AÇÕES ORÇAMENTÁRIAS'!O:P,2,0)</f>
        <v>15251619</v>
      </c>
      <c r="I1272" s="65" t="n">
        <f aca="false">VLOOKUP(CONCATENATE(G1272,J1272),'AÇÕES ORÇAMENTÁRIAS'!O:Q,3,0)</f>
        <v>0</v>
      </c>
      <c r="J1272" s="66" t="str">
        <f aca="false">LEFT(K1272,5)</f>
        <v>45203</v>
      </c>
      <c r="K1272" s="67" t="s">
        <v>2561</v>
      </c>
      <c r="L1272" s="82" t="s">
        <v>2562</v>
      </c>
      <c r="M1272" s="66" t="str">
        <f aca="false">VLOOKUP(L1272,'AÇÕES ESTRATÉGICAS'!D:E,2,0)</f>
        <v>2563</v>
      </c>
      <c r="N1272" s="66" t="str">
        <f aca="false">CONCATENATE(J1272,O1272)</f>
        <v>45203PROJETOS PARA ESGOTAMENTO SANITÁRIO ELABORADOS</v>
      </c>
      <c r="O1272" s="74" t="s">
        <v>2565</v>
      </c>
      <c r="P1272" s="74" t="s">
        <v>750</v>
      </c>
      <c r="Q1272" s="15" t="n">
        <v>20</v>
      </c>
      <c r="R1272" s="69" t="str">
        <f aca="false">VLOOKUP(O1272,'PRODUTOS PPA'!G:G,1,0)</f>
        <v>PROJETOS PARA ESGOTAMENTO SANITÁRIO ELABORADOS</v>
      </c>
      <c r="S1272" s="15" t="s">
        <v>2564</v>
      </c>
      <c r="T1272" s="15" t="n">
        <v>1115</v>
      </c>
      <c r="U1272" s="15" t="n">
        <v>15251619</v>
      </c>
      <c r="V1272" s="15"/>
      <c r="W1272" s="13"/>
      <c r="X1272" s="13"/>
      <c r="Y1272" s="13"/>
      <c r="Z1272" s="13"/>
      <c r="AA1272" s="13"/>
      <c r="AB1272" s="13"/>
      <c r="AC1272" s="13"/>
      <c r="AD1272" s="13"/>
      <c r="AE1272" s="13"/>
      <c r="AF1272" s="13"/>
    </row>
    <row r="1273" customFormat="false" ht="15" hidden="false" customHeight="true" outlineLevel="0" collapsed="false">
      <c r="A1273" s="60" t="s">
        <v>72</v>
      </c>
      <c r="B1273" s="61" t="str">
        <f aca="false">VLOOKUP(A1273,PROGRAMAS!A:I,5,0)</f>
        <v>TEMÁTICO</v>
      </c>
      <c r="C1273" s="62" t="str">
        <f aca="false">VLOOKUP(A1273,PROGRAMAS!A:I,2,0)</f>
        <v>SANEAMENTO, DIREITO DE TODOS</v>
      </c>
      <c r="D1273" s="62" t="str">
        <f aca="false">VLOOKUP(A1273,PROGRAMAS!A:O,3,0)</f>
        <v>DIRETRIZ III</v>
      </c>
      <c r="E1273" s="62" t="str">
        <f aca="false">VLOOKUP(A1273,PROGRAMAS!A:O,6,0)</f>
        <v>INFRAESTRUTURA</v>
      </c>
      <c r="F1273" s="74" t="s">
        <v>2566</v>
      </c>
      <c r="G1273" s="66" t="n">
        <v>1117</v>
      </c>
      <c r="H1273" s="65" t="n">
        <f aca="false">VLOOKUP(CONCATENATE(G1273,J1273),'AÇÕES ORÇAMENTÁRIAS'!O:P,2,0)</f>
        <v>8049090</v>
      </c>
      <c r="I1273" s="65" t="n">
        <f aca="false">VLOOKUP(CONCATENATE(G1273,J1273),'AÇÕES ORÇAMENTÁRIAS'!O:Q,3,0)</f>
        <v>0</v>
      </c>
      <c r="J1273" s="66" t="str">
        <f aca="false">LEFT(K1273,5)</f>
        <v>45203</v>
      </c>
      <c r="K1273" s="67" t="s">
        <v>2561</v>
      </c>
      <c r="L1273" s="82" t="s">
        <v>2567</v>
      </c>
      <c r="M1273" s="66" t="str">
        <f aca="false">VLOOKUP(L1273,'AÇÕES ESTRATÉGICAS'!D:E,2,0)</f>
        <v>2619</v>
      </c>
      <c r="N1273" s="66" t="str">
        <f aca="false">CONCATENATE(J1273,O1273)</f>
        <v>45203MODELO DE GESTÃO DE RESÍDUOS SÓLIDOS ELABORADO E IMPLANTADO</v>
      </c>
      <c r="O1273" s="13" t="s">
        <v>2568</v>
      </c>
      <c r="P1273" s="13" t="s">
        <v>399</v>
      </c>
      <c r="Q1273" s="15" t="n">
        <v>1</v>
      </c>
      <c r="R1273" s="69" t="str">
        <f aca="false">VLOOKUP(O1273,'PRODUTOS PPA'!G:G,1,0)</f>
        <v>MODELO DE GESTÃO DE RESÍDUOS SÓLIDOS ELABORADO E IMPLANTADO</v>
      </c>
      <c r="S1273" s="15" t="s">
        <v>2566</v>
      </c>
      <c r="T1273" s="15" t="n">
        <v>1117</v>
      </c>
      <c r="U1273" s="15" t="n">
        <v>8049090</v>
      </c>
      <c r="V1273" s="15"/>
      <c r="W1273" s="13"/>
      <c r="X1273" s="13"/>
      <c r="Y1273" s="13"/>
      <c r="Z1273" s="13"/>
      <c r="AA1273" s="13"/>
      <c r="AB1273" s="13"/>
      <c r="AC1273" s="13"/>
      <c r="AD1273" s="13"/>
      <c r="AE1273" s="13"/>
      <c r="AF1273" s="13"/>
    </row>
    <row r="1274" customFormat="false" ht="15" hidden="false" customHeight="true" outlineLevel="0" collapsed="false">
      <c r="A1274" s="60" t="s">
        <v>72</v>
      </c>
      <c r="B1274" s="61" t="str">
        <f aca="false">VLOOKUP(A1274,PROGRAMAS!A:I,5,0)</f>
        <v>TEMÁTICO</v>
      </c>
      <c r="C1274" s="62" t="str">
        <f aca="false">VLOOKUP(A1274,PROGRAMAS!A:I,2,0)</f>
        <v>SANEAMENTO, DIREITO DE TODOS</v>
      </c>
      <c r="D1274" s="62" t="str">
        <f aca="false">VLOOKUP(A1274,PROGRAMAS!A:O,3,0)</f>
        <v>DIRETRIZ III</v>
      </c>
      <c r="E1274" s="62" t="str">
        <f aca="false">VLOOKUP(A1274,PROGRAMAS!A:O,6,0)</f>
        <v>INFRAESTRUTURA</v>
      </c>
      <c r="F1274" s="74" t="s">
        <v>2569</v>
      </c>
      <c r="G1274" s="66" t="str">
        <f aca="false">VLOOKUP(F1274,'AÇÕES ORÇAMENTÁRIAS'!D:E,2,0)</f>
        <v>1116</v>
      </c>
      <c r="H1274" s="65" t="n">
        <f aca="false">VLOOKUP(CONCATENATE(G1274,J1274),'AÇÕES ORÇAMENTÁRIAS'!O:P,2,0)</f>
        <v>10500000</v>
      </c>
      <c r="I1274" s="65" t="n">
        <f aca="false">VLOOKUP(CONCATENATE(G1274,J1274),'AÇÕES ORÇAMENTÁRIAS'!O:Q,3,0)</f>
        <v>0</v>
      </c>
      <c r="J1274" s="66" t="str">
        <f aca="false">LEFT(K1274,5)</f>
        <v>45203</v>
      </c>
      <c r="K1274" s="67" t="s">
        <v>2561</v>
      </c>
      <c r="L1274" s="82" t="s">
        <v>2562</v>
      </c>
      <c r="M1274" s="66" t="str">
        <f aca="false">VLOOKUP(L1274,'AÇÕES ESTRATÉGICAS'!D:E,2,0)</f>
        <v>2563</v>
      </c>
      <c r="N1274" s="66" t="str">
        <f aca="false">CONCATENATE(J1274,O1274)</f>
        <v>45203SISTEMAS DE ESGOTAMENTO IMPLANTADO E/OU AMPLIADO</v>
      </c>
      <c r="O1274" s="74" t="s">
        <v>2570</v>
      </c>
      <c r="P1274" s="74" t="s">
        <v>213</v>
      </c>
      <c r="Q1274" s="15" t="n">
        <v>10</v>
      </c>
      <c r="R1274" s="69" t="str">
        <f aca="false">VLOOKUP(O1274,'PRODUTOS PPA'!G:G,1,0)</f>
        <v>SISTEMAS DE ESGOTAMENTO IMPLANTADO E/OU AMPLIADO</v>
      </c>
      <c r="S1274" s="15" t="s">
        <v>2569</v>
      </c>
      <c r="T1274" s="15" t="s">
        <v>2571</v>
      </c>
      <c r="U1274" s="15" t="n">
        <v>10500000</v>
      </c>
      <c r="V1274" s="15"/>
      <c r="W1274" s="13"/>
      <c r="X1274" s="13"/>
      <c r="Y1274" s="13"/>
      <c r="Z1274" s="13"/>
      <c r="AA1274" s="13"/>
      <c r="AB1274" s="13"/>
      <c r="AC1274" s="13"/>
      <c r="AD1274" s="13"/>
      <c r="AE1274" s="13"/>
      <c r="AF1274" s="13"/>
    </row>
    <row r="1275" customFormat="false" ht="15" hidden="false" customHeight="true" outlineLevel="0" collapsed="false">
      <c r="A1275" s="60" t="s">
        <v>72</v>
      </c>
      <c r="B1275" s="61" t="str">
        <f aca="false">VLOOKUP(A1275,PROGRAMAS!A:I,5,0)</f>
        <v>TEMÁTICO</v>
      </c>
      <c r="C1275" s="62" t="str">
        <f aca="false">VLOOKUP(A1275,PROGRAMAS!A:I,2,0)</f>
        <v>SANEAMENTO, DIREITO DE TODOS</v>
      </c>
      <c r="D1275" s="62" t="str">
        <f aca="false">VLOOKUP(A1275,PROGRAMAS!A:O,3,0)</f>
        <v>DIRETRIZ III</v>
      </c>
      <c r="E1275" s="62" t="str">
        <f aca="false">VLOOKUP(A1275,PROGRAMAS!A:O,6,0)</f>
        <v>INFRAESTRUTURA</v>
      </c>
      <c r="F1275" s="74" t="s">
        <v>2572</v>
      </c>
      <c r="G1275" s="66" t="n">
        <v>1112</v>
      </c>
      <c r="H1275" s="65" t="n">
        <f aca="false">VLOOKUP(CONCATENATE(G1275,J1275),'AÇÕES ORÇAMENTÁRIAS'!O:P,2,0)</f>
        <v>14709414</v>
      </c>
      <c r="I1275" s="65" t="n">
        <f aca="false">VLOOKUP(CONCATENATE(G1275,J1275),'AÇÕES ORÇAMENTÁRIAS'!O:Q,3,0)</f>
        <v>0</v>
      </c>
      <c r="J1275" s="66" t="str">
        <f aca="false">LEFT(K1275,5)</f>
        <v>45203</v>
      </c>
      <c r="K1275" s="67" t="s">
        <v>2561</v>
      </c>
      <c r="L1275" s="82" t="s">
        <v>2562</v>
      </c>
      <c r="M1275" s="66" t="str">
        <f aca="false">VLOOKUP(L1275,'AÇÕES ESTRATÉGICAS'!D:E,2,0)</f>
        <v>2563</v>
      </c>
      <c r="N1275" s="66" t="str">
        <f aca="false">CONCATENATE(J1275,O1275)</f>
        <v>45203SISTEMA DE ABASTECIMENTO DE ÁGUA IMPLANTADO E/OU AMPLIADO</v>
      </c>
      <c r="O1275" s="74" t="s">
        <v>2573</v>
      </c>
      <c r="P1275" s="74" t="s">
        <v>213</v>
      </c>
      <c r="Q1275" s="15" t="n">
        <v>20</v>
      </c>
      <c r="R1275" s="69" t="str">
        <f aca="false">VLOOKUP(O1275,'PRODUTOS PPA'!G:G,1,0)</f>
        <v>SISTEMA DE ABASTECIMENTO DE ÁGUA IMPLANTADO E/OU AMPLIADO</v>
      </c>
      <c r="S1275" s="15" t="s">
        <v>2572</v>
      </c>
      <c r="T1275" s="15" t="n">
        <v>1112</v>
      </c>
      <c r="U1275" s="15" t="n">
        <v>14709414</v>
      </c>
      <c r="V1275" s="15"/>
      <c r="W1275" s="13"/>
      <c r="X1275" s="13"/>
      <c r="Y1275" s="13"/>
      <c r="Z1275" s="13"/>
      <c r="AA1275" s="13"/>
      <c r="AB1275" s="13"/>
      <c r="AC1275" s="13"/>
      <c r="AD1275" s="13"/>
      <c r="AE1275" s="13"/>
      <c r="AF1275" s="13"/>
    </row>
    <row r="1276" customFormat="false" ht="15" hidden="false" customHeight="true" outlineLevel="0" collapsed="false">
      <c r="A1276" s="60" t="s">
        <v>94</v>
      </c>
      <c r="B1276" s="61" t="str">
        <f aca="false">VLOOKUP(A1276,PROGRAMAS!A:I,5,0)</f>
        <v>GESTÃO</v>
      </c>
      <c r="C1276" s="62" t="str">
        <f aca="false">VLOOKUP(A1276,PROGRAMAS!A:I,2,0)</f>
        <v>GESTÃO E MANUTENÇÃO DO PODER EXECUTIVO</v>
      </c>
      <c r="D1276" s="62" t="str">
        <f aca="false">VLOOKUP(A1276,PROGRAMAS!A:O,3,0)</f>
        <v>DIRETRIZ IV</v>
      </c>
      <c r="E1276" s="62"/>
      <c r="F1276" s="74" t="s">
        <v>255</v>
      </c>
      <c r="G1276" s="66" t="str">
        <f aca="false">VLOOKUP(F1276,'AÇÕES ORÇAMENTÁRIAS'!D:E,2,0)</f>
        <v>2000</v>
      </c>
      <c r="H1276" s="65" t="n">
        <f aca="false">VLOOKUP(CONCATENATE(G1276,J1276),'AÇÕES ORÇAMENTÁRIAS'!O:P,2,0)</f>
        <v>3640011</v>
      </c>
      <c r="I1276" s="65" t="n">
        <f aca="false">VLOOKUP(CONCATENATE(G1276,J1276),'AÇÕES ORÇAMENTÁRIAS'!O:Q,3,0)</f>
        <v>140655.08</v>
      </c>
      <c r="J1276" s="66" t="str">
        <f aca="false">LEFT(K1276,5)</f>
        <v>45203</v>
      </c>
      <c r="K1276" s="67" t="s">
        <v>2561</v>
      </c>
      <c r="L1276" s="82" t="s">
        <v>2574</v>
      </c>
      <c r="M1276" s="66" t="str">
        <f aca="false">VLOOKUP(L1276,'AÇÕES ESTRATÉGICAS'!D:E,2,0)</f>
        <v>2621</v>
      </c>
      <c r="N1276" s="66" t="str">
        <f aca="false">CONCATENATE(J1276,O1276)</f>
        <v>45203CONCURSO PÚBLICO</v>
      </c>
      <c r="O1276" s="13" t="s">
        <v>1609</v>
      </c>
      <c r="P1276" s="13" t="s">
        <v>1610</v>
      </c>
      <c r="Q1276" s="15" t="n">
        <v>1</v>
      </c>
      <c r="R1276" s="69" t="str">
        <f aca="false">VLOOKUP(O1276,'PRODUTOS PPA'!G:G,1,0)</f>
        <v>CONCURSO PÚBLICO</v>
      </c>
      <c r="S1276" s="15" t="s">
        <v>255</v>
      </c>
      <c r="T1276" s="15" t="s">
        <v>260</v>
      </c>
      <c r="U1276" s="15" t="n">
        <v>3640011</v>
      </c>
      <c r="V1276" s="15"/>
      <c r="W1276" s="13"/>
      <c r="X1276" s="13"/>
      <c r="Y1276" s="13"/>
      <c r="Z1276" s="13"/>
      <c r="AA1276" s="13"/>
      <c r="AB1276" s="13"/>
      <c r="AC1276" s="13"/>
      <c r="AD1276" s="13"/>
      <c r="AE1276" s="13"/>
      <c r="AF1276" s="13"/>
    </row>
    <row r="1277" customFormat="false" ht="15" hidden="false" customHeight="true" outlineLevel="0" collapsed="false">
      <c r="A1277" s="60" t="s">
        <v>94</v>
      </c>
      <c r="B1277" s="61" t="str">
        <f aca="false">VLOOKUP(A1277,PROGRAMAS!A:I,5,0)</f>
        <v>GESTÃO</v>
      </c>
      <c r="C1277" s="62" t="str">
        <f aca="false">VLOOKUP(A1277,PROGRAMAS!A:I,2,0)</f>
        <v>GESTÃO E MANUTENÇÃO DO PODER EXECUTIVO</v>
      </c>
      <c r="D1277" s="62" t="str">
        <f aca="false">VLOOKUP(A1277,PROGRAMAS!A:O,3,0)</f>
        <v>DIRETRIZ IV</v>
      </c>
      <c r="E1277" s="62"/>
      <c r="F1277" s="74" t="s">
        <v>255</v>
      </c>
      <c r="G1277" s="66" t="str">
        <f aca="false">VLOOKUP(F1277,'AÇÕES ORÇAMENTÁRIAS'!D:E,2,0)</f>
        <v>2000</v>
      </c>
      <c r="H1277" s="65" t="n">
        <f aca="false">VLOOKUP(CONCATENATE(G1277,J1277),'AÇÕES ORÇAMENTÁRIAS'!O:P,2,0)</f>
        <v>3640011</v>
      </c>
      <c r="I1277" s="65" t="n">
        <f aca="false">VLOOKUP(CONCATENATE(G1277,J1277),'AÇÕES ORÇAMENTÁRIAS'!O:Q,3,0)</f>
        <v>140655.08</v>
      </c>
      <c r="J1277" s="66" t="str">
        <f aca="false">LEFT(K1277,5)</f>
        <v>45203</v>
      </c>
      <c r="K1277" s="67" t="s">
        <v>2561</v>
      </c>
      <c r="L1277" s="82" t="s">
        <v>2574</v>
      </c>
      <c r="M1277" s="66" t="str">
        <f aca="false">VLOOKUP(L1277,'AÇÕES ESTRATÉGICAS'!D:E,2,0)</f>
        <v>2621</v>
      </c>
      <c r="N1277" s="66" t="str">
        <f aca="false">CONCATENATE(J1277,O1277)</f>
        <v>45203GESTÃO MELHORADA</v>
      </c>
      <c r="O1277" s="13" t="s">
        <v>141</v>
      </c>
      <c r="P1277" s="13" t="s">
        <v>136</v>
      </c>
      <c r="Q1277" s="15" t="n">
        <v>10</v>
      </c>
      <c r="R1277" s="69" t="str">
        <f aca="false">VLOOKUP(O1277,'PRODUTOS PPA'!G:G,1,0)</f>
        <v>GESTÃO MELHORADA</v>
      </c>
      <c r="S1277" s="15" t="s">
        <v>255</v>
      </c>
      <c r="T1277" s="15" t="s">
        <v>260</v>
      </c>
      <c r="U1277" s="15" t="n">
        <v>3640011</v>
      </c>
      <c r="V1277" s="15"/>
      <c r="W1277" s="13"/>
      <c r="X1277" s="13"/>
      <c r="Y1277" s="13"/>
      <c r="Z1277" s="13"/>
      <c r="AA1277" s="13"/>
      <c r="AB1277" s="13"/>
      <c r="AC1277" s="13"/>
      <c r="AD1277" s="13"/>
      <c r="AE1277" s="13"/>
      <c r="AF1277" s="13"/>
    </row>
    <row r="1278" customFormat="false" ht="15" hidden="false" customHeight="true" outlineLevel="0" collapsed="false">
      <c r="A1278" s="60" t="s">
        <v>73</v>
      </c>
      <c r="B1278" s="61" t="str">
        <f aca="false">VLOOKUP(A1278,PROGRAMAS!A:I,5,0)</f>
        <v>TEMÁTICO</v>
      </c>
      <c r="C1278" s="62" t="str">
        <f aca="false">VLOOKUP(A1278,PROGRAMAS!A:I,2,0)</f>
        <v>DESENVOLVIMENTO E INTEGRAÇÃO DOS TRANSPORTES E LOGÍSTICA</v>
      </c>
      <c r="D1278" s="62" t="str">
        <f aca="false">VLOOKUP(A1278,PROGRAMAS!A:O,3,0)</f>
        <v>DIRETRIZ III</v>
      </c>
      <c r="E1278" s="62" t="str">
        <f aca="false">VLOOKUP(A1278,PROGRAMAS!A:O,6,0)</f>
        <v>INFRAESTRUTURA</v>
      </c>
      <c r="F1278" s="74" t="s">
        <v>2575</v>
      </c>
      <c r="G1278" s="66" t="n">
        <v>1087</v>
      </c>
      <c r="H1278" s="65" t="n">
        <f aca="false">VLOOKUP(CONCATENATE(G1278,J1278),'AÇÕES ORÇAMENTÁRIAS'!O:P,2,0)</f>
        <v>14320000</v>
      </c>
      <c r="I1278" s="65" t="n">
        <f aca="false">VLOOKUP(CONCATENATE(G1278,J1278),'AÇÕES ORÇAMENTÁRIAS'!O:Q,3,0)</f>
        <v>3498668.04</v>
      </c>
      <c r="J1278" s="66" t="str">
        <f aca="false">LEFT(K1278,5)</f>
        <v>46101</v>
      </c>
      <c r="K1278" s="67" t="s">
        <v>2576</v>
      </c>
      <c r="L1278" s="82" t="s">
        <v>2577</v>
      </c>
      <c r="M1278" s="66" t="str">
        <f aca="false">VLOOKUP(L1278,'AÇÕES ESTRATÉGICAS'!D:E,2,0)</f>
        <v>2656</v>
      </c>
      <c r="N1278" s="66" t="str">
        <f aca="false">CONCATENATE(J1278,O1278)</f>
        <v>46101AEROPORTOS E AERÓDROMOS IMPLANTADOS</v>
      </c>
      <c r="O1278" s="13" t="s">
        <v>2578</v>
      </c>
      <c r="P1278" s="13" t="s">
        <v>147</v>
      </c>
      <c r="Q1278" s="15" t="n">
        <v>9</v>
      </c>
      <c r="R1278" s="69" t="str">
        <f aca="false">VLOOKUP(O1278,'PRODUTOS PPA'!G:G,1,0)</f>
        <v>AEROPORTOS E AERÓDROMOS IMPLANTADOS</v>
      </c>
      <c r="S1278" s="15" t="s">
        <v>2575</v>
      </c>
      <c r="T1278" s="15" t="n">
        <v>1087</v>
      </c>
      <c r="U1278" s="15" t="n">
        <v>14320000</v>
      </c>
      <c r="V1278" s="15"/>
      <c r="W1278" s="13"/>
      <c r="X1278" s="13"/>
      <c r="Y1278" s="13"/>
      <c r="Z1278" s="13"/>
      <c r="AA1278" s="13"/>
      <c r="AB1278" s="13"/>
      <c r="AC1278" s="13"/>
      <c r="AD1278" s="13"/>
      <c r="AE1278" s="13"/>
      <c r="AF1278" s="13"/>
    </row>
    <row r="1279" customFormat="false" ht="15" hidden="false" customHeight="true" outlineLevel="0" collapsed="false">
      <c r="A1279" s="60" t="s">
        <v>73</v>
      </c>
      <c r="B1279" s="61" t="str">
        <f aca="false">VLOOKUP(A1279,PROGRAMAS!A:I,5,0)</f>
        <v>TEMÁTICO</v>
      </c>
      <c r="C1279" s="62" t="str">
        <f aca="false">VLOOKUP(A1279,PROGRAMAS!A:I,2,0)</f>
        <v>DESENVOLVIMENTO E INTEGRAÇÃO DOS TRANSPORTES E LOGÍSTICA</v>
      </c>
      <c r="D1279" s="62" t="str">
        <f aca="false">VLOOKUP(A1279,PROGRAMAS!A:O,3,0)</f>
        <v>DIRETRIZ III</v>
      </c>
      <c r="E1279" s="62" t="str">
        <f aca="false">VLOOKUP(A1279,PROGRAMAS!A:O,6,0)</f>
        <v>INFRAESTRUTURA</v>
      </c>
      <c r="F1279" s="74" t="s">
        <v>2579</v>
      </c>
      <c r="G1279" s="66" t="n">
        <v>2205</v>
      </c>
      <c r="H1279" s="65" t="n">
        <f aca="false">VLOOKUP(CONCATENATE(G1279,J1279),'AÇÕES ORÇAMENTÁRIAS'!O:P,2,0)</f>
        <v>8695288</v>
      </c>
      <c r="I1279" s="65" t="n">
        <f aca="false">VLOOKUP(CONCATENATE(G1279,J1279),'AÇÕES ORÇAMENTÁRIAS'!O:Q,3,0)</f>
        <v>3623264.6</v>
      </c>
      <c r="J1279" s="66" t="str">
        <f aca="false">LEFT(K1279,5)</f>
        <v>46101</v>
      </c>
      <c r="K1279" s="67" t="s">
        <v>2576</v>
      </c>
      <c r="L1279" s="82" t="s">
        <v>2580</v>
      </c>
      <c r="M1279" s="66" t="str">
        <f aca="false">VLOOKUP(L1279,'AÇÕES ESTRATÉGICAS'!D:E,2,0)</f>
        <v>2490</v>
      </c>
      <c r="N1279" s="66" t="str">
        <f aca="false">CONCATENATE(J1279,O1279)</f>
        <v>46101CONCESSÃO DE TRANSPORTES INTERMUNICIPAIS.</v>
      </c>
      <c r="O1279" s="13" t="s">
        <v>2581</v>
      </c>
      <c r="P1279" s="13" t="s">
        <v>147</v>
      </c>
      <c r="Q1279" s="15" t="n">
        <v>75</v>
      </c>
      <c r="R1279" s="69" t="str">
        <f aca="false">VLOOKUP(O1279,'PRODUTOS PPA'!G:G,1,0)</f>
        <v>CONCESSÃO DE TRANSPORTES INTERMUNICIPAIS.</v>
      </c>
      <c r="S1279" s="15" t="s">
        <v>2579</v>
      </c>
      <c r="T1279" s="15" t="n">
        <v>2205</v>
      </c>
      <c r="U1279" s="15" t="n">
        <v>8695288</v>
      </c>
      <c r="V1279" s="15"/>
      <c r="W1279" s="13"/>
      <c r="X1279" s="13"/>
      <c r="Y1279" s="13"/>
      <c r="Z1279" s="13"/>
      <c r="AA1279" s="13"/>
      <c r="AB1279" s="13"/>
      <c r="AC1279" s="13"/>
      <c r="AD1279" s="13"/>
      <c r="AE1279" s="13"/>
      <c r="AF1279" s="13"/>
    </row>
    <row r="1280" customFormat="false" ht="15" hidden="false" customHeight="true" outlineLevel="0" collapsed="false">
      <c r="A1280" s="60" t="s">
        <v>73</v>
      </c>
      <c r="B1280" s="61" t="str">
        <f aca="false">VLOOKUP(A1280,PROGRAMAS!A:I,5,0)</f>
        <v>TEMÁTICO</v>
      </c>
      <c r="C1280" s="62" t="str">
        <f aca="false">VLOOKUP(A1280,PROGRAMAS!A:I,2,0)</f>
        <v>DESENVOLVIMENTO E INTEGRAÇÃO DOS TRANSPORTES E LOGÍSTICA</v>
      </c>
      <c r="D1280" s="62" t="str">
        <f aca="false">VLOOKUP(A1280,PROGRAMAS!A:O,3,0)</f>
        <v>DIRETRIZ III</v>
      </c>
      <c r="E1280" s="62" t="str">
        <f aca="false">VLOOKUP(A1280,PROGRAMAS!A:O,6,0)</f>
        <v>INFRAESTRUTURA</v>
      </c>
      <c r="F1280" s="74" t="s">
        <v>2582</v>
      </c>
      <c r="G1280" s="66" t="str">
        <f aca="false">VLOOKUP(F1280,'AÇÕES ORÇAMENTÁRIAS'!D:E,2,0)</f>
        <v>1073</v>
      </c>
      <c r="H1280" s="65" t="n">
        <f aca="false">VLOOKUP(CONCATENATE(G1280,J1280),'AÇÕES ORÇAMENTÁRIAS'!O:P,2,0)</f>
        <v>23430000</v>
      </c>
      <c r="I1280" s="65" t="n">
        <f aca="false">VLOOKUP(CONCATENATE(G1280,J1280),'AÇÕES ORÇAMENTÁRIAS'!O:Q,3,0)</f>
        <v>7144121.1</v>
      </c>
      <c r="J1280" s="66" t="str">
        <f aca="false">LEFT(K1280,5)</f>
        <v>46101</v>
      </c>
      <c r="K1280" s="67" t="s">
        <v>2576</v>
      </c>
      <c r="L1280" s="82" t="s">
        <v>2583</v>
      </c>
      <c r="M1280" s="66" t="str">
        <f aca="false">VLOOKUP(L1280,'AÇÕES ESTRATÉGICAS'!D:E,2,0)</f>
        <v>2473</v>
      </c>
      <c r="N1280" s="66" t="str">
        <f aca="false">CONCATENATE(J1280,O1280)</f>
        <v>46101RODOANEL CONSTRUÍDO</v>
      </c>
      <c r="O1280" s="13" t="s">
        <v>2584</v>
      </c>
      <c r="P1280" s="13" t="s">
        <v>1869</v>
      </c>
      <c r="Q1280" s="15" t="n">
        <v>5</v>
      </c>
      <c r="R1280" s="69" t="str">
        <f aca="false">VLOOKUP(O1280,'PRODUTOS PPA'!G:G,1,0)</f>
        <v>RODOANEL CONSTRUÍDO</v>
      </c>
      <c r="S1280" s="15" t="s">
        <v>2582</v>
      </c>
      <c r="T1280" s="15" t="s">
        <v>2585</v>
      </c>
      <c r="U1280" s="15" t="n">
        <v>23430000</v>
      </c>
      <c r="V1280" s="15"/>
      <c r="W1280" s="13"/>
      <c r="X1280" s="13"/>
      <c r="Y1280" s="13"/>
      <c r="Z1280" s="13"/>
      <c r="AA1280" s="13"/>
      <c r="AB1280" s="13"/>
      <c r="AC1280" s="13"/>
      <c r="AD1280" s="13"/>
      <c r="AE1280" s="13"/>
      <c r="AF1280" s="13"/>
    </row>
    <row r="1281" customFormat="false" ht="15" hidden="false" customHeight="true" outlineLevel="0" collapsed="false">
      <c r="A1281" s="60" t="s">
        <v>73</v>
      </c>
      <c r="B1281" s="61" t="str">
        <f aca="false">VLOOKUP(A1281,PROGRAMAS!A:I,5,0)</f>
        <v>TEMÁTICO</v>
      </c>
      <c r="C1281" s="62" t="str">
        <f aca="false">VLOOKUP(A1281,PROGRAMAS!A:I,2,0)</f>
        <v>DESENVOLVIMENTO E INTEGRAÇÃO DOS TRANSPORTES E LOGÍSTICA</v>
      </c>
      <c r="D1281" s="62" t="str">
        <f aca="false">VLOOKUP(A1281,PROGRAMAS!A:O,3,0)</f>
        <v>DIRETRIZ III</v>
      </c>
      <c r="E1281" s="62" t="str">
        <f aca="false">VLOOKUP(A1281,PROGRAMAS!A:O,6,0)</f>
        <v>INFRAESTRUTURA</v>
      </c>
      <c r="F1281" s="74" t="s">
        <v>2582</v>
      </c>
      <c r="G1281" s="66" t="str">
        <f aca="false">VLOOKUP(F1281,'AÇÕES ORÇAMENTÁRIAS'!D:E,2,0)</f>
        <v>1073</v>
      </c>
      <c r="H1281" s="65" t="n">
        <f aca="false">VLOOKUP(CONCATENATE(G1281,J1281),'AÇÕES ORÇAMENTÁRIAS'!O:P,2,0)</f>
        <v>23430000</v>
      </c>
      <c r="I1281" s="65" t="n">
        <f aca="false">VLOOKUP(CONCATENATE(G1281,J1281),'AÇÕES ORÇAMENTÁRIAS'!O:Q,3,0)</f>
        <v>7144121.1</v>
      </c>
      <c r="J1281" s="66" t="str">
        <f aca="false">LEFT(K1281,5)</f>
        <v>46101</v>
      </c>
      <c r="K1281" s="67" t="s">
        <v>2576</v>
      </c>
      <c r="L1281" s="82" t="s">
        <v>2583</v>
      </c>
      <c r="M1281" s="66" t="str">
        <f aca="false">VLOOKUP(L1281,'AÇÕES ESTRATÉGICAS'!D:E,2,0)</f>
        <v>2473</v>
      </c>
      <c r="N1281" s="66" t="str">
        <f aca="false">CONCATENATE(J1281,O1281)</f>
        <v>46101RODOANEL INTERLIGANDO AO DE TIMON-MA CONSTRUÍDO</v>
      </c>
      <c r="O1281" s="13" t="s">
        <v>2586</v>
      </c>
      <c r="P1281" s="13" t="s">
        <v>1869</v>
      </c>
      <c r="Q1281" s="15" t="n">
        <v>5</v>
      </c>
      <c r="R1281" s="69" t="str">
        <f aca="false">VLOOKUP(O1281,'PRODUTOS PPA'!G:G,1,0)</f>
        <v>RODOANEL INTERLIGANDO AO DE TIMON-MA CONSTRUÍDO</v>
      </c>
      <c r="S1281" s="15" t="s">
        <v>2582</v>
      </c>
      <c r="T1281" s="15" t="s">
        <v>2585</v>
      </c>
      <c r="U1281" s="15" t="n">
        <v>23430000</v>
      </c>
      <c r="V1281" s="15"/>
      <c r="W1281" s="13"/>
      <c r="X1281" s="13"/>
      <c r="Y1281" s="13"/>
      <c r="Z1281" s="13"/>
      <c r="AA1281" s="13"/>
      <c r="AB1281" s="13"/>
      <c r="AC1281" s="13"/>
      <c r="AD1281" s="13"/>
      <c r="AE1281" s="13"/>
      <c r="AF1281" s="13"/>
    </row>
    <row r="1282" customFormat="false" ht="15" hidden="false" customHeight="true" outlineLevel="0" collapsed="false">
      <c r="A1282" s="60" t="s">
        <v>73</v>
      </c>
      <c r="B1282" s="61" t="str">
        <f aca="false">VLOOKUP(A1282,PROGRAMAS!A:I,5,0)</f>
        <v>TEMÁTICO</v>
      </c>
      <c r="C1282" s="62" t="str">
        <f aca="false">VLOOKUP(A1282,PROGRAMAS!A:I,2,0)</f>
        <v>DESENVOLVIMENTO E INTEGRAÇÃO DOS TRANSPORTES E LOGÍSTICA</v>
      </c>
      <c r="D1282" s="62" t="str">
        <f aca="false">VLOOKUP(A1282,PROGRAMAS!A:O,3,0)</f>
        <v>DIRETRIZ III</v>
      </c>
      <c r="E1282" s="62" t="str">
        <f aca="false">VLOOKUP(A1282,PROGRAMAS!A:O,6,0)</f>
        <v>INFRAESTRUTURA</v>
      </c>
      <c r="F1282" s="74" t="s">
        <v>2587</v>
      </c>
      <c r="G1282" s="66" t="str">
        <f aca="false">VLOOKUP(F1282,'AÇÕES ORÇAMENTÁRIAS'!D:E,2,0)</f>
        <v>1076</v>
      </c>
      <c r="H1282" s="65" t="n">
        <f aca="false">VLOOKUP(CONCATENATE(G1282,J1282),'AÇÕES ORÇAMENTÁRIAS'!O:P,2,0)</f>
        <v>26174926</v>
      </c>
      <c r="I1282" s="65" t="n">
        <f aca="false">VLOOKUP(CONCATENATE(G1282,J1282),'AÇÕES ORÇAMENTÁRIAS'!O:Q,3,0)</f>
        <v>69143.6</v>
      </c>
      <c r="J1282" s="66" t="str">
        <f aca="false">LEFT(K1282,5)</f>
        <v>46101</v>
      </c>
      <c r="K1282" s="67" t="s">
        <v>2576</v>
      </c>
      <c r="L1282" s="82" t="s">
        <v>2587</v>
      </c>
      <c r="M1282" s="66" t="str">
        <f aca="false">VLOOKUP(L1282,'AÇÕES ESTRATÉGICAS'!D:E,2,0)</f>
        <v>2635</v>
      </c>
      <c r="N1282" s="66" t="str">
        <f aca="false">CONCATENATE(J1282,O1282)</f>
        <v>46101METRÔ IMPLANTADO</v>
      </c>
      <c r="O1282" s="13" t="s">
        <v>2588</v>
      </c>
      <c r="P1282" s="13" t="s">
        <v>1869</v>
      </c>
      <c r="Q1282" s="15" t="n">
        <v>13</v>
      </c>
      <c r="R1282" s="69" t="str">
        <f aca="false">VLOOKUP(O1282,'PRODUTOS PPA'!G:G,1,0)</f>
        <v>METRÔ IMPLANTADO</v>
      </c>
      <c r="S1282" s="15" t="s">
        <v>2587</v>
      </c>
      <c r="T1282" s="15" t="s">
        <v>2589</v>
      </c>
      <c r="U1282" s="15" t="n">
        <v>26174926</v>
      </c>
      <c r="V1282" s="15"/>
      <c r="W1282" s="13"/>
      <c r="X1282" s="13"/>
      <c r="Y1282" s="13"/>
      <c r="Z1282" s="13"/>
      <c r="AA1282" s="13"/>
      <c r="AB1282" s="13"/>
      <c r="AC1282" s="13"/>
      <c r="AD1282" s="13"/>
      <c r="AE1282" s="13"/>
      <c r="AF1282" s="13"/>
    </row>
    <row r="1283" customFormat="false" ht="15" hidden="false" customHeight="true" outlineLevel="0" collapsed="false">
      <c r="A1283" s="60" t="s">
        <v>73</v>
      </c>
      <c r="B1283" s="61" t="str">
        <f aca="false">VLOOKUP(A1283,PROGRAMAS!A:I,5,0)</f>
        <v>TEMÁTICO</v>
      </c>
      <c r="C1283" s="62" t="str">
        <f aca="false">VLOOKUP(A1283,PROGRAMAS!A:I,2,0)</f>
        <v>DESENVOLVIMENTO E INTEGRAÇÃO DOS TRANSPORTES E LOGÍSTICA</v>
      </c>
      <c r="D1283" s="62" t="str">
        <f aca="false">VLOOKUP(A1283,PROGRAMAS!A:O,3,0)</f>
        <v>DIRETRIZ III</v>
      </c>
      <c r="E1283" s="62" t="str">
        <f aca="false">VLOOKUP(A1283,PROGRAMAS!A:O,6,0)</f>
        <v>INFRAESTRUTURA</v>
      </c>
      <c r="F1283" s="74" t="s">
        <v>2590</v>
      </c>
      <c r="G1283" s="66" t="n">
        <v>1163</v>
      </c>
      <c r="H1283" s="65" t="n">
        <f aca="false">VLOOKUP(CONCATENATE(G1283,J1283),'AÇÕES ORÇAMENTÁRIAS'!O:P,2,0)</f>
        <v>220000</v>
      </c>
      <c r="I1283" s="65" t="n">
        <f aca="false">VLOOKUP(CONCATENATE(G1283,J1283),'AÇÕES ORÇAMENTÁRIAS'!O:Q,3,0)</f>
        <v>0</v>
      </c>
      <c r="J1283" s="66" t="str">
        <f aca="false">LEFT(K1283,5)</f>
        <v>46101</v>
      </c>
      <c r="K1283" s="67" t="s">
        <v>2576</v>
      </c>
      <c r="L1283" s="82" t="s">
        <v>2591</v>
      </c>
      <c r="M1283" s="66" t="str">
        <f aca="false">VLOOKUP(L1283,'AÇÕES ESTRATÉGICAS'!D:E,2,0)</f>
        <v>2660</v>
      </c>
      <c r="N1283" s="66" t="str">
        <f aca="false">CONCATENATE(J1283,O1283)</f>
        <v>46101BALANÇAS IMPLANTADAS</v>
      </c>
      <c r="O1283" s="13" t="s">
        <v>2592</v>
      </c>
      <c r="P1283" s="13" t="s">
        <v>147</v>
      </c>
      <c r="Q1283" s="15" t="n">
        <v>2</v>
      </c>
      <c r="R1283" s="69" t="str">
        <f aca="false">VLOOKUP(O1283,'PRODUTOS PPA'!G:G,1,0)</f>
        <v>BALANÇAS IMPLANTADAS</v>
      </c>
      <c r="S1283" s="15" t="s">
        <v>2590</v>
      </c>
      <c r="T1283" s="15" t="n">
        <v>1163</v>
      </c>
      <c r="U1283" s="15" t="n">
        <v>220000</v>
      </c>
      <c r="V1283" s="15"/>
      <c r="W1283" s="13"/>
      <c r="X1283" s="13"/>
      <c r="Y1283" s="13"/>
      <c r="Z1283" s="13"/>
      <c r="AA1283" s="13"/>
      <c r="AB1283" s="13"/>
      <c r="AC1283" s="13"/>
      <c r="AD1283" s="13"/>
      <c r="AE1283" s="13"/>
      <c r="AF1283" s="13"/>
    </row>
    <row r="1284" customFormat="false" ht="15" hidden="false" customHeight="true" outlineLevel="0" collapsed="false">
      <c r="A1284" s="60" t="s">
        <v>73</v>
      </c>
      <c r="B1284" s="61" t="str">
        <f aca="false">VLOOKUP(A1284,PROGRAMAS!A:I,5,0)</f>
        <v>TEMÁTICO</v>
      </c>
      <c r="C1284" s="62" t="str">
        <f aca="false">VLOOKUP(A1284,PROGRAMAS!A:I,2,0)</f>
        <v>DESENVOLVIMENTO E INTEGRAÇÃO DOS TRANSPORTES E LOGÍSTICA</v>
      </c>
      <c r="D1284" s="62" t="str">
        <f aca="false">VLOOKUP(A1284,PROGRAMAS!A:O,3,0)</f>
        <v>DIRETRIZ III</v>
      </c>
      <c r="E1284" s="62" t="str">
        <f aca="false">VLOOKUP(A1284,PROGRAMAS!A:O,6,0)</f>
        <v>INFRAESTRUTURA</v>
      </c>
      <c r="F1284" s="74" t="s">
        <v>2593</v>
      </c>
      <c r="G1284" s="66" t="str">
        <f aca="false">VLOOKUP(F1284,'AÇÕES ORÇAMENTÁRIAS'!D:E,2,0)</f>
        <v>1081</v>
      </c>
      <c r="H1284" s="65" t="n">
        <f aca="false">VLOOKUP(CONCATENATE(G1284,J1284),'AÇÕES ORÇAMENTÁRIAS'!O:P,2,0)</f>
        <v>4150000</v>
      </c>
      <c r="I1284" s="65" t="n">
        <f aca="false">VLOOKUP(CONCATENATE(G1284,J1284),'AÇÕES ORÇAMENTÁRIAS'!O:Q,3,0)</f>
        <v>0</v>
      </c>
      <c r="J1284" s="66" t="str">
        <f aca="false">LEFT(K1284,5)</f>
        <v>46101</v>
      </c>
      <c r="K1284" s="67" t="s">
        <v>2576</v>
      </c>
      <c r="L1284" s="82" t="s">
        <v>2594</v>
      </c>
      <c r="M1284" s="66" t="str">
        <f aca="false">VLOOKUP(L1284,'AÇÕES ESTRATÉGICAS'!D:E,2,0)</f>
        <v>2658</v>
      </c>
      <c r="N1284" s="66" t="str">
        <f aca="false">CONCATENATE(J1284,O1284)</f>
        <v>46101HIDROVIA DO RIO PARNAÍBA IMPLANTADA</v>
      </c>
      <c r="O1284" s="13" t="s">
        <v>2595</v>
      </c>
      <c r="P1284" s="13" t="s">
        <v>1869</v>
      </c>
      <c r="Q1284" s="15" t="n">
        <v>50</v>
      </c>
      <c r="R1284" s="69" t="str">
        <f aca="false">VLOOKUP(O1284,'PRODUTOS PPA'!G:G,1,0)</f>
        <v>HIDROVIA DO RIO PARNAÍBA IMPLANTADA</v>
      </c>
      <c r="S1284" s="15" t="s">
        <v>2593</v>
      </c>
      <c r="T1284" s="15" t="s">
        <v>2596</v>
      </c>
      <c r="U1284" s="15" t="n">
        <v>4150000</v>
      </c>
      <c r="V1284" s="15"/>
      <c r="W1284" s="13"/>
      <c r="X1284" s="13"/>
      <c r="Y1284" s="13"/>
      <c r="Z1284" s="13"/>
      <c r="AA1284" s="13"/>
      <c r="AB1284" s="13"/>
      <c r="AC1284" s="13"/>
      <c r="AD1284" s="13"/>
      <c r="AE1284" s="13"/>
      <c r="AF1284" s="13"/>
    </row>
    <row r="1285" customFormat="false" ht="15" hidden="false" customHeight="true" outlineLevel="0" collapsed="false">
      <c r="A1285" s="60" t="s">
        <v>73</v>
      </c>
      <c r="B1285" s="61" t="str">
        <f aca="false">VLOOKUP(A1285,PROGRAMAS!A:I,5,0)</f>
        <v>TEMÁTICO</v>
      </c>
      <c r="C1285" s="62" t="str">
        <f aca="false">VLOOKUP(A1285,PROGRAMAS!A:I,2,0)</f>
        <v>DESENVOLVIMENTO E INTEGRAÇÃO DOS TRANSPORTES E LOGÍSTICA</v>
      </c>
      <c r="D1285" s="62" t="str">
        <f aca="false">VLOOKUP(A1285,PROGRAMAS!A:O,3,0)</f>
        <v>DIRETRIZ III</v>
      </c>
      <c r="E1285" s="62" t="str">
        <f aca="false">VLOOKUP(A1285,PROGRAMAS!A:O,6,0)</f>
        <v>INFRAESTRUTURA</v>
      </c>
      <c r="F1285" s="74" t="s">
        <v>2593</v>
      </c>
      <c r="G1285" s="66" t="str">
        <f aca="false">VLOOKUP(F1285,'AÇÕES ORÇAMENTÁRIAS'!D:E,2,0)</f>
        <v>1081</v>
      </c>
      <c r="H1285" s="65" t="n">
        <f aca="false">VLOOKUP(CONCATENATE(G1285,J1285),'AÇÕES ORÇAMENTÁRIAS'!O:P,2,0)</f>
        <v>4150000</v>
      </c>
      <c r="I1285" s="65" t="n">
        <f aca="false">VLOOKUP(CONCATENATE(G1285,J1285),'AÇÕES ORÇAMENTÁRIAS'!O:Q,3,0)</f>
        <v>0</v>
      </c>
      <c r="J1285" s="66" t="str">
        <f aca="false">LEFT(K1285,5)</f>
        <v>46101</v>
      </c>
      <c r="K1285" s="67" t="s">
        <v>2576</v>
      </c>
      <c r="L1285" s="82" t="s">
        <v>2597</v>
      </c>
      <c r="M1285" s="66" t="str">
        <f aca="false">VLOOKUP(L1285,'AÇÕES ESTRATÉGICAS'!D:E,2,0)</f>
        <v>2657</v>
      </c>
      <c r="N1285" s="66" t="str">
        <f aca="false">CONCATENATE(J1285,O1285)</f>
        <v>46101FAIXA DE DOMÍNIO PARA CONSTRUÇÃO DA FERROVIA TRANSNORDESTINA NO ESTADO DESAPROPRIADA</v>
      </c>
      <c r="O1285" s="13" t="s">
        <v>2598</v>
      </c>
      <c r="P1285" s="13" t="s">
        <v>1869</v>
      </c>
      <c r="Q1285" s="15" t="n">
        <v>120</v>
      </c>
      <c r="R1285" s="69" t="str">
        <f aca="false">VLOOKUP(O1285,'PRODUTOS PPA'!G:G,1,0)</f>
        <v>FAIXA DE DOMÍNIO PARA CONSTRUÇÃO DA FERROVIA TRANSNORDESTINA NO ESTADO DESAPROPRIADA</v>
      </c>
      <c r="S1285" s="15" t="s">
        <v>2593</v>
      </c>
      <c r="T1285" s="15" t="s">
        <v>2596</v>
      </c>
      <c r="U1285" s="15" t="n">
        <v>4150000</v>
      </c>
      <c r="V1285" s="15"/>
      <c r="W1285" s="13"/>
      <c r="X1285" s="13"/>
      <c r="Y1285" s="13"/>
      <c r="Z1285" s="13"/>
      <c r="AA1285" s="13"/>
      <c r="AB1285" s="13"/>
      <c r="AC1285" s="13"/>
      <c r="AD1285" s="13"/>
      <c r="AE1285" s="13"/>
      <c r="AF1285" s="13"/>
    </row>
    <row r="1286" customFormat="false" ht="15" hidden="false" customHeight="true" outlineLevel="0" collapsed="false">
      <c r="A1286" s="60" t="s">
        <v>73</v>
      </c>
      <c r="B1286" s="61" t="str">
        <f aca="false">VLOOKUP(A1286,PROGRAMAS!A:I,5,0)</f>
        <v>TEMÁTICO</v>
      </c>
      <c r="C1286" s="62" t="str">
        <f aca="false">VLOOKUP(A1286,PROGRAMAS!A:I,2,0)</f>
        <v>DESENVOLVIMENTO E INTEGRAÇÃO DOS TRANSPORTES E LOGÍSTICA</v>
      </c>
      <c r="D1286" s="62" t="str">
        <f aca="false">VLOOKUP(A1286,PROGRAMAS!A:O,3,0)</f>
        <v>DIRETRIZ III</v>
      </c>
      <c r="E1286" s="62" t="str">
        <f aca="false">VLOOKUP(A1286,PROGRAMAS!A:O,6,0)</f>
        <v>INFRAESTRUTURA</v>
      </c>
      <c r="F1286" s="74" t="s">
        <v>2593</v>
      </c>
      <c r="G1286" s="66" t="str">
        <f aca="false">VLOOKUP(F1286,'AÇÕES ORÇAMENTÁRIAS'!D:E,2,0)</f>
        <v>1081</v>
      </c>
      <c r="H1286" s="65" t="n">
        <f aca="false">VLOOKUP(CONCATENATE(G1286,J1286),'AÇÕES ORÇAMENTÁRIAS'!O:P,2,0)</f>
        <v>4150000</v>
      </c>
      <c r="I1286" s="65" t="n">
        <f aca="false">VLOOKUP(CONCATENATE(G1286,J1286),'AÇÕES ORÇAMENTÁRIAS'!O:Q,3,0)</f>
        <v>0</v>
      </c>
      <c r="J1286" s="66" t="str">
        <f aca="false">LEFT(K1286,5)</f>
        <v>46101</v>
      </c>
      <c r="K1286" s="67" t="s">
        <v>2576</v>
      </c>
      <c r="L1286" s="82" t="s">
        <v>2597</v>
      </c>
      <c r="M1286" s="66" t="str">
        <f aca="false">VLOOKUP(L1286,'AÇÕES ESTRATÉGICAS'!D:E,2,0)</f>
        <v>2657</v>
      </c>
      <c r="N1286" s="66" t="str">
        <f aca="false">CONCATENATE(J1286,O1286)</f>
        <v>46101RAMAL ALTOS /LUIS CORREIA</v>
      </c>
      <c r="O1286" s="13" t="s">
        <v>2599</v>
      </c>
      <c r="P1286" s="13" t="s">
        <v>1869</v>
      </c>
      <c r="Q1286" s="15" t="n">
        <v>75</v>
      </c>
      <c r="R1286" s="69" t="str">
        <f aca="false">VLOOKUP(O1286,'PRODUTOS PPA'!G:G,1,0)</f>
        <v>RAMAL ALTOS /LUIS CORREIA</v>
      </c>
      <c r="S1286" s="15" t="s">
        <v>2593</v>
      </c>
      <c r="T1286" s="15" t="s">
        <v>2596</v>
      </c>
      <c r="U1286" s="15" t="n">
        <v>4150000</v>
      </c>
      <c r="V1286" s="15"/>
      <c r="W1286" s="13"/>
      <c r="X1286" s="13"/>
      <c r="Y1286" s="13"/>
      <c r="Z1286" s="13"/>
      <c r="AA1286" s="13"/>
      <c r="AB1286" s="13"/>
      <c r="AC1286" s="13"/>
      <c r="AD1286" s="13"/>
      <c r="AE1286" s="13"/>
      <c r="AF1286" s="13"/>
    </row>
    <row r="1287" customFormat="false" ht="15" hidden="false" customHeight="true" outlineLevel="0" collapsed="false">
      <c r="A1287" s="60" t="s">
        <v>73</v>
      </c>
      <c r="B1287" s="61" t="str">
        <f aca="false">VLOOKUP(A1287,PROGRAMAS!A:I,5,0)</f>
        <v>TEMÁTICO</v>
      </c>
      <c r="C1287" s="62" t="str">
        <f aca="false">VLOOKUP(A1287,PROGRAMAS!A:I,2,0)</f>
        <v>DESENVOLVIMENTO E INTEGRAÇÃO DOS TRANSPORTES E LOGÍSTICA</v>
      </c>
      <c r="D1287" s="62" t="str">
        <f aca="false">VLOOKUP(A1287,PROGRAMAS!A:O,3,0)</f>
        <v>DIRETRIZ III</v>
      </c>
      <c r="E1287" s="62" t="str">
        <f aca="false">VLOOKUP(A1287,PROGRAMAS!A:O,6,0)</f>
        <v>INFRAESTRUTURA</v>
      </c>
      <c r="F1287" s="74" t="s">
        <v>2593</v>
      </c>
      <c r="G1287" s="66" t="str">
        <f aca="false">VLOOKUP(F1287,'AÇÕES ORÇAMENTÁRIAS'!D:E,2,0)</f>
        <v>1081</v>
      </c>
      <c r="H1287" s="65" t="n">
        <f aca="false">VLOOKUP(CONCATENATE(G1287,J1287),'AÇÕES ORÇAMENTÁRIAS'!O:P,2,0)</f>
        <v>4150000</v>
      </c>
      <c r="I1287" s="65" t="n">
        <f aca="false">VLOOKUP(CONCATENATE(G1287,J1287),'AÇÕES ORÇAMENTÁRIAS'!O:Q,3,0)</f>
        <v>0</v>
      </c>
      <c r="J1287" s="66" t="str">
        <f aca="false">LEFT(K1287,5)</f>
        <v>46101</v>
      </c>
      <c r="K1287" s="67" t="s">
        <v>2576</v>
      </c>
      <c r="L1287" s="82" t="s">
        <v>2597</v>
      </c>
      <c r="M1287" s="66" t="str">
        <f aca="false">VLOOKUP(L1287,'AÇÕES ESTRATÉGICAS'!D:E,2,0)</f>
        <v>2657</v>
      </c>
      <c r="N1287" s="66" t="str">
        <f aca="false">CONCATENATE(J1287,O1287)</f>
        <v>46101RAMAL ALTOS/PALMEIRAIS</v>
      </c>
      <c r="O1287" s="13" t="s">
        <v>2600</v>
      </c>
      <c r="P1287" s="13" t="s">
        <v>1869</v>
      </c>
      <c r="Q1287" s="15" t="n">
        <v>50</v>
      </c>
      <c r="R1287" s="69" t="str">
        <f aca="false">VLOOKUP(O1287,'PRODUTOS PPA'!G:G,1,0)</f>
        <v>RAMAL ALTOS/PALMEIRAIS</v>
      </c>
      <c r="S1287" s="15" t="s">
        <v>2593</v>
      </c>
      <c r="T1287" s="15" t="s">
        <v>2596</v>
      </c>
      <c r="U1287" s="15" t="n">
        <v>4150000</v>
      </c>
      <c r="V1287" s="15"/>
      <c r="W1287" s="13"/>
      <c r="X1287" s="13"/>
      <c r="Y1287" s="13"/>
      <c r="Z1287" s="13"/>
      <c r="AA1287" s="13"/>
      <c r="AB1287" s="13"/>
      <c r="AC1287" s="13"/>
      <c r="AD1287" s="13"/>
      <c r="AE1287" s="13"/>
      <c r="AF1287" s="13"/>
    </row>
    <row r="1288" customFormat="false" ht="15" hidden="false" customHeight="true" outlineLevel="0" collapsed="false">
      <c r="A1288" s="60" t="s">
        <v>73</v>
      </c>
      <c r="B1288" s="61" t="str">
        <f aca="false">VLOOKUP(A1288,PROGRAMAS!A:I,5,0)</f>
        <v>TEMÁTICO</v>
      </c>
      <c r="C1288" s="62" t="str">
        <f aca="false">VLOOKUP(A1288,PROGRAMAS!A:I,2,0)</f>
        <v>DESENVOLVIMENTO E INTEGRAÇÃO DOS TRANSPORTES E LOGÍSTICA</v>
      </c>
      <c r="D1288" s="62" t="str">
        <f aca="false">VLOOKUP(A1288,PROGRAMAS!A:O,3,0)</f>
        <v>DIRETRIZ III</v>
      </c>
      <c r="E1288" s="62" t="str">
        <f aca="false">VLOOKUP(A1288,PROGRAMAS!A:O,6,0)</f>
        <v>INFRAESTRUTURA</v>
      </c>
      <c r="F1288" s="74" t="s">
        <v>2593</v>
      </c>
      <c r="G1288" s="66" t="str">
        <f aca="false">VLOOKUP(F1288,'AÇÕES ORÇAMENTÁRIAS'!D:E,2,0)</f>
        <v>1081</v>
      </c>
      <c r="H1288" s="65" t="n">
        <f aca="false">VLOOKUP(CONCATENATE(G1288,J1288),'AÇÕES ORÇAMENTÁRIAS'!O:P,2,0)</f>
        <v>4150000</v>
      </c>
      <c r="I1288" s="65" t="n">
        <f aca="false">VLOOKUP(CONCATENATE(G1288,J1288),'AÇÕES ORÇAMENTÁRIAS'!O:Q,3,0)</f>
        <v>0</v>
      </c>
      <c r="J1288" s="66" t="str">
        <f aca="false">LEFT(K1288,5)</f>
        <v>46101</v>
      </c>
      <c r="K1288" s="67" t="s">
        <v>2576</v>
      </c>
      <c r="L1288" s="82" t="s">
        <v>2597</v>
      </c>
      <c r="M1288" s="66" t="str">
        <f aca="false">VLOOKUP(L1288,'AÇÕES ESTRATÉGICAS'!D:E,2,0)</f>
        <v>2657</v>
      </c>
      <c r="N1288" s="66" t="str">
        <f aca="false">CONCATENATE(J1288,O1288)</f>
        <v>46101RAMAL ALTOS/SIMPLÍCIO MENDES</v>
      </c>
      <c r="O1288" s="13" t="s">
        <v>2601</v>
      </c>
      <c r="P1288" s="13" t="s">
        <v>1869</v>
      </c>
      <c r="Q1288" s="15" t="n">
        <v>50</v>
      </c>
      <c r="R1288" s="69" t="str">
        <f aca="false">VLOOKUP(O1288,'PRODUTOS PPA'!G:G,1,0)</f>
        <v>RAMAL ALTOS/SIMPLÍCIO MENDES</v>
      </c>
      <c r="S1288" s="15" t="s">
        <v>2593</v>
      </c>
      <c r="T1288" s="15" t="s">
        <v>2596</v>
      </c>
      <c r="U1288" s="15" t="n">
        <v>4150000</v>
      </c>
      <c r="V1288" s="15"/>
      <c r="W1288" s="13"/>
      <c r="X1288" s="13"/>
      <c r="Y1288" s="13"/>
      <c r="Z1288" s="13"/>
      <c r="AA1288" s="13"/>
      <c r="AB1288" s="13"/>
      <c r="AC1288" s="13"/>
      <c r="AD1288" s="13"/>
      <c r="AE1288" s="13"/>
      <c r="AF1288" s="13"/>
    </row>
    <row r="1289" customFormat="false" ht="15" hidden="false" customHeight="true" outlineLevel="0" collapsed="false">
      <c r="A1289" s="60" t="s">
        <v>73</v>
      </c>
      <c r="B1289" s="61" t="str">
        <f aca="false">VLOOKUP(A1289,PROGRAMAS!A:I,5,0)</f>
        <v>TEMÁTICO</v>
      </c>
      <c r="C1289" s="62" t="str">
        <f aca="false">VLOOKUP(A1289,PROGRAMAS!A:I,2,0)</f>
        <v>DESENVOLVIMENTO E INTEGRAÇÃO DOS TRANSPORTES E LOGÍSTICA</v>
      </c>
      <c r="D1289" s="62" t="str">
        <f aca="false">VLOOKUP(A1289,PROGRAMAS!A:O,3,0)</f>
        <v>DIRETRIZ III</v>
      </c>
      <c r="E1289" s="62" t="str">
        <f aca="false">VLOOKUP(A1289,PROGRAMAS!A:O,6,0)</f>
        <v>INFRAESTRUTURA</v>
      </c>
      <c r="F1289" s="74" t="s">
        <v>2602</v>
      </c>
      <c r="G1289" s="66" t="n">
        <v>1158</v>
      </c>
      <c r="H1289" s="65" t="n">
        <f aca="false">VLOOKUP(CONCATENATE(G1289,J1289),'AÇÕES ORÇAMENTÁRIAS'!O:P,2,0)</f>
        <v>13470000</v>
      </c>
      <c r="I1289" s="65" t="n">
        <f aca="false">VLOOKUP(CONCATENATE(G1289,J1289),'AÇÕES ORÇAMENTÁRIAS'!O:Q,3,0)</f>
        <v>1036464.08</v>
      </c>
      <c r="J1289" s="66" t="str">
        <f aca="false">LEFT(K1289,5)</f>
        <v>46101</v>
      </c>
      <c r="K1289" s="67" t="s">
        <v>2576</v>
      </c>
      <c r="L1289" s="82" t="s">
        <v>2591</v>
      </c>
      <c r="M1289" s="66" t="str">
        <f aca="false">VLOOKUP(L1289,'AÇÕES ESTRATÉGICAS'!D:E,2,0)</f>
        <v>2660</v>
      </c>
      <c r="N1289" s="66" t="str">
        <f aca="false">CONCATENATE(J1289,O1289)</f>
        <v>46101TERMINAIS RODOVIÁRIOS IMPLANTADAS</v>
      </c>
      <c r="O1289" s="13" t="s">
        <v>2603</v>
      </c>
      <c r="P1289" s="13" t="s">
        <v>147</v>
      </c>
      <c r="Q1289" s="15" t="n">
        <v>1</v>
      </c>
      <c r="R1289" s="69" t="str">
        <f aca="false">VLOOKUP(O1289,'PRODUTOS PPA'!G:G,1,0)</f>
        <v>TERMINAIS RODOVIÁRIOS IMPLANTADAS</v>
      </c>
      <c r="S1289" s="15" t="s">
        <v>2602</v>
      </c>
      <c r="T1289" s="15" t="n">
        <v>1158</v>
      </c>
      <c r="U1289" s="15" t="n">
        <v>13470000</v>
      </c>
      <c r="V1289" s="15"/>
      <c r="W1289" s="13"/>
      <c r="X1289" s="13"/>
      <c r="Y1289" s="13"/>
      <c r="Z1289" s="13"/>
      <c r="AA1289" s="13"/>
      <c r="AB1289" s="13"/>
      <c r="AC1289" s="13"/>
      <c r="AD1289" s="13"/>
      <c r="AE1289" s="13"/>
      <c r="AF1289" s="13"/>
    </row>
    <row r="1290" customFormat="false" ht="15" hidden="false" customHeight="true" outlineLevel="0" collapsed="false">
      <c r="A1290" s="60" t="s">
        <v>73</v>
      </c>
      <c r="B1290" s="61" t="str">
        <f aca="false">VLOOKUP(A1290,PROGRAMAS!A:I,5,0)</f>
        <v>TEMÁTICO</v>
      </c>
      <c r="C1290" s="62" t="str">
        <f aca="false">VLOOKUP(A1290,PROGRAMAS!A:I,2,0)</f>
        <v>DESENVOLVIMENTO E INTEGRAÇÃO DOS TRANSPORTES E LOGÍSTICA</v>
      </c>
      <c r="D1290" s="62" t="str">
        <f aca="false">VLOOKUP(A1290,PROGRAMAS!A:O,3,0)</f>
        <v>DIRETRIZ III</v>
      </c>
      <c r="E1290" s="62" t="str">
        <f aca="false">VLOOKUP(A1290,PROGRAMAS!A:O,6,0)</f>
        <v>INFRAESTRUTURA</v>
      </c>
      <c r="F1290" s="74" t="s">
        <v>2604</v>
      </c>
      <c r="G1290" s="66" t="e">
        <f aca="false">VLOOKUP(F1290,'AÇÕES ORÇAMENTÁRIAS'!D:E,2,0)</f>
        <v>#N/A</v>
      </c>
      <c r="H1290" s="65" t="e">
        <f aca="false">VLOOKUP(CONCATENATE(G1290,J1290),'AÇÕES ORÇAMENTÁRIAS'!O:P,2,0)</f>
        <v>#N/A</v>
      </c>
      <c r="I1290" s="65" t="e">
        <f aca="false">VLOOKUP(CONCATENATE(G1290,J1290),'AÇÕES ORÇAMENTÁRIAS'!O:Q,3,0)</f>
        <v>#N/A</v>
      </c>
      <c r="J1290" s="66" t="str">
        <f aca="false">LEFT(K1290,5)</f>
        <v>46101</v>
      </c>
      <c r="K1290" s="67" t="s">
        <v>2576</v>
      </c>
      <c r="L1290" s="82" t="s">
        <v>2591</v>
      </c>
      <c r="M1290" s="66" t="str">
        <f aca="false">VLOOKUP(L1290,'AÇÕES ESTRATÉGICAS'!D:E,2,0)</f>
        <v>2660</v>
      </c>
      <c r="N1290" s="66" t="str">
        <f aca="false">CONCATENATE(J1290,O1290)</f>
        <v>46101PAVIMENTAÇÃO DE RODOVIAS</v>
      </c>
      <c r="O1290" s="13" t="s">
        <v>2605</v>
      </c>
      <c r="P1290" s="13" t="s">
        <v>1869</v>
      </c>
      <c r="Q1290" s="15" t="n">
        <v>500</v>
      </c>
      <c r="R1290" s="69" t="str">
        <f aca="false">VLOOKUP(O1290,'PRODUTOS PPA'!G:G,1,0)</f>
        <v>PAVIMENTAÇÃO DE RODOVIAS</v>
      </c>
      <c r="S1290" s="15" t="s">
        <v>2604</v>
      </c>
      <c r="T1290" s="15" t="e">
        <f aca="false">#N/A</f>
        <v>#N/A</v>
      </c>
      <c r="U1290" s="15" t="e">
        <f aca="false">#N/A</f>
        <v>#N/A</v>
      </c>
      <c r="V1290" s="15"/>
      <c r="W1290" s="13"/>
      <c r="X1290" s="13"/>
      <c r="Y1290" s="13"/>
      <c r="Z1290" s="13"/>
      <c r="AA1290" s="13"/>
      <c r="AB1290" s="13"/>
      <c r="AC1290" s="13"/>
      <c r="AD1290" s="13"/>
      <c r="AE1290" s="13"/>
      <c r="AF1290" s="13"/>
    </row>
    <row r="1291" customFormat="false" ht="15" hidden="false" customHeight="true" outlineLevel="0" collapsed="false">
      <c r="A1291" s="60" t="s">
        <v>73</v>
      </c>
      <c r="B1291" s="61" t="str">
        <f aca="false">VLOOKUP(A1291,PROGRAMAS!A:I,5,0)</f>
        <v>TEMÁTICO</v>
      </c>
      <c r="C1291" s="62" t="str">
        <f aca="false">VLOOKUP(A1291,PROGRAMAS!A:I,2,0)</f>
        <v>DESENVOLVIMENTO E INTEGRAÇÃO DOS TRANSPORTES E LOGÍSTICA</v>
      </c>
      <c r="D1291" s="62" t="str">
        <f aca="false">VLOOKUP(A1291,PROGRAMAS!A:O,3,0)</f>
        <v>DIRETRIZ III</v>
      </c>
      <c r="E1291" s="62" t="str">
        <f aca="false">VLOOKUP(A1291,PROGRAMAS!A:O,6,0)</f>
        <v>INFRAESTRUTURA</v>
      </c>
      <c r="F1291" s="74" t="s">
        <v>2606</v>
      </c>
      <c r="G1291" s="66" t="str">
        <f aca="false">VLOOKUP(F1291,'AÇÕES ORÇAMENTÁRIAS'!D:E,2,0)</f>
        <v>1084</v>
      </c>
      <c r="H1291" s="65" t="n">
        <f aca="false">VLOOKUP(CONCATENATE(G1291,J1291),'AÇÕES ORÇAMENTÁRIAS'!O:P,2,0)</f>
        <v>20000</v>
      </c>
      <c r="I1291" s="65" t="n">
        <f aca="false">VLOOKUP(CONCATENATE(G1291,J1291),'AÇÕES ORÇAMENTÁRIAS'!O:Q,3,0)</f>
        <v>10372043.26</v>
      </c>
      <c r="J1291" s="66" t="str">
        <f aca="false">LEFT(K1291,5)</f>
        <v>46101</v>
      </c>
      <c r="K1291" s="67" t="s">
        <v>2576</v>
      </c>
      <c r="L1291" s="82" t="s">
        <v>2607</v>
      </c>
      <c r="M1291" s="66" t="str">
        <f aca="false">VLOOKUP(L1291,'AÇÕES ESTRATÉGICAS'!D:E,2,0)</f>
        <v>2659</v>
      </c>
      <c r="N1291" s="66" t="str">
        <f aca="false">CONCATENATE(J1291,O1291)</f>
        <v>46101PORTO DE LUIS CORREIA IMPLANTADO</v>
      </c>
      <c r="O1291" s="13" t="s">
        <v>2608</v>
      </c>
      <c r="P1291" s="13" t="s">
        <v>147</v>
      </c>
      <c r="Q1291" s="15" t="n">
        <v>1</v>
      </c>
      <c r="R1291" s="69" t="str">
        <f aca="false">VLOOKUP(O1291,'PRODUTOS PPA'!G:G,1,0)</f>
        <v>PORTO DE LUIS CORREIA IMPLANTADO</v>
      </c>
      <c r="S1291" s="15" t="s">
        <v>2606</v>
      </c>
      <c r="T1291" s="15" t="s">
        <v>2609</v>
      </c>
      <c r="U1291" s="15" t="n">
        <v>20000</v>
      </c>
      <c r="V1291" s="15"/>
      <c r="W1291" s="13"/>
      <c r="X1291" s="13"/>
      <c r="Y1291" s="13"/>
      <c r="Z1291" s="13"/>
      <c r="AA1291" s="13"/>
      <c r="AB1291" s="13"/>
      <c r="AC1291" s="13"/>
      <c r="AD1291" s="13"/>
      <c r="AE1291" s="13"/>
      <c r="AF1291" s="13"/>
    </row>
    <row r="1292" customFormat="false" ht="15" hidden="false" customHeight="true" outlineLevel="0" collapsed="false">
      <c r="A1292" s="60" t="s">
        <v>73</v>
      </c>
      <c r="B1292" s="61" t="str">
        <f aca="false">VLOOKUP(A1292,PROGRAMAS!A:I,5,0)</f>
        <v>TEMÁTICO</v>
      </c>
      <c r="C1292" s="62" t="str">
        <f aca="false">VLOOKUP(A1292,PROGRAMAS!A:I,2,0)</f>
        <v>DESENVOLVIMENTO E INTEGRAÇÃO DOS TRANSPORTES E LOGÍSTICA</v>
      </c>
      <c r="D1292" s="62" t="str">
        <f aca="false">VLOOKUP(A1292,PROGRAMAS!A:O,3,0)</f>
        <v>DIRETRIZ III</v>
      </c>
      <c r="E1292" s="62" t="str">
        <f aca="false">VLOOKUP(A1292,PROGRAMAS!A:O,6,0)</f>
        <v>INFRAESTRUTURA</v>
      </c>
      <c r="F1292" s="74" t="s">
        <v>2610</v>
      </c>
      <c r="G1292" s="66" t="str">
        <f aca="false">VLOOKUP(F1292,'AÇÕES ORÇAMENTÁRIAS'!D:E,2,0)</f>
        <v>1069</v>
      </c>
      <c r="H1292" s="65" t="n">
        <f aca="false">VLOOKUP(CONCATENATE(G1292,J1292),'AÇÕES ORÇAMENTÁRIAS'!O:P,2,0)</f>
        <v>40000</v>
      </c>
      <c r="I1292" s="65" t="n">
        <f aca="false">VLOOKUP(CONCATENATE(G1292,J1292),'AÇÕES ORÇAMENTÁRIAS'!O:Q,3,0)</f>
        <v>0</v>
      </c>
      <c r="J1292" s="66" t="str">
        <f aca="false">LEFT(K1292,5)</f>
        <v>46101</v>
      </c>
      <c r="K1292" s="67" t="s">
        <v>2576</v>
      </c>
      <c r="L1292" s="82" t="s">
        <v>2611</v>
      </c>
      <c r="M1292" s="66" t="str">
        <f aca="false">VLOOKUP(L1292,'AÇÕES ESTRATÉGICAS'!D:E,2,0)</f>
        <v>2469</v>
      </c>
      <c r="N1292" s="66" t="str">
        <f aca="false">CONCATENATE(J1292,O1292)</f>
        <v>46101RODOVIA TRANSCERRADO NO TRECHO SEBASTIÃO LEAL-PI A MONTE ALEGREPI CONSTRUÍDA</v>
      </c>
      <c r="O1292" s="13" t="s">
        <v>2612</v>
      </c>
      <c r="P1292" s="13" t="s">
        <v>1869</v>
      </c>
      <c r="Q1292" s="15" t="n">
        <v>75</v>
      </c>
      <c r="R1292" s="69" t="str">
        <f aca="false">VLOOKUP(O1292,'PRODUTOS PPA'!G:G,1,0)</f>
        <v>RODOVIA TRANSCERRADO NO TRECHO SEBASTIÃO LEAL-PI A MONTE ALEGREPI CONSTRUÍDA</v>
      </c>
      <c r="S1292" s="15" t="s">
        <v>2610</v>
      </c>
      <c r="T1292" s="15" t="s">
        <v>2613</v>
      </c>
      <c r="U1292" s="15" t="n">
        <v>40000</v>
      </c>
      <c r="V1292" s="15"/>
      <c r="W1292" s="13"/>
      <c r="X1292" s="13"/>
      <c r="Y1292" s="13"/>
      <c r="Z1292" s="13"/>
      <c r="AA1292" s="13"/>
      <c r="AB1292" s="13"/>
      <c r="AC1292" s="13"/>
      <c r="AD1292" s="13"/>
      <c r="AE1292" s="13"/>
      <c r="AF1292" s="13"/>
    </row>
    <row r="1293" customFormat="false" ht="15" hidden="false" customHeight="true" outlineLevel="0" collapsed="false">
      <c r="A1293" s="60" t="s">
        <v>73</v>
      </c>
      <c r="B1293" s="61" t="str">
        <f aca="false">VLOOKUP(A1293,PROGRAMAS!A:I,5,0)</f>
        <v>TEMÁTICO</v>
      </c>
      <c r="C1293" s="62" t="str">
        <f aca="false">VLOOKUP(A1293,PROGRAMAS!A:I,2,0)</f>
        <v>DESENVOLVIMENTO E INTEGRAÇÃO DOS TRANSPORTES E LOGÍSTICA</v>
      </c>
      <c r="D1293" s="62" t="str">
        <f aca="false">VLOOKUP(A1293,PROGRAMAS!A:O,3,0)</f>
        <v>DIRETRIZ III</v>
      </c>
      <c r="E1293" s="62" t="str">
        <f aca="false">VLOOKUP(A1293,PROGRAMAS!A:O,6,0)</f>
        <v>INFRAESTRUTURA</v>
      </c>
      <c r="F1293" s="73" t="e">
        <f aca="false">#N/A</f>
        <v>#N/A</v>
      </c>
      <c r="G1293" s="66" t="e">
        <f aca="false">VLOOKUP(F1293,'AÇÕES ORÇAMENTÁRIAS'!D:E,2,0)</f>
        <v>#N/A</v>
      </c>
      <c r="H1293" s="65" t="e">
        <f aca="false">VLOOKUP(CONCATENATE(G1293,J1293),'AÇÕES ORÇAMENTÁRIAS'!O:P,2,0)</f>
        <v>#N/A</v>
      </c>
      <c r="I1293" s="65" t="e">
        <f aca="false">VLOOKUP(CONCATENATE(G1293,J1293),'AÇÕES ORÇAMENTÁRIAS'!O:Q,3,0)</f>
        <v>#N/A</v>
      </c>
      <c r="J1293" s="66" t="str">
        <f aca="false">LEFT(K1293,5)</f>
        <v>46101</v>
      </c>
      <c r="K1293" s="67" t="s">
        <v>2576</v>
      </c>
      <c r="L1293" s="82" t="s">
        <v>2591</v>
      </c>
      <c r="M1293" s="66" t="str">
        <f aca="false">VLOOKUP(L1293,'AÇÕES ESTRATÉGICAS'!D:E,2,0)</f>
        <v>2660</v>
      </c>
      <c r="N1293" s="66" t="str">
        <f aca="false">CONCATENATE(J1293,O1293)</f>
        <v>46101RODOVIAS SINALIZADAS</v>
      </c>
      <c r="O1293" s="13" t="s">
        <v>2614</v>
      </c>
      <c r="P1293" s="13" t="s">
        <v>1869</v>
      </c>
      <c r="Q1293" s="15" t="n">
        <v>500</v>
      </c>
      <c r="R1293" s="69" t="str">
        <f aca="false">VLOOKUP(O1293,'PRODUTOS PPA'!G:G,1,0)</f>
        <v>RODOVIAS SINALIZADAS</v>
      </c>
      <c r="S1293" s="15" t="e">
        <f aca="false">#N/A</f>
        <v>#N/A</v>
      </c>
      <c r="T1293" s="15" t="e">
        <f aca="false">#N/A</f>
        <v>#N/A</v>
      </c>
      <c r="U1293" s="15" t="e">
        <f aca="false">#N/A</f>
        <v>#N/A</v>
      </c>
      <c r="V1293" s="15"/>
      <c r="W1293" s="13"/>
      <c r="X1293" s="13"/>
      <c r="Y1293" s="13"/>
      <c r="Z1293" s="13"/>
      <c r="AA1293" s="13"/>
      <c r="AB1293" s="13"/>
      <c r="AC1293" s="13"/>
      <c r="AD1293" s="13"/>
      <c r="AE1293" s="13"/>
      <c r="AF1293" s="13"/>
    </row>
    <row r="1294" customFormat="false" ht="15" hidden="false" customHeight="true" outlineLevel="0" collapsed="false">
      <c r="A1294" s="60" t="s">
        <v>94</v>
      </c>
      <c r="B1294" s="61" t="str">
        <f aca="false">VLOOKUP(A1294,PROGRAMAS!A:I,5,0)</f>
        <v>GESTÃO</v>
      </c>
      <c r="C1294" s="62" t="str">
        <f aca="false">VLOOKUP(A1294,PROGRAMAS!A:I,2,0)</f>
        <v>GESTÃO E MANUTENÇÃO DO PODER EXECUTIVO</v>
      </c>
      <c r="D1294" s="62" t="str">
        <f aca="false">VLOOKUP(A1294,PROGRAMAS!A:O,3,0)</f>
        <v>DIRETRIZ IV</v>
      </c>
      <c r="E1294" s="62"/>
      <c r="F1294" s="74" t="s">
        <v>255</v>
      </c>
      <c r="G1294" s="66" t="str">
        <f aca="false">VLOOKUP(F1294,'AÇÕES ORÇAMENTÁRIAS'!D:E,2,0)</f>
        <v>2000</v>
      </c>
      <c r="H1294" s="65" t="n">
        <f aca="false">VLOOKUP(CONCATENATE(G1294,J1294),'AÇÕES ORÇAMENTÁRIAS'!O:P,2,0)</f>
        <v>5301000</v>
      </c>
      <c r="I1294" s="65" t="n">
        <f aca="false">VLOOKUP(CONCATENATE(G1294,J1294),'AÇÕES ORÇAMENTÁRIAS'!O:Q,3,0)</f>
        <v>2068668.96</v>
      </c>
      <c r="J1294" s="66" t="str">
        <f aca="false">LEFT(K1294,5)</f>
        <v>46101</v>
      </c>
      <c r="K1294" s="67" t="s">
        <v>2576</v>
      </c>
      <c r="L1294" s="82" t="s">
        <v>2615</v>
      </c>
      <c r="M1294" s="66" t="str">
        <f aca="false">VLOOKUP(L1294,'AÇÕES ESTRATÉGICAS'!D:E,2,0)</f>
        <v>2627</v>
      </c>
      <c r="N1294" s="66" t="str">
        <f aca="false">CONCATENATE(J1294,O1294)</f>
        <v>46101GESTÃO ADMINISTRATIVA EFICIENTE</v>
      </c>
      <c r="O1294" s="13" t="s">
        <v>390</v>
      </c>
      <c r="P1294" s="13" t="s">
        <v>136</v>
      </c>
      <c r="Q1294" s="15" t="n">
        <v>25</v>
      </c>
      <c r="R1294" s="69" t="str">
        <f aca="false">VLOOKUP(O1294,'PRODUTOS PPA'!G:G,1,0)</f>
        <v>GESTÃO ADMINISTRATIVA EFICIENTE</v>
      </c>
      <c r="S1294" s="15" t="s">
        <v>255</v>
      </c>
      <c r="T1294" s="15" t="s">
        <v>260</v>
      </c>
      <c r="U1294" s="15" t="n">
        <v>5301000</v>
      </c>
      <c r="V1294" s="15"/>
      <c r="W1294" s="13"/>
      <c r="X1294" s="13"/>
      <c r="Y1294" s="13"/>
      <c r="Z1294" s="13"/>
      <c r="AA1294" s="13"/>
      <c r="AB1294" s="13"/>
      <c r="AC1294" s="13"/>
      <c r="AD1294" s="13"/>
      <c r="AE1294" s="13"/>
      <c r="AF1294" s="13"/>
    </row>
    <row r="1295" customFormat="false" ht="15" hidden="false" customHeight="true" outlineLevel="0" collapsed="false">
      <c r="A1295" s="60" t="s">
        <v>51</v>
      </c>
      <c r="B1295" s="61" t="str">
        <f aca="false">VLOOKUP(A1295,PROGRAMAS!A:I,5,0)</f>
        <v>TEMÁTICO</v>
      </c>
      <c r="C1295" s="62" t="str">
        <f aca="false">VLOOKUP(A1295,PROGRAMAS!A:I,2,0)</f>
        <v>GESTÃO MODERNA ORIENTADA PARA RESULTADOS</v>
      </c>
      <c r="D1295" s="62" t="str">
        <f aca="false">VLOOKUP(A1295,PROGRAMAS!A:O,3,0)</f>
        <v>DIRETRIZ IV</v>
      </c>
      <c r="E1295" s="62" t="str">
        <f aca="false">VLOOKUP(A1295,PROGRAMAS!A:O,6,0)</f>
        <v>INSTITUCIONAL</v>
      </c>
      <c r="F1295" s="74" t="s">
        <v>2616</v>
      </c>
      <c r="G1295" s="66" t="str">
        <f aca="false">VLOOKUP(F1295,'AÇÕES ORÇAMENTÁRIAS'!D:E,2,0)</f>
        <v>1027</v>
      </c>
      <c r="H1295" s="65" t="n">
        <f aca="false">VLOOKUP(CONCATENATE(G1295,J1295),'AÇÕES ORÇAMENTÁRIAS'!O:P,2,0)</f>
        <v>273000</v>
      </c>
      <c r="I1295" s="65" t="n">
        <f aca="false">VLOOKUP(CONCATENATE(G1295,J1295),'AÇÕES ORÇAMENTÁRIAS'!O:Q,3,0)</f>
        <v>0</v>
      </c>
      <c r="J1295" s="66" t="str">
        <f aca="false">LEFT(K1295,5)</f>
        <v>46201</v>
      </c>
      <c r="K1295" s="67" t="s">
        <v>2617</v>
      </c>
      <c r="L1295" s="82" t="s">
        <v>2618</v>
      </c>
      <c r="M1295" s="66" t="str">
        <f aca="false">VLOOKUP(L1295,'AÇÕES ESTRATÉGICAS'!D:E,2,0)</f>
        <v>1620</v>
      </c>
      <c r="N1295" s="66" t="str">
        <f aca="false">CONCATENATE(J1295,O1295)</f>
        <v>46201EQUIPAMENTO DE INFORMÁTICA ADQUIRIDO</v>
      </c>
      <c r="O1295" s="13" t="s">
        <v>2619</v>
      </c>
      <c r="P1295" s="13" t="s">
        <v>147</v>
      </c>
      <c r="Q1295" s="15" t="n">
        <v>10</v>
      </c>
      <c r="R1295" s="69" t="str">
        <f aca="false">VLOOKUP(O1295,'PRODUTOS PPA'!G:G,1,0)</f>
        <v>EQUIPAMENTO DE INFORMÁTICA ADQUIRIDO</v>
      </c>
      <c r="S1295" s="15" t="s">
        <v>2616</v>
      </c>
      <c r="T1295" s="15" t="s">
        <v>2620</v>
      </c>
      <c r="U1295" s="15" t="n">
        <v>273000</v>
      </c>
      <c r="V1295" s="15"/>
      <c r="W1295" s="13"/>
      <c r="X1295" s="13"/>
      <c r="Y1295" s="13"/>
      <c r="Z1295" s="13"/>
      <c r="AA1295" s="13"/>
      <c r="AB1295" s="13"/>
      <c r="AC1295" s="13"/>
      <c r="AD1295" s="13"/>
      <c r="AE1295" s="13"/>
      <c r="AF1295" s="13"/>
    </row>
    <row r="1296" customFormat="false" ht="15" hidden="false" customHeight="true" outlineLevel="0" collapsed="false">
      <c r="A1296" s="60" t="s">
        <v>51</v>
      </c>
      <c r="B1296" s="61" t="str">
        <f aca="false">VLOOKUP(A1296,PROGRAMAS!A:I,5,0)</f>
        <v>TEMÁTICO</v>
      </c>
      <c r="C1296" s="62" t="str">
        <f aca="false">VLOOKUP(A1296,PROGRAMAS!A:I,2,0)</f>
        <v>GESTÃO MODERNA ORIENTADA PARA RESULTADOS</v>
      </c>
      <c r="D1296" s="62" t="str">
        <f aca="false">VLOOKUP(A1296,PROGRAMAS!A:O,3,0)</f>
        <v>DIRETRIZ IV</v>
      </c>
      <c r="E1296" s="62" t="str">
        <f aca="false">VLOOKUP(A1296,PROGRAMAS!A:O,6,0)</f>
        <v>INSTITUCIONAL</v>
      </c>
      <c r="F1296" s="74" t="s">
        <v>2621</v>
      </c>
      <c r="G1296" s="66" t="str">
        <f aca="false">VLOOKUP(F1296,'AÇÕES ORÇAMENTÁRIAS'!D:E,2,0)</f>
        <v>1035</v>
      </c>
      <c r="H1296" s="65" t="n">
        <f aca="false">VLOOKUP(CONCATENATE(G1296,J1296),'AÇÕES ORÇAMENTÁRIAS'!O:P,2,0)</f>
        <v>5000</v>
      </c>
      <c r="I1296" s="65" t="n">
        <f aca="false">VLOOKUP(CONCATENATE(G1296,J1296),'AÇÕES ORÇAMENTÁRIAS'!O:Q,3,0)</f>
        <v>0</v>
      </c>
      <c r="J1296" s="66" t="str">
        <f aca="false">LEFT(K1296,5)</f>
        <v>46201</v>
      </c>
      <c r="K1296" s="67" t="s">
        <v>2617</v>
      </c>
      <c r="L1296" s="82" t="s">
        <v>2618</v>
      </c>
      <c r="M1296" s="66" t="str">
        <f aca="false">VLOOKUP(L1296,'AÇÕES ESTRATÉGICAS'!D:E,2,0)</f>
        <v>1620</v>
      </c>
      <c r="N1296" s="66" t="str">
        <f aca="false">CONCATENATE(J1296,O1296)</f>
        <v>46201SERVIDOR QUALIFICADO</v>
      </c>
      <c r="O1296" s="13" t="s">
        <v>2622</v>
      </c>
      <c r="P1296" s="13" t="s">
        <v>306</v>
      </c>
      <c r="Q1296" s="15" t="n">
        <v>50</v>
      </c>
      <c r="R1296" s="69" t="str">
        <f aca="false">VLOOKUP(O1296,'PRODUTOS PPA'!G:G,1,0)</f>
        <v>SERVIDOR QUALIFICADO</v>
      </c>
      <c r="S1296" s="15" t="s">
        <v>2621</v>
      </c>
      <c r="T1296" s="15" t="s">
        <v>2623</v>
      </c>
      <c r="U1296" s="15" t="n">
        <v>5000</v>
      </c>
      <c r="V1296" s="15"/>
      <c r="W1296" s="13"/>
      <c r="X1296" s="13"/>
      <c r="Y1296" s="13"/>
      <c r="Z1296" s="13"/>
      <c r="AA1296" s="13"/>
      <c r="AB1296" s="13"/>
      <c r="AC1296" s="13"/>
      <c r="AD1296" s="13"/>
      <c r="AE1296" s="13"/>
      <c r="AF1296" s="13"/>
    </row>
    <row r="1297" customFormat="false" ht="15" hidden="false" customHeight="true" outlineLevel="0" collapsed="false">
      <c r="A1297" s="60" t="s">
        <v>73</v>
      </c>
      <c r="B1297" s="61" t="str">
        <f aca="false">VLOOKUP(A1297,PROGRAMAS!A:I,5,0)</f>
        <v>TEMÁTICO</v>
      </c>
      <c r="C1297" s="62" t="str">
        <f aca="false">VLOOKUP(A1297,PROGRAMAS!A:I,2,0)</f>
        <v>DESENVOLVIMENTO E INTEGRAÇÃO DOS TRANSPORTES E LOGÍSTICA</v>
      </c>
      <c r="D1297" s="62" t="str">
        <f aca="false">VLOOKUP(A1297,PROGRAMAS!A:O,3,0)</f>
        <v>DIRETRIZ III</v>
      </c>
      <c r="E1297" s="62" t="str">
        <f aca="false">VLOOKUP(A1297,PROGRAMAS!A:O,6,0)</f>
        <v>INFRAESTRUTURA</v>
      </c>
      <c r="F1297" s="74" t="s">
        <v>2624</v>
      </c>
      <c r="G1297" s="66" t="str">
        <f aca="false">VLOOKUP(F1297,'AÇÕES ORÇAMENTÁRIAS'!D:E,2,0)</f>
        <v>1036</v>
      </c>
      <c r="H1297" s="65" t="n">
        <f aca="false">VLOOKUP(CONCATENATE(G1297,J1297),'AÇÕES ORÇAMENTÁRIAS'!O:P,2,0)</f>
        <v>26403697</v>
      </c>
      <c r="I1297" s="65" t="n">
        <f aca="false">VLOOKUP(CONCATENATE(G1297,J1297),'AÇÕES ORÇAMENTÁRIAS'!O:Q,3,0)</f>
        <v>14238924.84</v>
      </c>
      <c r="J1297" s="66" t="str">
        <f aca="false">LEFT(K1297,5)</f>
        <v>46201</v>
      </c>
      <c r="K1297" s="67" t="s">
        <v>2617</v>
      </c>
      <c r="L1297" s="82" t="s">
        <v>2625</v>
      </c>
      <c r="M1297" s="66" t="str">
        <f aca="false">VLOOKUP(L1297,'AÇÕES ESTRATÉGICAS'!D:E,2,0)</f>
        <v>1553</v>
      </c>
      <c r="N1297" s="66" t="str">
        <f aca="false">CONCATENATE(J1297,O1297)</f>
        <v>46201RODOVIA ESTADUAL CONSERVADA</v>
      </c>
      <c r="O1297" s="13" t="s">
        <v>2626</v>
      </c>
      <c r="P1297" s="13" t="s">
        <v>1869</v>
      </c>
      <c r="Q1297" s="15" t="n">
        <v>5000</v>
      </c>
      <c r="R1297" s="69" t="str">
        <f aca="false">VLOOKUP(O1297,'PRODUTOS PPA'!G:G,1,0)</f>
        <v>RODOVIA ESTADUAL CONSERVADA</v>
      </c>
      <c r="S1297" s="15" t="s">
        <v>2624</v>
      </c>
      <c r="T1297" s="15" t="s">
        <v>2627</v>
      </c>
      <c r="U1297" s="15" t="n">
        <v>26403697</v>
      </c>
      <c r="V1297" s="15"/>
      <c r="W1297" s="13"/>
      <c r="X1297" s="13"/>
      <c r="Y1297" s="13"/>
      <c r="Z1297" s="13"/>
      <c r="AA1297" s="13"/>
      <c r="AB1297" s="13"/>
      <c r="AC1297" s="13"/>
      <c r="AD1297" s="13"/>
      <c r="AE1297" s="13"/>
      <c r="AF1297" s="13"/>
    </row>
    <row r="1298" customFormat="false" ht="15" hidden="false" customHeight="true" outlineLevel="0" collapsed="false">
      <c r="A1298" s="60" t="s">
        <v>73</v>
      </c>
      <c r="B1298" s="61" t="str">
        <f aca="false">VLOOKUP(A1298,PROGRAMAS!A:I,5,0)</f>
        <v>TEMÁTICO</v>
      </c>
      <c r="C1298" s="62" t="str">
        <f aca="false">VLOOKUP(A1298,PROGRAMAS!A:I,2,0)</f>
        <v>DESENVOLVIMENTO E INTEGRAÇÃO DOS TRANSPORTES E LOGÍSTICA</v>
      </c>
      <c r="D1298" s="62" t="str">
        <f aca="false">VLOOKUP(A1298,PROGRAMAS!A:O,3,0)</f>
        <v>DIRETRIZ III</v>
      </c>
      <c r="E1298" s="62" t="str">
        <f aca="false">VLOOKUP(A1298,PROGRAMAS!A:O,6,0)</f>
        <v>INFRAESTRUTURA</v>
      </c>
      <c r="F1298" s="74" t="s">
        <v>2628</v>
      </c>
      <c r="G1298" s="66" t="str">
        <f aca="false">VLOOKUP(F1298,'AÇÕES ORÇAMENTÁRIAS'!D:E,2,0)</f>
        <v>1067</v>
      </c>
      <c r="H1298" s="65" t="n">
        <f aca="false">VLOOKUP(CONCATENATE(G1298,J1298),'AÇÕES ORÇAMENTÁRIAS'!O:P,2,0)</f>
        <v>1086000</v>
      </c>
      <c r="I1298" s="65" t="n">
        <f aca="false">VLOOKUP(CONCATENATE(G1298,J1298),'AÇÕES ORÇAMENTÁRIAS'!O:Q,3,0)</f>
        <v>659268.96</v>
      </c>
      <c r="J1298" s="66" t="str">
        <f aca="false">LEFT(K1298,5)</f>
        <v>46201</v>
      </c>
      <c r="K1298" s="67" t="s">
        <v>2617</v>
      </c>
      <c r="L1298" s="82" t="s">
        <v>2625</v>
      </c>
      <c r="M1298" s="66" t="str">
        <f aca="false">VLOOKUP(L1298,'AÇÕES ESTRATÉGICAS'!D:E,2,0)</f>
        <v>1553</v>
      </c>
      <c r="N1298" s="66" t="str">
        <f aca="false">CONCATENATE(J1298,O1298)</f>
        <v>46201RODOVIA MUNICIPAL CONVENIADA E MOBILIDADE URBANA REALIZADA</v>
      </c>
      <c r="O1298" s="13" t="s">
        <v>2629</v>
      </c>
      <c r="P1298" s="13" t="s">
        <v>1869</v>
      </c>
      <c r="Q1298" s="15" t="n">
        <v>400</v>
      </c>
      <c r="R1298" s="69" t="str">
        <f aca="false">VLOOKUP(O1298,'PRODUTOS PPA'!G:G,1,0)</f>
        <v>RODOVIA MUNICIPAL CONVENIADA E MOBILIDADE URBANA REALIZADA</v>
      </c>
      <c r="S1298" s="15" t="s">
        <v>2628</v>
      </c>
      <c r="T1298" s="15" t="s">
        <v>2630</v>
      </c>
      <c r="U1298" s="15" t="n">
        <v>1086000</v>
      </c>
      <c r="V1298" s="15"/>
      <c r="W1298" s="13"/>
      <c r="X1298" s="13"/>
      <c r="Y1298" s="13"/>
      <c r="Z1298" s="13"/>
      <c r="AA1298" s="13"/>
      <c r="AB1298" s="13"/>
      <c r="AC1298" s="13"/>
      <c r="AD1298" s="13"/>
      <c r="AE1298" s="13"/>
      <c r="AF1298" s="13"/>
    </row>
    <row r="1299" customFormat="false" ht="15" hidden="false" customHeight="true" outlineLevel="0" collapsed="false">
      <c r="A1299" s="60" t="s">
        <v>73</v>
      </c>
      <c r="B1299" s="61" t="str">
        <f aca="false">VLOOKUP(A1299,PROGRAMAS!A:I,5,0)</f>
        <v>TEMÁTICO</v>
      </c>
      <c r="C1299" s="62" t="str">
        <f aca="false">VLOOKUP(A1299,PROGRAMAS!A:I,2,0)</f>
        <v>DESENVOLVIMENTO E INTEGRAÇÃO DOS TRANSPORTES E LOGÍSTICA</v>
      </c>
      <c r="D1299" s="62" t="str">
        <f aca="false">VLOOKUP(A1299,PROGRAMAS!A:O,3,0)</f>
        <v>DIRETRIZ III</v>
      </c>
      <c r="E1299" s="62" t="str">
        <f aca="false">VLOOKUP(A1299,PROGRAMAS!A:O,6,0)</f>
        <v>INFRAESTRUTURA</v>
      </c>
      <c r="F1299" s="74" t="s">
        <v>2631</v>
      </c>
      <c r="G1299" s="66" t="str">
        <f aca="false">VLOOKUP(F1299,'AÇÕES ORÇAMENTÁRIAS'!D:E,2,0)</f>
        <v>1064</v>
      </c>
      <c r="H1299" s="65" t="n">
        <f aca="false">VLOOKUP(CONCATENATE(G1299,J1299),'AÇÕES ORÇAMENTÁRIAS'!O:P,2,0)</f>
        <v>6014923</v>
      </c>
      <c r="I1299" s="65" t="n">
        <f aca="false">VLOOKUP(CONCATENATE(G1299,J1299),'AÇÕES ORÇAMENTÁRIAS'!O:Q,3,0)</f>
        <v>1118555.38</v>
      </c>
      <c r="J1299" s="66" t="str">
        <f aca="false">LEFT(K1299,5)</f>
        <v>46201</v>
      </c>
      <c r="K1299" s="67" t="s">
        <v>2617</v>
      </c>
      <c r="L1299" s="82" t="s">
        <v>2625</v>
      </c>
      <c r="M1299" s="66" t="str">
        <f aca="false">VLOOKUP(L1299,'AÇÕES ESTRATÉGICAS'!D:E,2,0)</f>
        <v>1553</v>
      </c>
      <c r="N1299" s="66" t="str">
        <f aca="false">CONCATENATE(J1299,O1299)</f>
        <v>46201RODOVIA ESTADUAL PROJETADA E CONSULTORIA REALIZADA</v>
      </c>
      <c r="O1299" s="13" t="s">
        <v>2632</v>
      </c>
      <c r="P1299" s="13" t="s">
        <v>1869</v>
      </c>
      <c r="Q1299" s="15" t="n">
        <v>500</v>
      </c>
      <c r="R1299" s="69" t="str">
        <f aca="false">VLOOKUP(O1299,'PRODUTOS PPA'!G:G,1,0)</f>
        <v>RODOVIA ESTADUAL PROJETADA E CONSULTORIA REALIZADA</v>
      </c>
      <c r="S1299" s="15" t="s">
        <v>2631</v>
      </c>
      <c r="T1299" s="15" t="s">
        <v>2633</v>
      </c>
      <c r="U1299" s="15" t="n">
        <v>6014923</v>
      </c>
      <c r="V1299" s="15"/>
      <c r="W1299" s="13"/>
      <c r="X1299" s="13"/>
      <c r="Y1299" s="13"/>
      <c r="Z1299" s="13"/>
      <c r="AA1299" s="13"/>
      <c r="AB1299" s="13"/>
      <c r="AC1299" s="13"/>
      <c r="AD1299" s="13"/>
      <c r="AE1299" s="13"/>
      <c r="AF1299" s="13"/>
    </row>
    <row r="1300" customFormat="false" ht="15" hidden="false" customHeight="true" outlineLevel="0" collapsed="false">
      <c r="A1300" s="60" t="s">
        <v>73</v>
      </c>
      <c r="B1300" s="61" t="str">
        <f aca="false">VLOOKUP(A1300,PROGRAMAS!A:I,5,0)</f>
        <v>TEMÁTICO</v>
      </c>
      <c r="C1300" s="62" t="str">
        <f aca="false">VLOOKUP(A1300,PROGRAMAS!A:I,2,0)</f>
        <v>DESENVOLVIMENTO E INTEGRAÇÃO DOS TRANSPORTES E LOGÍSTICA</v>
      </c>
      <c r="D1300" s="62" t="str">
        <f aca="false">VLOOKUP(A1300,PROGRAMAS!A:O,3,0)</f>
        <v>DIRETRIZ III</v>
      </c>
      <c r="E1300" s="62" t="str">
        <f aca="false">VLOOKUP(A1300,PROGRAMAS!A:O,6,0)</f>
        <v>INFRAESTRUTURA</v>
      </c>
      <c r="F1300" s="74" t="s">
        <v>2634</v>
      </c>
      <c r="G1300" s="66" t="n">
        <v>1065</v>
      </c>
      <c r="H1300" s="65" t="n">
        <f aca="false">VLOOKUP(CONCATENATE(G1300,J1300),'AÇÕES ORÇAMENTÁRIAS'!O:P,2,0)</f>
        <v>400000</v>
      </c>
      <c r="I1300" s="65" t="n">
        <f aca="false">VLOOKUP(CONCATENATE(G1300,J1300),'AÇÕES ORÇAMENTÁRIAS'!O:Q,3,0)</f>
        <v>0</v>
      </c>
      <c r="J1300" s="66" t="str">
        <f aca="false">LEFT(K1300,5)</f>
        <v>46201</v>
      </c>
      <c r="K1300" s="67" t="s">
        <v>2617</v>
      </c>
      <c r="L1300" s="82" t="s">
        <v>2625</v>
      </c>
      <c r="M1300" s="66" t="str">
        <f aca="false">VLOOKUP(L1300,'AÇÕES ESTRATÉGICAS'!D:E,2,0)</f>
        <v>1553</v>
      </c>
      <c r="N1300" s="66" t="str">
        <f aca="false">CONCATENATE(J1300,O1300)</f>
        <v>46201FROTA DE VEÍCULOS, MÁQUINAS E EQUIPAMENTOS RODOVIÁRIOS RENOVADOS</v>
      </c>
      <c r="O1300" s="13" t="s">
        <v>2635</v>
      </c>
      <c r="P1300" s="13" t="s">
        <v>147</v>
      </c>
      <c r="Q1300" s="15" t="n">
        <v>5</v>
      </c>
      <c r="R1300" s="69" t="str">
        <f aca="false">VLOOKUP(O1300,'PRODUTOS PPA'!G:G,1,0)</f>
        <v>FROTA DE VEÍCULOS, MÁQUINAS E EQUIPAMENTOS RODOVIÁRIOS RENOVADOS</v>
      </c>
      <c r="S1300" s="15" t="s">
        <v>2634</v>
      </c>
      <c r="T1300" s="15" t="n">
        <v>1065</v>
      </c>
      <c r="U1300" s="15" t="n">
        <v>400000</v>
      </c>
      <c r="V1300" s="15"/>
      <c r="W1300" s="13"/>
      <c r="X1300" s="13"/>
      <c r="Y1300" s="13"/>
      <c r="Z1300" s="13"/>
      <c r="AA1300" s="13"/>
      <c r="AB1300" s="13"/>
      <c r="AC1300" s="13"/>
      <c r="AD1300" s="13"/>
      <c r="AE1300" s="13"/>
      <c r="AF1300" s="13"/>
    </row>
    <row r="1301" customFormat="false" ht="15" hidden="false" customHeight="true" outlineLevel="0" collapsed="false">
      <c r="A1301" s="60" t="s">
        <v>73</v>
      </c>
      <c r="B1301" s="61" t="str">
        <f aca="false">VLOOKUP(A1301,PROGRAMAS!A:I,5,0)</f>
        <v>TEMÁTICO</v>
      </c>
      <c r="C1301" s="62" t="str">
        <f aca="false">VLOOKUP(A1301,PROGRAMAS!A:I,2,0)</f>
        <v>DESENVOLVIMENTO E INTEGRAÇÃO DOS TRANSPORTES E LOGÍSTICA</v>
      </c>
      <c r="D1301" s="62" t="str">
        <f aca="false">VLOOKUP(A1301,PROGRAMAS!A:O,3,0)</f>
        <v>DIRETRIZ III</v>
      </c>
      <c r="E1301" s="62" t="str">
        <f aca="false">VLOOKUP(A1301,PROGRAMAS!A:O,6,0)</f>
        <v>INFRAESTRUTURA</v>
      </c>
      <c r="F1301" s="74" t="s">
        <v>2636</v>
      </c>
      <c r="G1301" s="66" t="str">
        <f aca="false">VLOOKUP(F1301,'AÇÕES ORÇAMENTÁRIAS'!D:E,2,0)</f>
        <v>1066</v>
      </c>
      <c r="H1301" s="65" t="n">
        <f aca="false">VLOOKUP(CONCATENATE(G1301,J1301),'AÇÕES ORÇAMENTÁRIAS'!O:P,2,0)</f>
        <v>122329406</v>
      </c>
      <c r="I1301" s="65" t="n">
        <f aca="false">VLOOKUP(CONCATENATE(G1301,J1301),'AÇÕES ORÇAMENTÁRIAS'!O:Q,3,0)</f>
        <v>56640722.46</v>
      </c>
      <c r="J1301" s="66" t="str">
        <f aca="false">LEFT(K1301,5)</f>
        <v>46201</v>
      </c>
      <c r="K1301" s="67" t="s">
        <v>2617</v>
      </c>
      <c r="L1301" s="82" t="s">
        <v>2625</v>
      </c>
      <c r="M1301" s="66" t="str">
        <f aca="false">VLOOKUP(L1301,'AÇÕES ESTRATÉGICAS'!D:E,2,0)</f>
        <v>1553</v>
      </c>
      <c r="N1301" s="66" t="str">
        <f aca="false">CONCATENATE(J1301,O1301)</f>
        <v>46201PONTE CONSTRUÍDA E MOBILIDADE URBANA REALIZADA</v>
      </c>
      <c r="O1301" s="13" t="s">
        <v>2637</v>
      </c>
      <c r="P1301" s="13" t="s">
        <v>1865</v>
      </c>
      <c r="Q1301" s="15" t="n">
        <v>700</v>
      </c>
      <c r="R1301" s="69" t="str">
        <f aca="false">VLOOKUP(O1301,'PRODUTOS PPA'!G:G,1,0)</f>
        <v>PONTE CONSTRUÍDA E MOBILIDADE URBANA REALIZADA</v>
      </c>
      <c r="S1301" s="15" t="s">
        <v>2636</v>
      </c>
      <c r="T1301" s="15" t="s">
        <v>2638</v>
      </c>
      <c r="U1301" s="15" t="n">
        <v>122329406</v>
      </c>
      <c r="V1301" s="15"/>
      <c r="W1301" s="13"/>
      <c r="X1301" s="13"/>
      <c r="Y1301" s="13"/>
      <c r="Z1301" s="13"/>
      <c r="AA1301" s="13"/>
      <c r="AB1301" s="13"/>
      <c r="AC1301" s="13"/>
      <c r="AD1301" s="13"/>
      <c r="AE1301" s="13"/>
      <c r="AF1301" s="13"/>
    </row>
    <row r="1302" customFormat="false" ht="15" hidden="false" customHeight="true" outlineLevel="0" collapsed="false">
      <c r="A1302" s="60" t="s">
        <v>73</v>
      </c>
      <c r="B1302" s="61" t="str">
        <f aca="false">VLOOKUP(A1302,PROGRAMAS!A:I,5,0)</f>
        <v>TEMÁTICO</v>
      </c>
      <c r="C1302" s="62" t="str">
        <f aca="false">VLOOKUP(A1302,PROGRAMAS!A:I,2,0)</f>
        <v>DESENVOLVIMENTO E INTEGRAÇÃO DOS TRANSPORTES E LOGÍSTICA</v>
      </c>
      <c r="D1302" s="62" t="str">
        <f aca="false">VLOOKUP(A1302,PROGRAMAS!A:O,3,0)</f>
        <v>DIRETRIZ III</v>
      </c>
      <c r="E1302" s="62" t="str">
        <f aca="false">VLOOKUP(A1302,PROGRAMAS!A:O,6,0)</f>
        <v>INFRAESTRUTURA</v>
      </c>
      <c r="F1302" s="74" t="s">
        <v>2636</v>
      </c>
      <c r="G1302" s="66" t="str">
        <f aca="false">VLOOKUP(F1302,'AÇÕES ORÇAMENTÁRIAS'!D:E,2,0)</f>
        <v>1066</v>
      </c>
      <c r="H1302" s="65" t="n">
        <f aca="false">VLOOKUP(CONCATENATE(G1302,J1302),'AÇÕES ORÇAMENTÁRIAS'!O:P,2,0)</f>
        <v>122329406</v>
      </c>
      <c r="I1302" s="65" t="n">
        <f aca="false">VLOOKUP(CONCATENATE(G1302,J1302),'AÇÕES ORÇAMENTÁRIAS'!O:Q,3,0)</f>
        <v>56640722.46</v>
      </c>
      <c r="J1302" s="66" t="str">
        <f aca="false">LEFT(K1302,5)</f>
        <v>46201</v>
      </c>
      <c r="K1302" s="67" t="s">
        <v>2617</v>
      </c>
      <c r="L1302" s="82" t="s">
        <v>2625</v>
      </c>
      <c r="M1302" s="66" t="str">
        <f aca="false">VLOOKUP(L1302,'AÇÕES ESTRATÉGICAS'!D:E,2,0)</f>
        <v>1553</v>
      </c>
      <c r="N1302" s="66" t="str">
        <f aca="false">CONCATENATE(J1302,O1302)</f>
        <v>46201RODOVIA ESTADUAL PAVIMENTADA E MOBILIDADE URBANA REALIZADA</v>
      </c>
      <c r="O1302" s="13" t="s">
        <v>2639</v>
      </c>
      <c r="P1302" s="13" t="s">
        <v>1869</v>
      </c>
      <c r="Q1302" s="15" t="n">
        <v>900</v>
      </c>
      <c r="R1302" s="69" t="str">
        <f aca="false">VLOOKUP(O1302,'PRODUTOS PPA'!G:G,1,0)</f>
        <v>RODOVIA ESTADUAL PAVIMENTADA E MOBILIDADE URBANA REALIZADA</v>
      </c>
      <c r="S1302" s="15" t="s">
        <v>2636</v>
      </c>
      <c r="T1302" s="15" t="s">
        <v>2638</v>
      </c>
      <c r="U1302" s="15" t="n">
        <v>122329406</v>
      </c>
      <c r="V1302" s="15"/>
      <c r="W1302" s="13"/>
      <c r="X1302" s="13"/>
      <c r="Y1302" s="13"/>
      <c r="Z1302" s="13"/>
      <c r="AA1302" s="13"/>
      <c r="AB1302" s="13"/>
      <c r="AC1302" s="13"/>
      <c r="AD1302" s="13"/>
      <c r="AE1302" s="13"/>
      <c r="AF1302" s="13"/>
    </row>
    <row r="1303" customFormat="false" ht="15" hidden="false" customHeight="true" outlineLevel="0" collapsed="false">
      <c r="A1303" s="60" t="s">
        <v>94</v>
      </c>
      <c r="B1303" s="61" t="str">
        <f aca="false">VLOOKUP(A1303,PROGRAMAS!A:I,5,0)</f>
        <v>GESTÃO</v>
      </c>
      <c r="C1303" s="62" t="str">
        <f aca="false">VLOOKUP(A1303,PROGRAMAS!A:I,2,0)</f>
        <v>GESTÃO E MANUTENÇÃO DO PODER EXECUTIVO</v>
      </c>
      <c r="D1303" s="62" t="str">
        <f aca="false">VLOOKUP(A1303,PROGRAMAS!A:O,3,0)</f>
        <v>DIRETRIZ IV</v>
      </c>
      <c r="E1303" s="62"/>
      <c r="F1303" s="74" t="s">
        <v>255</v>
      </c>
      <c r="G1303" s="66" t="str">
        <f aca="false">VLOOKUP(F1303,'AÇÕES ORÇAMENTÁRIAS'!D:E,2,0)</f>
        <v>2000</v>
      </c>
      <c r="H1303" s="65" t="n">
        <f aca="false">VLOOKUP(CONCATENATE(G1303,J1303),'AÇÕES ORÇAMENTÁRIAS'!O:P,2,0)</f>
        <v>1573000</v>
      </c>
      <c r="I1303" s="65" t="n">
        <f aca="false">VLOOKUP(CONCATENATE(G1303,J1303),'AÇÕES ORÇAMENTÁRIAS'!O:Q,3,0)</f>
        <v>418294.86</v>
      </c>
      <c r="J1303" s="66" t="str">
        <f aca="false">LEFT(K1303,5)</f>
        <v>46201</v>
      </c>
      <c r="K1303" s="67" t="s">
        <v>2617</v>
      </c>
      <c r="L1303" s="82" t="s">
        <v>2640</v>
      </c>
      <c r="M1303" s="66" t="str">
        <f aca="false">VLOOKUP(L1303,'AÇÕES ESTRATÉGICAS'!D:E,2,0)</f>
        <v>1514</v>
      </c>
      <c r="N1303" s="66" t="str">
        <f aca="false">CONCATENATE(J1303,O1303)</f>
        <v>46201ÓRGÃO EM PLENO FUNCIONAMENTO</v>
      </c>
      <c r="O1303" s="13" t="s">
        <v>2641</v>
      </c>
      <c r="P1303" s="13" t="s">
        <v>1785</v>
      </c>
      <c r="Q1303" s="15" t="n">
        <v>1</v>
      </c>
      <c r="R1303" s="69" t="str">
        <f aca="false">VLOOKUP(O1303,'PRODUTOS PPA'!G:G,1,0)</f>
        <v>ÓRGÃO EM PLENO FUNCIONAMENTO</v>
      </c>
      <c r="S1303" s="15" t="s">
        <v>255</v>
      </c>
      <c r="T1303" s="15" t="s">
        <v>260</v>
      </c>
      <c r="U1303" s="15" t="n">
        <v>1573000</v>
      </c>
      <c r="V1303" s="15"/>
      <c r="W1303" s="13"/>
      <c r="X1303" s="13"/>
      <c r="Y1303" s="13"/>
      <c r="Z1303" s="13"/>
      <c r="AA1303" s="13"/>
      <c r="AB1303" s="13"/>
      <c r="AC1303" s="13"/>
      <c r="AD1303" s="13"/>
      <c r="AE1303" s="13"/>
      <c r="AF1303" s="13"/>
    </row>
    <row r="1304" customFormat="false" ht="15" hidden="false" customHeight="true" outlineLevel="0" collapsed="false">
      <c r="A1304" s="60" t="s">
        <v>94</v>
      </c>
      <c r="B1304" s="61" t="str">
        <f aca="false">VLOOKUP(A1304,PROGRAMAS!A:I,5,0)</f>
        <v>GESTÃO</v>
      </c>
      <c r="C1304" s="62" t="str">
        <f aca="false">VLOOKUP(A1304,PROGRAMAS!A:I,2,0)</f>
        <v>GESTÃO E MANUTENÇÃO DO PODER EXECUTIVO</v>
      </c>
      <c r="D1304" s="62" t="str">
        <f aca="false">VLOOKUP(A1304,PROGRAMAS!A:O,3,0)</f>
        <v>DIRETRIZ IV</v>
      </c>
      <c r="E1304" s="62"/>
      <c r="F1304" s="74" t="s">
        <v>2642</v>
      </c>
      <c r="G1304" s="66" t="n">
        <v>1032</v>
      </c>
      <c r="H1304" s="65" t="n">
        <f aca="false">VLOOKUP(CONCATENATE(G1304,J1304),'AÇÕES ORÇAMENTÁRIAS'!O:P,2,0)</f>
        <v>3100000</v>
      </c>
      <c r="I1304" s="65" t="n">
        <f aca="false">VLOOKUP(CONCATENATE(G1304,J1304),'AÇÕES ORÇAMENTÁRIAS'!O:Q,3,0)</f>
        <v>0</v>
      </c>
      <c r="J1304" s="66" t="str">
        <f aca="false">LEFT(K1304,5)</f>
        <v>46201</v>
      </c>
      <c r="K1304" s="67" t="s">
        <v>2617</v>
      </c>
      <c r="L1304" s="82" t="s">
        <v>2640</v>
      </c>
      <c r="M1304" s="66" t="str">
        <f aca="false">VLOOKUP(L1304,'AÇÕES ESTRATÉGICAS'!D:E,2,0)</f>
        <v>1514</v>
      </c>
      <c r="N1304" s="66" t="str">
        <f aca="false">CONCATENATE(J1304,O1304)</f>
        <v>46201PRÉDIO RESTAURADO</v>
      </c>
      <c r="O1304" s="13" t="s">
        <v>2643</v>
      </c>
      <c r="P1304" s="13" t="s">
        <v>246</v>
      </c>
      <c r="Q1304" s="15" t="n">
        <v>19180</v>
      </c>
      <c r="R1304" s="69" t="str">
        <f aca="false">VLOOKUP(O1304,'PRODUTOS PPA'!G:G,1,0)</f>
        <v>PRÉDIO RESTAURADO</v>
      </c>
      <c r="S1304" s="15" t="s">
        <v>2642</v>
      </c>
      <c r="T1304" s="15" t="n">
        <v>1032</v>
      </c>
      <c r="U1304" s="15" t="n">
        <v>3100000</v>
      </c>
      <c r="V1304" s="15"/>
      <c r="W1304" s="13"/>
      <c r="X1304" s="13"/>
      <c r="Y1304" s="13"/>
      <c r="Z1304" s="13"/>
      <c r="AA1304" s="13"/>
      <c r="AB1304" s="13"/>
      <c r="AC1304" s="13"/>
      <c r="AD1304" s="13"/>
      <c r="AE1304" s="13"/>
      <c r="AF1304" s="13"/>
    </row>
    <row r="1305" customFormat="false" ht="15" hidden="false" customHeight="true" outlineLevel="0" collapsed="false">
      <c r="A1305" s="60" t="s">
        <v>51</v>
      </c>
      <c r="B1305" s="61" t="str">
        <f aca="false">VLOOKUP(A1305,PROGRAMAS!A:I,5,0)</f>
        <v>TEMÁTICO</v>
      </c>
      <c r="C1305" s="62" t="str">
        <f aca="false">VLOOKUP(A1305,PROGRAMAS!A:I,2,0)</f>
        <v>GESTÃO MODERNA ORIENTADA PARA RESULTADOS</v>
      </c>
      <c r="D1305" s="62" t="str">
        <f aca="false">VLOOKUP(A1305,PROGRAMAS!A:O,3,0)</f>
        <v>DIRETRIZ IV</v>
      </c>
      <c r="E1305" s="62" t="str">
        <f aca="false">VLOOKUP(A1305,PROGRAMAS!A:O,6,0)</f>
        <v>INSTITUCIONAL</v>
      </c>
      <c r="F1305" s="74" t="s">
        <v>2644</v>
      </c>
      <c r="G1305" s="66" t="str">
        <f aca="false">VLOOKUP(F1305,'AÇÕES ORÇAMENTÁRIAS'!D:E,2,0)</f>
        <v>1072</v>
      </c>
      <c r="H1305" s="65" t="n">
        <f aca="false">VLOOKUP(CONCATENATE(G1305,J1305),'AÇÕES ORÇAMENTÁRIAS'!O:P,2,0)</f>
        <v>20000</v>
      </c>
      <c r="I1305" s="65" t="n">
        <f aca="false">VLOOKUP(CONCATENATE(G1305,J1305),'AÇÕES ORÇAMENTÁRIAS'!O:Q,3,0)</f>
        <v>0</v>
      </c>
      <c r="J1305" s="66" t="str">
        <f aca="false">LEFT(K1305,5)</f>
        <v>46202</v>
      </c>
      <c r="K1305" s="67" t="s">
        <v>2645</v>
      </c>
      <c r="L1305" s="82" t="s">
        <v>2646</v>
      </c>
      <c r="M1305" s="66" t="str">
        <f aca="false">VLOOKUP(L1305,'AÇÕES ESTRATÉGICAS'!D:E,2,0)</f>
        <v>2730</v>
      </c>
      <c r="N1305" s="66" t="str">
        <f aca="false">CONCATENATE(J1305,O1305)</f>
        <v>46202REALIZAÇÃO DE CURSOS DE CAPACITAÇÃO</v>
      </c>
      <c r="O1305" s="13" t="s">
        <v>2647</v>
      </c>
      <c r="P1305" s="13" t="s">
        <v>147</v>
      </c>
      <c r="Q1305" s="15" t="n">
        <v>5</v>
      </c>
      <c r="R1305" s="69" t="str">
        <f aca="false">VLOOKUP(O1305,'PRODUTOS PPA'!G:G,1,0)</f>
        <v>REALIZAÇÃO DE CURSOS DE CAPACITAÇÃO</v>
      </c>
      <c r="S1305" s="15" t="s">
        <v>2644</v>
      </c>
      <c r="T1305" s="15" t="s">
        <v>2648</v>
      </c>
      <c r="U1305" s="15" t="n">
        <v>20000</v>
      </c>
      <c r="V1305" s="15"/>
      <c r="W1305" s="13"/>
      <c r="X1305" s="13"/>
      <c r="Y1305" s="13"/>
      <c r="Z1305" s="13"/>
      <c r="AA1305" s="13"/>
      <c r="AB1305" s="13"/>
      <c r="AC1305" s="13"/>
      <c r="AD1305" s="13"/>
      <c r="AE1305" s="13"/>
      <c r="AF1305" s="13"/>
    </row>
    <row r="1306" customFormat="false" ht="15" hidden="false" customHeight="true" outlineLevel="0" collapsed="false">
      <c r="A1306" s="60" t="s">
        <v>51</v>
      </c>
      <c r="B1306" s="61" t="str">
        <f aca="false">VLOOKUP(A1306,PROGRAMAS!A:I,5,0)</f>
        <v>TEMÁTICO</v>
      </c>
      <c r="C1306" s="62" t="str">
        <f aca="false">VLOOKUP(A1306,PROGRAMAS!A:I,2,0)</f>
        <v>GESTÃO MODERNA ORIENTADA PARA RESULTADOS</v>
      </c>
      <c r="D1306" s="62" t="str">
        <f aca="false">VLOOKUP(A1306,PROGRAMAS!A:O,3,0)</f>
        <v>DIRETRIZ IV</v>
      </c>
      <c r="E1306" s="62" t="str">
        <f aca="false">VLOOKUP(A1306,PROGRAMAS!A:O,6,0)</f>
        <v>INSTITUCIONAL</v>
      </c>
      <c r="F1306" s="74" t="s">
        <v>2649</v>
      </c>
      <c r="G1306" s="66" t="str">
        <f aca="false">VLOOKUP(F1306,'AÇÕES ORÇAMENTÁRIAS'!D:E,2,0)</f>
        <v>1139</v>
      </c>
      <c r="H1306" s="65" t="n">
        <f aca="false">VLOOKUP(CONCATENATE(G1306,J1306),'AÇÕES ORÇAMENTÁRIAS'!O:P,2,0)</f>
        <v>265000</v>
      </c>
      <c r="I1306" s="65" t="n">
        <f aca="false">VLOOKUP(CONCATENATE(G1306,J1306),'AÇÕES ORÇAMENTÁRIAS'!O:Q,3,0)</f>
        <v>0</v>
      </c>
      <c r="J1306" s="66" t="str">
        <f aca="false">LEFT(K1306,5)</f>
        <v>46202</v>
      </c>
      <c r="K1306" s="67" t="s">
        <v>2645</v>
      </c>
      <c r="L1306" s="82" t="s">
        <v>2646</v>
      </c>
      <c r="M1306" s="66" t="str">
        <f aca="false">VLOOKUP(L1306,'AÇÕES ESTRATÉGICAS'!D:E,2,0)</f>
        <v>2730</v>
      </c>
      <c r="N1306" s="66" t="str">
        <f aca="false">CONCATENATE(J1306,O1306)</f>
        <v>46202SEDE REFORMADA E ESTRUTURADA</v>
      </c>
      <c r="O1306" s="13" t="s">
        <v>2650</v>
      </c>
      <c r="P1306" s="13" t="s">
        <v>213</v>
      </c>
      <c r="Q1306" s="15" t="n">
        <v>25</v>
      </c>
      <c r="R1306" s="69" t="str">
        <f aca="false">VLOOKUP(O1306,'PRODUTOS PPA'!G:G,1,0)</f>
        <v>SEDE REFORMADA E ESTRUTURADA</v>
      </c>
      <c r="S1306" s="15" t="s">
        <v>2649</v>
      </c>
      <c r="T1306" s="15" t="s">
        <v>2651</v>
      </c>
      <c r="U1306" s="15" t="n">
        <v>265000</v>
      </c>
      <c r="V1306" s="15"/>
      <c r="W1306" s="13"/>
      <c r="X1306" s="13"/>
      <c r="Y1306" s="13"/>
      <c r="Z1306" s="13"/>
      <c r="AA1306" s="13"/>
      <c r="AB1306" s="13"/>
      <c r="AC1306" s="13"/>
      <c r="AD1306" s="13"/>
      <c r="AE1306" s="13"/>
      <c r="AF1306" s="13"/>
    </row>
    <row r="1307" customFormat="false" ht="15" hidden="false" customHeight="true" outlineLevel="0" collapsed="false">
      <c r="A1307" s="60" t="s">
        <v>73</v>
      </c>
      <c r="B1307" s="61" t="str">
        <f aca="false">VLOOKUP(A1307,PROGRAMAS!A:I,5,0)</f>
        <v>TEMÁTICO</v>
      </c>
      <c r="C1307" s="62" t="str">
        <f aca="false">VLOOKUP(A1307,PROGRAMAS!A:I,2,0)</f>
        <v>DESENVOLVIMENTO E INTEGRAÇÃO DOS TRANSPORTES E LOGÍSTICA</v>
      </c>
      <c r="D1307" s="62" t="str">
        <f aca="false">VLOOKUP(A1307,PROGRAMAS!A:O,3,0)</f>
        <v>DIRETRIZ III</v>
      </c>
      <c r="E1307" s="62" t="str">
        <f aca="false">VLOOKUP(A1307,PROGRAMAS!A:O,6,0)</f>
        <v>INFRAESTRUTURA</v>
      </c>
      <c r="F1307" s="74" t="s">
        <v>2652</v>
      </c>
      <c r="G1307" s="66" t="str">
        <f aca="false">VLOOKUP(F1307,'AÇÕES ORÇAMENTÁRIAS'!D:E,2,0)</f>
        <v>1226</v>
      </c>
      <c r="H1307" s="65" t="n">
        <f aca="false">VLOOKUP(CONCATENATE(G1307,J1307),'AÇÕES ORÇAMENTÁRIAS'!O:P,2,0)</f>
        <v>270000</v>
      </c>
      <c r="I1307" s="65" t="n">
        <f aca="false">VLOOKUP(CONCATENATE(G1307,J1307),'AÇÕES ORÇAMENTÁRIAS'!O:Q,3,0)</f>
        <v>0</v>
      </c>
      <c r="J1307" s="66" t="str">
        <f aca="false">LEFT(K1307,5)</f>
        <v>46202</v>
      </c>
      <c r="K1307" s="67" t="s">
        <v>2645</v>
      </c>
      <c r="L1307" s="82" t="s">
        <v>2653</v>
      </c>
      <c r="M1307" s="66" t="str">
        <f aca="false">VLOOKUP(L1307,'AÇÕES ESTRATÉGICAS'!D:E,2,0)</f>
        <v>2664</v>
      </c>
      <c r="N1307" s="66" t="str">
        <f aca="false">CONCATENATE(J1307,O1307)</f>
        <v>46202LINHA METROVIÁRIA ENTRE OS MUNICÍPIOS DE ALTOS E PARNAÍBA/LUIS CORREIA RECUPERADA</v>
      </c>
      <c r="O1307" s="13" t="s">
        <v>2654</v>
      </c>
      <c r="P1307" s="13" t="s">
        <v>1869</v>
      </c>
      <c r="Q1307" s="15" t="n">
        <v>40</v>
      </c>
      <c r="R1307" s="69" t="str">
        <f aca="false">VLOOKUP(O1307,'PRODUTOS PPA'!G:G,1,0)</f>
        <v>LINHA METROVIÁRIA ENTRE OS MUNICÍPIOS DE ALTOS E PARNAÍBA/LUIS CORREIA RECUPERADA</v>
      </c>
      <c r="S1307" s="15" t="s">
        <v>2652</v>
      </c>
      <c r="T1307" s="15" t="s">
        <v>2655</v>
      </c>
      <c r="U1307" s="15" t="n">
        <v>270000</v>
      </c>
      <c r="V1307" s="15"/>
      <c r="W1307" s="13"/>
      <c r="X1307" s="13"/>
      <c r="Y1307" s="13"/>
      <c r="Z1307" s="13"/>
      <c r="AA1307" s="13"/>
      <c r="AB1307" s="13"/>
      <c r="AC1307" s="13"/>
      <c r="AD1307" s="13"/>
      <c r="AE1307" s="13"/>
      <c r="AF1307" s="13"/>
    </row>
    <row r="1308" customFormat="false" ht="15" hidden="false" customHeight="true" outlineLevel="0" collapsed="false">
      <c r="A1308" s="60" t="s">
        <v>73</v>
      </c>
      <c r="B1308" s="61" t="str">
        <f aca="false">VLOOKUP(A1308,PROGRAMAS!A:I,5,0)</f>
        <v>TEMÁTICO</v>
      </c>
      <c r="C1308" s="62" t="str">
        <f aca="false">VLOOKUP(A1308,PROGRAMAS!A:I,2,0)</f>
        <v>DESENVOLVIMENTO E INTEGRAÇÃO DOS TRANSPORTES E LOGÍSTICA</v>
      </c>
      <c r="D1308" s="62" t="str">
        <f aca="false">VLOOKUP(A1308,PROGRAMAS!A:O,3,0)</f>
        <v>DIRETRIZ III</v>
      </c>
      <c r="E1308" s="62" t="str">
        <f aca="false">VLOOKUP(A1308,PROGRAMAS!A:O,6,0)</f>
        <v>INFRAESTRUTURA</v>
      </c>
      <c r="F1308" s="74" t="s">
        <v>2656</v>
      </c>
      <c r="G1308" s="66" t="str">
        <f aca="false">VLOOKUP(F1308,'AÇÕES ORÇAMENTÁRIAS'!D:E,2,0)</f>
        <v>1224</v>
      </c>
      <c r="H1308" s="65" t="n">
        <f aca="false">VLOOKUP(CONCATENATE(G1308,J1308),'AÇÕES ORÇAMENTÁRIAS'!O:P,2,0)</f>
        <v>363000</v>
      </c>
      <c r="I1308" s="65" t="n">
        <f aca="false">VLOOKUP(CONCATENATE(G1308,J1308),'AÇÕES ORÇAMENTÁRIAS'!O:Q,3,0)</f>
        <v>0</v>
      </c>
      <c r="J1308" s="66" t="str">
        <f aca="false">LEFT(K1308,5)</f>
        <v>46202</v>
      </c>
      <c r="K1308" s="67" t="s">
        <v>2645</v>
      </c>
      <c r="L1308" s="82" t="s">
        <v>2657</v>
      </c>
      <c r="M1308" s="66" t="str">
        <f aca="false">VLOOKUP(L1308,'AÇÕES ESTRATÉGICAS'!D:E,2,0)</f>
        <v>2743</v>
      </c>
      <c r="N1308" s="66" t="str">
        <f aca="false">CONCATENATE(J1308,O1308)</f>
        <v>46202LINHA METROVIÁRIA ENTRE AS CIDADES DE TIMON -TERESINA ADEQUADA/OPERACIONALIZADA</v>
      </c>
      <c r="O1308" s="13" t="s">
        <v>2658</v>
      </c>
      <c r="P1308" s="13" t="s">
        <v>1869</v>
      </c>
      <c r="Q1308" s="15" t="n">
        <v>5</v>
      </c>
      <c r="R1308" s="69" t="str">
        <f aca="false">VLOOKUP(O1308,'PRODUTOS PPA'!G:G,1,0)</f>
        <v>LINHA METROVIÁRIA ENTRE AS CIDADES DE TIMON -TERESINA ADEQUADA/OPERACIONALIZADA</v>
      </c>
      <c r="S1308" s="15" t="s">
        <v>2656</v>
      </c>
      <c r="T1308" s="15" t="s">
        <v>2659</v>
      </c>
      <c r="U1308" s="15" t="n">
        <v>363000</v>
      </c>
      <c r="V1308" s="15"/>
      <c r="W1308" s="13"/>
      <c r="X1308" s="13"/>
      <c r="Y1308" s="13"/>
      <c r="Z1308" s="13"/>
      <c r="AA1308" s="13"/>
      <c r="AB1308" s="13"/>
      <c r="AC1308" s="13"/>
      <c r="AD1308" s="13"/>
      <c r="AE1308" s="13"/>
      <c r="AF1308" s="13"/>
    </row>
    <row r="1309" customFormat="false" ht="15" hidden="false" customHeight="true" outlineLevel="0" collapsed="false">
      <c r="A1309" s="60" t="s">
        <v>73</v>
      </c>
      <c r="B1309" s="61" t="str">
        <f aca="false">VLOOKUP(A1309,PROGRAMAS!A:I,5,0)</f>
        <v>TEMÁTICO</v>
      </c>
      <c r="C1309" s="62" t="str">
        <f aca="false">VLOOKUP(A1309,PROGRAMAS!A:I,2,0)</f>
        <v>DESENVOLVIMENTO E INTEGRAÇÃO DOS TRANSPORTES E LOGÍSTICA</v>
      </c>
      <c r="D1309" s="62" t="str">
        <f aca="false">VLOOKUP(A1309,PROGRAMAS!A:O,3,0)</f>
        <v>DIRETRIZ III</v>
      </c>
      <c r="E1309" s="62" t="str">
        <f aca="false">VLOOKUP(A1309,PROGRAMAS!A:O,6,0)</f>
        <v>INFRAESTRUTURA</v>
      </c>
      <c r="F1309" s="74" t="s">
        <v>2660</v>
      </c>
      <c r="G1309" s="66" t="str">
        <f aca="false">VLOOKUP(F1309,'AÇÕES ORÇAMENTÁRIAS'!D:E,2,0)</f>
        <v>1140</v>
      </c>
      <c r="H1309" s="65" t="n">
        <f aca="false">VLOOKUP(CONCATENATE(G1309,J1309),'AÇÕES ORÇAMENTÁRIAS'!O:P,2,0)</f>
        <v>9851000</v>
      </c>
      <c r="I1309" s="65" t="n">
        <f aca="false">VLOOKUP(CONCATENATE(G1309,J1309),'AÇÕES ORÇAMENTÁRIAS'!O:Q,3,0)</f>
        <v>11846.79</v>
      </c>
      <c r="J1309" s="66" t="str">
        <f aca="false">LEFT(K1309,5)</f>
        <v>46202</v>
      </c>
      <c r="K1309" s="67" t="s">
        <v>2645</v>
      </c>
      <c r="L1309" s="82" t="s">
        <v>2661</v>
      </c>
      <c r="M1309" s="66" t="str">
        <f aca="false">VLOOKUP(L1309,'AÇÕES ESTRATÉGICAS'!D:E,2,0)</f>
        <v>2204</v>
      </c>
      <c r="N1309" s="66" t="str">
        <f aca="false">CONCATENATE(J1309,O1309)</f>
        <v>46202DUPLICAÇÃO DE 14KM DE LINHA URBANA - LINHA 1</v>
      </c>
      <c r="O1309" s="13" t="s">
        <v>2662</v>
      </c>
      <c r="P1309" s="13" t="s">
        <v>1869</v>
      </c>
      <c r="Q1309" s="15" t="n">
        <v>3</v>
      </c>
      <c r="R1309" s="69" t="str">
        <f aca="false">VLOOKUP(O1309,'PRODUTOS PPA'!G:G,1,0)</f>
        <v>DUPLICAÇÃO DE 14KM DE LINHA URBANA - LINHA 1</v>
      </c>
      <c r="S1309" s="15" t="s">
        <v>2660</v>
      </c>
      <c r="T1309" s="15" t="s">
        <v>2663</v>
      </c>
      <c r="U1309" s="15" t="n">
        <v>9851000</v>
      </c>
      <c r="V1309" s="15"/>
      <c r="W1309" s="13"/>
      <c r="X1309" s="13"/>
      <c r="Y1309" s="13"/>
      <c r="Z1309" s="13"/>
      <c r="AA1309" s="13"/>
      <c r="AB1309" s="13"/>
      <c r="AC1309" s="13"/>
      <c r="AD1309" s="13"/>
      <c r="AE1309" s="13"/>
      <c r="AF1309" s="13"/>
    </row>
    <row r="1310" customFormat="false" ht="15" hidden="false" customHeight="true" outlineLevel="0" collapsed="false">
      <c r="A1310" s="60" t="s">
        <v>73</v>
      </c>
      <c r="B1310" s="61" t="str">
        <f aca="false">VLOOKUP(A1310,PROGRAMAS!A:I,5,0)</f>
        <v>TEMÁTICO</v>
      </c>
      <c r="C1310" s="62" t="str">
        <f aca="false">VLOOKUP(A1310,PROGRAMAS!A:I,2,0)</f>
        <v>DESENVOLVIMENTO E INTEGRAÇÃO DOS TRANSPORTES E LOGÍSTICA</v>
      </c>
      <c r="D1310" s="62" t="str">
        <f aca="false">VLOOKUP(A1310,PROGRAMAS!A:O,3,0)</f>
        <v>DIRETRIZ III</v>
      </c>
      <c r="E1310" s="62" t="str">
        <f aca="false">VLOOKUP(A1310,PROGRAMAS!A:O,6,0)</f>
        <v>INFRAESTRUTURA</v>
      </c>
      <c r="F1310" s="74" t="s">
        <v>2660</v>
      </c>
      <c r="G1310" s="66" t="str">
        <f aca="false">VLOOKUP(F1310,'AÇÕES ORÇAMENTÁRIAS'!D:E,2,0)</f>
        <v>1140</v>
      </c>
      <c r="H1310" s="65" t="n">
        <f aca="false">VLOOKUP(CONCATENATE(G1310,J1310),'AÇÕES ORÇAMENTÁRIAS'!O:P,2,0)</f>
        <v>9851000</v>
      </c>
      <c r="I1310" s="65" t="n">
        <f aca="false">VLOOKUP(CONCATENATE(G1310,J1310),'AÇÕES ORÇAMENTÁRIAS'!O:Q,3,0)</f>
        <v>11846.79</v>
      </c>
      <c r="J1310" s="66" t="str">
        <f aca="false">LEFT(K1310,5)</f>
        <v>46202</v>
      </c>
      <c r="K1310" s="67" t="s">
        <v>2645</v>
      </c>
      <c r="L1310" s="82" t="s">
        <v>2661</v>
      </c>
      <c r="M1310" s="66" t="str">
        <f aca="false">VLOOKUP(L1310,'AÇÕES ESTRATÉGICAS'!D:E,2,0)</f>
        <v>2204</v>
      </c>
      <c r="N1310" s="66" t="str">
        <f aca="false">CONCATENATE(J1310,O1310)</f>
        <v>46202ELIMINAÇÃO DE PASSAGEM DE NÍVEL ATRAVÉS DE OBRAS DE ARTE</v>
      </c>
      <c r="O1310" s="13" t="s">
        <v>2664</v>
      </c>
      <c r="P1310" s="13" t="s">
        <v>213</v>
      </c>
      <c r="Q1310" s="15" t="n">
        <v>25</v>
      </c>
      <c r="R1310" s="69" t="str">
        <f aca="false">VLOOKUP(O1310,'PRODUTOS PPA'!G:G,1,0)</f>
        <v>ELIMINAÇÃO DE PASSAGEM DE NÍVEL ATRAVÉS DE OBRAS DE ARTE</v>
      </c>
      <c r="S1310" s="15" t="s">
        <v>2660</v>
      </c>
      <c r="T1310" s="15" t="s">
        <v>2663</v>
      </c>
      <c r="U1310" s="15" t="n">
        <v>9851000</v>
      </c>
      <c r="V1310" s="15"/>
      <c r="W1310" s="13"/>
      <c r="X1310" s="13"/>
      <c r="Y1310" s="13"/>
      <c r="Z1310" s="13"/>
      <c r="AA1310" s="13"/>
      <c r="AB1310" s="13"/>
      <c r="AC1310" s="13"/>
      <c r="AD1310" s="13"/>
      <c r="AE1310" s="13"/>
      <c r="AF1310" s="13"/>
    </row>
    <row r="1311" customFormat="false" ht="15" hidden="false" customHeight="true" outlineLevel="0" collapsed="false">
      <c r="A1311" s="60" t="s">
        <v>73</v>
      </c>
      <c r="B1311" s="61" t="str">
        <f aca="false">VLOOKUP(A1311,PROGRAMAS!A:I,5,0)</f>
        <v>TEMÁTICO</v>
      </c>
      <c r="C1311" s="62" t="str">
        <f aca="false">VLOOKUP(A1311,PROGRAMAS!A:I,2,0)</f>
        <v>DESENVOLVIMENTO E INTEGRAÇÃO DOS TRANSPORTES E LOGÍSTICA</v>
      </c>
      <c r="D1311" s="62" t="str">
        <f aca="false">VLOOKUP(A1311,PROGRAMAS!A:O,3,0)</f>
        <v>DIRETRIZ III</v>
      </c>
      <c r="E1311" s="62" t="str">
        <f aca="false">VLOOKUP(A1311,PROGRAMAS!A:O,6,0)</f>
        <v>INFRAESTRUTURA</v>
      </c>
      <c r="F1311" s="74" t="s">
        <v>2660</v>
      </c>
      <c r="G1311" s="66" t="str">
        <f aca="false">VLOOKUP(F1311,'AÇÕES ORÇAMENTÁRIAS'!D:E,2,0)</f>
        <v>1140</v>
      </c>
      <c r="H1311" s="65" t="n">
        <f aca="false">VLOOKUP(CONCATENATE(G1311,J1311),'AÇÕES ORÇAMENTÁRIAS'!O:P,2,0)</f>
        <v>9851000</v>
      </c>
      <c r="I1311" s="65" t="n">
        <f aca="false">VLOOKUP(CONCATENATE(G1311,J1311),'AÇÕES ORÇAMENTÁRIAS'!O:Q,3,0)</f>
        <v>11846.79</v>
      </c>
      <c r="J1311" s="66" t="str">
        <f aca="false">LEFT(K1311,5)</f>
        <v>46202</v>
      </c>
      <c r="K1311" s="67" t="s">
        <v>2645</v>
      </c>
      <c r="L1311" s="82" t="s">
        <v>2661</v>
      </c>
      <c r="M1311" s="66" t="str">
        <f aca="false">VLOOKUP(L1311,'AÇÕES ESTRATÉGICAS'!D:E,2,0)</f>
        <v>2204</v>
      </c>
      <c r="N1311" s="66" t="str">
        <f aca="false">CONCATENATE(J1311,O1311)</f>
        <v>46202ESTUDO DE VIABILIZAÇÃO TÉCNICA, PROJETOS E EXPANSÃO DOS RAMAIS METROVIÁRIOS DE TERESINA</v>
      </c>
      <c r="O1311" s="13" t="s">
        <v>2665</v>
      </c>
      <c r="P1311" s="13" t="s">
        <v>213</v>
      </c>
      <c r="Q1311" s="15" t="n">
        <v>20</v>
      </c>
      <c r="R1311" s="69" t="str">
        <f aca="false">VLOOKUP(O1311,'PRODUTOS PPA'!G:G,1,0)</f>
        <v>ESTUDO DE VIABILIZAÇÃO TÉCNICA, PROJETOS E EXPANSÃO DOS RAMAIS METROVIÁRIOS DE TERESINA</v>
      </c>
      <c r="S1311" s="15" t="s">
        <v>2660</v>
      </c>
      <c r="T1311" s="15" t="s">
        <v>2663</v>
      </c>
      <c r="U1311" s="15" t="n">
        <v>9851000</v>
      </c>
      <c r="V1311" s="15"/>
      <c r="W1311" s="13"/>
      <c r="X1311" s="13"/>
      <c r="Y1311" s="13"/>
      <c r="Z1311" s="13"/>
      <c r="AA1311" s="13"/>
      <c r="AB1311" s="13"/>
      <c r="AC1311" s="13"/>
      <c r="AD1311" s="13"/>
      <c r="AE1311" s="13"/>
      <c r="AF1311" s="13"/>
    </row>
    <row r="1312" customFormat="false" ht="15" hidden="false" customHeight="true" outlineLevel="0" collapsed="false">
      <c r="A1312" s="60" t="s">
        <v>73</v>
      </c>
      <c r="B1312" s="61" t="str">
        <f aca="false">VLOOKUP(A1312,PROGRAMAS!A:I,5,0)</f>
        <v>TEMÁTICO</v>
      </c>
      <c r="C1312" s="62" t="str">
        <f aca="false">VLOOKUP(A1312,PROGRAMAS!A:I,2,0)</f>
        <v>DESENVOLVIMENTO E INTEGRAÇÃO DOS TRANSPORTES E LOGÍSTICA</v>
      </c>
      <c r="D1312" s="62" t="str">
        <f aca="false">VLOOKUP(A1312,PROGRAMAS!A:O,3,0)</f>
        <v>DIRETRIZ III</v>
      </c>
      <c r="E1312" s="62" t="str">
        <f aca="false">VLOOKUP(A1312,PROGRAMAS!A:O,6,0)</f>
        <v>INFRAESTRUTURA</v>
      </c>
      <c r="F1312" s="74" t="s">
        <v>2660</v>
      </c>
      <c r="G1312" s="66" t="str">
        <f aca="false">VLOOKUP(F1312,'AÇÕES ORÇAMENTÁRIAS'!D:E,2,0)</f>
        <v>1140</v>
      </c>
      <c r="H1312" s="65" t="n">
        <f aca="false">VLOOKUP(CONCATENATE(G1312,J1312),'AÇÕES ORÇAMENTÁRIAS'!O:P,2,0)</f>
        <v>9851000</v>
      </c>
      <c r="I1312" s="65" t="n">
        <f aca="false">VLOOKUP(CONCATENATE(G1312,J1312),'AÇÕES ORÇAMENTÁRIAS'!O:Q,3,0)</f>
        <v>11846.79</v>
      </c>
      <c r="J1312" s="66" t="str">
        <f aca="false">LEFT(K1312,5)</f>
        <v>46202</v>
      </c>
      <c r="K1312" s="67" t="s">
        <v>2645</v>
      </c>
      <c r="L1312" s="82" t="s">
        <v>2661</v>
      </c>
      <c r="M1312" s="66" t="str">
        <f aca="false">VLOOKUP(L1312,'AÇÕES ESTRATÉGICAS'!D:E,2,0)</f>
        <v>2204</v>
      </c>
      <c r="N1312" s="66" t="str">
        <f aca="false">CONCATENATE(J1312,O1312)</f>
        <v>46202OFICINA DE MANUTENÇÃO REALIZADAS</v>
      </c>
      <c r="O1312" s="13" t="s">
        <v>2666</v>
      </c>
      <c r="P1312" s="13" t="s">
        <v>213</v>
      </c>
      <c r="Q1312" s="15" t="n">
        <v>25</v>
      </c>
      <c r="R1312" s="69" t="str">
        <f aca="false">VLOOKUP(O1312,'PRODUTOS PPA'!G:G,1,0)</f>
        <v>OFICINA DE MANUTENÇÃO REALIZADAS</v>
      </c>
      <c r="S1312" s="15" t="s">
        <v>2660</v>
      </c>
      <c r="T1312" s="15" t="s">
        <v>2663</v>
      </c>
      <c r="U1312" s="15" t="n">
        <v>9851000</v>
      </c>
      <c r="V1312" s="15"/>
      <c r="W1312" s="13"/>
      <c r="X1312" s="13"/>
      <c r="Y1312" s="13"/>
      <c r="Z1312" s="13"/>
      <c r="AA1312" s="13"/>
      <c r="AB1312" s="13"/>
      <c r="AC1312" s="13"/>
      <c r="AD1312" s="13"/>
      <c r="AE1312" s="13"/>
      <c r="AF1312" s="13"/>
    </row>
    <row r="1313" customFormat="false" ht="15" hidden="false" customHeight="true" outlineLevel="0" collapsed="false">
      <c r="A1313" s="60" t="s">
        <v>73</v>
      </c>
      <c r="B1313" s="61" t="str">
        <f aca="false">VLOOKUP(A1313,PROGRAMAS!A:I,5,0)</f>
        <v>TEMÁTICO</v>
      </c>
      <c r="C1313" s="62" t="str">
        <f aca="false">VLOOKUP(A1313,PROGRAMAS!A:I,2,0)</f>
        <v>DESENVOLVIMENTO E INTEGRAÇÃO DOS TRANSPORTES E LOGÍSTICA</v>
      </c>
      <c r="D1313" s="62" t="str">
        <f aca="false">VLOOKUP(A1313,PROGRAMAS!A:O,3,0)</f>
        <v>DIRETRIZ III</v>
      </c>
      <c r="E1313" s="62" t="str">
        <f aca="false">VLOOKUP(A1313,PROGRAMAS!A:O,6,0)</f>
        <v>INFRAESTRUTURA</v>
      </c>
      <c r="F1313" s="74" t="s">
        <v>2660</v>
      </c>
      <c r="G1313" s="66" t="str">
        <f aca="false">VLOOKUP(F1313,'AÇÕES ORÇAMENTÁRIAS'!D:E,2,0)</f>
        <v>1140</v>
      </c>
      <c r="H1313" s="65" t="n">
        <f aca="false">VLOOKUP(CONCATENATE(G1313,J1313),'AÇÕES ORÇAMENTÁRIAS'!O:P,2,0)</f>
        <v>9851000</v>
      </c>
      <c r="I1313" s="65" t="n">
        <f aca="false">VLOOKUP(CONCATENATE(G1313,J1313),'AÇÕES ORÇAMENTÁRIAS'!O:Q,3,0)</f>
        <v>11846.79</v>
      </c>
      <c r="J1313" s="66" t="str">
        <f aca="false">LEFT(K1313,5)</f>
        <v>46202</v>
      </c>
      <c r="K1313" s="67" t="s">
        <v>2645</v>
      </c>
      <c r="L1313" s="82" t="s">
        <v>2661</v>
      </c>
      <c r="M1313" s="66" t="str">
        <f aca="false">VLOOKUP(L1313,'AÇÕES ESTRATÉGICAS'!D:E,2,0)</f>
        <v>2204</v>
      </c>
      <c r="N1313" s="66" t="str">
        <f aca="false">CONCATENATE(J1313,O1313)</f>
        <v>46202RECUPERAÇÃO E MELHORIA DA LINHA 1 EXISTENTE, INCLUINDO REFORMA DE ESTAÇÕES, CONSTRUÇÃO DE NOVAS ESTAÇÕES DE PASSAGEIROS, VEDAÇÃO, DRENAGEM, REVESTIMENTO DE TALUDES, MURO DE CONTENÇÃO, ETC</v>
      </c>
      <c r="O1313" s="13" t="s">
        <v>2667</v>
      </c>
      <c r="P1313" s="13" t="s">
        <v>213</v>
      </c>
      <c r="Q1313" s="15" t="n">
        <v>25</v>
      </c>
      <c r="R1313" s="69" t="str">
        <f aca="false">VLOOKUP(O1313,'PRODUTOS PPA'!G:G,1,0)</f>
        <v>RECUPERAÇÃO E MELHORIA DA LINHA 1 EXISTENTE, INCLUINDO REFORMA DE ESTAÇÕES, CONSTRUÇÃO DE NOVAS ESTAÇÕES DE PASSAGEIROS, VEDAÇÃO, DRENAGEM, REVESTIMENTO DE TALUDES, MURO DE CONTENÇÃO, ETC</v>
      </c>
      <c r="S1313" s="15" t="s">
        <v>2660</v>
      </c>
      <c r="T1313" s="15" t="s">
        <v>2663</v>
      </c>
      <c r="U1313" s="15" t="n">
        <v>9851000</v>
      </c>
      <c r="V1313" s="15"/>
      <c r="W1313" s="13"/>
      <c r="X1313" s="13"/>
      <c r="Y1313" s="13"/>
      <c r="Z1313" s="13"/>
      <c r="AA1313" s="13"/>
      <c r="AB1313" s="13"/>
      <c r="AC1313" s="13"/>
      <c r="AD1313" s="13"/>
      <c r="AE1313" s="13"/>
      <c r="AF1313" s="13"/>
    </row>
    <row r="1314" customFormat="false" ht="15" hidden="false" customHeight="true" outlineLevel="0" collapsed="false">
      <c r="A1314" s="60" t="s">
        <v>73</v>
      </c>
      <c r="B1314" s="61" t="str">
        <f aca="false">VLOOKUP(A1314,PROGRAMAS!A:I,5,0)</f>
        <v>TEMÁTICO</v>
      </c>
      <c r="C1314" s="62" t="str">
        <f aca="false">VLOOKUP(A1314,PROGRAMAS!A:I,2,0)</f>
        <v>DESENVOLVIMENTO E INTEGRAÇÃO DOS TRANSPORTES E LOGÍSTICA</v>
      </c>
      <c r="D1314" s="62" t="str">
        <f aca="false">VLOOKUP(A1314,PROGRAMAS!A:O,3,0)</f>
        <v>DIRETRIZ III</v>
      </c>
      <c r="E1314" s="62" t="str">
        <f aca="false">VLOOKUP(A1314,PROGRAMAS!A:O,6,0)</f>
        <v>INFRAESTRUTURA</v>
      </c>
      <c r="F1314" s="74" t="s">
        <v>2660</v>
      </c>
      <c r="G1314" s="66" t="str">
        <f aca="false">VLOOKUP(F1314,'AÇÕES ORÇAMENTÁRIAS'!D:E,2,0)</f>
        <v>1140</v>
      </c>
      <c r="H1314" s="65" t="n">
        <f aca="false">VLOOKUP(CONCATENATE(G1314,J1314),'AÇÕES ORÇAMENTÁRIAS'!O:P,2,0)</f>
        <v>9851000</v>
      </c>
      <c r="I1314" s="65" t="n">
        <f aca="false">VLOOKUP(CONCATENATE(G1314,J1314),'AÇÕES ORÇAMENTÁRIAS'!O:Q,3,0)</f>
        <v>11846.79</v>
      </c>
      <c r="J1314" s="66" t="str">
        <f aca="false">LEFT(K1314,5)</f>
        <v>46202</v>
      </c>
      <c r="K1314" s="67" t="s">
        <v>2645</v>
      </c>
      <c r="L1314" s="82" t="s">
        <v>2661</v>
      </c>
      <c r="M1314" s="66" t="str">
        <f aca="false">VLOOKUP(L1314,'AÇÕES ESTRATÉGICAS'!D:E,2,0)</f>
        <v>2204</v>
      </c>
      <c r="N1314" s="66" t="str">
        <f aca="false">CONCATENATE(J1314,O1314)</f>
        <v>46202SISTEMAS DE CONTROLE DE SINALIZAÇÃO E COMUNICAÇÃO</v>
      </c>
      <c r="O1314" s="13" t="s">
        <v>2668</v>
      </c>
      <c r="P1314" s="13" t="s">
        <v>213</v>
      </c>
      <c r="Q1314" s="15" t="n">
        <v>25</v>
      </c>
      <c r="R1314" s="69" t="str">
        <f aca="false">VLOOKUP(O1314,'PRODUTOS PPA'!G:G,1,0)</f>
        <v>SISTEMAS DE CONTROLE DE SINALIZAÇÃO E COMUNICAÇÃO</v>
      </c>
      <c r="S1314" s="15" t="s">
        <v>2660</v>
      </c>
      <c r="T1314" s="15" t="s">
        <v>2663</v>
      </c>
      <c r="U1314" s="15" t="n">
        <v>9851000</v>
      </c>
      <c r="V1314" s="15"/>
      <c r="W1314" s="13"/>
      <c r="X1314" s="13"/>
      <c r="Y1314" s="13"/>
      <c r="Z1314" s="13"/>
      <c r="AA1314" s="13"/>
      <c r="AB1314" s="13"/>
      <c r="AC1314" s="13"/>
      <c r="AD1314" s="13"/>
      <c r="AE1314" s="13"/>
      <c r="AF1314" s="13"/>
    </row>
    <row r="1315" customFormat="false" ht="15" hidden="false" customHeight="true" outlineLevel="0" collapsed="false">
      <c r="A1315" s="60" t="s">
        <v>73</v>
      </c>
      <c r="B1315" s="61" t="str">
        <f aca="false">VLOOKUP(A1315,PROGRAMAS!A:I,5,0)</f>
        <v>TEMÁTICO</v>
      </c>
      <c r="C1315" s="62" t="str">
        <f aca="false">VLOOKUP(A1315,PROGRAMAS!A:I,2,0)</f>
        <v>DESENVOLVIMENTO E INTEGRAÇÃO DOS TRANSPORTES E LOGÍSTICA</v>
      </c>
      <c r="D1315" s="62" t="str">
        <f aca="false">VLOOKUP(A1315,PROGRAMAS!A:O,3,0)</f>
        <v>DIRETRIZ III</v>
      </c>
      <c r="E1315" s="62" t="str">
        <f aca="false">VLOOKUP(A1315,PROGRAMAS!A:O,6,0)</f>
        <v>INFRAESTRUTURA</v>
      </c>
      <c r="F1315" s="73" t="e">
        <f aca="false">#N/A</f>
        <v>#N/A</v>
      </c>
      <c r="G1315" s="66" t="e">
        <f aca="false">VLOOKUP(F1315,'AÇÕES ORÇAMENTÁRIAS'!D:E,2,0)</f>
        <v>#N/A</v>
      </c>
      <c r="H1315" s="65" t="e">
        <f aca="false">VLOOKUP(CONCATENATE(G1315,J1315),'AÇÕES ORÇAMENTÁRIAS'!O:P,2,0)</f>
        <v>#N/A</v>
      </c>
      <c r="I1315" s="65" t="e">
        <f aca="false">VLOOKUP(CONCATENATE(G1315,J1315),'AÇÕES ORÇAMENTÁRIAS'!O:Q,3,0)</f>
        <v>#N/A</v>
      </c>
      <c r="J1315" s="66" t="str">
        <f aca="false">LEFT(K1315,5)</f>
        <v>46202</v>
      </c>
      <c r="K1315" s="67" t="s">
        <v>2645</v>
      </c>
      <c r="L1315" s="82" t="s">
        <v>2669</v>
      </c>
      <c r="M1315" s="66" t="str">
        <f aca="false">VLOOKUP(L1315,'AÇÕES ESTRATÉGICAS'!D:E,2,0)</f>
        <v>2703</v>
      </c>
      <c r="N1315" s="66" t="str">
        <f aca="false">CONCATENATE(J1315,O1315)</f>
        <v>46202INFRAESTRUTURA FERROVIÁRIA E MATERIAL RODANTE</v>
      </c>
      <c r="O1315" s="13" t="s">
        <v>2670</v>
      </c>
      <c r="P1315" s="13" t="s">
        <v>213</v>
      </c>
      <c r="Q1315" s="15" t="n">
        <v>20</v>
      </c>
      <c r="R1315" s="69" t="str">
        <f aca="false">VLOOKUP(O1315,'PRODUTOS PPA'!G:G,1,0)</f>
        <v>INFRAESTRUTURA FERROVIÁRIA E MATERIAL RODANTE</v>
      </c>
      <c r="S1315" s="15" t="e">
        <f aca="false">#N/A</f>
        <v>#N/A</v>
      </c>
      <c r="T1315" s="15" t="e">
        <f aca="false">#N/A</f>
        <v>#N/A</v>
      </c>
      <c r="U1315" s="15" t="e">
        <f aca="false">#N/A</f>
        <v>#N/A</v>
      </c>
      <c r="V1315" s="15"/>
      <c r="W1315" s="13"/>
      <c r="X1315" s="13"/>
      <c r="Y1315" s="13"/>
      <c r="Z1315" s="13"/>
      <c r="AA1315" s="13"/>
      <c r="AB1315" s="13"/>
      <c r="AC1315" s="13"/>
      <c r="AD1315" s="13"/>
      <c r="AE1315" s="13"/>
      <c r="AF1315" s="13"/>
    </row>
    <row r="1316" customFormat="false" ht="15" hidden="false" customHeight="true" outlineLevel="0" collapsed="false">
      <c r="A1316" s="60" t="s">
        <v>73</v>
      </c>
      <c r="B1316" s="61" t="str">
        <f aca="false">VLOOKUP(A1316,PROGRAMAS!A:I,5,0)</f>
        <v>TEMÁTICO</v>
      </c>
      <c r="C1316" s="62" t="str">
        <f aca="false">VLOOKUP(A1316,PROGRAMAS!A:I,2,0)</f>
        <v>DESENVOLVIMENTO E INTEGRAÇÃO DOS TRANSPORTES E LOGÍSTICA</v>
      </c>
      <c r="D1316" s="62" t="str">
        <f aca="false">VLOOKUP(A1316,PROGRAMAS!A:O,3,0)</f>
        <v>DIRETRIZ III</v>
      </c>
      <c r="E1316" s="62" t="str">
        <f aca="false">VLOOKUP(A1316,PROGRAMAS!A:O,6,0)</f>
        <v>INFRAESTRUTURA</v>
      </c>
      <c r="F1316" s="73" t="e">
        <f aca="false">#N/A</f>
        <v>#N/A</v>
      </c>
      <c r="G1316" s="66" t="e">
        <f aca="false">VLOOKUP(F1316,'AÇÕES ORÇAMENTÁRIAS'!D:E,2,0)</f>
        <v>#N/A</v>
      </c>
      <c r="H1316" s="65" t="e">
        <f aca="false">VLOOKUP(CONCATENATE(G1316,J1316),'AÇÕES ORÇAMENTÁRIAS'!O:P,2,0)</f>
        <v>#N/A</v>
      </c>
      <c r="I1316" s="65" t="e">
        <f aca="false">VLOOKUP(CONCATENATE(G1316,J1316),'AÇÕES ORÇAMENTÁRIAS'!O:Q,3,0)</f>
        <v>#N/A</v>
      </c>
      <c r="J1316" s="66" t="str">
        <f aca="false">LEFT(K1316,5)</f>
        <v>46202</v>
      </c>
      <c r="K1316" s="67" t="s">
        <v>2645</v>
      </c>
      <c r="L1316" s="82" t="s">
        <v>2671</v>
      </c>
      <c r="M1316" s="66" t="str">
        <f aca="false">VLOOKUP(L1316,'AÇÕES ESTRATÉGICAS'!D:E,2,0)</f>
        <v>2742</v>
      </c>
      <c r="N1316" s="66" t="str">
        <f aca="false">CONCATENATE(J1316,O1316)</f>
        <v>46202LINHA E IMPLANTAÇÃO DO SISTEMA DE PASSAGEIROS ENTRE AS CIDADES DE PARNAÍBA DE LUIS CORREIA IMPLANTADA</v>
      </c>
      <c r="O1316" s="13" t="s">
        <v>2672</v>
      </c>
      <c r="P1316" s="13" t="s">
        <v>1869</v>
      </c>
      <c r="Q1316" s="15" t="n">
        <v>3</v>
      </c>
      <c r="R1316" s="69" t="str">
        <f aca="false">VLOOKUP(O1316,'PRODUTOS PPA'!G:G,1,0)</f>
        <v>LINHA E IMPLANTAÇÃO DO SISTEMA DE PASSAGEIROS ENTRE AS CIDADES DE PARNAÍBA DE LUIS CORREIA IMPLANTADA</v>
      </c>
      <c r="S1316" s="15" t="e">
        <f aca="false">#N/A</f>
        <v>#N/A</v>
      </c>
      <c r="T1316" s="15" t="e">
        <f aca="false">#N/A</f>
        <v>#N/A</v>
      </c>
      <c r="U1316" s="15" t="e">
        <f aca="false">#N/A</f>
        <v>#N/A</v>
      </c>
      <c r="V1316" s="15"/>
      <c r="W1316" s="13"/>
      <c r="X1316" s="13"/>
      <c r="Y1316" s="13"/>
      <c r="Z1316" s="13"/>
      <c r="AA1316" s="13"/>
      <c r="AB1316" s="13"/>
      <c r="AC1316" s="13"/>
      <c r="AD1316" s="13"/>
      <c r="AE1316" s="13"/>
      <c r="AF1316" s="13"/>
    </row>
    <row r="1317" customFormat="false" ht="15" hidden="false" customHeight="true" outlineLevel="0" collapsed="false">
      <c r="A1317" s="60" t="s">
        <v>73</v>
      </c>
      <c r="B1317" s="61" t="str">
        <f aca="false">VLOOKUP(A1317,PROGRAMAS!A:I,5,0)</f>
        <v>TEMÁTICO</v>
      </c>
      <c r="C1317" s="62" t="str">
        <f aca="false">VLOOKUP(A1317,PROGRAMAS!A:I,2,0)</f>
        <v>DESENVOLVIMENTO E INTEGRAÇÃO DOS TRANSPORTES E LOGÍSTICA</v>
      </c>
      <c r="D1317" s="62" t="str">
        <f aca="false">VLOOKUP(A1317,PROGRAMAS!A:O,3,0)</f>
        <v>DIRETRIZ III</v>
      </c>
      <c r="E1317" s="62" t="str">
        <f aca="false">VLOOKUP(A1317,PROGRAMAS!A:O,6,0)</f>
        <v>INFRAESTRUTURA</v>
      </c>
      <c r="F1317" s="73" t="e">
        <f aca="false">#N/A</f>
        <v>#N/A</v>
      </c>
      <c r="G1317" s="66" t="e">
        <f aca="false">VLOOKUP(F1317,'AÇÕES ORÇAMENTÁRIAS'!D:E,2,0)</f>
        <v>#N/A</v>
      </c>
      <c r="H1317" s="65" t="e">
        <f aca="false">VLOOKUP(CONCATENATE(G1317,J1317),'AÇÕES ORÇAMENTÁRIAS'!O:P,2,0)</f>
        <v>#N/A</v>
      </c>
      <c r="I1317" s="65" t="e">
        <f aca="false">VLOOKUP(CONCATENATE(G1317,J1317),'AÇÕES ORÇAMENTÁRIAS'!O:Q,3,0)</f>
        <v>#N/A</v>
      </c>
      <c r="J1317" s="66" t="str">
        <f aca="false">LEFT(K1317,5)</f>
        <v>46202</v>
      </c>
      <c r="K1317" s="67" t="s">
        <v>2645</v>
      </c>
      <c r="L1317" s="82" t="s">
        <v>2673</v>
      </c>
      <c r="M1317" s="66" t="str">
        <f aca="false">VLOOKUP(L1317,'AÇÕES ESTRATÉGICAS'!D:E,2,0)</f>
        <v>2690</v>
      </c>
      <c r="N1317" s="66" t="str">
        <f aca="false">CONCATENATE(J1317,O1317)</f>
        <v>46202MATERIAL RODANTE EXISTENTE RECUPERADO</v>
      </c>
      <c r="O1317" s="13" t="s">
        <v>2674</v>
      </c>
      <c r="P1317" s="13" t="s">
        <v>213</v>
      </c>
      <c r="Q1317" s="15" t="n">
        <v>25</v>
      </c>
      <c r="R1317" s="69" t="str">
        <f aca="false">VLOOKUP(O1317,'PRODUTOS PPA'!G:G,1,0)</f>
        <v>MATERIAL RODANTE EXISTENTE RECUPERADO</v>
      </c>
      <c r="S1317" s="15" t="e">
        <f aca="false">#N/A</f>
        <v>#N/A</v>
      </c>
      <c r="T1317" s="15" t="e">
        <f aca="false">#N/A</f>
        <v>#N/A</v>
      </c>
      <c r="U1317" s="15" t="e">
        <f aca="false">#N/A</f>
        <v>#N/A</v>
      </c>
      <c r="V1317" s="15"/>
      <c r="W1317" s="13"/>
      <c r="X1317" s="13"/>
      <c r="Y1317" s="13"/>
      <c r="Z1317" s="13"/>
      <c r="AA1317" s="13"/>
      <c r="AB1317" s="13"/>
      <c r="AC1317" s="13"/>
      <c r="AD1317" s="13"/>
      <c r="AE1317" s="13"/>
      <c r="AF1317" s="13"/>
    </row>
    <row r="1318" customFormat="false" ht="15" hidden="false" customHeight="true" outlineLevel="0" collapsed="false">
      <c r="A1318" s="60" t="s">
        <v>73</v>
      </c>
      <c r="B1318" s="61" t="str">
        <f aca="false">VLOOKUP(A1318,PROGRAMAS!A:I,5,0)</f>
        <v>TEMÁTICO</v>
      </c>
      <c r="C1318" s="62" t="str">
        <f aca="false">VLOOKUP(A1318,PROGRAMAS!A:I,2,0)</f>
        <v>DESENVOLVIMENTO E INTEGRAÇÃO DOS TRANSPORTES E LOGÍSTICA</v>
      </c>
      <c r="D1318" s="62" t="str">
        <f aca="false">VLOOKUP(A1318,PROGRAMAS!A:O,3,0)</f>
        <v>DIRETRIZ III</v>
      </c>
      <c r="E1318" s="62" t="str">
        <f aca="false">VLOOKUP(A1318,PROGRAMAS!A:O,6,0)</f>
        <v>INFRAESTRUTURA</v>
      </c>
      <c r="F1318" s="73" t="e">
        <f aca="false">#N/A</f>
        <v>#N/A</v>
      </c>
      <c r="G1318" s="66" t="e">
        <f aca="false">VLOOKUP(F1318,'AÇÕES ORÇAMENTÁRIAS'!D:E,2,0)</f>
        <v>#N/A</v>
      </c>
      <c r="H1318" s="65" t="e">
        <f aca="false">VLOOKUP(CONCATENATE(G1318,J1318),'AÇÕES ORÇAMENTÁRIAS'!O:P,2,0)</f>
        <v>#N/A</v>
      </c>
      <c r="I1318" s="65" t="e">
        <f aca="false">VLOOKUP(CONCATENATE(G1318,J1318),'AÇÕES ORÇAMENTÁRIAS'!O:Q,3,0)</f>
        <v>#N/A</v>
      </c>
      <c r="J1318" s="66" t="str">
        <f aca="false">LEFT(K1318,5)</f>
        <v>46202</v>
      </c>
      <c r="K1318" s="67" t="s">
        <v>2645</v>
      </c>
      <c r="L1318" s="82" t="s">
        <v>2673</v>
      </c>
      <c r="M1318" s="66" t="str">
        <f aca="false">VLOOKUP(L1318,'AÇÕES ESTRATÉGICAS'!D:E,2,0)</f>
        <v>2690</v>
      </c>
      <c r="N1318" s="66" t="str">
        <f aca="false">CONCATENATE(J1318,O1318)</f>
        <v>46202VAGÕES, INCLUINDO CARROS DE TRAÇÃO E CARROS DE PASSAGEIROS, ADQUIRIDOS</v>
      </c>
      <c r="O1318" s="13" t="s">
        <v>2675</v>
      </c>
      <c r="P1318" s="13" t="s">
        <v>147</v>
      </c>
      <c r="Q1318" s="15" t="n">
        <v>4</v>
      </c>
      <c r="R1318" s="69" t="str">
        <f aca="false">VLOOKUP(O1318,'PRODUTOS PPA'!G:G,1,0)</f>
        <v>VAGÕES, INCLUINDO CARROS DE TRAÇÃO E CARROS DE PASSAGEIROS, ADQUIRIDOS</v>
      </c>
      <c r="S1318" s="15" t="e">
        <f aca="false">#N/A</f>
        <v>#N/A</v>
      </c>
      <c r="T1318" s="15" t="e">
        <f aca="false">#N/A</f>
        <v>#N/A</v>
      </c>
      <c r="U1318" s="15" t="e">
        <f aca="false">#N/A</f>
        <v>#N/A</v>
      </c>
      <c r="V1318" s="15"/>
      <c r="W1318" s="13"/>
      <c r="X1318" s="13"/>
      <c r="Y1318" s="13"/>
      <c r="Z1318" s="13"/>
      <c r="AA1318" s="13"/>
      <c r="AB1318" s="13"/>
      <c r="AC1318" s="13"/>
      <c r="AD1318" s="13"/>
      <c r="AE1318" s="13"/>
      <c r="AF1318" s="13"/>
    </row>
    <row r="1319" customFormat="false" ht="15" hidden="false" customHeight="true" outlineLevel="0" collapsed="false">
      <c r="A1319" s="60" t="s">
        <v>94</v>
      </c>
      <c r="B1319" s="61" t="str">
        <f aca="false">VLOOKUP(A1319,PROGRAMAS!A:I,5,0)</f>
        <v>GESTÃO</v>
      </c>
      <c r="C1319" s="62" t="str">
        <f aca="false">VLOOKUP(A1319,PROGRAMAS!A:I,2,0)</f>
        <v>GESTÃO E MANUTENÇÃO DO PODER EXECUTIVO</v>
      </c>
      <c r="D1319" s="62" t="str">
        <f aca="false">VLOOKUP(A1319,PROGRAMAS!A:O,3,0)</f>
        <v>DIRETRIZ IV</v>
      </c>
      <c r="E1319" s="62"/>
      <c r="F1319" s="74" t="s">
        <v>255</v>
      </c>
      <c r="G1319" s="66" t="str">
        <f aca="false">VLOOKUP(F1319,'AÇÕES ORÇAMENTÁRIAS'!D:E,2,0)</f>
        <v>2000</v>
      </c>
      <c r="H1319" s="65" t="n">
        <f aca="false">VLOOKUP(CONCATENATE(G1319,J1319),'AÇÕES ORÇAMENTÁRIAS'!O:P,2,0)</f>
        <v>1757995</v>
      </c>
      <c r="I1319" s="65" t="n">
        <f aca="false">VLOOKUP(CONCATENATE(G1319,J1319),'AÇÕES ORÇAMENTÁRIAS'!O:Q,3,0)</f>
        <v>914477.62</v>
      </c>
      <c r="J1319" s="66" t="str">
        <f aca="false">LEFT(K1319,5)</f>
        <v>46202</v>
      </c>
      <c r="K1319" s="67" t="s">
        <v>2645</v>
      </c>
      <c r="L1319" s="82" t="s">
        <v>2676</v>
      </c>
      <c r="M1319" s="66" t="str">
        <f aca="false">VLOOKUP(L1319,'AÇÕES ESTRATÉGICAS'!D:E,2,0)</f>
        <v>2496</v>
      </c>
      <c r="N1319" s="66" t="str">
        <f aca="false">CONCATENATE(J1319,O1319)</f>
        <v>46202ORGÃO ESTRUTURADO E EM FUNCIONAMENTO</v>
      </c>
      <c r="O1319" s="13" t="s">
        <v>2677</v>
      </c>
      <c r="P1319" s="13" t="s">
        <v>213</v>
      </c>
      <c r="Q1319" s="15" t="n">
        <v>25</v>
      </c>
      <c r="R1319" s="69" t="str">
        <f aca="false">VLOOKUP(O1319,'PRODUTOS PPA'!G:G,1,0)</f>
        <v>ORGÃO ESTRUTURADO E EM FUNCIONAMENTO</v>
      </c>
      <c r="S1319" s="15" t="s">
        <v>255</v>
      </c>
      <c r="T1319" s="15" t="s">
        <v>260</v>
      </c>
      <c r="U1319" s="15" t="n">
        <v>1757995</v>
      </c>
      <c r="V1319" s="15"/>
      <c r="W1319" s="13"/>
      <c r="X1319" s="13"/>
      <c r="Y1319" s="13"/>
      <c r="Z1319" s="13"/>
      <c r="AA1319" s="13"/>
      <c r="AB1319" s="13"/>
      <c r="AC1319" s="13"/>
      <c r="AD1319" s="13"/>
      <c r="AE1319" s="13"/>
      <c r="AF1319" s="13"/>
    </row>
    <row r="1320" customFormat="false" ht="15" hidden="false" customHeight="true" outlineLevel="0" collapsed="false">
      <c r="A1320" s="60" t="s">
        <v>94</v>
      </c>
      <c r="B1320" s="61" t="str">
        <f aca="false">VLOOKUP(A1320,PROGRAMAS!A:I,5,0)</f>
        <v>GESTÃO</v>
      </c>
      <c r="C1320" s="62" t="str">
        <f aca="false">VLOOKUP(A1320,PROGRAMAS!A:I,2,0)</f>
        <v>GESTÃO E MANUTENÇÃO DO PODER EXECUTIVO</v>
      </c>
      <c r="D1320" s="62" t="str">
        <f aca="false">VLOOKUP(A1320,PROGRAMAS!A:O,3,0)</f>
        <v>DIRETRIZ IV</v>
      </c>
      <c r="E1320" s="62"/>
      <c r="F1320" s="74" t="s">
        <v>255</v>
      </c>
      <c r="G1320" s="66" t="str">
        <f aca="false">VLOOKUP(F1320,'AÇÕES ORÇAMENTÁRIAS'!D:E,2,0)</f>
        <v>2000</v>
      </c>
      <c r="H1320" s="65" t="n">
        <f aca="false">VLOOKUP(CONCATENATE(G1320,J1320),'AÇÕES ORÇAMENTÁRIAS'!O:P,2,0)</f>
        <v>1757995</v>
      </c>
      <c r="I1320" s="65" t="n">
        <f aca="false">VLOOKUP(CONCATENATE(G1320,J1320),'AÇÕES ORÇAMENTÁRIAS'!O:Q,3,0)</f>
        <v>914477.62</v>
      </c>
      <c r="J1320" s="66" t="str">
        <f aca="false">LEFT(K1320,5)</f>
        <v>46202</v>
      </c>
      <c r="K1320" s="67" t="s">
        <v>2645</v>
      </c>
      <c r="L1320" s="82" t="s">
        <v>2676</v>
      </c>
      <c r="M1320" s="66" t="str">
        <f aca="false">VLOOKUP(L1320,'AÇÕES ESTRATÉGICAS'!D:E,2,0)</f>
        <v>2496</v>
      </c>
      <c r="N1320" s="66" t="str">
        <f aca="false">CONCATENATE(J1320,O1320)</f>
        <v>46202REALIZAÇÃO DE CONCURSO PÚBLICO</v>
      </c>
      <c r="O1320" s="13" t="s">
        <v>2678</v>
      </c>
      <c r="P1320" s="13" t="s">
        <v>1610</v>
      </c>
      <c r="Q1320" s="15" t="n">
        <v>1</v>
      </c>
      <c r="R1320" s="69" t="str">
        <f aca="false">VLOOKUP(O1320,'PRODUTOS PPA'!G:G,1,0)</f>
        <v>REALIZAÇÃO DE CONCURSO PÚBLICO</v>
      </c>
      <c r="S1320" s="15" t="s">
        <v>255</v>
      </c>
      <c r="T1320" s="15" t="s">
        <v>260</v>
      </c>
      <c r="U1320" s="15" t="n">
        <v>1757995</v>
      </c>
      <c r="V1320" s="15"/>
      <c r="W1320" s="13"/>
      <c r="X1320" s="13"/>
      <c r="Y1320" s="13"/>
      <c r="Z1320" s="13"/>
      <c r="AA1320" s="13"/>
      <c r="AB1320" s="13"/>
      <c r="AC1320" s="13"/>
      <c r="AD1320" s="13"/>
      <c r="AE1320" s="13"/>
      <c r="AF1320" s="13"/>
    </row>
    <row r="1321" customFormat="false" ht="15" hidden="false" customHeight="true" outlineLevel="0" collapsed="false">
      <c r="A1321" s="60" t="s">
        <v>51</v>
      </c>
      <c r="B1321" s="61" t="str">
        <f aca="false">VLOOKUP(A1321,PROGRAMAS!A:I,5,0)</f>
        <v>TEMÁTICO</v>
      </c>
      <c r="C1321" s="62" t="str">
        <f aca="false">VLOOKUP(A1321,PROGRAMAS!A:I,2,0)</f>
        <v>GESTÃO MODERNA ORIENTADA PARA RESULTADOS</v>
      </c>
      <c r="D1321" s="62" t="str">
        <f aca="false">VLOOKUP(A1321,PROGRAMAS!A:O,3,0)</f>
        <v>DIRETRIZ IV</v>
      </c>
      <c r="E1321" s="62" t="str">
        <f aca="false">VLOOKUP(A1321,PROGRAMAS!A:O,6,0)</f>
        <v>INSTITUCIONAL</v>
      </c>
      <c r="F1321" s="74" t="s">
        <v>2679</v>
      </c>
      <c r="G1321" s="66" t="str">
        <f aca="false">VLOOKUP(F1321,'AÇÕES ORÇAMENTÁRIAS'!D:E,2,0)</f>
        <v>1323</v>
      </c>
      <c r="H1321" s="65" t="n">
        <f aca="false">VLOOKUP(CONCATENATE(G1321,J1321),'AÇÕES ORÇAMENTÁRIAS'!O:P,2,0)</f>
        <v>170000</v>
      </c>
      <c r="I1321" s="65" t="n">
        <f aca="false">VLOOKUP(CONCATENATE(G1321,J1321),'AÇÕES ORÇAMENTÁRIAS'!O:Q,3,0)</f>
        <v>3872.04</v>
      </c>
      <c r="J1321" s="66" t="str">
        <f aca="false">LEFT(K1321,5)</f>
        <v>47101</v>
      </c>
      <c r="K1321" s="67" t="s">
        <v>2680</v>
      </c>
      <c r="L1321" s="82" t="s">
        <v>2679</v>
      </c>
      <c r="M1321" s="66" t="str">
        <f aca="false">VLOOKUP(L1321,'AÇÕES ESTRATÉGICAS'!D:E,2,0)</f>
        <v>1624</v>
      </c>
      <c r="N1321" s="66" t="str">
        <f aca="false">CONCATENATE(J1321,O1321)</f>
        <v>47101EQUIPAMENTOS DE INFORMÁTICA ADQUIRIDOS</v>
      </c>
      <c r="O1321" s="13" t="s">
        <v>1819</v>
      </c>
      <c r="P1321" s="13" t="s">
        <v>147</v>
      </c>
      <c r="Q1321" s="15" t="n">
        <v>1</v>
      </c>
      <c r="R1321" s="69" t="str">
        <f aca="false">VLOOKUP(O1321,'PRODUTOS PPA'!G:G,1,0)</f>
        <v>EQUIPAMENTOS DE INFORMÁTICA ADQUIRIDOS</v>
      </c>
      <c r="S1321" s="15" t="s">
        <v>2679</v>
      </c>
      <c r="T1321" s="15" t="s">
        <v>2681</v>
      </c>
      <c r="U1321" s="15" t="n">
        <v>170000</v>
      </c>
      <c r="V1321" s="15"/>
      <c r="W1321" s="13"/>
      <c r="X1321" s="13"/>
      <c r="Y1321" s="13"/>
      <c r="Z1321" s="13"/>
      <c r="AA1321" s="13"/>
      <c r="AB1321" s="13"/>
      <c r="AC1321" s="13"/>
      <c r="AD1321" s="13"/>
      <c r="AE1321" s="13"/>
      <c r="AF1321" s="13"/>
    </row>
    <row r="1322" customFormat="false" ht="15" hidden="false" customHeight="true" outlineLevel="0" collapsed="false">
      <c r="A1322" s="60" t="s">
        <v>51</v>
      </c>
      <c r="B1322" s="61" t="str">
        <f aca="false">VLOOKUP(A1322,PROGRAMAS!A:I,5,0)</f>
        <v>TEMÁTICO</v>
      </c>
      <c r="C1322" s="62" t="str">
        <f aca="false">VLOOKUP(A1322,PROGRAMAS!A:I,2,0)</f>
        <v>GESTÃO MODERNA ORIENTADA PARA RESULTADOS</v>
      </c>
      <c r="D1322" s="62" t="str">
        <f aca="false">VLOOKUP(A1322,PROGRAMAS!A:O,3,0)</f>
        <v>DIRETRIZ IV</v>
      </c>
      <c r="E1322" s="62" t="str">
        <f aca="false">VLOOKUP(A1322,PROGRAMAS!A:O,6,0)</f>
        <v>INSTITUCIONAL</v>
      </c>
      <c r="F1322" s="74" t="s">
        <v>2679</v>
      </c>
      <c r="G1322" s="66" t="str">
        <f aca="false">VLOOKUP(F1322,'AÇÕES ORÇAMENTÁRIAS'!D:E,2,0)</f>
        <v>1323</v>
      </c>
      <c r="H1322" s="65" t="n">
        <f aca="false">VLOOKUP(CONCATENATE(G1322,J1322),'AÇÕES ORÇAMENTÁRIAS'!O:P,2,0)</f>
        <v>170000</v>
      </c>
      <c r="I1322" s="65" t="n">
        <f aca="false">VLOOKUP(CONCATENATE(G1322,J1322),'AÇÕES ORÇAMENTÁRIAS'!O:Q,3,0)</f>
        <v>3872.04</v>
      </c>
      <c r="J1322" s="66" t="str">
        <f aca="false">LEFT(K1322,5)</f>
        <v>47101</v>
      </c>
      <c r="K1322" s="67" t="s">
        <v>2680</v>
      </c>
      <c r="L1322" s="82" t="s">
        <v>2679</v>
      </c>
      <c r="M1322" s="66" t="str">
        <f aca="false">VLOOKUP(L1322,'AÇÕES ESTRATÉGICAS'!D:E,2,0)</f>
        <v>1624</v>
      </c>
      <c r="N1322" s="66" t="str">
        <f aca="false">CONCATENATE(J1322,O1322)</f>
        <v>47101REFORMA E/OU AMPLIAÇÃO DA SEDE REALIZADA</v>
      </c>
      <c r="O1322" s="13" t="s">
        <v>2682</v>
      </c>
      <c r="P1322" s="13" t="s">
        <v>473</v>
      </c>
      <c r="Q1322" s="15" t="n">
        <v>1</v>
      </c>
      <c r="R1322" s="69" t="str">
        <f aca="false">VLOOKUP(O1322,'PRODUTOS PPA'!G:G,1,0)</f>
        <v>REFORMA E/OU AMPLIAÇÃO DA SEDE REALIZADA</v>
      </c>
      <c r="S1322" s="15" t="s">
        <v>2679</v>
      </c>
      <c r="T1322" s="15" t="s">
        <v>2681</v>
      </c>
      <c r="U1322" s="15" t="n">
        <v>170000</v>
      </c>
      <c r="V1322" s="15"/>
      <c r="W1322" s="13"/>
      <c r="X1322" s="13"/>
      <c r="Y1322" s="13"/>
      <c r="Z1322" s="13"/>
      <c r="AA1322" s="13"/>
      <c r="AB1322" s="13"/>
      <c r="AC1322" s="13"/>
      <c r="AD1322" s="13"/>
      <c r="AE1322" s="13"/>
      <c r="AF1322" s="13"/>
    </row>
    <row r="1323" customFormat="false" ht="15" hidden="false" customHeight="true" outlineLevel="0" collapsed="false">
      <c r="A1323" s="60" t="s">
        <v>51</v>
      </c>
      <c r="B1323" s="61" t="str">
        <f aca="false">VLOOKUP(A1323,PROGRAMAS!A:I,5,0)</f>
        <v>TEMÁTICO</v>
      </c>
      <c r="C1323" s="62" t="str">
        <f aca="false">VLOOKUP(A1323,PROGRAMAS!A:I,2,0)</f>
        <v>GESTÃO MODERNA ORIENTADA PARA RESULTADOS</v>
      </c>
      <c r="D1323" s="62" t="str">
        <f aca="false">VLOOKUP(A1323,PROGRAMAS!A:O,3,0)</f>
        <v>DIRETRIZ IV</v>
      </c>
      <c r="E1323" s="62" t="str">
        <f aca="false">VLOOKUP(A1323,PROGRAMAS!A:O,6,0)</f>
        <v>INSTITUCIONAL</v>
      </c>
      <c r="F1323" s="74" t="s">
        <v>2679</v>
      </c>
      <c r="G1323" s="66" t="str">
        <f aca="false">VLOOKUP(F1323,'AÇÕES ORÇAMENTÁRIAS'!D:E,2,0)</f>
        <v>1323</v>
      </c>
      <c r="H1323" s="65" t="n">
        <f aca="false">VLOOKUP(CONCATENATE(G1323,J1323),'AÇÕES ORÇAMENTÁRIAS'!O:P,2,0)</f>
        <v>170000</v>
      </c>
      <c r="I1323" s="65" t="n">
        <f aca="false">VLOOKUP(CONCATENATE(G1323,J1323),'AÇÕES ORÇAMENTÁRIAS'!O:Q,3,0)</f>
        <v>3872.04</v>
      </c>
      <c r="J1323" s="66" t="str">
        <f aca="false">LEFT(K1323,5)</f>
        <v>47101</v>
      </c>
      <c r="K1323" s="67" t="s">
        <v>2680</v>
      </c>
      <c r="L1323" s="82" t="s">
        <v>2679</v>
      </c>
      <c r="M1323" s="66" t="str">
        <f aca="false">VLOOKUP(L1323,'AÇÕES ESTRATÉGICAS'!D:E,2,0)</f>
        <v>1624</v>
      </c>
      <c r="N1323" s="66" t="str">
        <f aca="false">CONCATENATE(J1323,O1323)</f>
        <v>47101SERVIDORES CAPACITADOS</v>
      </c>
      <c r="O1323" s="13" t="s">
        <v>254</v>
      </c>
      <c r="P1323" s="13" t="s">
        <v>147</v>
      </c>
      <c r="Q1323" s="15" t="n">
        <v>10</v>
      </c>
      <c r="R1323" s="69" t="str">
        <f aca="false">VLOOKUP(O1323,'PRODUTOS PPA'!G:G,1,0)</f>
        <v>SERVIDORES CAPACITADOS</v>
      </c>
      <c r="S1323" s="15" t="s">
        <v>2679</v>
      </c>
      <c r="T1323" s="15" t="s">
        <v>2681</v>
      </c>
      <c r="U1323" s="15" t="n">
        <v>170000</v>
      </c>
      <c r="V1323" s="15"/>
      <c r="W1323" s="13"/>
      <c r="X1323" s="13"/>
      <c r="Y1323" s="13"/>
      <c r="Z1323" s="13"/>
      <c r="AA1323" s="13"/>
      <c r="AB1323" s="13"/>
      <c r="AC1323" s="13"/>
      <c r="AD1323" s="13"/>
      <c r="AE1323" s="13"/>
      <c r="AF1323" s="13"/>
    </row>
    <row r="1324" customFormat="false" ht="15" hidden="false" customHeight="true" outlineLevel="0" collapsed="false">
      <c r="A1324" s="60" t="s">
        <v>69</v>
      </c>
      <c r="B1324" s="61" t="str">
        <f aca="false">VLOOKUP(A1324,PROGRAMAS!A:I,5,0)</f>
        <v>TEMÁTICO</v>
      </c>
      <c r="C1324" s="62" t="str">
        <f aca="false">VLOOKUP(A1324,PROGRAMAS!A:I,2,0)</f>
        <v>TURISMO E SUSTENTABILIDADE</v>
      </c>
      <c r="D1324" s="62" t="str">
        <f aca="false">VLOOKUP(A1324,PROGRAMAS!A:O,3,0)</f>
        <v>DIRETRIZ II</v>
      </c>
      <c r="E1324" s="62" t="str">
        <f aca="false">VLOOKUP(A1324,PROGRAMAS!A:O,6,0)</f>
        <v>DESENVOLVIMENTO ECONÔMICO</v>
      </c>
      <c r="F1324" s="74" t="s">
        <v>2683</v>
      </c>
      <c r="G1324" s="66" t="n">
        <v>2324</v>
      </c>
      <c r="H1324" s="65" t="n">
        <f aca="false">VLOOKUP(CONCATENATE(G1324,J1324),'AÇÕES ORÇAMENTÁRIAS'!O:P,2,0)</f>
        <v>0</v>
      </c>
      <c r="I1324" s="65" t="n">
        <f aca="false">VLOOKUP(CONCATENATE(G1324,J1324),'AÇÕES ORÇAMENTÁRIAS'!O:Q,3,0)</f>
        <v>0</v>
      </c>
      <c r="J1324" s="66" t="str">
        <f aca="false">LEFT(K1324,5)</f>
        <v>47101</v>
      </c>
      <c r="K1324" s="67" t="s">
        <v>2680</v>
      </c>
      <c r="L1324" s="82" t="s">
        <v>2684</v>
      </c>
      <c r="M1324" s="66" t="str">
        <f aca="false">VLOOKUP(L1324,'AÇÕES ESTRATÉGICAS'!D:E,2,0)</f>
        <v>1578</v>
      </c>
      <c r="N1324" s="66" t="str">
        <f aca="false">CONCATENATE(J1324,O1324)</f>
        <v>47101CONSÓRCIO ADRS (PI, CE, MA) REATIVADO</v>
      </c>
      <c r="O1324" s="13" t="s">
        <v>2685</v>
      </c>
      <c r="P1324" s="13" t="s">
        <v>403</v>
      </c>
      <c r="Q1324" s="15" t="n">
        <v>1</v>
      </c>
      <c r="R1324" s="69" t="str">
        <f aca="false">VLOOKUP(O1324,'PRODUTOS PPA'!G:G,1,0)</f>
        <v>CONSÓRCIO ADRS (PI, CE, MA) REATIVADO</v>
      </c>
      <c r="S1324" s="15" t="s">
        <v>2683</v>
      </c>
      <c r="T1324" s="15" t="n">
        <v>2324</v>
      </c>
      <c r="U1324" s="15" t="n">
        <v>0</v>
      </c>
      <c r="V1324" s="15"/>
      <c r="W1324" s="13"/>
      <c r="X1324" s="13"/>
      <c r="Y1324" s="13"/>
      <c r="Z1324" s="13"/>
      <c r="AA1324" s="13"/>
      <c r="AB1324" s="13"/>
      <c r="AC1324" s="13"/>
      <c r="AD1324" s="13"/>
      <c r="AE1324" s="13"/>
      <c r="AF1324" s="13"/>
    </row>
    <row r="1325" customFormat="false" ht="15" hidden="false" customHeight="true" outlineLevel="0" collapsed="false">
      <c r="A1325" s="60" t="s">
        <v>69</v>
      </c>
      <c r="B1325" s="61" t="str">
        <f aca="false">VLOOKUP(A1325,PROGRAMAS!A:I,5,0)</f>
        <v>TEMÁTICO</v>
      </c>
      <c r="C1325" s="62" t="str">
        <f aca="false">VLOOKUP(A1325,PROGRAMAS!A:I,2,0)</f>
        <v>TURISMO E SUSTENTABILIDADE</v>
      </c>
      <c r="D1325" s="62" t="str">
        <f aca="false">VLOOKUP(A1325,PROGRAMAS!A:O,3,0)</f>
        <v>DIRETRIZ II</v>
      </c>
      <c r="E1325" s="62" t="str">
        <f aca="false">VLOOKUP(A1325,PROGRAMAS!A:O,6,0)</f>
        <v>DESENVOLVIMENTO ECONÔMICO</v>
      </c>
      <c r="F1325" s="74" t="s">
        <v>2683</v>
      </c>
      <c r="G1325" s="66" t="n">
        <v>2324</v>
      </c>
      <c r="H1325" s="65" t="n">
        <f aca="false">VLOOKUP(CONCATENATE(G1325,J1325),'AÇÕES ORÇAMENTÁRIAS'!O:P,2,0)</f>
        <v>0</v>
      </c>
      <c r="I1325" s="65" t="n">
        <f aca="false">VLOOKUP(CONCATENATE(G1325,J1325),'AÇÕES ORÇAMENTÁRIAS'!O:Q,3,0)</f>
        <v>0</v>
      </c>
      <c r="J1325" s="66" t="str">
        <f aca="false">LEFT(K1325,5)</f>
        <v>47101</v>
      </c>
      <c r="K1325" s="67" t="s">
        <v>2680</v>
      </c>
      <c r="L1325" s="82" t="s">
        <v>2684</v>
      </c>
      <c r="M1325" s="66" t="str">
        <f aca="false">VLOOKUP(L1325,'AÇÕES ESTRATÉGICAS'!D:E,2,0)</f>
        <v>1578</v>
      </c>
      <c r="N1325" s="66" t="str">
        <f aca="false">CONCATENATE(J1325,O1325)</f>
        <v>47101ESTABELECIMENTO DE UM SISTEMA DE GESTÃO TURÍSTICA ESTADUAL E MUNICIPAL IMPLANTADO</v>
      </c>
      <c r="O1325" s="13" t="s">
        <v>2686</v>
      </c>
      <c r="P1325" s="13" t="s">
        <v>637</v>
      </c>
      <c r="Q1325" s="15" t="n">
        <v>30</v>
      </c>
      <c r="R1325" s="69" t="str">
        <f aca="false">VLOOKUP(O1325,'PRODUTOS PPA'!G:G,1,0)</f>
        <v>ESTABELECIMENTO DE UM SISTEMA DE GESTÃO TURÍSTICA ESTADUAL E MUNICIPAL IMPLANTADO</v>
      </c>
      <c r="S1325" s="15" t="s">
        <v>2683</v>
      </c>
      <c r="T1325" s="15" t="n">
        <v>2324</v>
      </c>
      <c r="U1325" s="15" t="n">
        <v>0</v>
      </c>
      <c r="V1325" s="15"/>
      <c r="W1325" s="13"/>
      <c r="X1325" s="13"/>
      <c r="Y1325" s="13"/>
      <c r="Z1325" s="13"/>
      <c r="AA1325" s="13"/>
      <c r="AB1325" s="13"/>
      <c r="AC1325" s="13"/>
      <c r="AD1325" s="13"/>
      <c r="AE1325" s="13"/>
      <c r="AF1325" s="13"/>
    </row>
    <row r="1326" customFormat="false" ht="15" hidden="false" customHeight="true" outlineLevel="0" collapsed="false">
      <c r="A1326" s="60" t="s">
        <v>69</v>
      </c>
      <c r="B1326" s="61" t="str">
        <f aca="false">VLOOKUP(A1326,PROGRAMAS!A:I,5,0)</f>
        <v>TEMÁTICO</v>
      </c>
      <c r="C1326" s="62" t="str">
        <f aca="false">VLOOKUP(A1326,PROGRAMAS!A:I,2,0)</f>
        <v>TURISMO E SUSTENTABILIDADE</v>
      </c>
      <c r="D1326" s="62" t="str">
        <f aca="false">VLOOKUP(A1326,PROGRAMAS!A:O,3,0)</f>
        <v>DIRETRIZ II</v>
      </c>
      <c r="E1326" s="62" t="str">
        <f aca="false">VLOOKUP(A1326,PROGRAMAS!A:O,6,0)</f>
        <v>DESENVOLVIMENTO ECONÔMICO</v>
      </c>
      <c r="F1326" s="74" t="s">
        <v>2683</v>
      </c>
      <c r="G1326" s="66" t="n">
        <v>2324</v>
      </c>
      <c r="H1326" s="65" t="n">
        <f aca="false">VLOOKUP(CONCATENATE(G1326,J1326),'AÇÕES ORÇAMENTÁRIAS'!O:P,2,0)</f>
        <v>0</v>
      </c>
      <c r="I1326" s="65" t="n">
        <f aca="false">VLOOKUP(CONCATENATE(G1326,J1326),'AÇÕES ORÇAMENTÁRIAS'!O:Q,3,0)</f>
        <v>0</v>
      </c>
      <c r="J1326" s="66" t="str">
        <f aca="false">LEFT(K1326,5)</f>
        <v>47101</v>
      </c>
      <c r="K1326" s="67" t="s">
        <v>2680</v>
      </c>
      <c r="L1326" s="82" t="s">
        <v>2684</v>
      </c>
      <c r="M1326" s="66" t="str">
        <f aca="false">VLOOKUP(L1326,'AÇÕES ESTRATÉGICAS'!D:E,2,0)</f>
        <v>1578</v>
      </c>
      <c r="N1326" s="66" t="str">
        <f aca="false">CONCATENATE(J1326,O1326)</f>
        <v>47101GESTORES E AGENTES TURÍSTICOS/PRODETUR CAPACITADOS</v>
      </c>
      <c r="O1326" s="13" t="s">
        <v>2687</v>
      </c>
      <c r="P1326" s="13" t="s">
        <v>147</v>
      </c>
      <c r="Q1326" s="15" t="n">
        <v>2000</v>
      </c>
      <c r="R1326" s="69" t="str">
        <f aca="false">VLOOKUP(O1326,'PRODUTOS PPA'!G:G,1,0)</f>
        <v>GESTORES E AGENTES TURÍSTICOS/PRODETUR CAPACITADOS</v>
      </c>
      <c r="S1326" s="15" t="s">
        <v>2683</v>
      </c>
      <c r="T1326" s="15" t="n">
        <v>2324</v>
      </c>
      <c r="U1326" s="15" t="n">
        <v>0</v>
      </c>
      <c r="V1326" s="15"/>
      <c r="W1326" s="13"/>
      <c r="X1326" s="13"/>
      <c r="Y1326" s="13"/>
      <c r="Z1326" s="13"/>
      <c r="AA1326" s="13"/>
      <c r="AB1326" s="13"/>
      <c r="AC1326" s="13"/>
      <c r="AD1326" s="13"/>
      <c r="AE1326" s="13"/>
      <c r="AF1326" s="13"/>
    </row>
    <row r="1327" customFormat="false" ht="15" hidden="false" customHeight="true" outlineLevel="0" collapsed="false">
      <c r="A1327" s="60" t="s">
        <v>69</v>
      </c>
      <c r="B1327" s="61" t="str">
        <f aca="false">VLOOKUP(A1327,PROGRAMAS!A:I,5,0)</f>
        <v>TEMÁTICO</v>
      </c>
      <c r="C1327" s="62" t="str">
        <f aca="false">VLOOKUP(A1327,PROGRAMAS!A:I,2,0)</f>
        <v>TURISMO E SUSTENTABILIDADE</v>
      </c>
      <c r="D1327" s="62" t="str">
        <f aca="false">VLOOKUP(A1327,PROGRAMAS!A:O,3,0)</f>
        <v>DIRETRIZ II</v>
      </c>
      <c r="E1327" s="62" t="str">
        <f aca="false">VLOOKUP(A1327,PROGRAMAS!A:O,6,0)</f>
        <v>DESENVOLVIMENTO ECONÔMICO</v>
      </c>
      <c r="F1327" s="74" t="s">
        <v>2683</v>
      </c>
      <c r="G1327" s="66" t="n">
        <v>2324</v>
      </c>
      <c r="H1327" s="65" t="n">
        <f aca="false">VLOOKUP(CONCATENATE(G1327,J1327),'AÇÕES ORÇAMENTÁRIAS'!O:P,2,0)</f>
        <v>0</v>
      </c>
      <c r="I1327" s="65" t="n">
        <f aca="false">VLOOKUP(CONCATENATE(G1327,J1327),'AÇÕES ORÇAMENTÁRIAS'!O:Q,3,0)</f>
        <v>0</v>
      </c>
      <c r="J1327" s="66" t="str">
        <f aca="false">LEFT(K1327,5)</f>
        <v>47101</v>
      </c>
      <c r="K1327" s="67" t="s">
        <v>2680</v>
      </c>
      <c r="L1327" s="82" t="s">
        <v>2684</v>
      </c>
      <c r="M1327" s="66" t="str">
        <f aca="false">VLOOKUP(L1327,'AÇÕES ESTRATÉGICAS'!D:E,2,0)</f>
        <v>1578</v>
      </c>
      <c r="N1327" s="66" t="str">
        <f aca="false">CONCATENATE(J1327,O1327)</f>
        <v>47101MECANISMOS E PROCEDIMENTOS DE COOPERAÇÃO E PARCERIA ENTRE O SETOR PÚBLICO E PRIVADO ESTABELECIDOS</v>
      </c>
      <c r="O1327" s="13" t="s">
        <v>2688</v>
      </c>
      <c r="P1327" s="13" t="s">
        <v>441</v>
      </c>
      <c r="Q1327" s="15" t="n">
        <v>3</v>
      </c>
      <c r="R1327" s="69" t="str">
        <f aca="false">VLOOKUP(O1327,'PRODUTOS PPA'!G:G,1,0)</f>
        <v>MECANISMOS E PROCEDIMENTOS DE COOPERAÇÃO E PARCERIA ENTRE O SETOR PÚBLICO E PRIVADO ESTABELECIDOS</v>
      </c>
      <c r="S1327" s="15" t="s">
        <v>2683</v>
      </c>
      <c r="T1327" s="15" t="n">
        <v>2324</v>
      </c>
      <c r="U1327" s="15" t="n">
        <v>0</v>
      </c>
      <c r="V1327" s="15"/>
      <c r="W1327" s="13"/>
      <c r="X1327" s="13"/>
      <c r="Y1327" s="13"/>
      <c r="Z1327" s="13"/>
      <c r="AA1327" s="13"/>
      <c r="AB1327" s="13"/>
      <c r="AC1327" s="13"/>
      <c r="AD1327" s="13"/>
      <c r="AE1327" s="13"/>
      <c r="AF1327" s="13"/>
    </row>
    <row r="1328" customFormat="false" ht="15" hidden="false" customHeight="true" outlineLevel="0" collapsed="false">
      <c r="A1328" s="60" t="s">
        <v>69</v>
      </c>
      <c r="B1328" s="61" t="str">
        <f aca="false">VLOOKUP(A1328,PROGRAMAS!A:I,5,0)</f>
        <v>TEMÁTICO</v>
      </c>
      <c r="C1328" s="62" t="str">
        <f aca="false">VLOOKUP(A1328,PROGRAMAS!A:I,2,0)</f>
        <v>TURISMO E SUSTENTABILIDADE</v>
      </c>
      <c r="D1328" s="62" t="str">
        <f aca="false">VLOOKUP(A1328,PROGRAMAS!A:O,3,0)</f>
        <v>DIRETRIZ II</v>
      </c>
      <c r="E1328" s="62" t="str">
        <f aca="false">VLOOKUP(A1328,PROGRAMAS!A:O,6,0)</f>
        <v>DESENVOLVIMENTO ECONÔMICO</v>
      </c>
      <c r="F1328" s="74" t="s">
        <v>2683</v>
      </c>
      <c r="G1328" s="66" t="n">
        <v>2324</v>
      </c>
      <c r="H1328" s="65" t="n">
        <f aca="false">VLOOKUP(CONCATENATE(G1328,J1328),'AÇÕES ORÇAMENTÁRIAS'!O:P,2,0)</f>
        <v>0</v>
      </c>
      <c r="I1328" s="65" t="n">
        <f aca="false">VLOOKUP(CONCATENATE(G1328,J1328),'AÇÕES ORÇAMENTÁRIAS'!O:Q,3,0)</f>
        <v>0</v>
      </c>
      <c r="J1328" s="66" t="str">
        <f aca="false">LEFT(K1328,5)</f>
        <v>47101</v>
      </c>
      <c r="K1328" s="67" t="s">
        <v>2680</v>
      </c>
      <c r="L1328" s="82" t="s">
        <v>2684</v>
      </c>
      <c r="M1328" s="66" t="str">
        <f aca="false">VLOOKUP(L1328,'AÇÕES ESTRATÉGICAS'!D:E,2,0)</f>
        <v>1578</v>
      </c>
      <c r="N1328" s="66" t="str">
        <f aca="false">CONCATENATE(J1328,O1328)</f>
        <v>47101PLANO MEIO NORTE RESGATADO</v>
      </c>
      <c r="O1328" s="13" t="s">
        <v>2689</v>
      </c>
      <c r="P1328" s="13" t="s">
        <v>403</v>
      </c>
      <c r="Q1328" s="15" t="n">
        <v>10</v>
      </c>
      <c r="R1328" s="69" t="str">
        <f aca="false">VLOOKUP(O1328,'PRODUTOS PPA'!G:G,1,0)</f>
        <v>PLANO MEIO NORTE RESGATADO</v>
      </c>
      <c r="S1328" s="15" t="s">
        <v>2683</v>
      </c>
      <c r="T1328" s="15" t="n">
        <v>2324</v>
      </c>
      <c r="U1328" s="15" t="n">
        <v>0</v>
      </c>
      <c r="V1328" s="15"/>
      <c r="W1328" s="13"/>
      <c r="X1328" s="13"/>
      <c r="Y1328" s="13"/>
      <c r="Z1328" s="13"/>
      <c r="AA1328" s="13"/>
      <c r="AB1328" s="13"/>
      <c r="AC1328" s="13"/>
      <c r="AD1328" s="13"/>
      <c r="AE1328" s="13"/>
      <c r="AF1328" s="13"/>
    </row>
    <row r="1329" customFormat="false" ht="15" hidden="false" customHeight="true" outlineLevel="0" collapsed="false">
      <c r="A1329" s="60" t="s">
        <v>69</v>
      </c>
      <c r="B1329" s="61" t="str">
        <f aca="false">VLOOKUP(A1329,PROGRAMAS!A:I,5,0)</f>
        <v>TEMÁTICO</v>
      </c>
      <c r="C1329" s="62" t="str">
        <f aca="false">VLOOKUP(A1329,PROGRAMAS!A:I,2,0)</f>
        <v>TURISMO E SUSTENTABILIDADE</v>
      </c>
      <c r="D1329" s="62" t="str">
        <f aca="false">VLOOKUP(A1329,PROGRAMAS!A:O,3,0)</f>
        <v>DIRETRIZ II</v>
      </c>
      <c r="E1329" s="62" t="str">
        <f aca="false">VLOOKUP(A1329,PROGRAMAS!A:O,6,0)</f>
        <v>DESENVOLVIMENTO ECONÔMICO</v>
      </c>
      <c r="F1329" s="74" t="s">
        <v>2690</v>
      </c>
      <c r="G1329" s="66" t="str">
        <f aca="false">VLOOKUP(F1329,'AÇÕES ORÇAMENTÁRIAS'!D:E,2,0)</f>
        <v>1325</v>
      </c>
      <c r="H1329" s="65" t="n">
        <f aca="false">VLOOKUP(CONCATENATE(G1329,J1329),'AÇÕES ORÇAMENTÁRIAS'!O:P,2,0)</f>
        <v>360000</v>
      </c>
      <c r="I1329" s="65" t="n">
        <f aca="false">VLOOKUP(CONCATENATE(G1329,J1329),'AÇÕES ORÇAMENTÁRIAS'!O:Q,3,0)</f>
        <v>0</v>
      </c>
      <c r="J1329" s="66" t="str">
        <f aca="false">LEFT(K1329,5)</f>
        <v>47101</v>
      </c>
      <c r="K1329" s="67" t="s">
        <v>2680</v>
      </c>
      <c r="L1329" s="82" t="s">
        <v>2690</v>
      </c>
      <c r="M1329" s="66" t="str">
        <f aca="false">VLOOKUP(L1329,'AÇÕES ESTRATÉGICAS'!D:E,2,0)</f>
        <v>1579</v>
      </c>
      <c r="N1329" s="66" t="str">
        <f aca="false">CONCATENATE(J1329,O1329)</f>
        <v>47101GESTÃO MUNICIPAL FORTALECIDA</v>
      </c>
      <c r="O1329" s="13" t="s">
        <v>2691</v>
      </c>
      <c r="P1329" s="13" t="s">
        <v>403</v>
      </c>
      <c r="Q1329" s="15" t="n">
        <v>30</v>
      </c>
      <c r="R1329" s="69" t="str">
        <f aca="false">VLOOKUP(O1329,'PRODUTOS PPA'!G:G,1,0)</f>
        <v>GESTÃO MUNICIPAL FORTALECIDA</v>
      </c>
      <c r="S1329" s="15" t="s">
        <v>2690</v>
      </c>
      <c r="T1329" s="15" t="s">
        <v>2692</v>
      </c>
      <c r="U1329" s="15" t="n">
        <v>360000</v>
      </c>
      <c r="V1329" s="15"/>
      <c r="W1329" s="13"/>
      <c r="X1329" s="13"/>
      <c r="Y1329" s="13"/>
      <c r="Z1329" s="13"/>
      <c r="AA1329" s="13"/>
      <c r="AB1329" s="13"/>
      <c r="AC1329" s="13"/>
      <c r="AD1329" s="13"/>
      <c r="AE1329" s="13"/>
      <c r="AF1329" s="13"/>
    </row>
    <row r="1330" customFormat="false" ht="15" hidden="false" customHeight="true" outlineLevel="0" collapsed="false">
      <c r="A1330" s="60" t="s">
        <v>69</v>
      </c>
      <c r="B1330" s="61" t="str">
        <f aca="false">VLOOKUP(A1330,PROGRAMAS!A:I,5,0)</f>
        <v>TEMÁTICO</v>
      </c>
      <c r="C1330" s="62" t="str">
        <f aca="false">VLOOKUP(A1330,PROGRAMAS!A:I,2,0)</f>
        <v>TURISMO E SUSTENTABILIDADE</v>
      </c>
      <c r="D1330" s="62" t="str">
        <f aca="false">VLOOKUP(A1330,PROGRAMAS!A:O,3,0)</f>
        <v>DIRETRIZ II</v>
      </c>
      <c r="E1330" s="62" t="str">
        <f aca="false">VLOOKUP(A1330,PROGRAMAS!A:O,6,0)</f>
        <v>DESENVOLVIMENTO ECONÔMICO</v>
      </c>
      <c r="F1330" s="74" t="s">
        <v>2693</v>
      </c>
      <c r="G1330" s="66" t="str">
        <f aca="false">VLOOKUP(F1330,'AÇÕES ORÇAMENTÁRIAS'!D:E,2,0)</f>
        <v>1326</v>
      </c>
      <c r="H1330" s="65" t="n">
        <f aca="false">VLOOKUP(CONCATENATE(G1330,J1330),'AÇÕES ORÇAMENTÁRIAS'!O:P,2,0)</f>
        <v>770000</v>
      </c>
      <c r="I1330" s="65" t="n">
        <f aca="false">VLOOKUP(CONCATENATE(G1330,J1330),'AÇÕES ORÇAMENTÁRIAS'!O:Q,3,0)</f>
        <v>0</v>
      </c>
      <c r="J1330" s="66" t="str">
        <f aca="false">LEFT(K1330,5)</f>
        <v>47101</v>
      </c>
      <c r="K1330" s="67" t="s">
        <v>2680</v>
      </c>
      <c r="L1330" s="82" t="s">
        <v>2694</v>
      </c>
      <c r="M1330" s="66" t="str">
        <f aca="false">VLOOKUP(L1330,'AÇÕES ESTRATÉGICAS'!D:E,2,0)</f>
        <v>1587</v>
      </c>
      <c r="N1330" s="66" t="str">
        <f aca="false">CONCATENATE(J1330,O1330)</f>
        <v>47101APL DO TURISMO FORTALECIDA</v>
      </c>
      <c r="O1330" s="13" t="s">
        <v>2695</v>
      </c>
      <c r="P1330" s="13" t="s">
        <v>403</v>
      </c>
      <c r="Q1330" s="15" t="n">
        <v>10</v>
      </c>
      <c r="R1330" s="69" t="str">
        <f aca="false">VLOOKUP(O1330,'PRODUTOS PPA'!G:G,1,0)</f>
        <v>APL DO TURISMO FORTALECIDA</v>
      </c>
      <c r="S1330" s="15" t="s">
        <v>2693</v>
      </c>
      <c r="T1330" s="15" t="s">
        <v>2696</v>
      </c>
      <c r="U1330" s="15" t="n">
        <v>770000</v>
      </c>
      <c r="V1330" s="15"/>
      <c r="W1330" s="13"/>
      <c r="X1330" s="13"/>
      <c r="Y1330" s="13"/>
      <c r="Z1330" s="13"/>
      <c r="AA1330" s="13"/>
      <c r="AB1330" s="13"/>
      <c r="AC1330" s="13"/>
      <c r="AD1330" s="13"/>
      <c r="AE1330" s="13"/>
      <c r="AF1330" s="13"/>
    </row>
    <row r="1331" customFormat="false" ht="15" hidden="false" customHeight="true" outlineLevel="0" collapsed="false">
      <c r="A1331" s="60" t="s">
        <v>69</v>
      </c>
      <c r="B1331" s="61" t="str">
        <f aca="false">VLOOKUP(A1331,PROGRAMAS!A:I,5,0)</f>
        <v>TEMÁTICO</v>
      </c>
      <c r="C1331" s="62" t="str">
        <f aca="false">VLOOKUP(A1331,PROGRAMAS!A:I,2,0)</f>
        <v>TURISMO E SUSTENTABILIDADE</v>
      </c>
      <c r="D1331" s="62" t="str">
        <f aca="false">VLOOKUP(A1331,PROGRAMAS!A:O,3,0)</f>
        <v>DIRETRIZ II</v>
      </c>
      <c r="E1331" s="62" t="str">
        <f aca="false">VLOOKUP(A1331,PROGRAMAS!A:O,6,0)</f>
        <v>DESENVOLVIMENTO ECONÔMICO</v>
      </c>
      <c r="F1331" s="74" t="s">
        <v>2693</v>
      </c>
      <c r="G1331" s="66" t="str">
        <f aca="false">VLOOKUP(F1331,'AÇÕES ORÇAMENTÁRIAS'!D:E,2,0)</f>
        <v>1326</v>
      </c>
      <c r="H1331" s="65" t="n">
        <f aca="false">VLOOKUP(CONCATENATE(G1331,J1331),'AÇÕES ORÇAMENTÁRIAS'!O:P,2,0)</f>
        <v>770000</v>
      </c>
      <c r="I1331" s="65" t="n">
        <f aca="false">VLOOKUP(CONCATENATE(G1331,J1331),'AÇÕES ORÇAMENTÁRIAS'!O:Q,3,0)</f>
        <v>0</v>
      </c>
      <c r="J1331" s="66" t="str">
        <f aca="false">LEFT(K1331,5)</f>
        <v>47101</v>
      </c>
      <c r="K1331" s="67" t="s">
        <v>2680</v>
      </c>
      <c r="L1331" s="82" t="s">
        <v>2694</v>
      </c>
      <c r="M1331" s="66" t="str">
        <f aca="false">VLOOKUP(L1331,'AÇÕES ESTRATÉGICAS'!D:E,2,0)</f>
        <v>1587</v>
      </c>
      <c r="N1331" s="66" t="str">
        <f aca="false">CONCATENATE(J1331,O1331)</f>
        <v>47101CAPACITAÇÃO PARA FORTALECER A GESTÃO MUNICIPAL</v>
      </c>
      <c r="O1331" s="13" t="s">
        <v>2697</v>
      </c>
      <c r="P1331" s="13" t="s">
        <v>291</v>
      </c>
      <c r="Q1331" s="15" t="n">
        <v>600</v>
      </c>
      <c r="R1331" s="69" t="str">
        <f aca="false">VLOOKUP(O1331,'PRODUTOS PPA'!G:G,1,0)</f>
        <v>CAPACITAÇÃO PARA FORTALECER A GESTÃO MUNICIPAL</v>
      </c>
      <c r="S1331" s="15" t="s">
        <v>2693</v>
      </c>
      <c r="T1331" s="15" t="s">
        <v>2696</v>
      </c>
      <c r="U1331" s="15" t="n">
        <v>770000</v>
      </c>
      <c r="V1331" s="15"/>
      <c r="W1331" s="13"/>
      <c r="X1331" s="13"/>
      <c r="Y1331" s="13"/>
      <c r="Z1331" s="13"/>
      <c r="AA1331" s="13"/>
      <c r="AB1331" s="13"/>
      <c r="AC1331" s="13"/>
      <c r="AD1331" s="13"/>
      <c r="AE1331" s="13"/>
      <c r="AF1331" s="13"/>
    </row>
    <row r="1332" customFormat="false" ht="15" hidden="false" customHeight="true" outlineLevel="0" collapsed="false">
      <c r="A1332" s="60" t="s">
        <v>69</v>
      </c>
      <c r="B1332" s="61" t="str">
        <f aca="false">VLOOKUP(A1332,PROGRAMAS!A:I,5,0)</f>
        <v>TEMÁTICO</v>
      </c>
      <c r="C1332" s="62" t="str">
        <f aca="false">VLOOKUP(A1332,PROGRAMAS!A:I,2,0)</f>
        <v>TURISMO E SUSTENTABILIDADE</v>
      </c>
      <c r="D1332" s="62" t="str">
        <f aca="false">VLOOKUP(A1332,PROGRAMAS!A:O,3,0)</f>
        <v>DIRETRIZ II</v>
      </c>
      <c r="E1332" s="62" t="str">
        <f aca="false">VLOOKUP(A1332,PROGRAMAS!A:O,6,0)</f>
        <v>DESENVOLVIMENTO ECONÔMICO</v>
      </c>
      <c r="F1332" s="74" t="s">
        <v>2693</v>
      </c>
      <c r="G1332" s="66" t="str">
        <f aca="false">VLOOKUP(F1332,'AÇÕES ORÇAMENTÁRIAS'!D:E,2,0)</f>
        <v>1326</v>
      </c>
      <c r="H1332" s="65" t="n">
        <f aca="false">VLOOKUP(CONCATENATE(G1332,J1332),'AÇÕES ORÇAMENTÁRIAS'!O:P,2,0)</f>
        <v>770000</v>
      </c>
      <c r="I1332" s="65" t="n">
        <f aca="false">VLOOKUP(CONCATENATE(G1332,J1332),'AÇÕES ORÇAMENTÁRIAS'!O:Q,3,0)</f>
        <v>0</v>
      </c>
      <c r="J1332" s="66" t="str">
        <f aca="false">LEFT(K1332,5)</f>
        <v>47101</v>
      </c>
      <c r="K1332" s="67" t="s">
        <v>2680</v>
      </c>
      <c r="L1332" s="82" t="s">
        <v>2694</v>
      </c>
      <c r="M1332" s="66" t="str">
        <f aca="false">VLOOKUP(L1332,'AÇÕES ESTRATÉGICAS'!D:E,2,0)</f>
        <v>1587</v>
      </c>
      <c r="N1332" s="66" t="str">
        <f aca="false">CONCATENATE(J1332,O1332)</f>
        <v>47101CONSÓRCIO DE DESENVOLVIMENTO REGIONAL SUSTENTÁVEL IMPLEMENTADO</v>
      </c>
      <c r="O1332" s="13" t="s">
        <v>2698</v>
      </c>
      <c r="P1332" s="13" t="s">
        <v>403</v>
      </c>
      <c r="Q1332" s="15" t="n">
        <v>5</v>
      </c>
      <c r="R1332" s="69" t="str">
        <f aca="false">VLOOKUP(O1332,'PRODUTOS PPA'!G:G,1,0)</f>
        <v>CONSÓRCIO DE DESENVOLVIMENTO REGIONAL SUSTENTÁVEL IMPLEMENTADO</v>
      </c>
      <c r="S1332" s="15" t="s">
        <v>2693</v>
      </c>
      <c r="T1332" s="15" t="s">
        <v>2696</v>
      </c>
      <c r="U1332" s="15" t="n">
        <v>770000</v>
      </c>
      <c r="V1332" s="15"/>
      <c r="W1332" s="13"/>
      <c r="X1332" s="13"/>
      <c r="Y1332" s="13"/>
      <c r="Z1332" s="13"/>
      <c r="AA1332" s="13"/>
      <c r="AB1332" s="13"/>
      <c r="AC1332" s="13"/>
      <c r="AD1332" s="13"/>
      <c r="AE1332" s="13"/>
      <c r="AF1332" s="13"/>
    </row>
    <row r="1333" customFormat="false" ht="15" hidden="false" customHeight="true" outlineLevel="0" collapsed="false">
      <c r="A1333" s="60" t="s">
        <v>69</v>
      </c>
      <c r="B1333" s="61" t="str">
        <f aca="false">VLOOKUP(A1333,PROGRAMAS!A:I,5,0)</f>
        <v>TEMÁTICO</v>
      </c>
      <c r="C1333" s="62" t="str">
        <f aca="false">VLOOKUP(A1333,PROGRAMAS!A:I,2,0)</f>
        <v>TURISMO E SUSTENTABILIDADE</v>
      </c>
      <c r="D1333" s="62" t="str">
        <f aca="false">VLOOKUP(A1333,PROGRAMAS!A:O,3,0)</f>
        <v>DIRETRIZ II</v>
      </c>
      <c r="E1333" s="62" t="str">
        <f aca="false">VLOOKUP(A1333,PROGRAMAS!A:O,6,0)</f>
        <v>DESENVOLVIMENTO ECONÔMICO</v>
      </c>
      <c r="F1333" s="74" t="s">
        <v>2693</v>
      </c>
      <c r="G1333" s="66" t="str">
        <f aca="false">VLOOKUP(F1333,'AÇÕES ORÇAMENTÁRIAS'!D:E,2,0)</f>
        <v>1326</v>
      </c>
      <c r="H1333" s="65" t="n">
        <f aca="false">VLOOKUP(CONCATENATE(G1333,J1333),'AÇÕES ORÇAMENTÁRIAS'!O:P,2,0)</f>
        <v>770000</v>
      </c>
      <c r="I1333" s="65" t="n">
        <f aca="false">VLOOKUP(CONCATENATE(G1333,J1333),'AÇÕES ORÇAMENTÁRIAS'!O:Q,3,0)</f>
        <v>0</v>
      </c>
      <c r="J1333" s="66" t="str">
        <f aca="false">LEFT(K1333,5)</f>
        <v>47101</v>
      </c>
      <c r="K1333" s="67" t="s">
        <v>2680</v>
      </c>
      <c r="L1333" s="82" t="s">
        <v>2694</v>
      </c>
      <c r="M1333" s="66" t="str">
        <f aca="false">VLOOKUP(L1333,'AÇÕES ESTRATÉGICAS'!D:E,2,0)</f>
        <v>1587</v>
      </c>
      <c r="N1333" s="66" t="str">
        <f aca="false">CONCATENATE(J1333,O1333)</f>
        <v>47101CONTRATAÇÃO DE SERVIÇOS TÉCNICOS ESPECIALIZADOS</v>
      </c>
      <c r="O1333" s="13" t="s">
        <v>2699</v>
      </c>
      <c r="P1333" s="13" t="s">
        <v>251</v>
      </c>
      <c r="Q1333" s="15" t="n">
        <v>100</v>
      </c>
      <c r="R1333" s="69" t="str">
        <f aca="false">VLOOKUP(O1333,'PRODUTOS PPA'!G:G,1,0)</f>
        <v>CONTRATAÇÃO DE SERVIÇOS TÉCNICOS ESPECIALIZADOS</v>
      </c>
      <c r="S1333" s="15" t="s">
        <v>2693</v>
      </c>
      <c r="T1333" s="15" t="s">
        <v>2696</v>
      </c>
      <c r="U1333" s="15" t="n">
        <v>770000</v>
      </c>
      <c r="V1333" s="15"/>
      <c r="W1333" s="13"/>
      <c r="X1333" s="13"/>
      <c r="Y1333" s="13"/>
      <c r="Z1333" s="13"/>
      <c r="AA1333" s="13"/>
      <c r="AB1333" s="13"/>
      <c r="AC1333" s="13"/>
      <c r="AD1333" s="13"/>
      <c r="AE1333" s="13"/>
      <c r="AF1333" s="13"/>
    </row>
    <row r="1334" customFormat="false" ht="15" hidden="false" customHeight="true" outlineLevel="0" collapsed="false">
      <c r="A1334" s="60" t="s">
        <v>69</v>
      </c>
      <c r="B1334" s="61" t="str">
        <f aca="false">VLOOKUP(A1334,PROGRAMAS!A:I,5,0)</f>
        <v>TEMÁTICO</v>
      </c>
      <c r="C1334" s="62" t="str">
        <f aca="false">VLOOKUP(A1334,PROGRAMAS!A:I,2,0)</f>
        <v>TURISMO E SUSTENTABILIDADE</v>
      </c>
      <c r="D1334" s="62" t="str">
        <f aca="false">VLOOKUP(A1334,PROGRAMAS!A:O,3,0)</f>
        <v>DIRETRIZ II</v>
      </c>
      <c r="E1334" s="62" t="str">
        <f aca="false">VLOOKUP(A1334,PROGRAMAS!A:O,6,0)</f>
        <v>DESENVOLVIMENTO ECONÔMICO</v>
      </c>
      <c r="F1334" s="74" t="s">
        <v>2693</v>
      </c>
      <c r="G1334" s="66" t="str">
        <f aca="false">VLOOKUP(F1334,'AÇÕES ORÇAMENTÁRIAS'!D:E,2,0)</f>
        <v>1326</v>
      </c>
      <c r="H1334" s="65" t="n">
        <f aca="false">VLOOKUP(CONCATENATE(G1334,J1334),'AÇÕES ORÇAMENTÁRIAS'!O:P,2,0)</f>
        <v>770000</v>
      </c>
      <c r="I1334" s="65" t="n">
        <f aca="false">VLOOKUP(CONCATENATE(G1334,J1334),'AÇÕES ORÇAMENTÁRIAS'!O:Q,3,0)</f>
        <v>0</v>
      </c>
      <c r="J1334" s="66" t="str">
        <f aca="false">LEFT(K1334,5)</f>
        <v>47101</v>
      </c>
      <c r="K1334" s="67" t="s">
        <v>2680</v>
      </c>
      <c r="L1334" s="82" t="s">
        <v>2694</v>
      </c>
      <c r="M1334" s="66" t="str">
        <f aca="false">VLOOKUP(L1334,'AÇÕES ESTRATÉGICAS'!D:E,2,0)</f>
        <v>1587</v>
      </c>
      <c r="N1334" s="66" t="str">
        <f aca="false">CONCATENATE(J1334,O1334)</f>
        <v>47101ESTUDOS DE CAPACIDADE DE CARGA REALIZADO</v>
      </c>
      <c r="O1334" s="13" t="s">
        <v>2700</v>
      </c>
      <c r="P1334" s="13" t="s">
        <v>403</v>
      </c>
      <c r="Q1334" s="15" t="n">
        <v>6</v>
      </c>
      <c r="R1334" s="69" t="str">
        <f aca="false">VLOOKUP(O1334,'PRODUTOS PPA'!G:G,1,0)</f>
        <v>ESTUDOS DE CAPACIDADE DE CARGA REALIZADO</v>
      </c>
      <c r="S1334" s="15" t="s">
        <v>2693</v>
      </c>
      <c r="T1334" s="15" t="s">
        <v>2696</v>
      </c>
      <c r="U1334" s="15" t="n">
        <v>770000</v>
      </c>
      <c r="V1334" s="15"/>
      <c r="W1334" s="13"/>
      <c r="X1334" s="13"/>
      <c r="Y1334" s="13"/>
      <c r="Z1334" s="13"/>
      <c r="AA1334" s="13"/>
      <c r="AB1334" s="13"/>
      <c r="AC1334" s="13"/>
      <c r="AD1334" s="13"/>
      <c r="AE1334" s="13"/>
      <c r="AF1334" s="13"/>
    </row>
    <row r="1335" customFormat="false" ht="15" hidden="false" customHeight="true" outlineLevel="0" collapsed="false">
      <c r="A1335" s="60" t="s">
        <v>69</v>
      </c>
      <c r="B1335" s="61" t="str">
        <f aca="false">VLOOKUP(A1335,PROGRAMAS!A:I,5,0)</f>
        <v>TEMÁTICO</v>
      </c>
      <c r="C1335" s="62" t="str">
        <f aca="false">VLOOKUP(A1335,PROGRAMAS!A:I,2,0)</f>
        <v>TURISMO E SUSTENTABILIDADE</v>
      </c>
      <c r="D1335" s="62" t="str">
        <f aca="false">VLOOKUP(A1335,PROGRAMAS!A:O,3,0)</f>
        <v>DIRETRIZ II</v>
      </c>
      <c r="E1335" s="62" t="str">
        <f aca="false">VLOOKUP(A1335,PROGRAMAS!A:O,6,0)</f>
        <v>DESENVOLVIMENTO ECONÔMICO</v>
      </c>
      <c r="F1335" s="74" t="s">
        <v>2693</v>
      </c>
      <c r="G1335" s="66" t="str">
        <f aca="false">VLOOKUP(F1335,'AÇÕES ORÇAMENTÁRIAS'!D:E,2,0)</f>
        <v>1326</v>
      </c>
      <c r="H1335" s="65" t="n">
        <f aca="false">VLOOKUP(CONCATENATE(G1335,J1335),'AÇÕES ORÇAMENTÁRIAS'!O:P,2,0)</f>
        <v>770000</v>
      </c>
      <c r="I1335" s="65" t="n">
        <f aca="false">VLOOKUP(CONCATENATE(G1335,J1335),'AÇÕES ORÇAMENTÁRIAS'!O:Q,3,0)</f>
        <v>0</v>
      </c>
      <c r="J1335" s="66" t="str">
        <f aca="false">LEFT(K1335,5)</f>
        <v>47101</v>
      </c>
      <c r="K1335" s="67" t="s">
        <v>2680</v>
      </c>
      <c r="L1335" s="82" t="s">
        <v>2694</v>
      </c>
      <c r="M1335" s="66" t="str">
        <f aca="false">VLOOKUP(L1335,'AÇÕES ESTRATÉGICAS'!D:E,2,0)</f>
        <v>1587</v>
      </c>
      <c r="N1335" s="66" t="str">
        <f aca="false">CONCATENATE(J1335,O1335)</f>
        <v>47101ESTUDOS E PROJETOS TÉCNICOS PARA OS POLOS DE DE DESENVOLVIMENTO DO TURISMO ESTADUAL ELABORADOS</v>
      </c>
      <c r="O1335" s="13" t="s">
        <v>2701</v>
      </c>
      <c r="P1335" s="13" t="s">
        <v>403</v>
      </c>
      <c r="Q1335" s="15" t="n">
        <v>8</v>
      </c>
      <c r="R1335" s="69" t="str">
        <f aca="false">VLOOKUP(O1335,'PRODUTOS PPA'!G:G,1,0)</f>
        <v>ESTUDOS E PROJETOS TÉCNICOS PARA OS POLOS DE DE DESENVOLVIMENTO DO TURISMO ESTADUAL ELABORADOS</v>
      </c>
      <c r="S1335" s="15" t="s">
        <v>2693</v>
      </c>
      <c r="T1335" s="15" t="s">
        <v>2696</v>
      </c>
      <c r="U1335" s="15" t="n">
        <v>770000</v>
      </c>
      <c r="V1335" s="15"/>
      <c r="W1335" s="13"/>
      <c r="X1335" s="13"/>
      <c r="Y1335" s="13"/>
      <c r="Z1335" s="13"/>
      <c r="AA1335" s="13"/>
      <c r="AB1335" s="13"/>
      <c r="AC1335" s="13"/>
      <c r="AD1335" s="13"/>
      <c r="AE1335" s="13"/>
      <c r="AF1335" s="13"/>
    </row>
    <row r="1336" customFormat="false" ht="15" hidden="false" customHeight="true" outlineLevel="0" collapsed="false">
      <c r="A1336" s="60" t="s">
        <v>69</v>
      </c>
      <c r="B1336" s="61" t="str">
        <f aca="false">VLOOKUP(A1336,PROGRAMAS!A:I,5,0)</f>
        <v>TEMÁTICO</v>
      </c>
      <c r="C1336" s="62" t="str">
        <f aca="false">VLOOKUP(A1336,PROGRAMAS!A:I,2,0)</f>
        <v>TURISMO E SUSTENTABILIDADE</v>
      </c>
      <c r="D1336" s="62" t="str">
        <f aca="false">VLOOKUP(A1336,PROGRAMAS!A:O,3,0)</f>
        <v>DIRETRIZ II</v>
      </c>
      <c r="E1336" s="62" t="str">
        <f aca="false">VLOOKUP(A1336,PROGRAMAS!A:O,6,0)</f>
        <v>DESENVOLVIMENTO ECONÔMICO</v>
      </c>
      <c r="F1336" s="74" t="s">
        <v>2693</v>
      </c>
      <c r="G1336" s="66" t="str">
        <f aca="false">VLOOKUP(F1336,'AÇÕES ORÇAMENTÁRIAS'!D:E,2,0)</f>
        <v>1326</v>
      </c>
      <c r="H1336" s="65" t="n">
        <f aca="false">VLOOKUP(CONCATENATE(G1336,J1336),'AÇÕES ORÇAMENTÁRIAS'!O:P,2,0)</f>
        <v>770000</v>
      </c>
      <c r="I1336" s="65" t="n">
        <f aca="false">VLOOKUP(CONCATENATE(G1336,J1336),'AÇÕES ORÇAMENTÁRIAS'!O:Q,3,0)</f>
        <v>0</v>
      </c>
      <c r="J1336" s="66" t="str">
        <f aca="false">LEFT(K1336,5)</f>
        <v>47101</v>
      </c>
      <c r="K1336" s="67" t="s">
        <v>2680</v>
      </c>
      <c r="L1336" s="82" t="s">
        <v>2694</v>
      </c>
      <c r="M1336" s="66" t="str">
        <f aca="false">VLOOKUP(L1336,'AÇÕES ESTRATÉGICAS'!D:E,2,0)</f>
        <v>1587</v>
      </c>
      <c r="N1336" s="66" t="str">
        <f aca="false">CONCATENATE(J1336,O1336)</f>
        <v>47101EVENTOS APOIADOS E REALIZADOS</v>
      </c>
      <c r="O1336" s="13" t="s">
        <v>2702</v>
      </c>
      <c r="P1336" s="13" t="s">
        <v>147</v>
      </c>
      <c r="Q1336" s="15" t="n">
        <v>20</v>
      </c>
      <c r="R1336" s="69" t="str">
        <f aca="false">VLOOKUP(O1336,'PRODUTOS PPA'!G:G,1,0)</f>
        <v>EVENTOS APOIADOS E REALIZADOS</v>
      </c>
      <c r="S1336" s="15" t="s">
        <v>2693</v>
      </c>
      <c r="T1336" s="15" t="s">
        <v>2696</v>
      </c>
      <c r="U1336" s="15" t="n">
        <v>770000</v>
      </c>
      <c r="V1336" s="15"/>
      <c r="W1336" s="13"/>
      <c r="X1336" s="13"/>
      <c r="Y1336" s="13"/>
      <c r="Z1336" s="13"/>
      <c r="AA1336" s="13"/>
      <c r="AB1336" s="13"/>
      <c r="AC1336" s="13"/>
      <c r="AD1336" s="13"/>
      <c r="AE1336" s="13"/>
      <c r="AF1336" s="13"/>
    </row>
    <row r="1337" customFormat="false" ht="15" hidden="false" customHeight="true" outlineLevel="0" collapsed="false">
      <c r="A1337" s="60" t="s">
        <v>69</v>
      </c>
      <c r="B1337" s="61" t="str">
        <f aca="false">VLOOKUP(A1337,PROGRAMAS!A:I,5,0)</f>
        <v>TEMÁTICO</v>
      </c>
      <c r="C1337" s="62" t="str">
        <f aca="false">VLOOKUP(A1337,PROGRAMAS!A:I,2,0)</f>
        <v>TURISMO E SUSTENTABILIDADE</v>
      </c>
      <c r="D1337" s="62" t="str">
        <f aca="false">VLOOKUP(A1337,PROGRAMAS!A:O,3,0)</f>
        <v>DIRETRIZ II</v>
      </c>
      <c r="E1337" s="62" t="str">
        <f aca="false">VLOOKUP(A1337,PROGRAMAS!A:O,6,0)</f>
        <v>DESENVOLVIMENTO ECONÔMICO</v>
      </c>
      <c r="F1337" s="74" t="s">
        <v>2693</v>
      </c>
      <c r="G1337" s="66" t="str">
        <f aca="false">VLOOKUP(F1337,'AÇÕES ORÇAMENTÁRIAS'!D:E,2,0)</f>
        <v>1326</v>
      </c>
      <c r="H1337" s="65" t="n">
        <f aca="false">VLOOKUP(CONCATENATE(G1337,J1337),'AÇÕES ORÇAMENTÁRIAS'!O:P,2,0)</f>
        <v>770000</v>
      </c>
      <c r="I1337" s="65" t="n">
        <f aca="false">VLOOKUP(CONCATENATE(G1337,J1337),'AÇÕES ORÇAMENTÁRIAS'!O:Q,3,0)</f>
        <v>0</v>
      </c>
      <c r="J1337" s="66" t="str">
        <f aca="false">LEFT(K1337,5)</f>
        <v>47101</v>
      </c>
      <c r="K1337" s="67" t="s">
        <v>2680</v>
      </c>
      <c r="L1337" s="82" t="s">
        <v>2694</v>
      </c>
      <c r="M1337" s="66" t="str">
        <f aca="false">VLOOKUP(L1337,'AÇÕES ESTRATÉGICAS'!D:E,2,0)</f>
        <v>1587</v>
      </c>
      <c r="N1337" s="66" t="str">
        <f aca="false">CONCATENATE(J1337,O1337)</f>
        <v>47101PLANOS DIRETORES ATUALIZADOS E/OU IMPLANTADOS</v>
      </c>
      <c r="O1337" s="13" t="s">
        <v>2703</v>
      </c>
      <c r="P1337" s="13" t="s">
        <v>403</v>
      </c>
      <c r="Q1337" s="15" t="n">
        <v>5</v>
      </c>
      <c r="R1337" s="69" t="str">
        <f aca="false">VLOOKUP(O1337,'PRODUTOS PPA'!G:G,1,0)</f>
        <v>PLANOS DIRETORES ATUALIZADOS E/OU IMPLANTADOS</v>
      </c>
      <c r="S1337" s="15" t="s">
        <v>2693</v>
      </c>
      <c r="T1337" s="15" t="s">
        <v>2696</v>
      </c>
      <c r="U1337" s="15" t="n">
        <v>770000</v>
      </c>
      <c r="V1337" s="15"/>
      <c r="W1337" s="13"/>
      <c r="X1337" s="13"/>
      <c r="Y1337" s="13"/>
      <c r="Z1337" s="13"/>
      <c r="AA1337" s="13"/>
      <c r="AB1337" s="13"/>
      <c r="AC1337" s="13"/>
      <c r="AD1337" s="13"/>
      <c r="AE1337" s="13"/>
      <c r="AF1337" s="13"/>
    </row>
    <row r="1338" customFormat="false" ht="15" hidden="false" customHeight="true" outlineLevel="0" collapsed="false">
      <c r="A1338" s="60" t="s">
        <v>69</v>
      </c>
      <c r="B1338" s="61" t="str">
        <f aca="false">VLOOKUP(A1338,PROGRAMAS!A:I,5,0)</f>
        <v>TEMÁTICO</v>
      </c>
      <c r="C1338" s="62" t="str">
        <f aca="false">VLOOKUP(A1338,PROGRAMAS!A:I,2,0)</f>
        <v>TURISMO E SUSTENTABILIDADE</v>
      </c>
      <c r="D1338" s="62" t="str">
        <f aca="false">VLOOKUP(A1338,PROGRAMAS!A:O,3,0)</f>
        <v>DIRETRIZ II</v>
      </c>
      <c r="E1338" s="62" t="str">
        <f aca="false">VLOOKUP(A1338,PROGRAMAS!A:O,6,0)</f>
        <v>DESENVOLVIMENTO ECONÔMICO</v>
      </c>
      <c r="F1338" s="74" t="s">
        <v>2693</v>
      </c>
      <c r="G1338" s="66" t="str">
        <f aca="false">VLOOKUP(F1338,'AÇÕES ORÇAMENTÁRIAS'!D:E,2,0)</f>
        <v>1326</v>
      </c>
      <c r="H1338" s="65" t="n">
        <f aca="false">VLOOKUP(CONCATENATE(G1338,J1338),'AÇÕES ORÇAMENTÁRIAS'!O:P,2,0)</f>
        <v>770000</v>
      </c>
      <c r="I1338" s="65" t="n">
        <f aca="false">VLOOKUP(CONCATENATE(G1338,J1338),'AÇÕES ORÇAMENTÁRIAS'!O:Q,3,0)</f>
        <v>0</v>
      </c>
      <c r="J1338" s="66" t="str">
        <f aca="false">LEFT(K1338,5)</f>
        <v>47101</v>
      </c>
      <c r="K1338" s="67" t="s">
        <v>2680</v>
      </c>
      <c r="L1338" s="82" t="s">
        <v>2694</v>
      </c>
      <c r="M1338" s="66" t="str">
        <f aca="false">VLOOKUP(L1338,'AÇÕES ESTRATÉGICAS'!D:E,2,0)</f>
        <v>1587</v>
      </c>
      <c r="N1338" s="66" t="str">
        <f aca="false">CONCATENATE(J1338,O1338)</f>
        <v>47101REALIZAÇÃO DE ESTUDOS E PESQUISAS DE POSICIONAMENTO</v>
      </c>
      <c r="O1338" s="13" t="s">
        <v>2704</v>
      </c>
      <c r="P1338" s="13" t="s">
        <v>403</v>
      </c>
      <c r="Q1338" s="15" t="n">
        <v>7</v>
      </c>
      <c r="R1338" s="69" t="str">
        <f aca="false">VLOOKUP(O1338,'PRODUTOS PPA'!G:G,1,0)</f>
        <v>REALIZAÇÃO DE ESTUDOS E PESQUISAS DE POSICIONAMENTO</v>
      </c>
      <c r="S1338" s="15" t="s">
        <v>2693</v>
      </c>
      <c r="T1338" s="15" t="s">
        <v>2696</v>
      </c>
      <c r="U1338" s="15" t="n">
        <v>770000</v>
      </c>
      <c r="V1338" s="15"/>
      <c r="W1338" s="13"/>
      <c r="X1338" s="13"/>
      <c r="Y1338" s="13"/>
      <c r="Z1338" s="13"/>
      <c r="AA1338" s="13"/>
      <c r="AB1338" s="13"/>
      <c r="AC1338" s="13"/>
      <c r="AD1338" s="13"/>
      <c r="AE1338" s="13"/>
      <c r="AF1338" s="13"/>
    </row>
    <row r="1339" customFormat="false" ht="15" hidden="false" customHeight="true" outlineLevel="0" collapsed="false">
      <c r="A1339" s="60" t="s">
        <v>69</v>
      </c>
      <c r="B1339" s="61" t="str">
        <f aca="false">VLOOKUP(A1339,PROGRAMAS!A:I,5,0)</f>
        <v>TEMÁTICO</v>
      </c>
      <c r="C1339" s="62" t="str">
        <f aca="false">VLOOKUP(A1339,PROGRAMAS!A:I,2,0)</f>
        <v>TURISMO E SUSTENTABILIDADE</v>
      </c>
      <c r="D1339" s="62" t="str">
        <f aca="false">VLOOKUP(A1339,PROGRAMAS!A:O,3,0)</f>
        <v>DIRETRIZ II</v>
      </c>
      <c r="E1339" s="62" t="str">
        <f aca="false">VLOOKUP(A1339,PROGRAMAS!A:O,6,0)</f>
        <v>DESENVOLVIMENTO ECONÔMICO</v>
      </c>
      <c r="F1339" s="74" t="s">
        <v>2693</v>
      </c>
      <c r="G1339" s="66" t="str">
        <f aca="false">VLOOKUP(F1339,'AÇÕES ORÇAMENTÁRIAS'!D:E,2,0)</f>
        <v>1326</v>
      </c>
      <c r="H1339" s="65" t="n">
        <f aca="false">VLOOKUP(CONCATENATE(G1339,J1339),'AÇÕES ORÇAMENTÁRIAS'!O:P,2,0)</f>
        <v>770000</v>
      </c>
      <c r="I1339" s="65" t="n">
        <f aca="false">VLOOKUP(CONCATENATE(G1339,J1339),'AÇÕES ORÇAMENTÁRIAS'!O:Q,3,0)</f>
        <v>0</v>
      </c>
      <c r="J1339" s="66" t="str">
        <f aca="false">LEFT(K1339,5)</f>
        <v>47101</v>
      </c>
      <c r="K1339" s="67" t="s">
        <v>2680</v>
      </c>
      <c r="L1339" s="82" t="s">
        <v>2694</v>
      </c>
      <c r="M1339" s="66" t="str">
        <f aca="false">VLOOKUP(L1339,'AÇÕES ESTRATÉGICAS'!D:E,2,0)</f>
        <v>1587</v>
      </c>
      <c r="N1339" s="66" t="str">
        <f aca="false">CONCATENATE(J1339,O1339)</f>
        <v>47101REALIZAÇÃO DE PALESTRAS, EVENTOS E ATIVIDADES SOBRE O TURISMO</v>
      </c>
      <c r="O1339" s="13" t="s">
        <v>2705</v>
      </c>
      <c r="P1339" s="13" t="s">
        <v>403</v>
      </c>
      <c r="Q1339" s="15" t="n">
        <v>50</v>
      </c>
      <c r="R1339" s="69" t="str">
        <f aca="false">VLOOKUP(O1339,'PRODUTOS PPA'!G:G,1,0)</f>
        <v>REALIZAÇÃO DE PALESTRAS, EVENTOS E ATIVIDADES SOBRE O TURISMO</v>
      </c>
      <c r="S1339" s="15" t="s">
        <v>2693</v>
      </c>
      <c r="T1339" s="15" t="s">
        <v>2696</v>
      </c>
      <c r="U1339" s="15" t="n">
        <v>770000</v>
      </c>
      <c r="V1339" s="15"/>
      <c r="W1339" s="13"/>
      <c r="X1339" s="13"/>
      <c r="Y1339" s="13"/>
      <c r="Z1339" s="13"/>
      <c r="AA1339" s="13"/>
      <c r="AB1339" s="13"/>
      <c r="AC1339" s="13"/>
      <c r="AD1339" s="13"/>
      <c r="AE1339" s="13"/>
      <c r="AF1339" s="13"/>
    </row>
    <row r="1340" customFormat="false" ht="15" hidden="false" customHeight="true" outlineLevel="0" collapsed="false">
      <c r="A1340" s="60" t="s">
        <v>69</v>
      </c>
      <c r="B1340" s="61" t="str">
        <f aca="false">VLOOKUP(A1340,PROGRAMAS!A:I,5,0)</f>
        <v>TEMÁTICO</v>
      </c>
      <c r="C1340" s="62" t="str">
        <f aca="false">VLOOKUP(A1340,PROGRAMAS!A:I,2,0)</f>
        <v>TURISMO E SUSTENTABILIDADE</v>
      </c>
      <c r="D1340" s="62" t="str">
        <f aca="false">VLOOKUP(A1340,PROGRAMAS!A:O,3,0)</f>
        <v>DIRETRIZ II</v>
      </c>
      <c r="E1340" s="62" t="str">
        <f aca="false">VLOOKUP(A1340,PROGRAMAS!A:O,6,0)</f>
        <v>DESENVOLVIMENTO ECONÔMICO</v>
      </c>
      <c r="F1340" s="74" t="s">
        <v>2693</v>
      </c>
      <c r="G1340" s="66" t="str">
        <f aca="false">VLOOKUP(F1340,'AÇÕES ORÇAMENTÁRIAS'!D:E,2,0)</f>
        <v>1326</v>
      </c>
      <c r="H1340" s="65" t="n">
        <f aca="false">VLOOKUP(CONCATENATE(G1340,J1340),'AÇÕES ORÇAMENTÁRIAS'!O:P,2,0)</f>
        <v>770000</v>
      </c>
      <c r="I1340" s="65" t="n">
        <f aca="false">VLOOKUP(CONCATENATE(G1340,J1340),'AÇÕES ORÇAMENTÁRIAS'!O:Q,3,0)</f>
        <v>0</v>
      </c>
      <c r="J1340" s="66" t="str">
        <f aca="false">LEFT(K1340,5)</f>
        <v>47101</v>
      </c>
      <c r="K1340" s="67" t="s">
        <v>2680</v>
      </c>
      <c r="L1340" s="82" t="s">
        <v>2694</v>
      </c>
      <c r="M1340" s="66" t="str">
        <f aca="false">VLOOKUP(L1340,'AÇÕES ESTRATÉGICAS'!D:E,2,0)</f>
        <v>1587</v>
      </c>
      <c r="N1340" s="66" t="str">
        <f aca="false">CONCATENATE(J1340,O1340)</f>
        <v>47101REALIZAR ESTUDOS DE AVALIAÇÃO DE CENÁRIOS ESTRATÉGICOS DO TURISMO</v>
      </c>
      <c r="O1340" s="13" t="s">
        <v>2706</v>
      </c>
      <c r="P1340" s="13" t="s">
        <v>403</v>
      </c>
      <c r="Q1340" s="15" t="n">
        <v>8</v>
      </c>
      <c r="R1340" s="69" t="str">
        <f aca="false">VLOOKUP(O1340,'PRODUTOS PPA'!G:G,1,0)</f>
        <v>REALIZAR ESTUDOS DE AVALIAÇÃO DE CENÁRIOS ESTRATÉGICOS DO TURISMO</v>
      </c>
      <c r="S1340" s="15" t="s">
        <v>2693</v>
      </c>
      <c r="T1340" s="15" t="s">
        <v>2696</v>
      </c>
      <c r="U1340" s="15" t="n">
        <v>770000</v>
      </c>
      <c r="V1340" s="15"/>
      <c r="W1340" s="13"/>
      <c r="X1340" s="13"/>
      <c r="Y1340" s="13"/>
      <c r="Z1340" s="13"/>
      <c r="AA1340" s="13"/>
      <c r="AB1340" s="13"/>
      <c r="AC1340" s="13"/>
      <c r="AD1340" s="13"/>
      <c r="AE1340" s="13"/>
      <c r="AF1340" s="13"/>
    </row>
    <row r="1341" customFormat="false" ht="15" hidden="false" customHeight="true" outlineLevel="0" collapsed="false">
      <c r="A1341" s="60" t="s">
        <v>69</v>
      </c>
      <c r="B1341" s="61" t="str">
        <f aca="false">VLOOKUP(A1341,PROGRAMAS!A:I,5,0)</f>
        <v>TEMÁTICO</v>
      </c>
      <c r="C1341" s="62" t="str">
        <f aca="false">VLOOKUP(A1341,PROGRAMAS!A:I,2,0)</f>
        <v>TURISMO E SUSTENTABILIDADE</v>
      </c>
      <c r="D1341" s="62" t="str">
        <f aca="false">VLOOKUP(A1341,PROGRAMAS!A:O,3,0)</f>
        <v>DIRETRIZ II</v>
      </c>
      <c r="E1341" s="62" t="str">
        <f aca="false">VLOOKUP(A1341,PROGRAMAS!A:O,6,0)</f>
        <v>DESENVOLVIMENTO ECONÔMICO</v>
      </c>
      <c r="F1341" s="74" t="s">
        <v>2693</v>
      </c>
      <c r="G1341" s="66" t="str">
        <f aca="false">VLOOKUP(F1341,'AÇÕES ORÇAMENTÁRIAS'!D:E,2,0)</f>
        <v>1326</v>
      </c>
      <c r="H1341" s="65" t="n">
        <f aca="false">VLOOKUP(CONCATENATE(G1341,J1341),'AÇÕES ORÇAMENTÁRIAS'!O:P,2,0)</f>
        <v>770000</v>
      </c>
      <c r="I1341" s="65" t="n">
        <f aca="false">VLOOKUP(CONCATENATE(G1341,J1341),'AÇÕES ORÇAMENTÁRIAS'!O:Q,3,0)</f>
        <v>0</v>
      </c>
      <c r="J1341" s="66" t="str">
        <f aca="false">LEFT(K1341,5)</f>
        <v>47101</v>
      </c>
      <c r="K1341" s="67" t="s">
        <v>2680</v>
      </c>
      <c r="L1341" s="82" t="s">
        <v>2694</v>
      </c>
      <c r="M1341" s="66" t="str">
        <f aca="false">VLOOKUP(L1341,'AÇÕES ESTRATÉGICAS'!D:E,2,0)</f>
        <v>1587</v>
      </c>
      <c r="N1341" s="66" t="str">
        <f aca="false">CONCATENATE(J1341,O1341)</f>
        <v>47101REALIZAR INVENTARIAÇÃO DOS MUNICIÍPIOS TURÍSTICOS</v>
      </c>
      <c r="O1341" s="13" t="s">
        <v>2707</v>
      </c>
      <c r="P1341" s="13" t="s">
        <v>403</v>
      </c>
      <c r="Q1341" s="15" t="n">
        <v>30</v>
      </c>
      <c r="R1341" s="69" t="str">
        <f aca="false">VLOOKUP(O1341,'PRODUTOS PPA'!G:G,1,0)</f>
        <v>REALIZAR INVENTARIAÇÃO DOS MUNICIÍPIOS TURÍSTICOS</v>
      </c>
      <c r="S1341" s="15" t="s">
        <v>2693</v>
      </c>
      <c r="T1341" s="15" t="s">
        <v>2696</v>
      </c>
      <c r="U1341" s="15" t="n">
        <v>770000</v>
      </c>
      <c r="V1341" s="15"/>
      <c r="W1341" s="13"/>
      <c r="X1341" s="13"/>
      <c r="Y1341" s="13"/>
      <c r="Z1341" s="13"/>
      <c r="AA1341" s="13"/>
      <c r="AB1341" s="13"/>
      <c r="AC1341" s="13"/>
      <c r="AD1341" s="13"/>
      <c r="AE1341" s="13"/>
      <c r="AF1341" s="13"/>
    </row>
    <row r="1342" customFormat="false" ht="15" hidden="false" customHeight="true" outlineLevel="0" collapsed="false">
      <c r="A1342" s="60" t="s">
        <v>69</v>
      </c>
      <c r="B1342" s="61" t="str">
        <f aca="false">VLOOKUP(A1342,PROGRAMAS!A:I,5,0)</f>
        <v>TEMÁTICO</v>
      </c>
      <c r="C1342" s="62" t="str">
        <f aca="false">VLOOKUP(A1342,PROGRAMAS!A:I,2,0)</f>
        <v>TURISMO E SUSTENTABILIDADE</v>
      </c>
      <c r="D1342" s="62" t="str">
        <f aca="false">VLOOKUP(A1342,PROGRAMAS!A:O,3,0)</f>
        <v>DIRETRIZ II</v>
      </c>
      <c r="E1342" s="62" t="str">
        <f aca="false">VLOOKUP(A1342,PROGRAMAS!A:O,6,0)</f>
        <v>DESENVOLVIMENTO ECONÔMICO</v>
      </c>
      <c r="F1342" s="74" t="s">
        <v>2708</v>
      </c>
      <c r="G1342" s="66" t="str">
        <f aca="false">VLOOKUP(F1342,'AÇÕES ORÇAMENTÁRIAS'!D:E,2,0)</f>
        <v>1328</v>
      </c>
      <c r="H1342" s="65" t="n">
        <f aca="false">VLOOKUP(CONCATENATE(G1342,J1342),'AÇÕES ORÇAMENTÁRIAS'!O:P,2,0)</f>
        <v>27488989</v>
      </c>
      <c r="I1342" s="65" t="n">
        <f aca="false">VLOOKUP(CONCATENATE(G1342,J1342),'AÇÕES ORÇAMENTÁRIAS'!O:Q,3,0)</f>
        <v>12323223.99</v>
      </c>
      <c r="J1342" s="66" t="str">
        <f aca="false">LEFT(K1342,5)</f>
        <v>47101</v>
      </c>
      <c r="K1342" s="67" t="s">
        <v>2680</v>
      </c>
      <c r="L1342" s="82" t="s">
        <v>2708</v>
      </c>
      <c r="M1342" s="66" t="str">
        <f aca="false">VLOOKUP(L1342,'AÇÕES ESTRATÉGICAS'!D:E,2,0)</f>
        <v>1606</v>
      </c>
      <c r="N1342" s="66" t="str">
        <f aca="false">CONCATENATE(J1342,O1342)</f>
        <v>47101BALNEÁRIOS CONSTRUÍDOS</v>
      </c>
      <c r="O1342" s="13" t="s">
        <v>2709</v>
      </c>
      <c r="P1342" s="13" t="s">
        <v>147</v>
      </c>
      <c r="Q1342" s="15" t="n">
        <v>5</v>
      </c>
      <c r="R1342" s="69" t="str">
        <f aca="false">VLOOKUP(O1342,'PRODUTOS PPA'!G:G,1,0)</f>
        <v>BALNEÁRIOS CONSTRUÍDOS</v>
      </c>
      <c r="S1342" s="15" t="s">
        <v>2708</v>
      </c>
      <c r="T1342" s="15" t="s">
        <v>2710</v>
      </c>
      <c r="U1342" s="15" t="n">
        <v>27488989</v>
      </c>
      <c r="V1342" s="15"/>
      <c r="W1342" s="13"/>
      <c r="X1342" s="13"/>
      <c r="Y1342" s="13"/>
      <c r="Z1342" s="13"/>
      <c r="AA1342" s="13"/>
      <c r="AB1342" s="13"/>
      <c r="AC1342" s="13"/>
      <c r="AD1342" s="13"/>
      <c r="AE1342" s="13"/>
      <c r="AF1342" s="13"/>
    </row>
    <row r="1343" customFormat="false" ht="15" hidden="false" customHeight="true" outlineLevel="0" collapsed="false">
      <c r="A1343" s="60" t="s">
        <v>69</v>
      </c>
      <c r="B1343" s="61" t="str">
        <f aca="false">VLOOKUP(A1343,PROGRAMAS!A:I,5,0)</f>
        <v>TEMÁTICO</v>
      </c>
      <c r="C1343" s="62" t="str">
        <f aca="false">VLOOKUP(A1343,PROGRAMAS!A:I,2,0)</f>
        <v>TURISMO E SUSTENTABILIDADE</v>
      </c>
      <c r="D1343" s="62" t="str">
        <f aca="false">VLOOKUP(A1343,PROGRAMAS!A:O,3,0)</f>
        <v>DIRETRIZ II</v>
      </c>
      <c r="E1343" s="62" t="str">
        <f aca="false">VLOOKUP(A1343,PROGRAMAS!A:O,6,0)</f>
        <v>DESENVOLVIMENTO ECONÔMICO</v>
      </c>
      <c r="F1343" s="74" t="s">
        <v>2708</v>
      </c>
      <c r="G1343" s="66" t="str">
        <f aca="false">VLOOKUP(F1343,'AÇÕES ORÇAMENTÁRIAS'!D:E,2,0)</f>
        <v>1328</v>
      </c>
      <c r="H1343" s="65" t="n">
        <f aca="false">VLOOKUP(CONCATENATE(G1343,J1343),'AÇÕES ORÇAMENTÁRIAS'!O:P,2,0)</f>
        <v>27488989</v>
      </c>
      <c r="I1343" s="65" t="n">
        <f aca="false">VLOOKUP(CONCATENATE(G1343,J1343),'AÇÕES ORÇAMENTÁRIAS'!O:Q,3,0)</f>
        <v>12323223.99</v>
      </c>
      <c r="J1343" s="66" t="str">
        <f aca="false">LEFT(K1343,5)</f>
        <v>47101</v>
      </c>
      <c r="K1343" s="67" t="s">
        <v>2680</v>
      </c>
      <c r="L1343" s="82" t="s">
        <v>2708</v>
      </c>
      <c r="M1343" s="66" t="str">
        <f aca="false">VLOOKUP(L1343,'AÇÕES ESTRATÉGICAS'!D:E,2,0)</f>
        <v>1606</v>
      </c>
      <c r="N1343" s="66" t="str">
        <f aca="false">CONCATENATE(J1343,O1343)</f>
        <v>47101CAPACITAÇÃO EM ATENDIMENTO TURÍSTICO</v>
      </c>
      <c r="O1343" s="13" t="s">
        <v>2711</v>
      </c>
      <c r="P1343" s="13" t="s">
        <v>854</v>
      </c>
      <c r="Q1343" s="15" t="n">
        <v>350</v>
      </c>
      <c r="R1343" s="69" t="str">
        <f aca="false">VLOOKUP(O1343,'PRODUTOS PPA'!G:G,1,0)</f>
        <v>CAPACITAÇÃO EM ATENDIMENTO TURÍSTICO</v>
      </c>
      <c r="S1343" s="15" t="s">
        <v>2708</v>
      </c>
      <c r="T1343" s="15" t="s">
        <v>2710</v>
      </c>
      <c r="U1343" s="15" t="n">
        <v>27488989</v>
      </c>
      <c r="V1343" s="15"/>
      <c r="W1343" s="13"/>
      <c r="X1343" s="13"/>
      <c r="Y1343" s="13"/>
      <c r="Z1343" s="13"/>
      <c r="AA1343" s="13"/>
      <c r="AB1343" s="13"/>
      <c r="AC1343" s="13"/>
      <c r="AD1343" s="13"/>
      <c r="AE1343" s="13"/>
      <c r="AF1343" s="13"/>
    </row>
    <row r="1344" customFormat="false" ht="15" hidden="false" customHeight="true" outlineLevel="0" collapsed="false">
      <c r="A1344" s="60" t="s">
        <v>69</v>
      </c>
      <c r="B1344" s="61" t="str">
        <f aca="false">VLOOKUP(A1344,PROGRAMAS!A:I,5,0)</f>
        <v>TEMÁTICO</v>
      </c>
      <c r="C1344" s="62" t="str">
        <f aca="false">VLOOKUP(A1344,PROGRAMAS!A:I,2,0)</f>
        <v>TURISMO E SUSTENTABILIDADE</v>
      </c>
      <c r="D1344" s="62" t="str">
        <f aca="false">VLOOKUP(A1344,PROGRAMAS!A:O,3,0)</f>
        <v>DIRETRIZ II</v>
      </c>
      <c r="E1344" s="62" t="str">
        <f aca="false">VLOOKUP(A1344,PROGRAMAS!A:O,6,0)</f>
        <v>DESENVOLVIMENTO ECONÔMICO</v>
      </c>
      <c r="F1344" s="74" t="s">
        <v>2708</v>
      </c>
      <c r="G1344" s="66" t="str">
        <f aca="false">VLOOKUP(F1344,'AÇÕES ORÇAMENTÁRIAS'!D:E,2,0)</f>
        <v>1328</v>
      </c>
      <c r="H1344" s="65" t="n">
        <f aca="false">VLOOKUP(CONCATENATE(G1344,J1344),'AÇÕES ORÇAMENTÁRIAS'!O:P,2,0)</f>
        <v>27488989</v>
      </c>
      <c r="I1344" s="65" t="n">
        <f aca="false">VLOOKUP(CONCATENATE(G1344,J1344),'AÇÕES ORÇAMENTÁRIAS'!O:Q,3,0)</f>
        <v>12323223.99</v>
      </c>
      <c r="J1344" s="66" t="str">
        <f aca="false">LEFT(K1344,5)</f>
        <v>47101</v>
      </c>
      <c r="K1344" s="67" t="s">
        <v>2680</v>
      </c>
      <c r="L1344" s="82" t="s">
        <v>2708</v>
      </c>
      <c r="M1344" s="66" t="str">
        <f aca="false">VLOOKUP(L1344,'AÇÕES ESTRATÉGICAS'!D:E,2,0)</f>
        <v>1606</v>
      </c>
      <c r="N1344" s="66" t="str">
        <f aca="false">CONCATENATE(J1344,O1344)</f>
        <v>47101CENTRO CULTURAL NO MUNICÍPIO DE PARNAÍBA CRIADO</v>
      </c>
      <c r="O1344" s="13" t="s">
        <v>2712</v>
      </c>
      <c r="P1344" s="13" t="s">
        <v>473</v>
      </c>
      <c r="Q1344" s="15" t="n">
        <v>1</v>
      </c>
      <c r="R1344" s="69" t="str">
        <f aca="false">VLOOKUP(O1344,'PRODUTOS PPA'!G:G,1,0)</f>
        <v>CENTRO CULTURAL NO MUNICÍPIO DE PARNAÍBA CRIADO</v>
      </c>
      <c r="S1344" s="15" t="s">
        <v>2708</v>
      </c>
      <c r="T1344" s="15" t="s">
        <v>2710</v>
      </c>
      <c r="U1344" s="15" t="n">
        <v>27488989</v>
      </c>
      <c r="V1344" s="15"/>
      <c r="W1344" s="13"/>
      <c r="X1344" s="13"/>
      <c r="Y1344" s="13"/>
      <c r="Z1344" s="13"/>
      <c r="AA1344" s="13"/>
      <c r="AB1344" s="13"/>
      <c r="AC1344" s="13"/>
      <c r="AD1344" s="13"/>
      <c r="AE1344" s="13"/>
      <c r="AF1344" s="13"/>
    </row>
    <row r="1345" customFormat="false" ht="15" hidden="false" customHeight="true" outlineLevel="0" collapsed="false">
      <c r="A1345" s="60" t="s">
        <v>69</v>
      </c>
      <c r="B1345" s="61" t="str">
        <f aca="false">VLOOKUP(A1345,PROGRAMAS!A:I,5,0)</f>
        <v>TEMÁTICO</v>
      </c>
      <c r="C1345" s="62" t="str">
        <f aca="false">VLOOKUP(A1345,PROGRAMAS!A:I,2,0)</f>
        <v>TURISMO E SUSTENTABILIDADE</v>
      </c>
      <c r="D1345" s="62" t="str">
        <f aca="false">VLOOKUP(A1345,PROGRAMAS!A:O,3,0)</f>
        <v>DIRETRIZ II</v>
      </c>
      <c r="E1345" s="62" t="str">
        <f aca="false">VLOOKUP(A1345,PROGRAMAS!A:O,6,0)</f>
        <v>DESENVOLVIMENTO ECONÔMICO</v>
      </c>
      <c r="F1345" s="74" t="s">
        <v>2708</v>
      </c>
      <c r="G1345" s="66" t="str">
        <f aca="false">VLOOKUP(F1345,'AÇÕES ORÇAMENTÁRIAS'!D:E,2,0)</f>
        <v>1328</v>
      </c>
      <c r="H1345" s="65" t="n">
        <f aca="false">VLOOKUP(CONCATENATE(G1345,J1345),'AÇÕES ORÇAMENTÁRIAS'!O:P,2,0)</f>
        <v>27488989</v>
      </c>
      <c r="I1345" s="65" t="n">
        <f aca="false">VLOOKUP(CONCATENATE(G1345,J1345),'AÇÕES ORÇAMENTÁRIAS'!O:Q,3,0)</f>
        <v>12323223.99</v>
      </c>
      <c r="J1345" s="66" t="str">
        <f aca="false">LEFT(K1345,5)</f>
        <v>47101</v>
      </c>
      <c r="K1345" s="67" t="s">
        <v>2680</v>
      </c>
      <c r="L1345" s="82" t="s">
        <v>2708</v>
      </c>
      <c r="M1345" s="66" t="str">
        <f aca="false">VLOOKUP(L1345,'AÇÕES ESTRATÉGICAS'!D:E,2,0)</f>
        <v>1606</v>
      </c>
      <c r="N1345" s="66" t="str">
        <f aca="false">CONCATENATE(J1345,O1345)</f>
        <v>47101CENTROS DE CONVENÇÕES CONSTRUÍDOS</v>
      </c>
      <c r="O1345" s="13" t="s">
        <v>2713</v>
      </c>
      <c r="P1345" s="13" t="s">
        <v>232</v>
      </c>
      <c r="Q1345" s="15" t="n">
        <v>3</v>
      </c>
      <c r="R1345" s="69" t="str">
        <f aca="false">VLOOKUP(O1345,'PRODUTOS PPA'!G:G,1,0)</f>
        <v>CENTROS DE CONVENÇÕES CONSTRUÍDOS</v>
      </c>
      <c r="S1345" s="15" t="s">
        <v>2708</v>
      </c>
      <c r="T1345" s="15" t="s">
        <v>2710</v>
      </c>
      <c r="U1345" s="15" t="n">
        <v>27488989</v>
      </c>
      <c r="V1345" s="15"/>
      <c r="W1345" s="13"/>
      <c r="X1345" s="13"/>
      <c r="Y1345" s="13"/>
      <c r="Z1345" s="13"/>
      <c r="AA1345" s="13"/>
      <c r="AB1345" s="13"/>
      <c r="AC1345" s="13"/>
      <c r="AD1345" s="13"/>
      <c r="AE1345" s="13"/>
      <c r="AF1345" s="13"/>
    </row>
    <row r="1346" customFormat="false" ht="15" hidden="false" customHeight="true" outlineLevel="0" collapsed="false">
      <c r="A1346" s="60" t="s">
        <v>69</v>
      </c>
      <c r="B1346" s="61" t="str">
        <f aca="false">VLOOKUP(A1346,PROGRAMAS!A:I,5,0)</f>
        <v>TEMÁTICO</v>
      </c>
      <c r="C1346" s="62" t="str">
        <f aca="false">VLOOKUP(A1346,PROGRAMAS!A:I,2,0)</f>
        <v>TURISMO E SUSTENTABILIDADE</v>
      </c>
      <c r="D1346" s="62" t="str">
        <f aca="false">VLOOKUP(A1346,PROGRAMAS!A:O,3,0)</f>
        <v>DIRETRIZ II</v>
      </c>
      <c r="E1346" s="62" t="str">
        <f aca="false">VLOOKUP(A1346,PROGRAMAS!A:O,6,0)</f>
        <v>DESENVOLVIMENTO ECONÔMICO</v>
      </c>
      <c r="F1346" s="74" t="s">
        <v>2708</v>
      </c>
      <c r="G1346" s="66" t="str">
        <f aca="false">VLOOKUP(F1346,'AÇÕES ORÇAMENTÁRIAS'!D:E,2,0)</f>
        <v>1328</v>
      </c>
      <c r="H1346" s="65" t="n">
        <f aca="false">VLOOKUP(CONCATENATE(G1346,J1346),'AÇÕES ORÇAMENTÁRIAS'!O:P,2,0)</f>
        <v>27488989</v>
      </c>
      <c r="I1346" s="65" t="n">
        <f aca="false">VLOOKUP(CONCATENATE(G1346,J1346),'AÇÕES ORÇAMENTÁRIAS'!O:Q,3,0)</f>
        <v>12323223.99</v>
      </c>
      <c r="J1346" s="66" t="str">
        <f aca="false">LEFT(K1346,5)</f>
        <v>47101</v>
      </c>
      <c r="K1346" s="67" t="s">
        <v>2680</v>
      </c>
      <c r="L1346" s="82" t="s">
        <v>2708</v>
      </c>
      <c r="M1346" s="66" t="str">
        <f aca="false">VLOOKUP(L1346,'AÇÕES ESTRATÉGICAS'!D:E,2,0)</f>
        <v>1606</v>
      </c>
      <c r="N1346" s="66" t="str">
        <f aca="false">CONCATENATE(J1346,O1346)</f>
        <v>47101CRIAÇÃO DO PARQUE ESTADUAL AMBIENTAL E ARQUEOLOGICO GURITA NO MUNICÍPIO DE BOM PRINCÍPIO</v>
      </c>
      <c r="O1346" s="13" t="s">
        <v>2714</v>
      </c>
      <c r="P1346" s="13" t="s">
        <v>473</v>
      </c>
      <c r="Q1346" s="15" t="n">
        <v>1</v>
      </c>
      <c r="R1346" s="69" t="str">
        <f aca="false">VLOOKUP(O1346,'PRODUTOS PPA'!G:G,1,0)</f>
        <v>CRIAÇÃO DO PARQUE ESTADUAL AMBIENTAL E ARQUEOLOGICO GURITA NO MUNICÍPIO DE BOM PRINCÍPIO</v>
      </c>
      <c r="S1346" s="15" t="s">
        <v>2708</v>
      </c>
      <c r="T1346" s="15" t="s">
        <v>2710</v>
      </c>
      <c r="U1346" s="15" t="n">
        <v>27488989</v>
      </c>
      <c r="V1346" s="15"/>
      <c r="W1346" s="13"/>
      <c r="X1346" s="13"/>
      <c r="Y1346" s="13"/>
      <c r="Z1346" s="13"/>
      <c r="AA1346" s="13"/>
      <c r="AB1346" s="13"/>
      <c r="AC1346" s="13"/>
      <c r="AD1346" s="13"/>
      <c r="AE1346" s="13"/>
      <c r="AF1346" s="13"/>
    </row>
    <row r="1347" customFormat="false" ht="15" hidden="false" customHeight="true" outlineLevel="0" collapsed="false">
      <c r="A1347" s="60" t="s">
        <v>69</v>
      </c>
      <c r="B1347" s="61" t="str">
        <f aca="false">VLOOKUP(A1347,PROGRAMAS!A:I,5,0)</f>
        <v>TEMÁTICO</v>
      </c>
      <c r="C1347" s="62" t="str">
        <f aca="false">VLOOKUP(A1347,PROGRAMAS!A:I,2,0)</f>
        <v>TURISMO E SUSTENTABILIDADE</v>
      </c>
      <c r="D1347" s="62" t="str">
        <f aca="false">VLOOKUP(A1347,PROGRAMAS!A:O,3,0)</f>
        <v>DIRETRIZ II</v>
      </c>
      <c r="E1347" s="62" t="str">
        <f aca="false">VLOOKUP(A1347,PROGRAMAS!A:O,6,0)</f>
        <v>DESENVOLVIMENTO ECONÔMICO</v>
      </c>
      <c r="F1347" s="74" t="s">
        <v>2708</v>
      </c>
      <c r="G1347" s="66" t="str">
        <f aca="false">VLOOKUP(F1347,'AÇÕES ORÇAMENTÁRIAS'!D:E,2,0)</f>
        <v>1328</v>
      </c>
      <c r="H1347" s="65" t="n">
        <f aca="false">VLOOKUP(CONCATENATE(G1347,J1347),'AÇÕES ORÇAMENTÁRIAS'!O:P,2,0)</f>
        <v>27488989</v>
      </c>
      <c r="I1347" s="65" t="n">
        <f aca="false">VLOOKUP(CONCATENATE(G1347,J1347),'AÇÕES ORÇAMENTÁRIAS'!O:Q,3,0)</f>
        <v>12323223.99</v>
      </c>
      <c r="J1347" s="66" t="str">
        <f aca="false">LEFT(K1347,5)</f>
        <v>47101</v>
      </c>
      <c r="K1347" s="67" t="s">
        <v>2680</v>
      </c>
      <c r="L1347" s="82" t="s">
        <v>2708</v>
      </c>
      <c r="M1347" s="66" t="str">
        <f aca="false">VLOOKUP(L1347,'AÇÕES ESTRATÉGICAS'!D:E,2,0)</f>
        <v>1606</v>
      </c>
      <c r="N1347" s="66" t="str">
        <f aca="false">CONCATENATE(J1347,O1347)</f>
        <v>47101EXECUÇÃO DE OBRAS DE INFRAESTRUTURA TURÍSTICA NOS MUNICÍPIOS</v>
      </c>
      <c r="O1347" s="13" t="s">
        <v>2715</v>
      </c>
      <c r="P1347" s="13" t="s">
        <v>473</v>
      </c>
      <c r="Q1347" s="15" t="n">
        <v>15</v>
      </c>
      <c r="R1347" s="69" t="str">
        <f aca="false">VLOOKUP(O1347,'PRODUTOS PPA'!G:G,1,0)</f>
        <v>EXECUÇÃO DE OBRAS DE INFRAESTRUTURA TURÍSTICA NOS MUNICÍPIOS</v>
      </c>
      <c r="S1347" s="15" t="s">
        <v>2708</v>
      </c>
      <c r="T1347" s="15" t="s">
        <v>2710</v>
      </c>
      <c r="U1347" s="15" t="n">
        <v>27488989</v>
      </c>
      <c r="V1347" s="15"/>
      <c r="W1347" s="13"/>
      <c r="X1347" s="13"/>
      <c r="Y1347" s="13"/>
      <c r="Z1347" s="13"/>
      <c r="AA1347" s="13"/>
      <c r="AB1347" s="13"/>
      <c r="AC1347" s="13"/>
      <c r="AD1347" s="13"/>
      <c r="AE1347" s="13"/>
      <c r="AF1347" s="13"/>
    </row>
    <row r="1348" customFormat="false" ht="15" hidden="false" customHeight="true" outlineLevel="0" collapsed="false">
      <c r="A1348" s="60" t="s">
        <v>69</v>
      </c>
      <c r="B1348" s="61" t="str">
        <f aca="false">VLOOKUP(A1348,PROGRAMAS!A:I,5,0)</f>
        <v>TEMÁTICO</v>
      </c>
      <c r="C1348" s="62" t="str">
        <f aca="false">VLOOKUP(A1348,PROGRAMAS!A:I,2,0)</f>
        <v>TURISMO E SUSTENTABILIDADE</v>
      </c>
      <c r="D1348" s="62" t="str">
        <f aca="false">VLOOKUP(A1348,PROGRAMAS!A:O,3,0)</f>
        <v>DIRETRIZ II</v>
      </c>
      <c r="E1348" s="62" t="str">
        <f aca="false">VLOOKUP(A1348,PROGRAMAS!A:O,6,0)</f>
        <v>DESENVOLVIMENTO ECONÔMICO</v>
      </c>
      <c r="F1348" s="74" t="s">
        <v>2708</v>
      </c>
      <c r="G1348" s="66" t="str">
        <f aca="false">VLOOKUP(F1348,'AÇÕES ORÇAMENTÁRIAS'!D:E,2,0)</f>
        <v>1328</v>
      </c>
      <c r="H1348" s="65" t="n">
        <f aca="false">VLOOKUP(CONCATENATE(G1348,J1348),'AÇÕES ORÇAMENTÁRIAS'!O:P,2,0)</f>
        <v>27488989</v>
      </c>
      <c r="I1348" s="65" t="n">
        <f aca="false">VLOOKUP(CONCATENATE(G1348,J1348),'AÇÕES ORÇAMENTÁRIAS'!O:Q,3,0)</f>
        <v>12323223.99</v>
      </c>
      <c r="J1348" s="66" t="str">
        <f aca="false">LEFT(K1348,5)</f>
        <v>47101</v>
      </c>
      <c r="K1348" s="67" t="s">
        <v>2680</v>
      </c>
      <c r="L1348" s="82" t="s">
        <v>2708</v>
      </c>
      <c r="M1348" s="66" t="str">
        <f aca="false">VLOOKUP(L1348,'AÇÕES ESTRATÉGICAS'!D:E,2,0)</f>
        <v>1606</v>
      </c>
      <c r="N1348" s="66" t="str">
        <f aca="false">CONCATENATE(J1348,O1348)</f>
        <v>47101EXECUÇÃO DO PROJETO DA VIA DO CONTORNO NO POVOADO COQUEIRO</v>
      </c>
      <c r="O1348" s="13" t="s">
        <v>2716</v>
      </c>
      <c r="P1348" s="13" t="s">
        <v>473</v>
      </c>
      <c r="Q1348" s="15" t="n">
        <v>1</v>
      </c>
      <c r="R1348" s="69" t="str">
        <f aca="false">VLOOKUP(O1348,'PRODUTOS PPA'!G:G,1,0)</f>
        <v>EXECUÇÃO DO PROJETO DA VIA DO CONTORNO NO POVOADO COQUEIRO</v>
      </c>
      <c r="S1348" s="15" t="s">
        <v>2708</v>
      </c>
      <c r="T1348" s="15" t="s">
        <v>2710</v>
      </c>
      <c r="U1348" s="15" t="n">
        <v>27488989</v>
      </c>
      <c r="V1348" s="15"/>
      <c r="W1348" s="13"/>
      <c r="X1348" s="13"/>
      <c r="Y1348" s="13"/>
      <c r="Z1348" s="13"/>
      <c r="AA1348" s="13"/>
      <c r="AB1348" s="13"/>
      <c r="AC1348" s="13"/>
      <c r="AD1348" s="13"/>
      <c r="AE1348" s="13"/>
      <c r="AF1348" s="13"/>
    </row>
    <row r="1349" customFormat="false" ht="15" hidden="false" customHeight="true" outlineLevel="0" collapsed="false">
      <c r="A1349" s="60" t="s">
        <v>69</v>
      </c>
      <c r="B1349" s="61" t="str">
        <f aca="false">VLOOKUP(A1349,PROGRAMAS!A:I,5,0)</f>
        <v>TEMÁTICO</v>
      </c>
      <c r="C1349" s="62" t="str">
        <f aca="false">VLOOKUP(A1349,PROGRAMAS!A:I,2,0)</f>
        <v>TURISMO E SUSTENTABILIDADE</v>
      </c>
      <c r="D1349" s="62" t="str">
        <f aca="false">VLOOKUP(A1349,PROGRAMAS!A:O,3,0)</f>
        <v>DIRETRIZ II</v>
      </c>
      <c r="E1349" s="62" t="str">
        <f aca="false">VLOOKUP(A1349,PROGRAMAS!A:O,6,0)</f>
        <v>DESENVOLVIMENTO ECONÔMICO</v>
      </c>
      <c r="F1349" s="74" t="s">
        <v>2708</v>
      </c>
      <c r="G1349" s="66" t="str">
        <f aca="false">VLOOKUP(F1349,'AÇÕES ORÇAMENTÁRIAS'!D:E,2,0)</f>
        <v>1328</v>
      </c>
      <c r="H1349" s="65" t="n">
        <f aca="false">VLOOKUP(CONCATENATE(G1349,J1349),'AÇÕES ORÇAMENTÁRIAS'!O:P,2,0)</f>
        <v>27488989</v>
      </c>
      <c r="I1349" s="65" t="n">
        <f aca="false">VLOOKUP(CONCATENATE(G1349,J1349),'AÇÕES ORÇAMENTÁRIAS'!O:Q,3,0)</f>
        <v>12323223.99</v>
      </c>
      <c r="J1349" s="66" t="str">
        <f aca="false">LEFT(K1349,5)</f>
        <v>47101</v>
      </c>
      <c r="K1349" s="67" t="s">
        <v>2680</v>
      </c>
      <c r="L1349" s="82" t="s">
        <v>2708</v>
      </c>
      <c r="M1349" s="66" t="str">
        <f aca="false">VLOOKUP(L1349,'AÇÕES ESTRATÉGICAS'!D:E,2,0)</f>
        <v>1606</v>
      </c>
      <c r="N1349" s="66" t="str">
        <f aca="false">CONCATENATE(J1349,O1349)</f>
        <v>47101EXECUÇÃO DO PROJETO DE ILUMINAÇÃO PÚBLICA DE CAJUEIRO DA PRAIA /PRODETUR NAICONAL</v>
      </c>
      <c r="O1349" s="13" t="s">
        <v>2717</v>
      </c>
      <c r="P1349" s="13" t="s">
        <v>2718</v>
      </c>
      <c r="Q1349" s="15" t="n">
        <v>1</v>
      </c>
      <c r="R1349" s="69" t="str">
        <f aca="false">VLOOKUP(O1349,'PRODUTOS PPA'!G:G,1,0)</f>
        <v>EXECUÇÃO DO PROJETO DE ILUMINAÇÃO PÚBLICA DE CAJUEIRO DA PRAIA /PRODETUR NAICONAL</v>
      </c>
      <c r="S1349" s="15" t="s">
        <v>2708</v>
      </c>
      <c r="T1349" s="15" t="s">
        <v>2710</v>
      </c>
      <c r="U1349" s="15" t="n">
        <v>27488989</v>
      </c>
      <c r="V1349" s="15"/>
      <c r="W1349" s="13"/>
      <c r="X1349" s="13"/>
      <c r="Y1349" s="13"/>
      <c r="Z1349" s="13"/>
      <c r="AA1349" s="13"/>
      <c r="AB1349" s="13"/>
      <c r="AC1349" s="13"/>
      <c r="AD1349" s="13"/>
      <c r="AE1349" s="13"/>
      <c r="AF1349" s="13"/>
    </row>
    <row r="1350" customFormat="false" ht="15" hidden="false" customHeight="true" outlineLevel="0" collapsed="false">
      <c r="A1350" s="60" t="s">
        <v>69</v>
      </c>
      <c r="B1350" s="61" t="str">
        <f aca="false">VLOOKUP(A1350,PROGRAMAS!A:I,5,0)</f>
        <v>TEMÁTICO</v>
      </c>
      <c r="C1350" s="62" t="str">
        <f aca="false">VLOOKUP(A1350,PROGRAMAS!A:I,2,0)</f>
        <v>TURISMO E SUSTENTABILIDADE</v>
      </c>
      <c r="D1350" s="62" t="str">
        <f aca="false">VLOOKUP(A1350,PROGRAMAS!A:O,3,0)</f>
        <v>DIRETRIZ II</v>
      </c>
      <c r="E1350" s="62" t="str">
        <f aca="false">VLOOKUP(A1350,PROGRAMAS!A:O,6,0)</f>
        <v>DESENVOLVIMENTO ECONÔMICO</v>
      </c>
      <c r="F1350" s="74" t="s">
        <v>2708</v>
      </c>
      <c r="G1350" s="66" t="str">
        <f aca="false">VLOOKUP(F1350,'AÇÕES ORÇAMENTÁRIAS'!D:E,2,0)</f>
        <v>1328</v>
      </c>
      <c r="H1350" s="65" t="n">
        <f aca="false">VLOOKUP(CONCATENATE(G1350,J1350),'AÇÕES ORÇAMENTÁRIAS'!O:P,2,0)</f>
        <v>27488989</v>
      </c>
      <c r="I1350" s="65" t="n">
        <f aca="false">VLOOKUP(CONCATENATE(G1350,J1350),'AÇÕES ORÇAMENTÁRIAS'!O:Q,3,0)</f>
        <v>12323223.99</v>
      </c>
      <c r="J1350" s="66" t="str">
        <f aca="false">LEFT(K1350,5)</f>
        <v>47101</v>
      </c>
      <c r="K1350" s="67" t="s">
        <v>2680</v>
      </c>
      <c r="L1350" s="82" t="s">
        <v>2708</v>
      </c>
      <c r="M1350" s="66" t="str">
        <f aca="false">VLOOKUP(L1350,'AÇÕES ESTRATÉGICAS'!D:E,2,0)</f>
        <v>1606</v>
      </c>
      <c r="N1350" s="66" t="str">
        <f aca="false">CONCATENATE(J1350,O1350)</f>
        <v>47101EXECUÇÃO DO PROJETO DE MOBILIÁRIO URBANO DE CAJUEIRO DA PRAIA</v>
      </c>
      <c r="O1350" s="13" t="s">
        <v>2719</v>
      </c>
      <c r="P1350" s="13" t="s">
        <v>473</v>
      </c>
      <c r="Q1350" s="15" t="n">
        <v>1</v>
      </c>
      <c r="R1350" s="69" t="str">
        <f aca="false">VLOOKUP(O1350,'PRODUTOS PPA'!G:G,1,0)</f>
        <v>EXECUÇÃO DO PROJETO DE MOBILIÁRIO URBANO DE CAJUEIRO DA PRAIA</v>
      </c>
      <c r="S1350" s="15" t="s">
        <v>2708</v>
      </c>
      <c r="T1350" s="15" t="s">
        <v>2710</v>
      </c>
      <c r="U1350" s="15" t="n">
        <v>27488989</v>
      </c>
      <c r="V1350" s="15"/>
      <c r="W1350" s="13"/>
      <c r="X1350" s="13"/>
      <c r="Y1350" s="13"/>
      <c r="Z1350" s="13"/>
      <c r="AA1350" s="13"/>
      <c r="AB1350" s="13"/>
      <c r="AC1350" s="13"/>
      <c r="AD1350" s="13"/>
      <c r="AE1350" s="13"/>
      <c r="AF1350" s="13"/>
    </row>
    <row r="1351" customFormat="false" ht="15" hidden="false" customHeight="true" outlineLevel="0" collapsed="false">
      <c r="A1351" s="60" t="s">
        <v>69</v>
      </c>
      <c r="B1351" s="61" t="str">
        <f aca="false">VLOOKUP(A1351,PROGRAMAS!A:I,5,0)</f>
        <v>TEMÁTICO</v>
      </c>
      <c r="C1351" s="62" t="str">
        <f aca="false">VLOOKUP(A1351,PROGRAMAS!A:I,2,0)</f>
        <v>TURISMO E SUSTENTABILIDADE</v>
      </c>
      <c r="D1351" s="62" t="str">
        <f aca="false">VLOOKUP(A1351,PROGRAMAS!A:O,3,0)</f>
        <v>DIRETRIZ II</v>
      </c>
      <c r="E1351" s="62" t="str">
        <f aca="false">VLOOKUP(A1351,PROGRAMAS!A:O,6,0)</f>
        <v>DESENVOLVIMENTO ECONÔMICO</v>
      </c>
      <c r="F1351" s="74" t="s">
        <v>2708</v>
      </c>
      <c r="G1351" s="66" t="str">
        <f aca="false">VLOOKUP(F1351,'AÇÕES ORÇAMENTÁRIAS'!D:E,2,0)</f>
        <v>1328</v>
      </c>
      <c r="H1351" s="65" t="n">
        <f aca="false">VLOOKUP(CONCATENATE(G1351,J1351),'AÇÕES ORÇAMENTÁRIAS'!O:P,2,0)</f>
        <v>27488989</v>
      </c>
      <c r="I1351" s="65" t="n">
        <f aca="false">VLOOKUP(CONCATENATE(G1351,J1351),'AÇÕES ORÇAMENTÁRIAS'!O:Q,3,0)</f>
        <v>12323223.99</v>
      </c>
      <c r="J1351" s="66" t="str">
        <f aca="false">LEFT(K1351,5)</f>
        <v>47101</v>
      </c>
      <c r="K1351" s="67" t="s">
        <v>2680</v>
      </c>
      <c r="L1351" s="82" t="s">
        <v>2708</v>
      </c>
      <c r="M1351" s="66" t="str">
        <f aca="false">VLOOKUP(L1351,'AÇÕES ESTRATÉGICAS'!D:E,2,0)</f>
        <v>1606</v>
      </c>
      <c r="N1351" s="66" t="str">
        <f aca="false">CONCATENATE(J1351,O1351)</f>
        <v>47101EXECUÇÃO DO PROJETO DE SINALIZAÇÃO TURÍSTICA</v>
      </c>
      <c r="O1351" s="13" t="s">
        <v>2720</v>
      </c>
      <c r="P1351" s="13" t="s">
        <v>473</v>
      </c>
      <c r="Q1351" s="15" t="n">
        <v>2</v>
      </c>
      <c r="R1351" s="69" t="str">
        <f aca="false">VLOOKUP(O1351,'PRODUTOS PPA'!G:G,1,0)</f>
        <v>EXECUÇÃO DO PROJETO DE SINALIZAÇÃO TURÍSTICA</v>
      </c>
      <c r="S1351" s="15" t="s">
        <v>2708</v>
      </c>
      <c r="T1351" s="15" t="s">
        <v>2710</v>
      </c>
      <c r="U1351" s="15" t="n">
        <v>27488989</v>
      </c>
      <c r="V1351" s="15"/>
      <c r="W1351" s="13"/>
      <c r="X1351" s="13"/>
      <c r="Y1351" s="13"/>
      <c r="Z1351" s="13"/>
      <c r="AA1351" s="13"/>
      <c r="AB1351" s="13"/>
      <c r="AC1351" s="13"/>
      <c r="AD1351" s="13"/>
      <c r="AE1351" s="13"/>
      <c r="AF1351" s="13"/>
    </row>
    <row r="1352" customFormat="false" ht="15" hidden="false" customHeight="true" outlineLevel="0" collapsed="false">
      <c r="A1352" s="60" t="s">
        <v>69</v>
      </c>
      <c r="B1352" s="61" t="str">
        <f aca="false">VLOOKUP(A1352,PROGRAMAS!A:I,5,0)</f>
        <v>TEMÁTICO</v>
      </c>
      <c r="C1352" s="62" t="str">
        <f aca="false">VLOOKUP(A1352,PROGRAMAS!A:I,2,0)</f>
        <v>TURISMO E SUSTENTABILIDADE</v>
      </c>
      <c r="D1352" s="62" t="str">
        <f aca="false">VLOOKUP(A1352,PROGRAMAS!A:O,3,0)</f>
        <v>DIRETRIZ II</v>
      </c>
      <c r="E1352" s="62" t="str">
        <f aca="false">VLOOKUP(A1352,PROGRAMAS!A:O,6,0)</f>
        <v>DESENVOLVIMENTO ECONÔMICO</v>
      </c>
      <c r="F1352" s="74" t="s">
        <v>2708</v>
      </c>
      <c r="G1352" s="66" t="str">
        <f aca="false">VLOOKUP(F1352,'AÇÕES ORÇAMENTÁRIAS'!D:E,2,0)</f>
        <v>1328</v>
      </c>
      <c r="H1352" s="65" t="n">
        <f aca="false">VLOOKUP(CONCATENATE(G1352,J1352),'AÇÕES ORÇAMENTÁRIAS'!O:P,2,0)</f>
        <v>27488989</v>
      </c>
      <c r="I1352" s="65" t="n">
        <f aca="false">VLOOKUP(CONCATENATE(G1352,J1352),'AÇÕES ORÇAMENTÁRIAS'!O:Q,3,0)</f>
        <v>12323223.99</v>
      </c>
      <c r="J1352" s="66" t="str">
        <f aca="false">LEFT(K1352,5)</f>
        <v>47101</v>
      </c>
      <c r="K1352" s="67" t="s">
        <v>2680</v>
      </c>
      <c r="L1352" s="82" t="s">
        <v>2708</v>
      </c>
      <c r="M1352" s="66" t="str">
        <f aca="false">VLOOKUP(L1352,'AÇÕES ESTRATÉGICAS'!D:E,2,0)</f>
        <v>1606</v>
      </c>
      <c r="N1352" s="66" t="str">
        <f aca="false">CONCATENATE(J1352,O1352)</f>
        <v>47101EXECUÇÃO DO PROJETO DO SISTEMA VIÁRIO E DRENAGEM URBANA DE BARRA GRANDE E CAJUEIRO DA PRAIA</v>
      </c>
      <c r="O1352" s="13" t="s">
        <v>2721</v>
      </c>
      <c r="P1352" s="13" t="s">
        <v>473</v>
      </c>
      <c r="Q1352" s="15" t="n">
        <v>1</v>
      </c>
      <c r="R1352" s="69" t="str">
        <f aca="false">VLOOKUP(O1352,'PRODUTOS PPA'!G:G,1,0)</f>
        <v>EXECUÇÃO DO PROJETO DO SISTEMA VIÁRIO E DRENAGEM URBANA DE BARRA GRANDE E CAJUEIRO DA PRAIA</v>
      </c>
      <c r="S1352" s="15" t="s">
        <v>2708</v>
      </c>
      <c r="T1352" s="15" t="s">
        <v>2710</v>
      </c>
      <c r="U1352" s="15" t="n">
        <v>27488989</v>
      </c>
      <c r="V1352" s="15"/>
      <c r="W1352" s="13"/>
      <c r="X1352" s="13"/>
      <c r="Y1352" s="13"/>
      <c r="Z1352" s="13"/>
      <c r="AA1352" s="13"/>
      <c r="AB1352" s="13"/>
      <c r="AC1352" s="13"/>
      <c r="AD1352" s="13"/>
      <c r="AE1352" s="13"/>
      <c r="AF1352" s="13"/>
    </row>
    <row r="1353" customFormat="false" ht="15" hidden="false" customHeight="true" outlineLevel="0" collapsed="false">
      <c r="A1353" s="60" t="s">
        <v>69</v>
      </c>
      <c r="B1353" s="61" t="str">
        <f aca="false">VLOOKUP(A1353,PROGRAMAS!A:I,5,0)</f>
        <v>TEMÁTICO</v>
      </c>
      <c r="C1353" s="62" t="str">
        <f aca="false">VLOOKUP(A1353,PROGRAMAS!A:I,2,0)</f>
        <v>TURISMO E SUSTENTABILIDADE</v>
      </c>
      <c r="D1353" s="62" t="str">
        <f aca="false">VLOOKUP(A1353,PROGRAMAS!A:O,3,0)</f>
        <v>DIRETRIZ II</v>
      </c>
      <c r="E1353" s="62" t="str">
        <f aca="false">VLOOKUP(A1353,PROGRAMAS!A:O,6,0)</f>
        <v>DESENVOLVIMENTO ECONÔMICO</v>
      </c>
      <c r="F1353" s="74" t="s">
        <v>2708</v>
      </c>
      <c r="G1353" s="66" t="str">
        <f aca="false">VLOOKUP(F1353,'AÇÕES ORÇAMENTÁRIAS'!D:E,2,0)</f>
        <v>1328</v>
      </c>
      <c r="H1353" s="65" t="n">
        <f aca="false">VLOOKUP(CONCATENATE(G1353,J1353),'AÇÕES ORÇAMENTÁRIAS'!O:P,2,0)</f>
        <v>27488989</v>
      </c>
      <c r="I1353" s="65" t="n">
        <f aca="false">VLOOKUP(CONCATENATE(G1353,J1353),'AÇÕES ORÇAMENTÁRIAS'!O:Q,3,0)</f>
        <v>12323223.99</v>
      </c>
      <c r="J1353" s="66" t="str">
        <f aca="false">LEFT(K1353,5)</f>
        <v>47101</v>
      </c>
      <c r="K1353" s="67" t="s">
        <v>2680</v>
      </c>
      <c r="L1353" s="82" t="s">
        <v>2708</v>
      </c>
      <c r="M1353" s="66" t="str">
        <f aca="false">VLOOKUP(L1353,'AÇÕES ESTRATÉGICAS'!D:E,2,0)</f>
        <v>1606</v>
      </c>
      <c r="N1353" s="66" t="str">
        <f aca="false">CONCATENATE(J1353,O1353)</f>
        <v>47101INFRAESTRUTURA TURÍSTICA NO ENTORNO DO SANTUÁRIO DE SANTA CRUZ DOS MILAGRES MELHORADO</v>
      </c>
      <c r="O1353" s="13" t="s">
        <v>2722</v>
      </c>
      <c r="P1353" s="13" t="s">
        <v>473</v>
      </c>
      <c r="Q1353" s="15" t="n">
        <v>1</v>
      </c>
      <c r="R1353" s="69" t="str">
        <f aca="false">VLOOKUP(O1353,'PRODUTOS PPA'!G:G,1,0)</f>
        <v>INFRAESTRUTURA TURÍSTICA NO ENTORNO DO SANTUÁRIO DE SANTA CRUZ DOS MILAGRES MELHORADO</v>
      </c>
      <c r="S1353" s="15" t="s">
        <v>2708</v>
      </c>
      <c r="T1353" s="15" t="s">
        <v>2710</v>
      </c>
      <c r="U1353" s="15" t="n">
        <v>27488989</v>
      </c>
      <c r="V1353" s="15"/>
      <c r="W1353" s="13"/>
      <c r="X1353" s="13"/>
      <c r="Y1353" s="13"/>
      <c r="Z1353" s="13"/>
      <c r="AA1353" s="13"/>
      <c r="AB1353" s="13"/>
      <c r="AC1353" s="13"/>
      <c r="AD1353" s="13"/>
      <c r="AE1353" s="13"/>
      <c r="AF1353" s="13"/>
    </row>
    <row r="1354" customFormat="false" ht="15" hidden="false" customHeight="true" outlineLevel="0" collapsed="false">
      <c r="A1354" s="60" t="s">
        <v>69</v>
      </c>
      <c r="B1354" s="61" t="str">
        <f aca="false">VLOOKUP(A1354,PROGRAMAS!A:I,5,0)</f>
        <v>TEMÁTICO</v>
      </c>
      <c r="C1354" s="62" t="str">
        <f aca="false">VLOOKUP(A1354,PROGRAMAS!A:I,2,0)</f>
        <v>TURISMO E SUSTENTABILIDADE</v>
      </c>
      <c r="D1354" s="62" t="str">
        <f aca="false">VLOOKUP(A1354,PROGRAMAS!A:O,3,0)</f>
        <v>DIRETRIZ II</v>
      </c>
      <c r="E1354" s="62" t="str">
        <f aca="false">VLOOKUP(A1354,PROGRAMAS!A:O,6,0)</f>
        <v>DESENVOLVIMENTO ECONÔMICO</v>
      </c>
      <c r="F1354" s="74" t="s">
        <v>2708</v>
      </c>
      <c r="G1354" s="66" t="str">
        <f aca="false">VLOOKUP(F1354,'AÇÕES ORÇAMENTÁRIAS'!D:E,2,0)</f>
        <v>1328</v>
      </c>
      <c r="H1354" s="65" t="n">
        <f aca="false">VLOOKUP(CONCATENATE(G1354,J1354),'AÇÕES ORÇAMENTÁRIAS'!O:P,2,0)</f>
        <v>27488989</v>
      </c>
      <c r="I1354" s="65" t="n">
        <f aca="false">VLOOKUP(CONCATENATE(G1354,J1354),'AÇÕES ORÇAMENTÁRIAS'!O:Q,3,0)</f>
        <v>12323223.99</v>
      </c>
      <c r="J1354" s="66" t="str">
        <f aca="false">LEFT(K1354,5)</f>
        <v>47101</v>
      </c>
      <c r="K1354" s="67" t="s">
        <v>2680</v>
      </c>
      <c r="L1354" s="82" t="s">
        <v>2708</v>
      </c>
      <c r="M1354" s="66" t="str">
        <f aca="false">VLOOKUP(L1354,'AÇÕES ESTRATÉGICAS'!D:E,2,0)</f>
        <v>1606</v>
      </c>
      <c r="N1354" s="66" t="str">
        <f aca="false">CONCATENATE(J1354,O1354)</f>
        <v>47101MANUTENÇÃO DA INFRAESTRUTURA DA ORLA DE ATALAIA</v>
      </c>
      <c r="O1354" s="13" t="s">
        <v>2723</v>
      </c>
      <c r="P1354" s="13" t="s">
        <v>251</v>
      </c>
      <c r="Q1354" s="15" t="n">
        <v>1</v>
      </c>
      <c r="R1354" s="69" t="str">
        <f aca="false">VLOOKUP(O1354,'PRODUTOS PPA'!G:G,1,0)</f>
        <v>MANUTENÇÃO DA INFRAESTRUTURA DA ORLA DE ATALAIA</v>
      </c>
      <c r="S1354" s="15" t="s">
        <v>2708</v>
      </c>
      <c r="T1354" s="15" t="s">
        <v>2710</v>
      </c>
      <c r="U1354" s="15" t="n">
        <v>27488989</v>
      </c>
      <c r="V1354" s="15"/>
      <c r="W1354" s="13"/>
      <c r="X1354" s="13"/>
      <c r="Y1354" s="13"/>
      <c r="Z1354" s="13"/>
      <c r="AA1354" s="13"/>
      <c r="AB1354" s="13"/>
      <c r="AC1354" s="13"/>
      <c r="AD1354" s="13"/>
      <c r="AE1354" s="13"/>
      <c r="AF1354" s="13"/>
    </row>
    <row r="1355" customFormat="false" ht="15" hidden="false" customHeight="true" outlineLevel="0" collapsed="false">
      <c r="A1355" s="60" t="s">
        <v>69</v>
      </c>
      <c r="B1355" s="61" t="str">
        <f aca="false">VLOOKUP(A1355,PROGRAMAS!A:I,5,0)</f>
        <v>TEMÁTICO</v>
      </c>
      <c r="C1355" s="62" t="str">
        <f aca="false">VLOOKUP(A1355,PROGRAMAS!A:I,2,0)</f>
        <v>TURISMO E SUSTENTABILIDADE</v>
      </c>
      <c r="D1355" s="62" t="str">
        <f aca="false">VLOOKUP(A1355,PROGRAMAS!A:O,3,0)</f>
        <v>DIRETRIZ II</v>
      </c>
      <c r="E1355" s="62" t="str">
        <f aca="false">VLOOKUP(A1355,PROGRAMAS!A:O,6,0)</f>
        <v>DESENVOLVIMENTO ECONÔMICO</v>
      </c>
      <c r="F1355" s="74" t="s">
        <v>2708</v>
      </c>
      <c r="G1355" s="66" t="str">
        <f aca="false">VLOOKUP(F1355,'AÇÕES ORÇAMENTÁRIAS'!D:E,2,0)</f>
        <v>1328</v>
      </c>
      <c r="H1355" s="65" t="n">
        <f aca="false">VLOOKUP(CONCATENATE(G1355,J1355),'AÇÕES ORÇAMENTÁRIAS'!O:P,2,0)</f>
        <v>27488989</v>
      </c>
      <c r="I1355" s="65" t="n">
        <f aca="false">VLOOKUP(CONCATENATE(G1355,J1355),'AÇÕES ORÇAMENTÁRIAS'!O:Q,3,0)</f>
        <v>12323223.99</v>
      </c>
      <c r="J1355" s="66" t="str">
        <f aca="false">LEFT(K1355,5)</f>
        <v>47101</v>
      </c>
      <c r="K1355" s="67" t="s">
        <v>2680</v>
      </c>
      <c r="L1355" s="82" t="s">
        <v>2708</v>
      </c>
      <c r="M1355" s="66" t="str">
        <f aca="false">VLOOKUP(L1355,'AÇÕES ESTRATÉGICAS'!D:E,2,0)</f>
        <v>1606</v>
      </c>
      <c r="N1355" s="66" t="str">
        <f aca="false">CONCATENATE(J1355,O1355)</f>
        <v>47101MELHORIA DA INFRAESTRUTURA TURÍSTICA NOS MUNICÍPIOS POLOS DAS ORIGENS, DELTA E TERESINA</v>
      </c>
      <c r="O1355" s="13" t="s">
        <v>2724</v>
      </c>
      <c r="P1355" s="13" t="s">
        <v>473</v>
      </c>
      <c r="Q1355" s="15" t="n">
        <v>10</v>
      </c>
      <c r="R1355" s="69" t="str">
        <f aca="false">VLOOKUP(O1355,'PRODUTOS PPA'!G:G,1,0)</f>
        <v>MELHORIA DA INFRAESTRUTURA TURÍSTICA NOS MUNICÍPIOS POLOS DAS ORIGENS, DELTA E TERESINA</v>
      </c>
      <c r="S1355" s="15" t="s">
        <v>2708</v>
      </c>
      <c r="T1355" s="15" t="s">
        <v>2710</v>
      </c>
      <c r="U1355" s="15" t="n">
        <v>27488989</v>
      </c>
      <c r="V1355" s="15"/>
      <c r="W1355" s="13"/>
      <c r="X1355" s="13"/>
      <c r="Y1355" s="13"/>
      <c r="Z1355" s="13"/>
      <c r="AA1355" s="13"/>
      <c r="AB1355" s="13"/>
      <c r="AC1355" s="13"/>
      <c r="AD1355" s="13"/>
      <c r="AE1355" s="13"/>
      <c r="AF1355" s="13"/>
    </row>
    <row r="1356" customFormat="false" ht="15" hidden="false" customHeight="true" outlineLevel="0" collapsed="false">
      <c r="A1356" s="60" t="s">
        <v>69</v>
      </c>
      <c r="B1356" s="61" t="str">
        <f aca="false">VLOOKUP(A1356,PROGRAMAS!A:I,5,0)</f>
        <v>TEMÁTICO</v>
      </c>
      <c r="C1356" s="62" t="str">
        <f aca="false">VLOOKUP(A1356,PROGRAMAS!A:I,2,0)</f>
        <v>TURISMO E SUSTENTABILIDADE</v>
      </c>
      <c r="D1356" s="62" t="str">
        <f aca="false">VLOOKUP(A1356,PROGRAMAS!A:O,3,0)</f>
        <v>DIRETRIZ II</v>
      </c>
      <c r="E1356" s="62" t="str">
        <f aca="false">VLOOKUP(A1356,PROGRAMAS!A:O,6,0)</f>
        <v>DESENVOLVIMENTO ECONÔMICO</v>
      </c>
      <c r="F1356" s="74" t="s">
        <v>2708</v>
      </c>
      <c r="G1356" s="66" t="str">
        <f aca="false">VLOOKUP(F1356,'AÇÕES ORÇAMENTÁRIAS'!D:E,2,0)</f>
        <v>1328</v>
      </c>
      <c r="H1356" s="65" t="n">
        <f aca="false">VLOOKUP(CONCATENATE(G1356,J1356),'AÇÕES ORÇAMENTÁRIAS'!O:P,2,0)</f>
        <v>27488989</v>
      </c>
      <c r="I1356" s="65" t="n">
        <f aca="false">VLOOKUP(CONCATENATE(G1356,J1356),'AÇÕES ORÇAMENTÁRIAS'!O:Q,3,0)</f>
        <v>12323223.99</v>
      </c>
      <c r="J1356" s="66" t="str">
        <f aca="false">LEFT(K1356,5)</f>
        <v>47101</v>
      </c>
      <c r="K1356" s="67" t="s">
        <v>2680</v>
      </c>
      <c r="L1356" s="82" t="s">
        <v>2708</v>
      </c>
      <c r="M1356" s="66" t="str">
        <f aca="false">VLOOKUP(L1356,'AÇÕES ESTRATÉGICAS'!D:E,2,0)</f>
        <v>1606</v>
      </c>
      <c r="N1356" s="66" t="str">
        <f aca="false">CONCATENATE(J1356,O1356)</f>
        <v>47101MUSEUS REQUALIFICADOS</v>
      </c>
      <c r="O1356" s="13" t="s">
        <v>2725</v>
      </c>
      <c r="P1356" s="13" t="s">
        <v>473</v>
      </c>
      <c r="Q1356" s="15" t="n">
        <v>2</v>
      </c>
      <c r="R1356" s="69" t="str">
        <f aca="false">VLOOKUP(O1356,'PRODUTOS PPA'!G:G,1,0)</f>
        <v>MUSEUS REQUALIFICADOS</v>
      </c>
      <c r="S1356" s="15" t="s">
        <v>2708</v>
      </c>
      <c r="T1356" s="15" t="s">
        <v>2710</v>
      </c>
      <c r="U1356" s="15" t="n">
        <v>27488989</v>
      </c>
      <c r="V1356" s="15"/>
      <c r="W1356" s="13"/>
      <c r="X1356" s="13"/>
      <c r="Y1356" s="13"/>
      <c r="Z1356" s="13"/>
      <c r="AA1356" s="13"/>
      <c r="AB1356" s="13"/>
      <c r="AC1356" s="13"/>
      <c r="AD1356" s="13"/>
      <c r="AE1356" s="13"/>
      <c r="AF1356" s="13"/>
    </row>
    <row r="1357" customFormat="false" ht="15" hidden="false" customHeight="true" outlineLevel="0" collapsed="false">
      <c r="A1357" s="60" t="s">
        <v>69</v>
      </c>
      <c r="B1357" s="61" t="str">
        <f aca="false">VLOOKUP(A1357,PROGRAMAS!A:I,5,0)</f>
        <v>TEMÁTICO</v>
      </c>
      <c r="C1357" s="62" t="str">
        <f aca="false">VLOOKUP(A1357,PROGRAMAS!A:I,2,0)</f>
        <v>TURISMO E SUSTENTABILIDADE</v>
      </c>
      <c r="D1357" s="62" t="str">
        <f aca="false">VLOOKUP(A1357,PROGRAMAS!A:O,3,0)</f>
        <v>DIRETRIZ II</v>
      </c>
      <c r="E1357" s="62" t="str">
        <f aca="false">VLOOKUP(A1357,PROGRAMAS!A:O,6,0)</f>
        <v>DESENVOLVIMENTO ECONÔMICO</v>
      </c>
      <c r="F1357" s="74" t="s">
        <v>2708</v>
      </c>
      <c r="G1357" s="66" t="str">
        <f aca="false">VLOOKUP(F1357,'AÇÕES ORÇAMENTÁRIAS'!D:E,2,0)</f>
        <v>1328</v>
      </c>
      <c r="H1357" s="65" t="n">
        <f aca="false">VLOOKUP(CONCATENATE(G1357,J1357),'AÇÕES ORÇAMENTÁRIAS'!O:P,2,0)</f>
        <v>27488989</v>
      </c>
      <c r="I1357" s="65" t="n">
        <f aca="false">VLOOKUP(CONCATENATE(G1357,J1357),'AÇÕES ORÇAMENTÁRIAS'!O:Q,3,0)</f>
        <v>12323223.99</v>
      </c>
      <c r="J1357" s="66" t="str">
        <f aca="false">LEFT(K1357,5)</f>
        <v>47101</v>
      </c>
      <c r="K1357" s="67" t="s">
        <v>2680</v>
      </c>
      <c r="L1357" s="82" t="s">
        <v>2708</v>
      </c>
      <c r="M1357" s="66" t="str">
        <f aca="false">VLOOKUP(L1357,'AÇÕES ESTRATÉGICAS'!D:E,2,0)</f>
        <v>1606</v>
      </c>
      <c r="N1357" s="66" t="str">
        <f aca="false">CONCATENATE(J1357,O1357)</f>
        <v>47101PROJETO DE URBANIZAÇÃO DA ORLA DO CAJUEIRO DA PRAIA EXECUTADO</v>
      </c>
      <c r="O1357" s="13" t="s">
        <v>2726</v>
      </c>
      <c r="P1357" s="13" t="s">
        <v>473</v>
      </c>
      <c r="Q1357" s="15" t="n">
        <v>1</v>
      </c>
      <c r="R1357" s="69" t="str">
        <f aca="false">VLOOKUP(O1357,'PRODUTOS PPA'!G:G,1,0)</f>
        <v>PROJETO DE URBANIZAÇÃO DA ORLA DO CAJUEIRO DA PRAIA EXECUTADO</v>
      </c>
      <c r="S1357" s="15" t="s">
        <v>2708</v>
      </c>
      <c r="T1357" s="15" t="s">
        <v>2710</v>
      </c>
      <c r="U1357" s="15" t="n">
        <v>27488989</v>
      </c>
      <c r="V1357" s="15"/>
      <c r="W1357" s="13"/>
      <c r="X1357" s="13"/>
      <c r="Y1357" s="13"/>
      <c r="Z1357" s="13"/>
      <c r="AA1357" s="13"/>
      <c r="AB1357" s="13"/>
      <c r="AC1357" s="13"/>
      <c r="AD1357" s="13"/>
      <c r="AE1357" s="13"/>
      <c r="AF1357" s="13"/>
    </row>
    <row r="1358" customFormat="false" ht="15" hidden="false" customHeight="true" outlineLevel="0" collapsed="false">
      <c r="A1358" s="60" t="s">
        <v>69</v>
      </c>
      <c r="B1358" s="61" t="str">
        <f aca="false">VLOOKUP(A1358,PROGRAMAS!A:I,5,0)</f>
        <v>TEMÁTICO</v>
      </c>
      <c r="C1358" s="62" t="str">
        <f aca="false">VLOOKUP(A1358,PROGRAMAS!A:I,2,0)</f>
        <v>TURISMO E SUSTENTABILIDADE</v>
      </c>
      <c r="D1358" s="62" t="str">
        <f aca="false">VLOOKUP(A1358,PROGRAMAS!A:O,3,0)</f>
        <v>DIRETRIZ II</v>
      </c>
      <c r="E1358" s="62" t="str">
        <f aca="false">VLOOKUP(A1358,PROGRAMAS!A:O,6,0)</f>
        <v>DESENVOLVIMENTO ECONÔMICO</v>
      </c>
      <c r="F1358" s="74" t="s">
        <v>2708</v>
      </c>
      <c r="G1358" s="66" t="str">
        <f aca="false">VLOOKUP(F1358,'AÇÕES ORÇAMENTÁRIAS'!D:E,2,0)</f>
        <v>1328</v>
      </c>
      <c r="H1358" s="65" t="n">
        <f aca="false">VLOOKUP(CONCATENATE(G1358,J1358),'AÇÕES ORÇAMENTÁRIAS'!O:P,2,0)</f>
        <v>27488989</v>
      </c>
      <c r="I1358" s="65" t="n">
        <f aca="false">VLOOKUP(CONCATENATE(G1358,J1358),'AÇÕES ORÇAMENTÁRIAS'!O:Q,3,0)</f>
        <v>12323223.99</v>
      </c>
      <c r="J1358" s="66" t="str">
        <f aca="false">LEFT(K1358,5)</f>
        <v>47101</v>
      </c>
      <c r="K1358" s="67" t="s">
        <v>2680</v>
      </c>
      <c r="L1358" s="82" t="s">
        <v>2708</v>
      </c>
      <c r="M1358" s="66" t="str">
        <f aca="false">VLOOKUP(L1358,'AÇÕES ESTRATÉGICAS'!D:E,2,0)</f>
        <v>1606</v>
      </c>
      <c r="N1358" s="66" t="str">
        <f aca="false">CONCATENATE(J1358,O1358)</f>
        <v>47101PROJETO DO CALÇADÃO DA LINHA DE PRAIA NO POVOADO COQUEIRO EXECUTADO</v>
      </c>
      <c r="O1358" s="13" t="s">
        <v>2727</v>
      </c>
      <c r="P1358" s="13" t="s">
        <v>473</v>
      </c>
      <c r="Q1358" s="15" t="n">
        <v>1</v>
      </c>
      <c r="R1358" s="69" t="str">
        <f aca="false">VLOOKUP(O1358,'PRODUTOS PPA'!G:G,1,0)</f>
        <v>PROJETO DO CALÇADÃO DA LINHA DE PRAIA NO POVOADO COQUEIRO EXECUTADO</v>
      </c>
      <c r="S1358" s="15" t="s">
        <v>2708</v>
      </c>
      <c r="T1358" s="15" t="s">
        <v>2710</v>
      </c>
      <c r="U1358" s="15" t="n">
        <v>27488989</v>
      </c>
      <c r="V1358" s="15"/>
      <c r="W1358" s="13"/>
      <c r="X1358" s="13"/>
      <c r="Y1358" s="13"/>
      <c r="Z1358" s="13"/>
      <c r="AA1358" s="13"/>
      <c r="AB1358" s="13"/>
      <c r="AC1358" s="13"/>
      <c r="AD1358" s="13"/>
      <c r="AE1358" s="13"/>
      <c r="AF1358" s="13"/>
    </row>
    <row r="1359" customFormat="false" ht="15" hidden="false" customHeight="true" outlineLevel="0" collapsed="false">
      <c r="A1359" s="60" t="s">
        <v>69</v>
      </c>
      <c r="B1359" s="61" t="str">
        <f aca="false">VLOOKUP(A1359,PROGRAMAS!A:I,5,0)</f>
        <v>TEMÁTICO</v>
      </c>
      <c r="C1359" s="62" t="str">
        <f aca="false">VLOOKUP(A1359,PROGRAMAS!A:I,2,0)</f>
        <v>TURISMO E SUSTENTABILIDADE</v>
      </c>
      <c r="D1359" s="62" t="str">
        <f aca="false">VLOOKUP(A1359,PROGRAMAS!A:O,3,0)</f>
        <v>DIRETRIZ II</v>
      </c>
      <c r="E1359" s="62" t="str">
        <f aca="false">VLOOKUP(A1359,PROGRAMAS!A:O,6,0)</f>
        <v>DESENVOLVIMENTO ECONÔMICO</v>
      </c>
      <c r="F1359" s="74" t="s">
        <v>2708</v>
      </c>
      <c r="G1359" s="66" t="str">
        <f aca="false">VLOOKUP(F1359,'AÇÕES ORÇAMENTÁRIAS'!D:E,2,0)</f>
        <v>1328</v>
      </c>
      <c r="H1359" s="65" t="n">
        <f aca="false">VLOOKUP(CONCATENATE(G1359,J1359),'AÇÕES ORÇAMENTÁRIAS'!O:P,2,0)</f>
        <v>27488989</v>
      </c>
      <c r="I1359" s="65" t="n">
        <f aca="false">VLOOKUP(CONCATENATE(G1359,J1359),'AÇÕES ORÇAMENTÁRIAS'!O:Q,3,0)</f>
        <v>12323223.99</v>
      </c>
      <c r="J1359" s="66" t="str">
        <f aca="false">LEFT(K1359,5)</f>
        <v>47101</v>
      </c>
      <c r="K1359" s="67" t="s">
        <v>2680</v>
      </c>
      <c r="L1359" s="82" t="s">
        <v>2708</v>
      </c>
      <c r="M1359" s="66" t="str">
        <f aca="false">VLOOKUP(L1359,'AÇÕES ESTRATÉGICAS'!D:E,2,0)</f>
        <v>1606</v>
      </c>
      <c r="N1359" s="66" t="str">
        <f aca="false">CONCATENATE(J1359,O1359)</f>
        <v>47101PROJETOS DE INFRAESTRUTURA TURÍSTICA NOS MUNICÍPIOS INTEGRANTES DOS POLOS DE DESENVOLVIMENTO DO TURISMO ELABORADOS</v>
      </c>
      <c r="O1359" s="13" t="s">
        <v>2728</v>
      </c>
      <c r="P1359" s="13" t="s">
        <v>741</v>
      </c>
      <c r="Q1359" s="15" t="n">
        <v>19</v>
      </c>
      <c r="R1359" s="69" t="str">
        <f aca="false">VLOOKUP(O1359,'PRODUTOS PPA'!G:G,1,0)</f>
        <v>PROJETOS DE INFRAESTRUTURA TURÍSTICA NOS MUNICÍPIOS INTEGRANTES DOS POLOS DE DESENVOLVIMENTO DO TURISMO ELABORADOS</v>
      </c>
      <c r="S1359" s="15" t="s">
        <v>2708</v>
      </c>
      <c r="T1359" s="15" t="s">
        <v>2710</v>
      </c>
      <c r="U1359" s="15" t="n">
        <v>27488989</v>
      </c>
      <c r="V1359" s="15"/>
      <c r="W1359" s="13"/>
      <c r="X1359" s="13"/>
      <c r="Y1359" s="13"/>
      <c r="Z1359" s="13"/>
      <c r="AA1359" s="13"/>
      <c r="AB1359" s="13"/>
      <c r="AC1359" s="13"/>
      <c r="AD1359" s="13"/>
      <c r="AE1359" s="13"/>
      <c r="AF1359" s="13"/>
    </row>
    <row r="1360" customFormat="false" ht="15" hidden="false" customHeight="true" outlineLevel="0" collapsed="false">
      <c r="A1360" s="60" t="s">
        <v>69</v>
      </c>
      <c r="B1360" s="61" t="str">
        <f aca="false">VLOOKUP(A1360,PROGRAMAS!A:I,5,0)</f>
        <v>TEMÁTICO</v>
      </c>
      <c r="C1360" s="62" t="str">
        <f aca="false">VLOOKUP(A1360,PROGRAMAS!A:I,2,0)</f>
        <v>TURISMO E SUSTENTABILIDADE</v>
      </c>
      <c r="D1360" s="62" t="str">
        <f aca="false">VLOOKUP(A1360,PROGRAMAS!A:O,3,0)</f>
        <v>DIRETRIZ II</v>
      </c>
      <c r="E1360" s="62" t="str">
        <f aca="false">VLOOKUP(A1360,PROGRAMAS!A:O,6,0)</f>
        <v>DESENVOLVIMENTO ECONÔMICO</v>
      </c>
      <c r="F1360" s="74" t="s">
        <v>2708</v>
      </c>
      <c r="G1360" s="66" t="str">
        <f aca="false">VLOOKUP(F1360,'AÇÕES ORÇAMENTÁRIAS'!D:E,2,0)</f>
        <v>1328</v>
      </c>
      <c r="H1360" s="65" t="n">
        <f aca="false">VLOOKUP(CONCATENATE(G1360,J1360),'AÇÕES ORÇAMENTÁRIAS'!O:P,2,0)</f>
        <v>27488989</v>
      </c>
      <c r="I1360" s="65" t="n">
        <f aca="false">VLOOKUP(CONCATENATE(G1360,J1360),'AÇÕES ORÇAMENTÁRIAS'!O:Q,3,0)</f>
        <v>12323223.99</v>
      </c>
      <c r="J1360" s="66" t="str">
        <f aca="false">LEFT(K1360,5)</f>
        <v>47101</v>
      </c>
      <c r="K1360" s="67" t="s">
        <v>2680</v>
      </c>
      <c r="L1360" s="82" t="s">
        <v>2708</v>
      </c>
      <c r="M1360" s="66" t="str">
        <f aca="false">VLOOKUP(L1360,'AÇÕES ESTRATÉGICAS'!D:E,2,0)</f>
        <v>1606</v>
      </c>
      <c r="N1360" s="66" t="str">
        <f aca="false">CONCATENATE(J1360,O1360)</f>
        <v>47101RECUPERAÇÃO DO PATRIMÔNIO HISTÓRICO DE PIRACURUCA</v>
      </c>
      <c r="O1360" s="13" t="s">
        <v>2729</v>
      </c>
      <c r="P1360" s="13" t="s">
        <v>473</v>
      </c>
      <c r="Q1360" s="15" t="n">
        <v>1</v>
      </c>
      <c r="R1360" s="69" t="str">
        <f aca="false">VLOOKUP(O1360,'PRODUTOS PPA'!G:G,1,0)</f>
        <v>RECUPERAÇÃO DO PATRIMÔNIO HISTÓRICO DE PIRACURUCA</v>
      </c>
      <c r="S1360" s="15" t="s">
        <v>2708</v>
      </c>
      <c r="T1360" s="15" t="s">
        <v>2710</v>
      </c>
      <c r="U1360" s="15" t="n">
        <v>27488989</v>
      </c>
      <c r="V1360" s="15"/>
      <c r="W1360" s="13"/>
      <c r="X1360" s="13"/>
      <c r="Y1360" s="13"/>
      <c r="Z1360" s="13"/>
      <c r="AA1360" s="13"/>
      <c r="AB1360" s="13"/>
      <c r="AC1360" s="13"/>
      <c r="AD1360" s="13"/>
      <c r="AE1360" s="13"/>
      <c r="AF1360" s="13"/>
    </row>
    <row r="1361" customFormat="false" ht="15" hidden="false" customHeight="true" outlineLevel="0" collapsed="false">
      <c r="A1361" s="60" t="s">
        <v>69</v>
      </c>
      <c r="B1361" s="61" t="str">
        <f aca="false">VLOOKUP(A1361,PROGRAMAS!A:I,5,0)</f>
        <v>TEMÁTICO</v>
      </c>
      <c r="C1361" s="62" t="str">
        <f aca="false">VLOOKUP(A1361,PROGRAMAS!A:I,2,0)</f>
        <v>TURISMO E SUSTENTABILIDADE</v>
      </c>
      <c r="D1361" s="62" t="str">
        <f aca="false">VLOOKUP(A1361,PROGRAMAS!A:O,3,0)</f>
        <v>DIRETRIZ II</v>
      </c>
      <c r="E1361" s="62" t="str">
        <f aca="false">VLOOKUP(A1361,PROGRAMAS!A:O,6,0)</f>
        <v>DESENVOLVIMENTO ECONÔMICO</v>
      </c>
      <c r="F1361" s="74" t="s">
        <v>2708</v>
      </c>
      <c r="G1361" s="66" t="str">
        <f aca="false">VLOOKUP(F1361,'AÇÕES ORÇAMENTÁRIAS'!D:E,2,0)</f>
        <v>1328</v>
      </c>
      <c r="H1361" s="65" t="n">
        <f aca="false">VLOOKUP(CONCATENATE(G1361,J1361),'AÇÕES ORÇAMENTÁRIAS'!O:P,2,0)</f>
        <v>27488989</v>
      </c>
      <c r="I1361" s="65" t="n">
        <f aca="false">VLOOKUP(CONCATENATE(G1361,J1361),'AÇÕES ORÇAMENTÁRIAS'!O:Q,3,0)</f>
        <v>12323223.99</v>
      </c>
      <c r="J1361" s="66" t="str">
        <f aca="false">LEFT(K1361,5)</f>
        <v>47101</v>
      </c>
      <c r="K1361" s="67" t="s">
        <v>2680</v>
      </c>
      <c r="L1361" s="82" t="s">
        <v>2708</v>
      </c>
      <c r="M1361" s="66" t="str">
        <f aca="false">VLOOKUP(L1361,'AÇÕES ESTRATÉGICAS'!D:E,2,0)</f>
        <v>1606</v>
      </c>
      <c r="N1361" s="66" t="str">
        <f aca="false">CONCATENATE(J1361,O1361)</f>
        <v>47101REVITALIZAÇÃO DA LAGOA DO PORTINHO</v>
      </c>
      <c r="O1361" s="13" t="s">
        <v>2730</v>
      </c>
      <c r="P1361" s="13" t="s">
        <v>213</v>
      </c>
      <c r="Q1361" s="15" t="n">
        <v>50</v>
      </c>
      <c r="R1361" s="69" t="str">
        <f aca="false">VLOOKUP(O1361,'PRODUTOS PPA'!G:G,1,0)</f>
        <v>REVITALIZAÇÃO DA LAGOA DO PORTINHO</v>
      </c>
      <c r="S1361" s="15" t="s">
        <v>2708</v>
      </c>
      <c r="T1361" s="15" t="s">
        <v>2710</v>
      </c>
      <c r="U1361" s="15" t="n">
        <v>27488989</v>
      </c>
      <c r="V1361" s="15"/>
      <c r="W1361" s="13"/>
      <c r="X1361" s="13"/>
      <c r="Y1361" s="13"/>
      <c r="Z1361" s="13"/>
      <c r="AA1361" s="13"/>
      <c r="AB1361" s="13"/>
      <c r="AC1361" s="13"/>
      <c r="AD1361" s="13"/>
      <c r="AE1361" s="13"/>
      <c r="AF1361" s="13"/>
    </row>
    <row r="1362" customFormat="false" ht="15" hidden="false" customHeight="true" outlineLevel="0" collapsed="false">
      <c r="A1362" s="60" t="s">
        <v>69</v>
      </c>
      <c r="B1362" s="61" t="str">
        <f aca="false">VLOOKUP(A1362,PROGRAMAS!A:I,5,0)</f>
        <v>TEMÁTICO</v>
      </c>
      <c r="C1362" s="62" t="str">
        <f aca="false">VLOOKUP(A1362,PROGRAMAS!A:I,2,0)</f>
        <v>TURISMO E SUSTENTABILIDADE</v>
      </c>
      <c r="D1362" s="62" t="str">
        <f aca="false">VLOOKUP(A1362,PROGRAMAS!A:O,3,0)</f>
        <v>DIRETRIZ II</v>
      </c>
      <c r="E1362" s="62" t="str">
        <f aca="false">VLOOKUP(A1362,PROGRAMAS!A:O,6,0)</f>
        <v>DESENVOLVIMENTO ECONÔMICO</v>
      </c>
      <c r="F1362" s="74" t="s">
        <v>2708</v>
      </c>
      <c r="G1362" s="66" t="str">
        <f aca="false">VLOOKUP(F1362,'AÇÕES ORÇAMENTÁRIAS'!D:E,2,0)</f>
        <v>1328</v>
      </c>
      <c r="H1362" s="65" t="n">
        <f aca="false">VLOOKUP(CONCATENATE(G1362,J1362),'AÇÕES ORÇAMENTÁRIAS'!O:P,2,0)</f>
        <v>27488989</v>
      </c>
      <c r="I1362" s="65" t="n">
        <f aca="false">VLOOKUP(CONCATENATE(G1362,J1362),'AÇÕES ORÇAMENTÁRIAS'!O:Q,3,0)</f>
        <v>12323223.99</v>
      </c>
      <c r="J1362" s="66" t="str">
        <f aca="false">LEFT(K1362,5)</f>
        <v>47101</v>
      </c>
      <c r="K1362" s="67" t="s">
        <v>2680</v>
      </c>
      <c r="L1362" s="82" t="s">
        <v>2708</v>
      </c>
      <c r="M1362" s="66" t="str">
        <f aca="false">VLOOKUP(L1362,'AÇÕES ESTRATÉGICAS'!D:E,2,0)</f>
        <v>1606</v>
      </c>
      <c r="N1362" s="66" t="str">
        <f aca="false">CONCATENATE(J1362,O1362)</f>
        <v>47101REVITALIZAÇÃO DAS NASCENTES DO RIO PIAUÍ EM SÃO RAIMUNDO NONATO</v>
      </c>
      <c r="O1362" s="13" t="s">
        <v>2731</v>
      </c>
      <c r="P1362" s="13" t="s">
        <v>473</v>
      </c>
      <c r="Q1362" s="15" t="n">
        <v>1</v>
      </c>
      <c r="R1362" s="69" t="str">
        <f aca="false">VLOOKUP(O1362,'PRODUTOS PPA'!G:G,1,0)</f>
        <v>REVITALIZAÇÃO DAS NASCENTES DO RIO PIAUÍ EM SÃO RAIMUNDO NONATO</v>
      </c>
      <c r="S1362" s="15" t="s">
        <v>2708</v>
      </c>
      <c r="T1362" s="15" t="s">
        <v>2710</v>
      </c>
      <c r="U1362" s="15" t="n">
        <v>27488989</v>
      </c>
      <c r="V1362" s="15"/>
      <c r="W1362" s="13"/>
      <c r="X1362" s="13"/>
      <c r="Y1362" s="13"/>
      <c r="Z1362" s="13"/>
      <c r="AA1362" s="13"/>
      <c r="AB1362" s="13"/>
      <c r="AC1362" s="13"/>
      <c r="AD1362" s="13"/>
      <c r="AE1362" s="13"/>
      <c r="AF1362" s="13"/>
    </row>
    <row r="1363" customFormat="false" ht="15" hidden="false" customHeight="true" outlineLevel="0" collapsed="false">
      <c r="A1363" s="60" t="s">
        <v>69</v>
      </c>
      <c r="B1363" s="61" t="str">
        <f aca="false">VLOOKUP(A1363,PROGRAMAS!A:I,5,0)</f>
        <v>TEMÁTICO</v>
      </c>
      <c r="C1363" s="62" t="str">
        <f aca="false">VLOOKUP(A1363,PROGRAMAS!A:I,2,0)</f>
        <v>TURISMO E SUSTENTABILIDADE</v>
      </c>
      <c r="D1363" s="62" t="str">
        <f aca="false">VLOOKUP(A1363,PROGRAMAS!A:O,3,0)</f>
        <v>DIRETRIZ II</v>
      </c>
      <c r="E1363" s="62" t="str">
        <f aca="false">VLOOKUP(A1363,PROGRAMAS!A:O,6,0)</f>
        <v>DESENVOLVIMENTO ECONÔMICO</v>
      </c>
      <c r="F1363" s="74" t="s">
        <v>2708</v>
      </c>
      <c r="G1363" s="66" t="str">
        <f aca="false">VLOOKUP(F1363,'AÇÕES ORÇAMENTÁRIAS'!D:E,2,0)</f>
        <v>1328</v>
      </c>
      <c r="H1363" s="65" t="n">
        <f aca="false">VLOOKUP(CONCATENATE(G1363,J1363),'AÇÕES ORÇAMENTÁRIAS'!O:P,2,0)</f>
        <v>27488989</v>
      </c>
      <c r="I1363" s="65" t="n">
        <f aca="false">VLOOKUP(CONCATENATE(G1363,J1363),'AÇÕES ORÇAMENTÁRIAS'!O:Q,3,0)</f>
        <v>12323223.99</v>
      </c>
      <c r="J1363" s="66" t="str">
        <f aca="false">LEFT(K1363,5)</f>
        <v>47101</v>
      </c>
      <c r="K1363" s="67" t="s">
        <v>2680</v>
      </c>
      <c r="L1363" s="82" t="s">
        <v>2708</v>
      </c>
      <c r="M1363" s="66" t="str">
        <f aca="false">VLOOKUP(L1363,'AÇÕES ESTRATÉGICAS'!D:E,2,0)</f>
        <v>1606</v>
      </c>
      <c r="N1363" s="66" t="str">
        <f aca="false">CONCATENATE(J1363,O1363)</f>
        <v>47101SISTEMA VIÁRIO DA SEDE DO MUNICÍPIO DE LUÍS CORREIA ADEQUADO</v>
      </c>
      <c r="O1363" s="13" t="s">
        <v>2732</v>
      </c>
      <c r="P1363" s="13" t="s">
        <v>473</v>
      </c>
      <c r="Q1363" s="15" t="n">
        <v>1</v>
      </c>
      <c r="R1363" s="69" t="str">
        <f aca="false">VLOOKUP(O1363,'PRODUTOS PPA'!G:G,1,0)</f>
        <v>SISTEMA VIÁRIO DA SEDE DO MUNICÍPIO DE LUÍS CORREIA ADEQUADO</v>
      </c>
      <c r="S1363" s="15" t="s">
        <v>2708</v>
      </c>
      <c r="T1363" s="15" t="s">
        <v>2710</v>
      </c>
      <c r="U1363" s="15" t="n">
        <v>27488989</v>
      </c>
      <c r="V1363" s="15"/>
      <c r="W1363" s="13"/>
      <c r="X1363" s="13"/>
      <c r="Y1363" s="13"/>
      <c r="Z1363" s="13"/>
      <c r="AA1363" s="13"/>
      <c r="AB1363" s="13"/>
      <c r="AC1363" s="13"/>
      <c r="AD1363" s="13"/>
      <c r="AE1363" s="13"/>
      <c r="AF1363" s="13"/>
    </row>
    <row r="1364" customFormat="false" ht="15" hidden="false" customHeight="true" outlineLevel="0" collapsed="false">
      <c r="A1364" s="60" t="s">
        <v>69</v>
      </c>
      <c r="B1364" s="61" t="str">
        <f aca="false">VLOOKUP(A1364,PROGRAMAS!A:I,5,0)</f>
        <v>TEMÁTICO</v>
      </c>
      <c r="C1364" s="62" t="str">
        <f aca="false">VLOOKUP(A1364,PROGRAMAS!A:I,2,0)</f>
        <v>TURISMO E SUSTENTABILIDADE</v>
      </c>
      <c r="D1364" s="62" t="str">
        <f aca="false">VLOOKUP(A1364,PROGRAMAS!A:O,3,0)</f>
        <v>DIRETRIZ II</v>
      </c>
      <c r="E1364" s="62" t="str">
        <f aca="false">VLOOKUP(A1364,PROGRAMAS!A:O,6,0)</f>
        <v>DESENVOLVIMENTO ECONÔMICO</v>
      </c>
      <c r="F1364" s="74" t="s">
        <v>2708</v>
      </c>
      <c r="G1364" s="66" t="str">
        <f aca="false">VLOOKUP(F1364,'AÇÕES ORÇAMENTÁRIAS'!D:E,2,0)</f>
        <v>1328</v>
      </c>
      <c r="H1364" s="65" t="n">
        <f aca="false">VLOOKUP(CONCATENATE(G1364,J1364),'AÇÕES ORÇAMENTÁRIAS'!O:P,2,0)</f>
        <v>27488989</v>
      </c>
      <c r="I1364" s="65" t="n">
        <f aca="false">VLOOKUP(CONCATENATE(G1364,J1364),'AÇÕES ORÇAMENTÁRIAS'!O:Q,3,0)</f>
        <v>12323223.99</v>
      </c>
      <c r="J1364" s="66" t="str">
        <f aca="false">LEFT(K1364,5)</f>
        <v>47101</v>
      </c>
      <c r="K1364" s="67" t="s">
        <v>2680</v>
      </c>
      <c r="L1364" s="82" t="s">
        <v>2708</v>
      </c>
      <c r="M1364" s="66" t="str">
        <f aca="false">VLOOKUP(L1364,'AÇÕES ESTRATÉGICAS'!D:E,2,0)</f>
        <v>1606</v>
      </c>
      <c r="N1364" s="66" t="str">
        <f aca="false">CONCATENATE(J1364,O1364)</f>
        <v>47101SISTEMA VIÁRIO E URBANIZAÇÃO DA ORLA DO RIO PIAUÍ SÃO RAIMUNDO</v>
      </c>
      <c r="O1364" s="13" t="s">
        <v>2733</v>
      </c>
      <c r="P1364" s="13" t="s">
        <v>473</v>
      </c>
      <c r="Q1364" s="15" t="n">
        <v>1</v>
      </c>
      <c r="R1364" s="69" t="str">
        <f aca="false">VLOOKUP(O1364,'PRODUTOS PPA'!G:G,1,0)</f>
        <v>SISTEMA VIÁRIO E URBANIZAÇÃO DA ORLA DO RIO PIAUÍ SÃO RAIMUNDO</v>
      </c>
      <c r="S1364" s="15" t="s">
        <v>2708</v>
      </c>
      <c r="T1364" s="15" t="s">
        <v>2710</v>
      </c>
      <c r="U1364" s="15" t="n">
        <v>27488989</v>
      </c>
      <c r="V1364" s="15"/>
      <c r="W1364" s="13"/>
      <c r="X1364" s="13"/>
      <c r="Y1364" s="13"/>
      <c r="Z1364" s="13"/>
      <c r="AA1364" s="13"/>
      <c r="AB1364" s="13"/>
      <c r="AC1364" s="13"/>
      <c r="AD1364" s="13"/>
      <c r="AE1364" s="13"/>
      <c r="AF1364" s="13"/>
    </row>
    <row r="1365" customFormat="false" ht="15" hidden="false" customHeight="true" outlineLevel="0" collapsed="false">
      <c r="A1365" s="60" t="s">
        <v>69</v>
      </c>
      <c r="B1365" s="61" t="str">
        <f aca="false">VLOOKUP(A1365,PROGRAMAS!A:I,5,0)</f>
        <v>TEMÁTICO</v>
      </c>
      <c r="C1365" s="62" t="str">
        <f aca="false">VLOOKUP(A1365,PROGRAMAS!A:I,2,0)</f>
        <v>TURISMO E SUSTENTABILIDADE</v>
      </c>
      <c r="D1365" s="62" t="str">
        <f aca="false">VLOOKUP(A1365,PROGRAMAS!A:O,3,0)</f>
        <v>DIRETRIZ II</v>
      </c>
      <c r="E1365" s="62" t="str">
        <f aca="false">VLOOKUP(A1365,PROGRAMAS!A:O,6,0)</f>
        <v>DESENVOLVIMENTO ECONÔMICO</v>
      </c>
      <c r="F1365" s="74" t="s">
        <v>2708</v>
      </c>
      <c r="G1365" s="66" t="str">
        <f aca="false">VLOOKUP(F1365,'AÇÕES ORÇAMENTÁRIAS'!D:E,2,0)</f>
        <v>1328</v>
      </c>
      <c r="H1365" s="65" t="n">
        <f aca="false">VLOOKUP(CONCATENATE(G1365,J1365),'AÇÕES ORÇAMENTÁRIAS'!O:P,2,0)</f>
        <v>27488989</v>
      </c>
      <c r="I1365" s="65" t="n">
        <f aca="false">VLOOKUP(CONCATENATE(G1365,J1365),'AÇÕES ORÇAMENTÁRIAS'!O:Q,3,0)</f>
        <v>12323223.99</v>
      </c>
      <c r="J1365" s="66" t="str">
        <f aca="false">LEFT(K1365,5)</f>
        <v>47101</v>
      </c>
      <c r="K1365" s="67" t="s">
        <v>2680</v>
      </c>
      <c r="L1365" s="82" t="s">
        <v>2708</v>
      </c>
      <c r="M1365" s="66" t="str">
        <f aca="false">VLOOKUP(L1365,'AÇÕES ESTRATÉGICAS'!D:E,2,0)</f>
        <v>1606</v>
      </c>
      <c r="N1365" s="66" t="str">
        <f aca="false">CONCATENATE(J1365,O1365)</f>
        <v>47101SISTEMA VIÁRIO E URBANIZAÇÃO DO POVOADO COQUEIRO LUÍS</v>
      </c>
      <c r="O1365" s="13" t="s">
        <v>2734</v>
      </c>
      <c r="P1365" s="13" t="s">
        <v>473</v>
      </c>
      <c r="Q1365" s="15" t="n">
        <v>1</v>
      </c>
      <c r="R1365" s="69" t="str">
        <f aca="false">VLOOKUP(O1365,'PRODUTOS PPA'!G:G,1,0)</f>
        <v>SISTEMA VIÁRIO E URBANIZAÇÃO DO POVOADO COQUEIRO LUÍS</v>
      </c>
      <c r="S1365" s="15" t="s">
        <v>2708</v>
      </c>
      <c r="T1365" s="15" t="s">
        <v>2710</v>
      </c>
      <c r="U1365" s="15" t="n">
        <v>27488989</v>
      </c>
      <c r="V1365" s="15"/>
      <c r="W1365" s="13"/>
      <c r="X1365" s="13"/>
      <c r="Y1365" s="13"/>
      <c r="Z1365" s="13"/>
      <c r="AA1365" s="13"/>
      <c r="AB1365" s="13"/>
      <c r="AC1365" s="13"/>
      <c r="AD1365" s="13"/>
      <c r="AE1365" s="13"/>
      <c r="AF1365" s="13"/>
    </row>
    <row r="1366" customFormat="false" ht="15" hidden="false" customHeight="true" outlineLevel="0" collapsed="false">
      <c r="A1366" s="60" t="s">
        <v>69</v>
      </c>
      <c r="B1366" s="61" t="str">
        <f aca="false">VLOOKUP(A1366,PROGRAMAS!A:I,5,0)</f>
        <v>TEMÁTICO</v>
      </c>
      <c r="C1366" s="62" t="str">
        <f aca="false">VLOOKUP(A1366,PROGRAMAS!A:I,2,0)</f>
        <v>TURISMO E SUSTENTABILIDADE</v>
      </c>
      <c r="D1366" s="62" t="str">
        <f aca="false">VLOOKUP(A1366,PROGRAMAS!A:O,3,0)</f>
        <v>DIRETRIZ II</v>
      </c>
      <c r="E1366" s="62" t="str">
        <f aca="false">VLOOKUP(A1366,PROGRAMAS!A:O,6,0)</f>
        <v>DESENVOLVIMENTO ECONÔMICO</v>
      </c>
      <c r="F1366" s="74" t="s">
        <v>2708</v>
      </c>
      <c r="G1366" s="66" t="str">
        <f aca="false">VLOOKUP(F1366,'AÇÕES ORÇAMENTÁRIAS'!D:E,2,0)</f>
        <v>1328</v>
      </c>
      <c r="H1366" s="65" t="n">
        <f aca="false">VLOOKUP(CONCATENATE(G1366,J1366),'AÇÕES ORÇAMENTÁRIAS'!O:P,2,0)</f>
        <v>27488989</v>
      </c>
      <c r="I1366" s="65" t="n">
        <f aca="false">VLOOKUP(CONCATENATE(G1366,J1366),'AÇÕES ORÇAMENTÁRIAS'!O:Q,3,0)</f>
        <v>12323223.99</v>
      </c>
      <c r="J1366" s="66" t="str">
        <f aca="false">LEFT(K1366,5)</f>
        <v>47101</v>
      </c>
      <c r="K1366" s="67" t="s">
        <v>2680</v>
      </c>
      <c r="L1366" s="82" t="s">
        <v>2708</v>
      </c>
      <c r="M1366" s="66" t="str">
        <f aca="false">VLOOKUP(L1366,'AÇÕES ESTRATÉGICAS'!D:E,2,0)</f>
        <v>1606</v>
      </c>
      <c r="N1366" s="66" t="str">
        <f aca="false">CONCATENATE(J1366,O1366)</f>
        <v>47101URBANIZAÇÃO DA ORLA DA PRAIA DE MARAMAR-LUÍS</v>
      </c>
      <c r="O1366" s="13" t="s">
        <v>2735</v>
      </c>
      <c r="P1366" s="13" t="s">
        <v>473</v>
      </c>
      <c r="Q1366" s="15" t="n">
        <v>1</v>
      </c>
      <c r="R1366" s="69" t="str">
        <f aca="false">VLOOKUP(O1366,'PRODUTOS PPA'!G:G,1,0)</f>
        <v>URBANIZAÇÃO DA ORLA DA PRAIA DE MARAMAR-LUÍS</v>
      </c>
      <c r="S1366" s="15" t="s">
        <v>2708</v>
      </c>
      <c r="T1366" s="15" t="s">
        <v>2710</v>
      </c>
      <c r="U1366" s="15" t="n">
        <v>27488989</v>
      </c>
      <c r="V1366" s="15"/>
      <c r="W1366" s="13"/>
      <c r="X1366" s="13"/>
      <c r="Y1366" s="13"/>
      <c r="Z1366" s="13"/>
      <c r="AA1366" s="13"/>
      <c r="AB1366" s="13"/>
      <c r="AC1366" s="13"/>
      <c r="AD1366" s="13"/>
      <c r="AE1366" s="13"/>
      <c r="AF1366" s="13"/>
    </row>
    <row r="1367" customFormat="false" ht="15" hidden="false" customHeight="true" outlineLevel="0" collapsed="false">
      <c r="A1367" s="60" t="s">
        <v>69</v>
      </c>
      <c r="B1367" s="61" t="str">
        <f aca="false">VLOOKUP(A1367,PROGRAMAS!A:I,5,0)</f>
        <v>TEMÁTICO</v>
      </c>
      <c r="C1367" s="62" t="str">
        <f aca="false">VLOOKUP(A1367,PROGRAMAS!A:I,2,0)</f>
        <v>TURISMO E SUSTENTABILIDADE</v>
      </c>
      <c r="D1367" s="62" t="str">
        <f aca="false">VLOOKUP(A1367,PROGRAMAS!A:O,3,0)</f>
        <v>DIRETRIZ II</v>
      </c>
      <c r="E1367" s="62" t="str">
        <f aca="false">VLOOKUP(A1367,PROGRAMAS!A:O,6,0)</f>
        <v>DESENVOLVIMENTO ECONÔMICO</v>
      </c>
      <c r="F1367" s="74" t="s">
        <v>2708</v>
      </c>
      <c r="G1367" s="66" t="str">
        <f aca="false">VLOOKUP(F1367,'AÇÕES ORÇAMENTÁRIAS'!D:E,2,0)</f>
        <v>1328</v>
      </c>
      <c r="H1367" s="65" t="n">
        <f aca="false">VLOOKUP(CONCATENATE(G1367,J1367),'AÇÕES ORÇAMENTÁRIAS'!O:P,2,0)</f>
        <v>27488989</v>
      </c>
      <c r="I1367" s="65" t="n">
        <f aca="false">VLOOKUP(CONCATENATE(G1367,J1367),'AÇÕES ORÇAMENTÁRIAS'!O:Q,3,0)</f>
        <v>12323223.99</v>
      </c>
      <c r="J1367" s="66" t="str">
        <f aca="false">LEFT(K1367,5)</f>
        <v>47101</v>
      </c>
      <c r="K1367" s="67" t="s">
        <v>2680</v>
      </c>
      <c r="L1367" s="82" t="s">
        <v>2708</v>
      </c>
      <c r="M1367" s="66" t="str">
        <f aca="false">VLOOKUP(L1367,'AÇÕES ESTRATÉGICAS'!D:E,2,0)</f>
        <v>1606</v>
      </c>
      <c r="N1367" s="66" t="str">
        <f aca="false">CONCATENATE(J1367,O1367)</f>
        <v>47101URBANIZAÇÃO DA ORLA DA PRAIA DO MANGUE SECO-LUÍS</v>
      </c>
      <c r="O1367" s="13" t="s">
        <v>2736</v>
      </c>
      <c r="P1367" s="13" t="s">
        <v>473</v>
      </c>
      <c r="Q1367" s="15" t="n">
        <v>1</v>
      </c>
      <c r="R1367" s="69" t="str">
        <f aca="false">VLOOKUP(O1367,'PRODUTOS PPA'!G:G,1,0)</f>
        <v>URBANIZAÇÃO DA ORLA DA PRAIA DO MANGUE SECO-LUÍS</v>
      </c>
      <c r="S1367" s="15" t="s">
        <v>2708</v>
      </c>
      <c r="T1367" s="15" t="s">
        <v>2710</v>
      </c>
      <c r="U1367" s="15" t="n">
        <v>27488989</v>
      </c>
      <c r="V1367" s="15"/>
      <c r="W1367" s="13"/>
      <c r="X1367" s="13"/>
      <c r="Y1367" s="13"/>
      <c r="Z1367" s="13"/>
      <c r="AA1367" s="13"/>
      <c r="AB1367" s="13"/>
      <c r="AC1367" s="13"/>
      <c r="AD1367" s="13"/>
      <c r="AE1367" s="13"/>
      <c r="AF1367" s="13"/>
    </row>
    <row r="1368" customFormat="false" ht="15" hidden="false" customHeight="true" outlineLevel="0" collapsed="false">
      <c r="A1368" s="60" t="s">
        <v>69</v>
      </c>
      <c r="B1368" s="61" t="str">
        <f aca="false">VLOOKUP(A1368,PROGRAMAS!A:I,5,0)</f>
        <v>TEMÁTICO</v>
      </c>
      <c r="C1368" s="62" t="str">
        <f aca="false">VLOOKUP(A1368,PROGRAMAS!A:I,2,0)</f>
        <v>TURISMO E SUSTENTABILIDADE</v>
      </c>
      <c r="D1368" s="62" t="str">
        <f aca="false">VLOOKUP(A1368,PROGRAMAS!A:O,3,0)</f>
        <v>DIRETRIZ II</v>
      </c>
      <c r="E1368" s="62" t="str">
        <f aca="false">VLOOKUP(A1368,PROGRAMAS!A:O,6,0)</f>
        <v>DESENVOLVIMENTO ECONÔMICO</v>
      </c>
      <c r="F1368" s="73" t="e">
        <f aca="false">#N/A</f>
        <v>#N/A</v>
      </c>
      <c r="G1368" s="66" t="e">
        <f aca="false">VLOOKUP(F1368,'AÇÕES ORÇAMENTÁRIAS'!D:E,2,0)</f>
        <v>#N/A</v>
      </c>
      <c r="H1368" s="65" t="e">
        <f aca="false">VLOOKUP(CONCATENATE(G1368,J1368),'AÇÕES ORÇAMENTÁRIAS'!O:P,2,0)</f>
        <v>#N/A</v>
      </c>
      <c r="I1368" s="65" t="e">
        <f aca="false">VLOOKUP(CONCATENATE(G1368,J1368),'AÇÕES ORÇAMENTÁRIAS'!O:Q,3,0)</f>
        <v>#N/A</v>
      </c>
      <c r="J1368" s="66" t="str">
        <f aca="false">LEFT(K1368,5)</f>
        <v>47101</v>
      </c>
      <c r="K1368" s="67" t="s">
        <v>2680</v>
      </c>
      <c r="L1368" s="82" t="s">
        <v>2737</v>
      </c>
      <c r="M1368" s="66" t="str">
        <f aca="false">VLOOKUP(L1368,'AÇÕES ESTRATÉGICAS'!D:E,2,0)</f>
        <v>1568</v>
      </c>
      <c r="N1368" s="66" t="str">
        <f aca="false">CONCATENATE(J1368,O1368)</f>
        <v>47101AGENTES E INVESTIDORES ARTICULADOS</v>
      </c>
      <c r="O1368" s="13" t="s">
        <v>2738</v>
      </c>
      <c r="P1368" s="13" t="s">
        <v>403</v>
      </c>
      <c r="Q1368" s="15" t="n">
        <v>50</v>
      </c>
      <c r="R1368" s="69" t="str">
        <f aca="false">VLOOKUP(O1368,'PRODUTOS PPA'!G:G,1,0)</f>
        <v>AGENTES E INVESTIDORES ARTICULADOS</v>
      </c>
      <c r="S1368" s="15" t="e">
        <f aca="false">#N/A</f>
        <v>#N/A</v>
      </c>
      <c r="T1368" s="15" t="e">
        <f aca="false">#N/A</f>
        <v>#N/A</v>
      </c>
      <c r="U1368" s="15" t="e">
        <f aca="false">#N/A</f>
        <v>#N/A</v>
      </c>
      <c r="V1368" s="15"/>
      <c r="W1368" s="13"/>
      <c r="X1368" s="13"/>
      <c r="Y1368" s="13"/>
      <c r="Z1368" s="13"/>
      <c r="AA1368" s="13"/>
      <c r="AB1368" s="13"/>
      <c r="AC1368" s="13"/>
      <c r="AD1368" s="13"/>
      <c r="AE1368" s="13"/>
      <c r="AF1368" s="13"/>
    </row>
    <row r="1369" customFormat="false" ht="15" hidden="false" customHeight="true" outlineLevel="0" collapsed="false">
      <c r="A1369" s="60" t="s">
        <v>69</v>
      </c>
      <c r="B1369" s="61" t="str">
        <f aca="false">VLOOKUP(A1369,PROGRAMAS!A:I,5,0)</f>
        <v>TEMÁTICO</v>
      </c>
      <c r="C1369" s="62" t="str">
        <f aca="false">VLOOKUP(A1369,PROGRAMAS!A:I,2,0)</f>
        <v>TURISMO E SUSTENTABILIDADE</v>
      </c>
      <c r="D1369" s="62" t="str">
        <f aca="false">VLOOKUP(A1369,PROGRAMAS!A:O,3,0)</f>
        <v>DIRETRIZ II</v>
      </c>
      <c r="E1369" s="62" t="str">
        <f aca="false">VLOOKUP(A1369,PROGRAMAS!A:O,6,0)</f>
        <v>DESENVOLVIMENTO ECONÔMICO</v>
      </c>
      <c r="F1369" s="73" t="e">
        <f aca="false">#N/A</f>
        <v>#N/A</v>
      </c>
      <c r="G1369" s="66" t="e">
        <f aca="false">VLOOKUP(F1369,'AÇÕES ORÇAMENTÁRIAS'!D:E,2,0)</f>
        <v>#N/A</v>
      </c>
      <c r="H1369" s="65" t="e">
        <f aca="false">VLOOKUP(CONCATENATE(G1369,J1369),'AÇÕES ORÇAMENTÁRIAS'!O:P,2,0)</f>
        <v>#N/A</v>
      </c>
      <c r="I1369" s="65" t="e">
        <f aca="false">VLOOKUP(CONCATENATE(G1369,J1369),'AÇÕES ORÇAMENTÁRIAS'!O:Q,3,0)</f>
        <v>#N/A</v>
      </c>
      <c r="J1369" s="66" t="str">
        <f aca="false">LEFT(K1369,5)</f>
        <v>47101</v>
      </c>
      <c r="K1369" s="67" t="s">
        <v>2680</v>
      </c>
      <c r="L1369" s="82" t="s">
        <v>2737</v>
      </c>
      <c r="M1369" s="66" t="str">
        <f aca="false">VLOOKUP(L1369,'AÇÕES ESTRATÉGICAS'!D:E,2,0)</f>
        <v>1568</v>
      </c>
      <c r="N1369" s="66" t="str">
        <f aca="false">CONCATENATE(J1369,O1369)</f>
        <v>47101PROMOÇÃO E DIVULGAÇÃO DE IMAGENS DOS DESTINOS TURÍSTICOS</v>
      </c>
      <c r="O1369" s="13" t="s">
        <v>2739</v>
      </c>
      <c r="P1369" s="13" t="s">
        <v>403</v>
      </c>
      <c r="Q1369" s="15" t="n">
        <v>35</v>
      </c>
      <c r="R1369" s="69" t="str">
        <f aca="false">VLOOKUP(O1369,'PRODUTOS PPA'!G:G,1,0)</f>
        <v>PROMOÇÃO E DIVULGAÇÃO DE IMAGENS DOS DESTINOS TURÍSTICOS</v>
      </c>
      <c r="S1369" s="15" t="e">
        <f aca="false">#N/A</f>
        <v>#N/A</v>
      </c>
      <c r="T1369" s="15" t="e">
        <f aca="false">#N/A</f>
        <v>#N/A</v>
      </c>
      <c r="U1369" s="15" t="e">
        <f aca="false">#N/A</f>
        <v>#N/A</v>
      </c>
      <c r="V1369" s="15"/>
      <c r="W1369" s="13"/>
      <c r="X1369" s="13"/>
      <c r="Y1369" s="13"/>
      <c r="Z1369" s="13"/>
      <c r="AA1369" s="13"/>
      <c r="AB1369" s="13"/>
      <c r="AC1369" s="13"/>
      <c r="AD1369" s="13"/>
      <c r="AE1369" s="13"/>
      <c r="AF1369" s="13"/>
    </row>
    <row r="1370" customFormat="false" ht="15" hidden="false" customHeight="true" outlineLevel="0" collapsed="false">
      <c r="A1370" s="60" t="s">
        <v>69</v>
      </c>
      <c r="B1370" s="61" t="str">
        <f aca="false">VLOOKUP(A1370,PROGRAMAS!A:I,5,0)</f>
        <v>TEMÁTICO</v>
      </c>
      <c r="C1370" s="62" t="str">
        <f aca="false">VLOOKUP(A1370,PROGRAMAS!A:I,2,0)</f>
        <v>TURISMO E SUSTENTABILIDADE</v>
      </c>
      <c r="D1370" s="62" t="str">
        <f aca="false">VLOOKUP(A1370,PROGRAMAS!A:O,3,0)</f>
        <v>DIRETRIZ II</v>
      </c>
      <c r="E1370" s="62" t="str">
        <f aca="false">VLOOKUP(A1370,PROGRAMAS!A:O,6,0)</f>
        <v>DESENVOLVIMENTO ECONÔMICO</v>
      </c>
      <c r="F1370" s="73" t="e">
        <f aca="false">#N/A</f>
        <v>#N/A</v>
      </c>
      <c r="G1370" s="66" t="e">
        <f aca="false">VLOOKUP(F1370,'AÇÕES ORÇAMENTÁRIAS'!D:E,2,0)</f>
        <v>#N/A</v>
      </c>
      <c r="H1370" s="65" t="e">
        <f aca="false">VLOOKUP(CONCATENATE(G1370,J1370),'AÇÕES ORÇAMENTÁRIAS'!O:P,2,0)</f>
        <v>#N/A</v>
      </c>
      <c r="I1370" s="65" t="e">
        <f aca="false">VLOOKUP(CONCATENATE(G1370,J1370),'AÇÕES ORÇAMENTÁRIAS'!O:Q,3,0)</f>
        <v>#N/A</v>
      </c>
      <c r="J1370" s="66" t="str">
        <f aca="false">LEFT(K1370,5)</f>
        <v>47101</v>
      </c>
      <c r="K1370" s="67" t="s">
        <v>2680</v>
      </c>
      <c r="L1370" s="82" t="s">
        <v>2737</v>
      </c>
      <c r="M1370" s="66" t="str">
        <f aca="false">VLOOKUP(L1370,'AÇÕES ESTRATÉGICAS'!D:E,2,0)</f>
        <v>1568</v>
      </c>
      <c r="N1370" s="66" t="str">
        <f aca="false">CONCATENATE(J1370,O1370)</f>
        <v>47101ROTEIROS FORMATADOS PARA COMERCIALIZAÇÃO</v>
      </c>
      <c r="O1370" s="13" t="s">
        <v>2740</v>
      </c>
      <c r="P1370" s="13" t="s">
        <v>2741</v>
      </c>
      <c r="Q1370" s="15" t="n">
        <v>20</v>
      </c>
      <c r="R1370" s="69" t="str">
        <f aca="false">VLOOKUP(O1370,'PRODUTOS PPA'!G:G,1,0)</f>
        <v>ROTEIROS FORMATADOS PARA COMERCIALIZAÇÃO</v>
      </c>
      <c r="S1370" s="15" t="e">
        <f aca="false">#N/A</f>
        <v>#N/A</v>
      </c>
      <c r="T1370" s="15" t="e">
        <f aca="false">#N/A</f>
        <v>#N/A</v>
      </c>
      <c r="U1370" s="15" t="e">
        <f aca="false">#N/A</f>
        <v>#N/A</v>
      </c>
      <c r="V1370" s="15"/>
      <c r="W1370" s="13"/>
      <c r="X1370" s="13"/>
      <c r="Y1370" s="13"/>
      <c r="Z1370" s="13"/>
      <c r="AA1370" s="13"/>
      <c r="AB1370" s="13"/>
      <c r="AC1370" s="13"/>
      <c r="AD1370" s="13"/>
      <c r="AE1370" s="13"/>
      <c r="AF1370" s="13"/>
    </row>
    <row r="1371" customFormat="false" ht="15" hidden="false" customHeight="true" outlineLevel="0" collapsed="false">
      <c r="A1371" s="60" t="s">
        <v>94</v>
      </c>
      <c r="B1371" s="61" t="str">
        <f aca="false">VLOOKUP(A1371,PROGRAMAS!A:I,5,0)</f>
        <v>GESTÃO</v>
      </c>
      <c r="C1371" s="62" t="str">
        <f aca="false">VLOOKUP(A1371,PROGRAMAS!A:I,2,0)</f>
        <v>GESTÃO E MANUTENÇÃO DO PODER EXECUTIVO</v>
      </c>
      <c r="D1371" s="62" t="str">
        <f aca="false">VLOOKUP(A1371,PROGRAMAS!A:O,3,0)</f>
        <v>DIRETRIZ IV</v>
      </c>
      <c r="E1371" s="62"/>
      <c r="F1371" s="74" t="s">
        <v>255</v>
      </c>
      <c r="G1371" s="66" t="str">
        <f aca="false">VLOOKUP(F1371,'AÇÕES ORÇAMENTÁRIAS'!D:E,2,0)</f>
        <v>2000</v>
      </c>
      <c r="H1371" s="65" t="n">
        <f aca="false">VLOOKUP(CONCATENATE(G1371,J1371),'AÇÕES ORÇAMENTÁRIAS'!O:P,2,0)</f>
        <v>3950000</v>
      </c>
      <c r="I1371" s="65" t="n">
        <f aca="false">VLOOKUP(CONCATENATE(G1371,J1371),'AÇÕES ORÇAMENTÁRIAS'!O:Q,3,0)</f>
        <v>1649107.42</v>
      </c>
      <c r="J1371" s="66" t="str">
        <f aca="false">LEFT(K1371,5)</f>
        <v>47101</v>
      </c>
      <c r="K1371" s="67" t="s">
        <v>2680</v>
      </c>
      <c r="L1371" s="82" t="s">
        <v>2742</v>
      </c>
      <c r="M1371" s="66" t="str">
        <f aca="false">VLOOKUP(L1371,'AÇÕES ESTRATÉGICAS'!D:E,2,0)</f>
        <v>1541</v>
      </c>
      <c r="N1371" s="66" t="str">
        <f aca="false">CONCATENATE(J1371,O1371)</f>
        <v>47101CONCURSO PÚBLICO</v>
      </c>
      <c r="O1371" s="13" t="s">
        <v>1609</v>
      </c>
      <c r="P1371" s="13" t="s">
        <v>1610</v>
      </c>
      <c r="Q1371" s="15" t="n">
        <v>1</v>
      </c>
      <c r="R1371" s="69" t="str">
        <f aca="false">VLOOKUP(O1371,'PRODUTOS PPA'!G:G,1,0)</f>
        <v>CONCURSO PÚBLICO</v>
      </c>
      <c r="S1371" s="15" t="s">
        <v>255</v>
      </c>
      <c r="T1371" s="15" t="s">
        <v>260</v>
      </c>
      <c r="U1371" s="15" t="n">
        <v>3950000</v>
      </c>
      <c r="V1371" s="15"/>
      <c r="W1371" s="13"/>
      <c r="X1371" s="13"/>
      <c r="Y1371" s="13"/>
      <c r="Z1371" s="13"/>
      <c r="AA1371" s="13"/>
      <c r="AB1371" s="13"/>
      <c r="AC1371" s="13"/>
      <c r="AD1371" s="13"/>
      <c r="AE1371" s="13"/>
      <c r="AF1371" s="13"/>
    </row>
    <row r="1372" customFormat="false" ht="15" hidden="false" customHeight="true" outlineLevel="0" collapsed="false">
      <c r="A1372" s="60" t="s">
        <v>94</v>
      </c>
      <c r="B1372" s="61" t="str">
        <f aca="false">VLOOKUP(A1372,PROGRAMAS!A:I,5,0)</f>
        <v>GESTÃO</v>
      </c>
      <c r="C1372" s="62" t="str">
        <f aca="false">VLOOKUP(A1372,PROGRAMAS!A:I,2,0)</f>
        <v>GESTÃO E MANUTENÇÃO DO PODER EXECUTIVO</v>
      </c>
      <c r="D1372" s="62" t="str">
        <f aca="false">VLOOKUP(A1372,PROGRAMAS!A:O,3,0)</f>
        <v>DIRETRIZ IV</v>
      </c>
      <c r="E1372" s="62"/>
      <c r="F1372" s="74" t="s">
        <v>255</v>
      </c>
      <c r="G1372" s="66" t="str">
        <f aca="false">VLOOKUP(F1372,'AÇÕES ORÇAMENTÁRIAS'!D:E,2,0)</f>
        <v>2000</v>
      </c>
      <c r="H1372" s="65" t="n">
        <f aca="false">VLOOKUP(CONCATENATE(G1372,J1372),'AÇÕES ORÇAMENTÁRIAS'!O:P,2,0)</f>
        <v>3950000</v>
      </c>
      <c r="I1372" s="65" t="n">
        <f aca="false">VLOOKUP(CONCATENATE(G1372,J1372),'AÇÕES ORÇAMENTÁRIAS'!O:Q,3,0)</f>
        <v>1649107.42</v>
      </c>
      <c r="J1372" s="66" t="str">
        <f aca="false">LEFT(K1372,5)</f>
        <v>47101</v>
      </c>
      <c r="K1372" s="67" t="s">
        <v>2680</v>
      </c>
      <c r="L1372" s="82" t="s">
        <v>2742</v>
      </c>
      <c r="M1372" s="66" t="str">
        <f aca="false">VLOOKUP(L1372,'AÇÕES ESTRATÉGICAS'!D:E,2,0)</f>
        <v>1541</v>
      </c>
      <c r="N1372" s="66" t="str">
        <f aca="false">CONCATENATE(J1372,O1372)</f>
        <v>47101GESTÃO ADMINISTRATIVA MELHORADA</v>
      </c>
      <c r="O1372" s="13" t="s">
        <v>259</v>
      </c>
      <c r="P1372" s="13" t="s">
        <v>267</v>
      </c>
      <c r="Q1372" s="15" t="n">
        <v>50</v>
      </c>
      <c r="R1372" s="69" t="str">
        <f aca="false">VLOOKUP(O1372,'PRODUTOS PPA'!G:G,1,0)</f>
        <v>GESTÃO ADMINISTRATIVA MELHORADA</v>
      </c>
      <c r="S1372" s="15" t="s">
        <v>255</v>
      </c>
      <c r="T1372" s="15" t="s">
        <v>260</v>
      </c>
      <c r="U1372" s="15" t="n">
        <v>3950000</v>
      </c>
      <c r="V1372" s="15"/>
      <c r="W1372" s="13"/>
      <c r="X1372" s="13"/>
      <c r="Y1372" s="13"/>
      <c r="Z1372" s="13"/>
      <c r="AA1372" s="13"/>
      <c r="AB1372" s="13"/>
      <c r="AC1372" s="13"/>
      <c r="AD1372" s="13"/>
      <c r="AE1372" s="13"/>
      <c r="AF1372" s="13"/>
    </row>
    <row r="1373" customFormat="false" ht="15" hidden="false" customHeight="true" outlineLevel="0" collapsed="false">
      <c r="A1373" s="60" t="s">
        <v>78</v>
      </c>
      <c r="B1373" s="61" t="str">
        <f aca="false">VLOOKUP(A1373,PROGRAMAS!A:I,5,0)</f>
        <v>TEMÁTICO</v>
      </c>
      <c r="C1373" s="62" t="str">
        <f aca="false">VLOOKUP(A1373,PROGRAMAS!A:I,2,0)</f>
        <v>VIVER BEM NO SEMIÁRIDO</v>
      </c>
      <c r="D1373" s="62" t="str">
        <f aca="false">VLOOKUP(A1373,PROGRAMAS!A:O,3,0)</f>
        <v>DIRETRIZ II</v>
      </c>
      <c r="E1373" s="62" t="str">
        <f aca="false">VLOOKUP(A1373,PROGRAMAS!A:O,6,0)</f>
        <v>DESENVOLVIMENTO RURAL</v>
      </c>
      <c r="F1373" s="74" t="s">
        <v>2743</v>
      </c>
      <c r="G1373" s="66" t="str">
        <f aca="false">VLOOKUP(F1373,'AÇÕES ORÇAMENTÁRIAS'!D:E,2,0)</f>
        <v>1350</v>
      </c>
      <c r="H1373" s="65" t="n">
        <f aca="false">VLOOKUP(CONCATENATE(G1373,J1373),'AÇÕES ORÇAMENTÁRIAS'!O:P,2,0)</f>
        <v>1877704</v>
      </c>
      <c r="I1373" s="65" t="n">
        <f aca="false">VLOOKUP(CONCATENATE(G1373,J1373),'AÇÕES ORÇAMENTÁRIAS'!O:Q,3,0)</f>
        <v>41551.52</v>
      </c>
      <c r="J1373" s="66" t="str">
        <f aca="false">LEFT(K1373,5)</f>
        <v>48101</v>
      </c>
      <c r="K1373" s="67" t="s">
        <v>2744</v>
      </c>
      <c r="L1373" s="82" t="s">
        <v>2743</v>
      </c>
      <c r="M1373" s="66" t="str">
        <f aca="false">VLOOKUP(L1373,'AÇÕES ESTRATÉGICAS'!D:E,2,0)</f>
        <v>1567</v>
      </c>
      <c r="N1373" s="66" t="str">
        <f aca="false">CONCATENATE(J1373,O1373)</f>
        <v>48101CAPACITAÇÃO E/OU QUALIFICAÇÃO PARA JOVENS CONTEXTUALIZADOS PARA O SEMIÁRIDO</v>
      </c>
      <c r="O1373" s="13" t="s">
        <v>2745</v>
      </c>
      <c r="P1373" s="13" t="s">
        <v>147</v>
      </c>
      <c r="Q1373" s="15" t="n">
        <v>170</v>
      </c>
      <c r="R1373" s="69" t="str">
        <f aca="false">VLOOKUP(O1373,'PRODUTOS PPA'!G:G,1,0)</f>
        <v>CAPACITAÇÃO E/OU QUALIFICAÇÃO PARA JOVENS CONTEXTUALIZADOS PARA O SEMIÁRIDO</v>
      </c>
      <c r="S1373" s="15" t="s">
        <v>2743</v>
      </c>
      <c r="T1373" s="15" t="s">
        <v>2746</v>
      </c>
      <c r="U1373" s="15" t="n">
        <v>1877704</v>
      </c>
      <c r="V1373" s="15"/>
      <c r="W1373" s="13"/>
      <c r="X1373" s="13"/>
      <c r="Y1373" s="13"/>
      <c r="Z1373" s="13"/>
      <c r="AA1373" s="13"/>
      <c r="AB1373" s="13"/>
      <c r="AC1373" s="13"/>
      <c r="AD1373" s="13"/>
      <c r="AE1373" s="13"/>
      <c r="AF1373" s="13"/>
    </row>
    <row r="1374" customFormat="false" ht="15" hidden="false" customHeight="true" outlineLevel="0" collapsed="false">
      <c r="A1374" s="60" t="s">
        <v>78</v>
      </c>
      <c r="B1374" s="61" t="str">
        <f aca="false">VLOOKUP(A1374,PROGRAMAS!A:I,5,0)</f>
        <v>TEMÁTICO</v>
      </c>
      <c r="C1374" s="62" t="str">
        <f aca="false">VLOOKUP(A1374,PROGRAMAS!A:I,2,0)</f>
        <v>VIVER BEM NO SEMIÁRIDO</v>
      </c>
      <c r="D1374" s="62" t="str">
        <f aca="false">VLOOKUP(A1374,PROGRAMAS!A:O,3,0)</f>
        <v>DIRETRIZ II</v>
      </c>
      <c r="E1374" s="62" t="str">
        <f aca="false">VLOOKUP(A1374,PROGRAMAS!A:O,6,0)</f>
        <v>DESENVOLVIMENTO RURAL</v>
      </c>
      <c r="F1374" s="74" t="s">
        <v>2743</v>
      </c>
      <c r="G1374" s="66" t="str">
        <f aca="false">VLOOKUP(F1374,'AÇÕES ORÇAMENTÁRIAS'!D:E,2,0)</f>
        <v>1350</v>
      </c>
      <c r="H1374" s="65" t="n">
        <f aca="false">VLOOKUP(CONCATENATE(G1374,J1374),'AÇÕES ORÇAMENTÁRIAS'!O:P,2,0)</f>
        <v>1877704</v>
      </c>
      <c r="I1374" s="65" t="n">
        <f aca="false">VLOOKUP(CONCATENATE(G1374,J1374),'AÇÕES ORÇAMENTÁRIAS'!O:Q,3,0)</f>
        <v>41551.52</v>
      </c>
      <c r="J1374" s="66" t="str">
        <f aca="false">LEFT(K1374,5)</f>
        <v>48101</v>
      </c>
      <c r="K1374" s="67" t="s">
        <v>2744</v>
      </c>
      <c r="L1374" s="82" t="s">
        <v>2743</v>
      </c>
      <c r="M1374" s="66" t="str">
        <f aca="false">VLOOKUP(L1374,'AÇÕES ESTRATÉGICAS'!D:E,2,0)</f>
        <v>1567</v>
      </c>
      <c r="N1374" s="66" t="str">
        <f aca="false">CONCATENATE(J1374,O1374)</f>
        <v>48101CAPACITAÇÃO PARA EMPREENDEDORISMO VOLTADO PARA REGIÃO SEMIÁRIDO</v>
      </c>
      <c r="O1374" s="13" t="s">
        <v>2747</v>
      </c>
      <c r="P1374" s="13" t="s">
        <v>291</v>
      </c>
      <c r="Q1374" s="15" t="n">
        <v>80</v>
      </c>
      <c r="R1374" s="69" t="str">
        <f aca="false">VLOOKUP(O1374,'PRODUTOS PPA'!G:G,1,0)</f>
        <v>CAPACITAÇÃO PARA EMPREENDEDORISMO VOLTADO PARA REGIÃO SEMIÁRIDO</v>
      </c>
      <c r="S1374" s="15" t="s">
        <v>2743</v>
      </c>
      <c r="T1374" s="15" t="s">
        <v>2746</v>
      </c>
      <c r="U1374" s="15" t="n">
        <v>1877704</v>
      </c>
      <c r="V1374" s="15"/>
      <c r="W1374" s="13"/>
      <c r="X1374" s="13"/>
      <c r="Y1374" s="13"/>
      <c r="Z1374" s="13"/>
      <c r="AA1374" s="13"/>
      <c r="AB1374" s="13"/>
      <c r="AC1374" s="13"/>
      <c r="AD1374" s="13"/>
      <c r="AE1374" s="13"/>
      <c r="AF1374" s="13"/>
    </row>
    <row r="1375" customFormat="false" ht="15" hidden="false" customHeight="true" outlineLevel="0" collapsed="false">
      <c r="A1375" s="60" t="s">
        <v>79</v>
      </c>
      <c r="B1375" s="61" t="str">
        <f aca="false">VLOOKUP(A1375,PROGRAMAS!A:I,5,0)</f>
        <v>TEMÁTICO</v>
      </c>
      <c r="C1375" s="62" t="str">
        <f aca="false">VLOOKUP(A1375,PROGRAMAS!A:I,2,0)</f>
        <v>QUALIFICAÇÃO, TRABALHO E RENDA</v>
      </c>
      <c r="D1375" s="62" t="str">
        <f aca="false">VLOOKUP(A1375,PROGRAMAS!A:O,3,0)</f>
        <v>DIRETRIZ II</v>
      </c>
      <c r="E1375" s="62" t="str">
        <f aca="false">VLOOKUP(A1375,PROGRAMAS!A:O,6,0)</f>
        <v>DESENVOLVIMENTO ECONÔMICO</v>
      </c>
      <c r="F1375" s="74" t="s">
        <v>2748</v>
      </c>
      <c r="G1375" s="66" t="str">
        <f aca="false">VLOOKUP(F1375,'AÇÕES ORÇAMENTÁRIAS'!D:E,2,0)</f>
        <v>2316</v>
      </c>
      <c r="H1375" s="65" t="n">
        <f aca="false">VLOOKUP(CONCATENATE(G1375,J1375),'AÇÕES ORÇAMENTÁRIAS'!O:P,2,0)</f>
        <v>1329805</v>
      </c>
      <c r="I1375" s="65" t="n">
        <f aca="false">VLOOKUP(CONCATENATE(G1375,J1375),'AÇÕES ORÇAMENTÁRIAS'!O:Q,3,0)</f>
        <v>0</v>
      </c>
      <c r="J1375" s="66" t="str">
        <f aca="false">LEFT(K1375,5)</f>
        <v>48101</v>
      </c>
      <c r="K1375" s="67" t="s">
        <v>2744</v>
      </c>
      <c r="L1375" s="82" t="s">
        <v>2749</v>
      </c>
      <c r="M1375" s="66" t="str">
        <f aca="false">VLOOKUP(L1375,'AÇÕES ESTRATÉGICAS'!D:E,2,0)</f>
        <v>1608</v>
      </c>
      <c r="N1375" s="66" t="str">
        <f aca="false">CONCATENATE(J1375,O1375)</f>
        <v>48101INTERMEDIAÇAO DE TRABALHADDORES MERCADO TRABALHO</v>
      </c>
      <c r="O1375" s="13" t="s">
        <v>2750</v>
      </c>
      <c r="P1375" s="13" t="s">
        <v>306</v>
      </c>
      <c r="Q1375" s="15" t="n">
        <v>20000</v>
      </c>
      <c r="R1375" s="69" t="str">
        <f aca="false">VLOOKUP(O1375,'PRODUTOS PPA'!G:G,1,0)</f>
        <v>INTERMEDIAÇAO DE TRABALHADDORES MERCADO TRABALHO</v>
      </c>
      <c r="S1375" s="15" t="s">
        <v>2748</v>
      </c>
      <c r="T1375" s="15" t="s">
        <v>2751</v>
      </c>
      <c r="U1375" s="15" t="n">
        <v>1329805</v>
      </c>
      <c r="V1375" s="15"/>
      <c r="W1375" s="13"/>
      <c r="X1375" s="13"/>
      <c r="Y1375" s="13"/>
      <c r="Z1375" s="13"/>
      <c r="AA1375" s="13"/>
      <c r="AB1375" s="13"/>
      <c r="AC1375" s="13"/>
      <c r="AD1375" s="13"/>
      <c r="AE1375" s="13"/>
      <c r="AF1375" s="13"/>
    </row>
    <row r="1376" customFormat="false" ht="15" hidden="false" customHeight="true" outlineLevel="0" collapsed="false">
      <c r="A1376" s="60" t="s">
        <v>79</v>
      </c>
      <c r="B1376" s="61" t="str">
        <f aca="false">VLOOKUP(A1376,PROGRAMAS!A:I,5,0)</f>
        <v>TEMÁTICO</v>
      </c>
      <c r="C1376" s="62" t="str">
        <f aca="false">VLOOKUP(A1376,PROGRAMAS!A:I,2,0)</f>
        <v>QUALIFICAÇÃO, TRABALHO E RENDA</v>
      </c>
      <c r="D1376" s="62" t="str">
        <f aca="false">VLOOKUP(A1376,PROGRAMAS!A:O,3,0)</f>
        <v>DIRETRIZ II</v>
      </c>
      <c r="E1376" s="62" t="str">
        <f aca="false">VLOOKUP(A1376,PROGRAMAS!A:O,6,0)</f>
        <v>DESENVOLVIMENTO ECONÔMICO</v>
      </c>
      <c r="F1376" s="74" t="s">
        <v>1501</v>
      </c>
      <c r="G1376" s="66" t="str">
        <f aca="false">VLOOKUP(F1376,'AÇÕES ORÇAMENTÁRIAS'!D:E,2,0)</f>
        <v>1351</v>
      </c>
      <c r="H1376" s="65" t="n">
        <f aca="false">VLOOKUP(CONCATENATE(G1376,J1376),'AÇÕES ORÇAMENTÁRIAS'!O:P,2,0)</f>
        <v>162000</v>
      </c>
      <c r="I1376" s="65" t="n">
        <f aca="false">VLOOKUP(CONCATENATE(G1376,J1376),'AÇÕES ORÇAMENTÁRIAS'!O:Q,3,0)</f>
        <v>0</v>
      </c>
      <c r="J1376" s="66" t="str">
        <f aca="false">LEFT(K1376,5)</f>
        <v>48101</v>
      </c>
      <c r="K1376" s="67" t="s">
        <v>2744</v>
      </c>
      <c r="L1376" s="82" t="s">
        <v>1501</v>
      </c>
      <c r="M1376" s="66" t="str">
        <f aca="false">VLOOKUP(L1376,'AÇÕES ESTRATÉGICAS'!D:E,2,0)</f>
        <v>1629</v>
      </c>
      <c r="N1376" s="66" t="str">
        <f aca="false">CONCATENATE(J1376,O1376)</f>
        <v>48101CAPACITAÇÃO E ESTRUTURAÇÃO DOS CONSELHOS ESTADUAL E DE ECONOMIA SOLIDÁRIA.</v>
      </c>
      <c r="O1376" s="13" t="s">
        <v>2752</v>
      </c>
      <c r="P1376" s="13" t="s">
        <v>306</v>
      </c>
      <c r="Q1376" s="15" t="n">
        <v>100</v>
      </c>
      <c r="R1376" s="69" t="str">
        <f aca="false">VLOOKUP(O1376,'PRODUTOS PPA'!G:G,1,0)</f>
        <v>CAPACITAÇÃO E ESTRUTURAÇÃO DOS CONSELHOS ESTADUAL E DE ECONOMIA SOLIDÁRIA.</v>
      </c>
      <c r="S1376" s="15" t="s">
        <v>1501</v>
      </c>
      <c r="T1376" s="15" t="s">
        <v>2753</v>
      </c>
      <c r="U1376" s="15" t="n">
        <v>162000</v>
      </c>
      <c r="V1376" s="15"/>
      <c r="W1376" s="13"/>
      <c r="X1376" s="13"/>
      <c r="Y1376" s="13"/>
      <c r="Z1376" s="13"/>
      <c r="AA1376" s="13"/>
      <c r="AB1376" s="13"/>
      <c r="AC1376" s="13"/>
      <c r="AD1376" s="13"/>
      <c r="AE1376" s="13"/>
      <c r="AF1376" s="13"/>
    </row>
    <row r="1377" customFormat="false" ht="15" hidden="false" customHeight="true" outlineLevel="0" collapsed="false">
      <c r="A1377" s="60" t="s">
        <v>79</v>
      </c>
      <c r="B1377" s="61" t="str">
        <f aca="false">VLOOKUP(A1377,PROGRAMAS!A:I,5,0)</f>
        <v>TEMÁTICO</v>
      </c>
      <c r="C1377" s="62" t="str">
        <f aca="false">VLOOKUP(A1377,PROGRAMAS!A:I,2,0)</f>
        <v>QUALIFICAÇÃO, TRABALHO E RENDA</v>
      </c>
      <c r="D1377" s="62" t="str">
        <f aca="false">VLOOKUP(A1377,PROGRAMAS!A:O,3,0)</f>
        <v>DIRETRIZ II</v>
      </c>
      <c r="E1377" s="62" t="str">
        <f aca="false">VLOOKUP(A1377,PROGRAMAS!A:O,6,0)</f>
        <v>DESENVOLVIMENTO ECONÔMICO</v>
      </c>
      <c r="F1377" s="74" t="s">
        <v>1501</v>
      </c>
      <c r="G1377" s="66" t="str">
        <f aca="false">VLOOKUP(F1377,'AÇÕES ORÇAMENTÁRIAS'!D:E,2,0)</f>
        <v>1351</v>
      </c>
      <c r="H1377" s="65" t="n">
        <f aca="false">VLOOKUP(CONCATENATE(G1377,J1377),'AÇÕES ORÇAMENTÁRIAS'!O:P,2,0)</f>
        <v>162000</v>
      </c>
      <c r="I1377" s="65" t="n">
        <f aca="false">VLOOKUP(CONCATENATE(G1377,J1377),'AÇÕES ORÇAMENTÁRIAS'!O:Q,3,0)</f>
        <v>0</v>
      </c>
      <c r="J1377" s="66" t="str">
        <f aca="false">LEFT(K1377,5)</f>
        <v>48101</v>
      </c>
      <c r="K1377" s="67" t="s">
        <v>2744</v>
      </c>
      <c r="L1377" s="82" t="s">
        <v>1501</v>
      </c>
      <c r="M1377" s="66" t="str">
        <f aca="false">VLOOKUP(L1377,'AÇÕES ESTRATÉGICAS'!D:E,2,0)</f>
        <v>1629</v>
      </c>
      <c r="N1377" s="66" t="str">
        <f aca="false">CONCATENATE(J1377,O1377)</f>
        <v>48101COMISSÕES MUNICIPAIS DE EMPREGO INSTITUÍDAS</v>
      </c>
      <c r="O1377" s="13" t="s">
        <v>2754</v>
      </c>
      <c r="P1377" s="13" t="s">
        <v>425</v>
      </c>
      <c r="Q1377" s="15" t="n">
        <v>300</v>
      </c>
      <c r="R1377" s="69" t="str">
        <f aca="false">VLOOKUP(O1377,'PRODUTOS PPA'!G:G,1,0)</f>
        <v>COMISSÕES MUNICIPAIS DE EMPREGO INSTITUÍDAS</v>
      </c>
      <c r="S1377" s="15" t="s">
        <v>1501</v>
      </c>
      <c r="T1377" s="15" t="s">
        <v>2753</v>
      </c>
      <c r="U1377" s="15" t="n">
        <v>162000</v>
      </c>
      <c r="V1377" s="15"/>
      <c r="W1377" s="13"/>
      <c r="X1377" s="13"/>
      <c r="Y1377" s="13"/>
      <c r="Z1377" s="13"/>
      <c r="AA1377" s="13"/>
      <c r="AB1377" s="13"/>
      <c r="AC1377" s="13"/>
      <c r="AD1377" s="13"/>
      <c r="AE1377" s="13"/>
      <c r="AF1377" s="13"/>
    </row>
    <row r="1378" customFormat="false" ht="15" hidden="false" customHeight="true" outlineLevel="0" collapsed="false">
      <c r="A1378" s="60" t="s">
        <v>79</v>
      </c>
      <c r="B1378" s="61" t="str">
        <f aca="false">VLOOKUP(A1378,PROGRAMAS!A:I,5,0)</f>
        <v>TEMÁTICO</v>
      </c>
      <c r="C1378" s="62" t="str">
        <f aca="false">VLOOKUP(A1378,PROGRAMAS!A:I,2,0)</f>
        <v>QUALIFICAÇÃO, TRABALHO E RENDA</v>
      </c>
      <c r="D1378" s="62" t="str">
        <f aca="false">VLOOKUP(A1378,PROGRAMAS!A:O,3,0)</f>
        <v>DIRETRIZ II</v>
      </c>
      <c r="E1378" s="62" t="str">
        <f aca="false">VLOOKUP(A1378,PROGRAMAS!A:O,6,0)</f>
        <v>DESENVOLVIMENTO ECONÔMICO</v>
      </c>
      <c r="F1378" s="74" t="s">
        <v>2755</v>
      </c>
      <c r="G1378" s="66" t="str">
        <f aca="false">VLOOKUP(F1378,'AÇÕES ORÇAMENTÁRIAS'!D:E,2,0)</f>
        <v>2317</v>
      </c>
      <c r="H1378" s="65" t="n">
        <f aca="false">VLOOKUP(CONCATENATE(G1378,J1378),'AÇÕES ORÇAMENTÁRIAS'!O:P,2,0)</f>
        <v>3851494</v>
      </c>
      <c r="I1378" s="65" t="n">
        <f aca="false">VLOOKUP(CONCATENATE(G1378,J1378),'AÇÕES ORÇAMENTÁRIAS'!O:Q,3,0)</f>
        <v>0</v>
      </c>
      <c r="J1378" s="66" t="str">
        <f aca="false">LEFT(K1378,5)</f>
        <v>48101</v>
      </c>
      <c r="K1378" s="67" t="s">
        <v>2744</v>
      </c>
      <c r="L1378" s="82" t="s">
        <v>2756</v>
      </c>
      <c r="M1378" s="66" t="str">
        <f aca="false">VLOOKUP(L1378,'AÇÕES ESTRATÉGICAS'!D:E,2,0)</f>
        <v>1642</v>
      </c>
      <c r="N1378" s="66" t="str">
        <f aca="false">CONCATENATE(J1378,O1378)</f>
        <v>48101MANUTENÇÃO DO SEGURO-DESEMPREGO - BENEFICIADOS</v>
      </c>
      <c r="O1378" s="13" t="s">
        <v>2757</v>
      </c>
      <c r="P1378" s="13" t="s">
        <v>306</v>
      </c>
      <c r="Q1378" s="15" t="n">
        <v>300</v>
      </c>
      <c r="R1378" s="69" t="str">
        <f aca="false">VLOOKUP(O1378,'PRODUTOS PPA'!G:G,1,0)</f>
        <v>MANUTENÇÃO DO SEGURO-DESEMPREGO - BENEFICIADOS</v>
      </c>
      <c r="S1378" s="15" t="s">
        <v>2755</v>
      </c>
      <c r="T1378" s="15" t="s">
        <v>2758</v>
      </c>
      <c r="U1378" s="15" t="n">
        <v>3851494</v>
      </c>
      <c r="V1378" s="15"/>
      <c r="W1378" s="13"/>
      <c r="X1378" s="13"/>
      <c r="Y1378" s="13"/>
      <c r="Z1378" s="13"/>
      <c r="AA1378" s="13"/>
      <c r="AB1378" s="13"/>
      <c r="AC1378" s="13"/>
      <c r="AD1378" s="13"/>
      <c r="AE1378" s="13"/>
      <c r="AF1378" s="13"/>
    </row>
    <row r="1379" customFormat="false" ht="15" hidden="false" customHeight="true" outlineLevel="0" collapsed="false">
      <c r="A1379" s="60" t="s">
        <v>79</v>
      </c>
      <c r="B1379" s="61" t="str">
        <f aca="false">VLOOKUP(A1379,PROGRAMAS!A:I,5,0)</f>
        <v>TEMÁTICO</v>
      </c>
      <c r="C1379" s="62" t="str">
        <f aca="false">VLOOKUP(A1379,PROGRAMAS!A:I,2,0)</f>
        <v>QUALIFICAÇÃO, TRABALHO E RENDA</v>
      </c>
      <c r="D1379" s="62" t="str">
        <f aca="false">VLOOKUP(A1379,PROGRAMAS!A:O,3,0)</f>
        <v>DIRETRIZ II</v>
      </c>
      <c r="E1379" s="62" t="str">
        <f aca="false">VLOOKUP(A1379,PROGRAMAS!A:O,6,0)</f>
        <v>DESENVOLVIMENTO ECONÔMICO</v>
      </c>
      <c r="F1379" s="74" t="s">
        <v>2759</v>
      </c>
      <c r="G1379" s="66" t="str">
        <f aca="false">VLOOKUP(F1379,'AÇÕES ORÇAMENTÁRIAS'!D:E,2,0)</f>
        <v>2318</v>
      </c>
      <c r="H1379" s="65" t="n">
        <f aca="false">VLOOKUP(CONCATENATE(G1379,J1379),'AÇÕES ORÇAMENTÁRIAS'!O:P,2,0)</f>
        <v>4137968</v>
      </c>
      <c r="I1379" s="65" t="n">
        <f aca="false">VLOOKUP(CONCATENATE(G1379,J1379),'AÇÕES ORÇAMENTÁRIAS'!O:Q,3,0)</f>
        <v>1133333.3</v>
      </c>
      <c r="J1379" s="66" t="str">
        <f aca="false">LEFT(K1379,5)</f>
        <v>48101</v>
      </c>
      <c r="K1379" s="67" t="s">
        <v>2744</v>
      </c>
      <c r="L1379" s="82" t="s">
        <v>2760</v>
      </c>
      <c r="M1379" s="66" t="str">
        <f aca="false">VLOOKUP(L1379,'AÇÕES ESTRATÉGICAS'!D:E,2,0)</f>
        <v>1643</v>
      </c>
      <c r="N1379" s="66" t="str">
        <f aca="false">CONCATENATE(J1379,O1379)</f>
        <v>48101ATENDIMENTO AOS PCD"S</v>
      </c>
      <c r="O1379" s="13" t="s">
        <v>2761</v>
      </c>
      <c r="P1379" s="13" t="s">
        <v>306</v>
      </c>
      <c r="Q1379" s="15" t="n">
        <v>250</v>
      </c>
      <c r="R1379" s="69" t="str">
        <f aca="false">VLOOKUP(O1379,'PRODUTOS PPA'!G:G,1,0)</f>
        <v>ATENDIMENTO AOS PCD"S</v>
      </c>
      <c r="S1379" s="15" t="s">
        <v>2759</v>
      </c>
      <c r="T1379" s="15" t="s">
        <v>2762</v>
      </c>
      <c r="U1379" s="15" t="n">
        <v>4137968</v>
      </c>
      <c r="V1379" s="15"/>
      <c r="W1379" s="13"/>
      <c r="X1379" s="13"/>
      <c r="Y1379" s="13"/>
      <c r="Z1379" s="13"/>
      <c r="AA1379" s="13"/>
      <c r="AB1379" s="13"/>
      <c r="AC1379" s="13"/>
      <c r="AD1379" s="13"/>
      <c r="AE1379" s="13"/>
      <c r="AF1379" s="13"/>
    </row>
    <row r="1380" customFormat="false" ht="15" hidden="false" customHeight="true" outlineLevel="0" collapsed="false">
      <c r="A1380" s="60" t="s">
        <v>79</v>
      </c>
      <c r="B1380" s="61" t="str">
        <f aca="false">VLOOKUP(A1380,PROGRAMAS!A:I,5,0)</f>
        <v>TEMÁTICO</v>
      </c>
      <c r="C1380" s="62" t="str">
        <f aca="false">VLOOKUP(A1380,PROGRAMAS!A:I,2,0)</f>
        <v>QUALIFICAÇÃO, TRABALHO E RENDA</v>
      </c>
      <c r="D1380" s="62" t="str">
        <f aca="false">VLOOKUP(A1380,PROGRAMAS!A:O,3,0)</f>
        <v>DIRETRIZ II</v>
      </c>
      <c r="E1380" s="62" t="str">
        <f aca="false">VLOOKUP(A1380,PROGRAMAS!A:O,6,0)</f>
        <v>DESENVOLVIMENTO ECONÔMICO</v>
      </c>
      <c r="F1380" s="74" t="s">
        <v>2759</v>
      </c>
      <c r="G1380" s="66" t="str">
        <f aca="false">VLOOKUP(F1380,'AÇÕES ORÇAMENTÁRIAS'!D:E,2,0)</f>
        <v>2318</v>
      </c>
      <c r="H1380" s="65" t="n">
        <f aca="false">VLOOKUP(CONCATENATE(G1380,J1380),'AÇÕES ORÇAMENTÁRIAS'!O:P,2,0)</f>
        <v>4137968</v>
      </c>
      <c r="I1380" s="65" t="n">
        <f aca="false">VLOOKUP(CONCATENATE(G1380,J1380),'AÇÕES ORÇAMENTÁRIAS'!O:Q,3,0)</f>
        <v>1133333.3</v>
      </c>
      <c r="J1380" s="66" t="str">
        <f aca="false">LEFT(K1380,5)</f>
        <v>48101</v>
      </c>
      <c r="K1380" s="67" t="s">
        <v>2744</v>
      </c>
      <c r="L1380" s="82" t="s">
        <v>2760</v>
      </c>
      <c r="M1380" s="66" t="str">
        <f aca="false">VLOOKUP(L1380,'AÇÕES ESTRATÉGICAS'!D:E,2,0)</f>
        <v>1643</v>
      </c>
      <c r="N1380" s="66" t="str">
        <f aca="false">CONCATENATE(J1380,O1380)</f>
        <v>48101CAPACITAÇÃO PARA EMPREENDEDORISMO</v>
      </c>
      <c r="O1380" s="13" t="s">
        <v>2763</v>
      </c>
      <c r="P1380" s="13" t="s">
        <v>306</v>
      </c>
      <c r="Q1380" s="15" t="n">
        <v>200</v>
      </c>
      <c r="R1380" s="69" t="str">
        <f aca="false">VLOOKUP(O1380,'PRODUTOS PPA'!G:G,1,0)</f>
        <v>CAPACITAÇÃO PARA EMPREENDEDORISMO</v>
      </c>
      <c r="S1380" s="15" t="s">
        <v>2759</v>
      </c>
      <c r="T1380" s="15" t="s">
        <v>2762</v>
      </c>
      <c r="U1380" s="15" t="n">
        <v>4137968</v>
      </c>
      <c r="V1380" s="15"/>
      <c r="W1380" s="13"/>
      <c r="X1380" s="13"/>
      <c r="Y1380" s="13"/>
      <c r="Z1380" s="13"/>
      <c r="AA1380" s="13"/>
      <c r="AB1380" s="13"/>
      <c r="AC1380" s="13"/>
      <c r="AD1380" s="13"/>
      <c r="AE1380" s="13"/>
      <c r="AF1380" s="13"/>
    </row>
    <row r="1381" customFormat="false" ht="15" hidden="false" customHeight="true" outlineLevel="0" collapsed="false">
      <c r="A1381" s="60" t="s">
        <v>79</v>
      </c>
      <c r="B1381" s="61" t="str">
        <f aca="false">VLOOKUP(A1381,PROGRAMAS!A:I,5,0)</f>
        <v>TEMÁTICO</v>
      </c>
      <c r="C1381" s="62" t="str">
        <f aca="false">VLOOKUP(A1381,PROGRAMAS!A:I,2,0)</f>
        <v>QUALIFICAÇÃO, TRABALHO E RENDA</v>
      </c>
      <c r="D1381" s="62" t="str">
        <f aca="false">VLOOKUP(A1381,PROGRAMAS!A:O,3,0)</f>
        <v>DIRETRIZ II</v>
      </c>
      <c r="E1381" s="62" t="str">
        <f aca="false">VLOOKUP(A1381,PROGRAMAS!A:O,6,0)</f>
        <v>DESENVOLVIMENTO ECONÔMICO</v>
      </c>
      <c r="F1381" s="74" t="s">
        <v>2759</v>
      </c>
      <c r="G1381" s="66" t="str">
        <f aca="false">VLOOKUP(F1381,'AÇÕES ORÇAMENTÁRIAS'!D:E,2,0)</f>
        <v>2318</v>
      </c>
      <c r="H1381" s="65" t="n">
        <f aca="false">VLOOKUP(CONCATENATE(G1381,J1381),'AÇÕES ORÇAMENTÁRIAS'!O:P,2,0)</f>
        <v>4137968</v>
      </c>
      <c r="I1381" s="65" t="n">
        <f aca="false">VLOOKUP(CONCATENATE(G1381,J1381),'AÇÕES ORÇAMENTÁRIAS'!O:Q,3,0)</f>
        <v>1133333.3</v>
      </c>
      <c r="J1381" s="66" t="str">
        <f aca="false">LEFT(K1381,5)</f>
        <v>48101</v>
      </c>
      <c r="K1381" s="67" t="s">
        <v>2744</v>
      </c>
      <c r="L1381" s="82" t="s">
        <v>2760</v>
      </c>
      <c r="M1381" s="66" t="str">
        <f aca="false">VLOOKUP(L1381,'AÇÕES ESTRATÉGICAS'!D:E,2,0)</f>
        <v>1643</v>
      </c>
      <c r="N1381" s="66" t="str">
        <f aca="false">CONCATENATE(J1381,O1381)</f>
        <v>48101ORIENTAÇÃO PARA LEGALIZAÇÃO DE PEQUENOS NEGÓCIOS VIVA SEMIÁRIDO</v>
      </c>
      <c r="O1381" s="13" t="s">
        <v>2764</v>
      </c>
      <c r="P1381" s="13" t="s">
        <v>330</v>
      </c>
      <c r="Q1381" s="15" t="n">
        <v>100</v>
      </c>
      <c r="R1381" s="69" t="str">
        <f aca="false">VLOOKUP(O1381,'PRODUTOS PPA'!G:G,1,0)</f>
        <v>ORIENTAÇÃO PARA LEGALIZAÇÃO DE PEQUENOS NEGÓCIOS VIVA SEMIÁRIDO</v>
      </c>
      <c r="S1381" s="15" t="s">
        <v>2759</v>
      </c>
      <c r="T1381" s="15" t="s">
        <v>2762</v>
      </c>
      <c r="U1381" s="15" t="n">
        <v>4137968</v>
      </c>
      <c r="V1381" s="15"/>
      <c r="W1381" s="13"/>
      <c r="X1381" s="13"/>
      <c r="Y1381" s="13"/>
      <c r="Z1381" s="13"/>
      <c r="AA1381" s="13"/>
      <c r="AB1381" s="13"/>
      <c r="AC1381" s="13"/>
      <c r="AD1381" s="13"/>
      <c r="AE1381" s="13"/>
      <c r="AF1381" s="13"/>
    </row>
    <row r="1382" customFormat="false" ht="15" hidden="false" customHeight="true" outlineLevel="0" collapsed="false">
      <c r="A1382" s="60" t="s">
        <v>79</v>
      </c>
      <c r="B1382" s="61" t="str">
        <f aca="false">VLOOKUP(A1382,PROGRAMAS!A:I,5,0)</f>
        <v>TEMÁTICO</v>
      </c>
      <c r="C1382" s="62" t="str">
        <f aca="false">VLOOKUP(A1382,PROGRAMAS!A:I,2,0)</f>
        <v>QUALIFICAÇÃO, TRABALHO E RENDA</v>
      </c>
      <c r="D1382" s="62" t="str">
        <f aca="false">VLOOKUP(A1382,PROGRAMAS!A:O,3,0)</f>
        <v>DIRETRIZ II</v>
      </c>
      <c r="E1382" s="62" t="str">
        <f aca="false">VLOOKUP(A1382,PROGRAMAS!A:O,6,0)</f>
        <v>DESENVOLVIMENTO ECONÔMICO</v>
      </c>
      <c r="F1382" s="74" t="s">
        <v>2759</v>
      </c>
      <c r="G1382" s="66" t="str">
        <f aca="false">VLOOKUP(F1382,'AÇÕES ORÇAMENTÁRIAS'!D:E,2,0)</f>
        <v>2318</v>
      </c>
      <c r="H1382" s="65" t="n">
        <f aca="false">VLOOKUP(CONCATENATE(G1382,J1382),'AÇÕES ORÇAMENTÁRIAS'!O:P,2,0)</f>
        <v>4137968</v>
      </c>
      <c r="I1382" s="65" t="n">
        <f aca="false">VLOOKUP(CONCATENATE(G1382,J1382),'AÇÕES ORÇAMENTÁRIAS'!O:Q,3,0)</f>
        <v>1133333.3</v>
      </c>
      <c r="J1382" s="66" t="str">
        <f aca="false">LEFT(K1382,5)</f>
        <v>48101</v>
      </c>
      <c r="K1382" s="67" t="s">
        <v>2744</v>
      </c>
      <c r="L1382" s="82" t="s">
        <v>2760</v>
      </c>
      <c r="M1382" s="66" t="str">
        <f aca="false">VLOOKUP(L1382,'AÇÕES ESTRATÉGICAS'!D:E,2,0)</f>
        <v>1643</v>
      </c>
      <c r="N1382" s="66" t="str">
        <f aca="false">CONCATENATE(J1382,O1382)</f>
        <v>48101PIAUÍ AUTÔNOMO</v>
      </c>
      <c r="O1382" s="13" t="s">
        <v>2765</v>
      </c>
      <c r="P1382" s="13" t="s">
        <v>306</v>
      </c>
      <c r="Q1382" s="15" t="n">
        <v>50</v>
      </c>
      <c r="R1382" s="69" t="str">
        <f aca="false">VLOOKUP(O1382,'PRODUTOS PPA'!G:G,1,0)</f>
        <v>PIAUÍ AUTÔNOMO</v>
      </c>
      <c r="S1382" s="15" t="s">
        <v>2759</v>
      </c>
      <c r="T1382" s="15" t="s">
        <v>2762</v>
      </c>
      <c r="U1382" s="15" t="n">
        <v>4137968</v>
      </c>
      <c r="V1382" s="15"/>
      <c r="W1382" s="13"/>
      <c r="X1382" s="13"/>
      <c r="Y1382" s="13"/>
      <c r="Z1382" s="13"/>
      <c r="AA1382" s="13"/>
      <c r="AB1382" s="13"/>
      <c r="AC1382" s="13"/>
      <c r="AD1382" s="13"/>
      <c r="AE1382" s="13"/>
      <c r="AF1382" s="13"/>
    </row>
    <row r="1383" customFormat="false" ht="15" hidden="false" customHeight="true" outlineLevel="0" collapsed="false">
      <c r="A1383" s="60" t="s">
        <v>79</v>
      </c>
      <c r="B1383" s="61" t="str">
        <f aca="false">VLOOKUP(A1383,PROGRAMAS!A:I,5,0)</f>
        <v>TEMÁTICO</v>
      </c>
      <c r="C1383" s="62" t="str">
        <f aca="false">VLOOKUP(A1383,PROGRAMAS!A:I,2,0)</f>
        <v>QUALIFICAÇÃO, TRABALHO E RENDA</v>
      </c>
      <c r="D1383" s="62" t="str">
        <f aca="false">VLOOKUP(A1383,PROGRAMAS!A:O,3,0)</f>
        <v>DIRETRIZ II</v>
      </c>
      <c r="E1383" s="62" t="str">
        <f aca="false">VLOOKUP(A1383,PROGRAMAS!A:O,6,0)</f>
        <v>DESENVOLVIMENTO ECONÔMICO</v>
      </c>
      <c r="F1383" s="74" t="s">
        <v>2759</v>
      </c>
      <c r="G1383" s="66" t="str">
        <f aca="false">VLOOKUP(F1383,'AÇÕES ORÇAMENTÁRIAS'!D:E,2,0)</f>
        <v>2318</v>
      </c>
      <c r="H1383" s="65" t="n">
        <f aca="false">VLOOKUP(CONCATENATE(G1383,J1383),'AÇÕES ORÇAMENTÁRIAS'!O:P,2,0)</f>
        <v>4137968</v>
      </c>
      <c r="I1383" s="65" t="n">
        <f aca="false">VLOOKUP(CONCATENATE(G1383,J1383),'AÇÕES ORÇAMENTÁRIAS'!O:Q,3,0)</f>
        <v>1133333.3</v>
      </c>
      <c r="J1383" s="66" t="str">
        <f aca="false">LEFT(K1383,5)</f>
        <v>48101</v>
      </c>
      <c r="K1383" s="67" t="s">
        <v>2744</v>
      </c>
      <c r="L1383" s="82" t="s">
        <v>2760</v>
      </c>
      <c r="M1383" s="66" t="str">
        <f aca="false">VLOOKUP(L1383,'AÇÕES ESTRATÉGICAS'!D:E,2,0)</f>
        <v>1643</v>
      </c>
      <c r="N1383" s="66" t="str">
        <f aca="false">CONCATENATE(J1383,O1383)</f>
        <v>48101QUALIFICAÇÃO E CAPACITAÇÃO PROFISSIONAL - A PARTIR DE 16 ANOS PLANTEQ</v>
      </c>
      <c r="O1383" s="13" t="s">
        <v>2766</v>
      </c>
      <c r="P1383" s="13" t="s">
        <v>306</v>
      </c>
      <c r="Q1383" s="15" t="n">
        <v>100</v>
      </c>
      <c r="R1383" s="69" t="str">
        <f aca="false">VLOOKUP(O1383,'PRODUTOS PPA'!G:G,1,0)</f>
        <v>QUALIFICAÇÃO E CAPACITAÇÃO PROFISSIONAL - A PARTIR DE 16 ANOS PLANTEQ</v>
      </c>
      <c r="S1383" s="15" t="s">
        <v>2759</v>
      </c>
      <c r="T1383" s="15" t="s">
        <v>2762</v>
      </c>
      <c r="U1383" s="15" t="n">
        <v>4137968</v>
      </c>
      <c r="V1383" s="15"/>
      <c r="W1383" s="13"/>
      <c r="X1383" s="13"/>
      <c r="Y1383" s="13"/>
      <c r="Z1383" s="13"/>
      <c r="AA1383" s="13"/>
      <c r="AB1383" s="13"/>
      <c r="AC1383" s="13"/>
      <c r="AD1383" s="13"/>
      <c r="AE1383" s="13"/>
      <c r="AF1383" s="13"/>
    </row>
    <row r="1384" customFormat="false" ht="15" hidden="false" customHeight="true" outlineLevel="0" collapsed="false">
      <c r="A1384" s="60" t="s">
        <v>79</v>
      </c>
      <c r="B1384" s="61" t="str">
        <f aca="false">VLOOKUP(A1384,PROGRAMAS!A:I,5,0)</f>
        <v>TEMÁTICO</v>
      </c>
      <c r="C1384" s="62" t="str">
        <f aca="false">VLOOKUP(A1384,PROGRAMAS!A:I,2,0)</f>
        <v>QUALIFICAÇÃO, TRABALHO E RENDA</v>
      </c>
      <c r="D1384" s="62" t="str">
        <f aca="false">VLOOKUP(A1384,PROGRAMAS!A:O,3,0)</f>
        <v>DIRETRIZ II</v>
      </c>
      <c r="E1384" s="62" t="str">
        <f aca="false">VLOOKUP(A1384,PROGRAMAS!A:O,6,0)</f>
        <v>DESENVOLVIMENTO ECONÔMICO</v>
      </c>
      <c r="F1384" s="74" t="s">
        <v>2759</v>
      </c>
      <c r="G1384" s="66" t="str">
        <f aca="false">VLOOKUP(F1384,'AÇÕES ORÇAMENTÁRIAS'!D:E,2,0)</f>
        <v>2318</v>
      </c>
      <c r="H1384" s="65" t="n">
        <f aca="false">VLOOKUP(CONCATENATE(G1384,J1384),'AÇÕES ORÇAMENTÁRIAS'!O:P,2,0)</f>
        <v>4137968</v>
      </c>
      <c r="I1384" s="65" t="n">
        <f aca="false">VLOOKUP(CONCATENATE(G1384,J1384),'AÇÕES ORÇAMENTÁRIAS'!O:Q,3,0)</f>
        <v>1133333.3</v>
      </c>
      <c r="J1384" s="66" t="str">
        <f aca="false">LEFT(K1384,5)</f>
        <v>48101</v>
      </c>
      <c r="K1384" s="67" t="s">
        <v>2744</v>
      </c>
      <c r="L1384" s="82" t="s">
        <v>2760</v>
      </c>
      <c r="M1384" s="66" t="str">
        <f aca="false">VLOOKUP(L1384,'AÇÕES ESTRATÉGICAS'!D:E,2,0)</f>
        <v>1643</v>
      </c>
      <c r="N1384" s="66" t="str">
        <f aca="false">CONCATENATE(J1384,O1384)</f>
        <v>48101QUALIFICAÇÃO E CAPACITAÇÃO PROFISSIONAL - A PARTIR DE 16 ANOS QUALIFICA PIAUÍ </v>
      </c>
      <c r="O1384" s="13" t="s">
        <v>2767</v>
      </c>
      <c r="P1384" s="13" t="s">
        <v>306</v>
      </c>
      <c r="Q1384" s="15" t="n">
        <v>2000</v>
      </c>
      <c r="R1384" s="69" t="str">
        <f aca="false">VLOOKUP(O1384,'PRODUTOS PPA'!G:G,1,0)</f>
        <v>QUALIFICAÇÃO E CAPACITAÇÃO PROFISSIONAL - A PARTIR DE 16 ANOS QUALIFICA PIAUÍ </v>
      </c>
      <c r="S1384" s="15" t="s">
        <v>2759</v>
      </c>
      <c r="T1384" s="15" t="s">
        <v>2762</v>
      </c>
      <c r="U1384" s="15" t="n">
        <v>4137968</v>
      </c>
      <c r="V1384" s="15"/>
      <c r="W1384" s="13"/>
      <c r="X1384" s="13"/>
      <c r="Y1384" s="13"/>
      <c r="Z1384" s="13"/>
      <c r="AA1384" s="13"/>
      <c r="AB1384" s="13"/>
      <c r="AC1384" s="13"/>
      <c r="AD1384" s="13"/>
      <c r="AE1384" s="13"/>
      <c r="AF1384" s="13"/>
    </row>
    <row r="1385" customFormat="false" ht="15" hidden="false" customHeight="true" outlineLevel="0" collapsed="false">
      <c r="A1385" s="60" t="s">
        <v>79</v>
      </c>
      <c r="B1385" s="61" t="str">
        <f aca="false">VLOOKUP(A1385,PROGRAMAS!A:I,5,0)</f>
        <v>TEMÁTICO</v>
      </c>
      <c r="C1385" s="62" t="str">
        <f aca="false">VLOOKUP(A1385,PROGRAMAS!A:I,2,0)</f>
        <v>QUALIFICAÇÃO, TRABALHO E RENDA</v>
      </c>
      <c r="D1385" s="62" t="str">
        <f aca="false">VLOOKUP(A1385,PROGRAMAS!A:O,3,0)</f>
        <v>DIRETRIZ II</v>
      </c>
      <c r="E1385" s="62" t="str">
        <f aca="false">VLOOKUP(A1385,PROGRAMAS!A:O,6,0)</f>
        <v>DESENVOLVIMENTO ECONÔMICO</v>
      </c>
      <c r="F1385" s="74" t="s">
        <v>2768</v>
      </c>
      <c r="G1385" s="66" t="str">
        <f aca="false">VLOOKUP(F1385,'AÇÕES ORÇAMENTÁRIAS'!D:E,2,0)</f>
        <v>2315</v>
      </c>
      <c r="H1385" s="65" t="n">
        <f aca="false">VLOOKUP(CONCATENATE(G1385,J1385),'AÇÕES ORÇAMENTÁRIAS'!O:P,2,0)</f>
        <v>377000</v>
      </c>
      <c r="I1385" s="65" t="n">
        <f aca="false">VLOOKUP(CONCATENATE(G1385,J1385),'AÇÕES ORÇAMENTÁRIAS'!O:Q,3,0)</f>
        <v>0</v>
      </c>
      <c r="J1385" s="66" t="str">
        <f aca="false">LEFT(K1385,5)</f>
        <v>48101</v>
      </c>
      <c r="K1385" s="67" t="s">
        <v>2744</v>
      </c>
      <c r="L1385" s="82" t="s">
        <v>2769</v>
      </c>
      <c r="M1385" s="66" t="str">
        <f aca="false">VLOOKUP(L1385,'AÇÕES ESTRATÉGICAS'!D:E,2,0)</f>
        <v>1552</v>
      </c>
      <c r="N1385" s="66" t="str">
        <f aca="false">CONCATENATE(J1385,O1385)</f>
        <v>48101AGENTES COMUNITÁRIOS DE DESENVOLVIMENTO, QUE ATUARÃO NAS AÇÕES DE ECONOMIA SOLIDÁRIA CAPACITADOS</v>
      </c>
      <c r="O1385" s="13" t="s">
        <v>2770</v>
      </c>
      <c r="P1385" s="13" t="s">
        <v>306</v>
      </c>
      <c r="Q1385" s="15" t="n">
        <v>1500</v>
      </c>
      <c r="R1385" s="69" t="str">
        <f aca="false">VLOOKUP(O1385,'PRODUTOS PPA'!G:G,1,0)</f>
        <v>AGENTES COMUNITÁRIOS DE DESENVOLVIMENTO, QUE ATUARÃO NAS AÇÕES DE ECONOMIA SOLIDÁRIA CAPACITADOS</v>
      </c>
      <c r="S1385" s="15" t="s">
        <v>2768</v>
      </c>
      <c r="T1385" s="15" t="s">
        <v>2771</v>
      </c>
      <c r="U1385" s="15" t="n">
        <v>377000</v>
      </c>
      <c r="V1385" s="15"/>
      <c r="W1385" s="13"/>
      <c r="X1385" s="13"/>
      <c r="Y1385" s="13"/>
      <c r="Z1385" s="13"/>
      <c r="AA1385" s="13"/>
      <c r="AB1385" s="13"/>
      <c r="AC1385" s="13"/>
      <c r="AD1385" s="13"/>
      <c r="AE1385" s="13"/>
      <c r="AF1385" s="13"/>
    </row>
    <row r="1386" customFormat="false" ht="15" hidden="false" customHeight="true" outlineLevel="0" collapsed="false">
      <c r="A1386" s="60" t="s">
        <v>79</v>
      </c>
      <c r="B1386" s="61" t="str">
        <f aca="false">VLOOKUP(A1386,PROGRAMAS!A:I,5,0)</f>
        <v>TEMÁTICO</v>
      </c>
      <c r="C1386" s="62" t="str">
        <f aca="false">VLOOKUP(A1386,PROGRAMAS!A:I,2,0)</f>
        <v>QUALIFICAÇÃO, TRABALHO E RENDA</v>
      </c>
      <c r="D1386" s="62" t="str">
        <f aca="false">VLOOKUP(A1386,PROGRAMAS!A:O,3,0)</f>
        <v>DIRETRIZ II</v>
      </c>
      <c r="E1386" s="62" t="str">
        <f aca="false">VLOOKUP(A1386,PROGRAMAS!A:O,6,0)</f>
        <v>DESENVOLVIMENTO ECONÔMICO</v>
      </c>
      <c r="F1386" s="74" t="s">
        <v>2768</v>
      </c>
      <c r="G1386" s="66" t="str">
        <f aca="false">VLOOKUP(F1386,'AÇÕES ORÇAMENTÁRIAS'!D:E,2,0)</f>
        <v>2315</v>
      </c>
      <c r="H1386" s="65" t="n">
        <f aca="false">VLOOKUP(CONCATENATE(G1386,J1386),'AÇÕES ORÇAMENTÁRIAS'!O:P,2,0)</f>
        <v>377000</v>
      </c>
      <c r="I1386" s="65" t="n">
        <f aca="false">VLOOKUP(CONCATENATE(G1386,J1386),'AÇÕES ORÇAMENTÁRIAS'!O:Q,3,0)</f>
        <v>0</v>
      </c>
      <c r="J1386" s="66" t="str">
        <f aca="false">LEFT(K1386,5)</f>
        <v>48101</v>
      </c>
      <c r="K1386" s="67" t="s">
        <v>2744</v>
      </c>
      <c r="L1386" s="82" t="s">
        <v>2769</v>
      </c>
      <c r="M1386" s="66" t="str">
        <f aca="false">VLOOKUP(L1386,'AÇÕES ESTRATÉGICAS'!D:E,2,0)</f>
        <v>1552</v>
      </c>
      <c r="N1386" s="66" t="str">
        <f aca="false">CONCATENATE(J1386,O1386)</f>
        <v>48101CAPACITAÇÃO DOS GRUPOS DE PRODUÇÃO SOLIDÁRIA, ATRAVÉS DE OFICINAS E CURSOS DE QUALIFICAÇÃO .</v>
      </c>
      <c r="O1386" s="13" t="s">
        <v>2772</v>
      </c>
      <c r="P1386" s="13" t="s">
        <v>306</v>
      </c>
      <c r="Q1386" s="15" t="n">
        <v>200</v>
      </c>
      <c r="R1386" s="69" t="str">
        <f aca="false">VLOOKUP(O1386,'PRODUTOS PPA'!G:G,1,0)</f>
        <v>CAPACITAÇÃO DOS GRUPOS DE PRODUÇÃO SOLIDÁRIA, ATRAVÉS DE OFICINAS E CURSOS DE QUALIFICAÇÃO .</v>
      </c>
      <c r="S1386" s="15" t="s">
        <v>2768</v>
      </c>
      <c r="T1386" s="15" t="s">
        <v>2771</v>
      </c>
      <c r="U1386" s="15" t="n">
        <v>377000</v>
      </c>
      <c r="V1386" s="15"/>
      <c r="W1386" s="13"/>
      <c r="X1386" s="13"/>
      <c r="Y1386" s="13"/>
      <c r="Z1386" s="13"/>
      <c r="AA1386" s="13"/>
      <c r="AB1386" s="13"/>
      <c r="AC1386" s="13"/>
      <c r="AD1386" s="13"/>
      <c r="AE1386" s="13"/>
      <c r="AF1386" s="13"/>
    </row>
    <row r="1387" customFormat="false" ht="15" hidden="false" customHeight="true" outlineLevel="0" collapsed="false">
      <c r="A1387" s="60" t="s">
        <v>79</v>
      </c>
      <c r="B1387" s="61" t="str">
        <f aca="false">VLOOKUP(A1387,PROGRAMAS!A:I,5,0)</f>
        <v>TEMÁTICO</v>
      </c>
      <c r="C1387" s="62" t="str">
        <f aca="false">VLOOKUP(A1387,PROGRAMAS!A:I,2,0)</f>
        <v>QUALIFICAÇÃO, TRABALHO E RENDA</v>
      </c>
      <c r="D1387" s="62" t="str">
        <f aca="false">VLOOKUP(A1387,PROGRAMAS!A:O,3,0)</f>
        <v>DIRETRIZ II</v>
      </c>
      <c r="E1387" s="62" t="str">
        <f aca="false">VLOOKUP(A1387,PROGRAMAS!A:O,6,0)</f>
        <v>DESENVOLVIMENTO ECONÔMICO</v>
      </c>
      <c r="F1387" s="74" t="s">
        <v>2768</v>
      </c>
      <c r="G1387" s="66" t="str">
        <f aca="false">VLOOKUP(F1387,'AÇÕES ORÇAMENTÁRIAS'!D:E,2,0)</f>
        <v>2315</v>
      </c>
      <c r="H1387" s="65" t="n">
        <f aca="false">VLOOKUP(CONCATENATE(G1387,J1387),'AÇÕES ORÇAMENTÁRIAS'!O:P,2,0)</f>
        <v>377000</v>
      </c>
      <c r="I1387" s="65" t="n">
        <f aca="false">VLOOKUP(CONCATENATE(G1387,J1387),'AÇÕES ORÇAMENTÁRIAS'!O:Q,3,0)</f>
        <v>0</v>
      </c>
      <c r="J1387" s="66" t="str">
        <f aca="false">LEFT(K1387,5)</f>
        <v>48101</v>
      </c>
      <c r="K1387" s="67" t="s">
        <v>2744</v>
      </c>
      <c r="L1387" s="82" t="s">
        <v>2769</v>
      </c>
      <c r="M1387" s="66" t="str">
        <f aca="false">VLOOKUP(L1387,'AÇÕES ESTRATÉGICAS'!D:E,2,0)</f>
        <v>1552</v>
      </c>
      <c r="N1387" s="66" t="str">
        <f aca="false">CONCATENATE(J1387,O1387)</f>
        <v>48101CENTRO DE INCUBAÇÃO DE ECONOMIA SOLIDÁRIA PARA INCUBAÇÃO DE MATERIAL RECICLÁVEL E RESÍDUOS SÓLIDOS IMPLANTADOS</v>
      </c>
      <c r="O1387" s="13" t="s">
        <v>2773</v>
      </c>
      <c r="P1387" s="13" t="s">
        <v>621</v>
      </c>
      <c r="Q1387" s="15" t="n">
        <v>3</v>
      </c>
      <c r="R1387" s="69" t="str">
        <f aca="false">VLOOKUP(O1387,'PRODUTOS PPA'!G:G,1,0)</f>
        <v>CENTRO DE INCUBAÇÃO DE ECONOMIA SOLIDÁRIA PARA INCUBAÇÃO DE MATERIAL RECICLÁVEL E RESÍDUOS SÓLIDOS IMPLANTADOS</v>
      </c>
      <c r="S1387" s="15" t="s">
        <v>2768</v>
      </c>
      <c r="T1387" s="15" t="s">
        <v>2771</v>
      </c>
      <c r="U1387" s="15" t="n">
        <v>377000</v>
      </c>
      <c r="V1387" s="15"/>
      <c r="W1387" s="13"/>
      <c r="X1387" s="13"/>
      <c r="Y1387" s="13"/>
      <c r="Z1387" s="13"/>
      <c r="AA1387" s="13"/>
      <c r="AB1387" s="13"/>
      <c r="AC1387" s="13"/>
      <c r="AD1387" s="13"/>
      <c r="AE1387" s="13"/>
      <c r="AF1387" s="13"/>
    </row>
    <row r="1388" customFormat="false" ht="15" hidden="false" customHeight="true" outlineLevel="0" collapsed="false">
      <c r="A1388" s="60" t="s">
        <v>79</v>
      </c>
      <c r="B1388" s="61" t="str">
        <f aca="false">VLOOKUP(A1388,PROGRAMAS!A:I,5,0)</f>
        <v>TEMÁTICO</v>
      </c>
      <c r="C1388" s="62" t="str">
        <f aca="false">VLOOKUP(A1388,PROGRAMAS!A:I,2,0)</f>
        <v>QUALIFICAÇÃO, TRABALHO E RENDA</v>
      </c>
      <c r="D1388" s="62" t="str">
        <f aca="false">VLOOKUP(A1388,PROGRAMAS!A:O,3,0)</f>
        <v>DIRETRIZ II</v>
      </c>
      <c r="E1388" s="62" t="str">
        <f aca="false">VLOOKUP(A1388,PROGRAMAS!A:O,6,0)</f>
        <v>DESENVOLVIMENTO ECONÔMICO</v>
      </c>
      <c r="F1388" s="74" t="s">
        <v>2768</v>
      </c>
      <c r="G1388" s="66" t="str">
        <f aca="false">VLOOKUP(F1388,'AÇÕES ORÇAMENTÁRIAS'!D:E,2,0)</f>
        <v>2315</v>
      </c>
      <c r="H1388" s="65" t="n">
        <f aca="false">VLOOKUP(CONCATENATE(G1388,J1388),'AÇÕES ORÇAMENTÁRIAS'!O:P,2,0)</f>
        <v>377000</v>
      </c>
      <c r="I1388" s="65" t="n">
        <f aca="false">VLOOKUP(CONCATENATE(G1388,J1388),'AÇÕES ORÇAMENTÁRIAS'!O:Q,3,0)</f>
        <v>0</v>
      </c>
      <c r="J1388" s="66" t="str">
        <f aca="false">LEFT(K1388,5)</f>
        <v>48101</v>
      </c>
      <c r="K1388" s="67" t="s">
        <v>2744</v>
      </c>
      <c r="L1388" s="82" t="s">
        <v>2769</v>
      </c>
      <c r="M1388" s="66" t="str">
        <f aca="false">VLOOKUP(L1388,'AÇÕES ESTRATÉGICAS'!D:E,2,0)</f>
        <v>1552</v>
      </c>
      <c r="N1388" s="66" t="str">
        <f aca="false">CONCATENATE(J1388,O1388)</f>
        <v>48101CONSULTORIAS E FORMALIZAÇÕES DE EMPREENDIMENTOS PRODUTIVOS INDIVIDUAIS REALIZADAS</v>
      </c>
      <c r="O1388" s="13" t="s">
        <v>2774</v>
      </c>
      <c r="P1388" s="13" t="s">
        <v>306</v>
      </c>
      <c r="Q1388" s="15" t="n">
        <v>450</v>
      </c>
      <c r="R1388" s="69" t="str">
        <f aca="false">VLOOKUP(O1388,'PRODUTOS PPA'!G:G,1,0)</f>
        <v>CONSULTORIAS E FORMALIZAÇÕES DE EMPREENDIMENTOS PRODUTIVOS INDIVIDUAIS REALIZADAS</v>
      </c>
      <c r="S1388" s="15" t="s">
        <v>2768</v>
      </c>
      <c r="T1388" s="15" t="s">
        <v>2771</v>
      </c>
      <c r="U1388" s="15" t="n">
        <v>377000</v>
      </c>
      <c r="V1388" s="15"/>
      <c r="W1388" s="13"/>
      <c r="X1388" s="13"/>
      <c r="Y1388" s="13"/>
      <c r="Z1388" s="13"/>
      <c r="AA1388" s="13"/>
      <c r="AB1388" s="13"/>
      <c r="AC1388" s="13"/>
      <c r="AD1388" s="13"/>
      <c r="AE1388" s="13"/>
      <c r="AF1388" s="13"/>
    </row>
    <row r="1389" customFormat="false" ht="15" hidden="false" customHeight="true" outlineLevel="0" collapsed="false">
      <c r="A1389" s="60" t="s">
        <v>79</v>
      </c>
      <c r="B1389" s="61" t="str">
        <f aca="false">VLOOKUP(A1389,PROGRAMAS!A:I,5,0)</f>
        <v>TEMÁTICO</v>
      </c>
      <c r="C1389" s="62" t="str">
        <f aca="false">VLOOKUP(A1389,PROGRAMAS!A:I,2,0)</f>
        <v>QUALIFICAÇÃO, TRABALHO E RENDA</v>
      </c>
      <c r="D1389" s="62" t="str">
        <f aca="false">VLOOKUP(A1389,PROGRAMAS!A:O,3,0)</f>
        <v>DIRETRIZ II</v>
      </c>
      <c r="E1389" s="62" t="str">
        <f aca="false">VLOOKUP(A1389,PROGRAMAS!A:O,6,0)</f>
        <v>DESENVOLVIMENTO ECONÔMICO</v>
      </c>
      <c r="F1389" s="74" t="s">
        <v>2768</v>
      </c>
      <c r="G1389" s="66" t="str">
        <f aca="false">VLOOKUP(F1389,'AÇÕES ORÇAMENTÁRIAS'!D:E,2,0)</f>
        <v>2315</v>
      </c>
      <c r="H1389" s="65" t="n">
        <f aca="false">VLOOKUP(CONCATENATE(G1389,J1389),'AÇÕES ORÇAMENTÁRIAS'!O:P,2,0)</f>
        <v>377000</v>
      </c>
      <c r="I1389" s="65" t="n">
        <f aca="false">VLOOKUP(CONCATENATE(G1389,J1389),'AÇÕES ORÇAMENTÁRIAS'!O:Q,3,0)</f>
        <v>0</v>
      </c>
      <c r="J1389" s="66" t="str">
        <f aca="false">LEFT(K1389,5)</f>
        <v>48101</v>
      </c>
      <c r="K1389" s="67" t="s">
        <v>2744</v>
      </c>
      <c r="L1389" s="82" t="s">
        <v>2769</v>
      </c>
      <c r="M1389" s="66" t="str">
        <f aca="false">VLOOKUP(L1389,'AÇÕES ESTRATÉGICAS'!D:E,2,0)</f>
        <v>1552</v>
      </c>
      <c r="N1389" s="66" t="str">
        <f aca="false">CONCATENATE(J1389,O1389)</f>
        <v>48101EMPREENDEDORISMO NO SETOR INFORMAL E ACESSO AO CRÉDITO</v>
      </c>
      <c r="O1389" s="13" t="s">
        <v>2775</v>
      </c>
      <c r="P1389" s="13" t="s">
        <v>306</v>
      </c>
      <c r="Q1389" s="15" t="n">
        <v>500</v>
      </c>
      <c r="R1389" s="69" t="str">
        <f aca="false">VLOOKUP(O1389,'PRODUTOS PPA'!G:G,1,0)</f>
        <v>EMPREENDEDORISMO NO SETOR INFORMAL E ACESSO AO CRÉDITO</v>
      </c>
      <c r="S1389" s="15" t="s">
        <v>2768</v>
      </c>
      <c r="T1389" s="15" t="s">
        <v>2771</v>
      </c>
      <c r="U1389" s="15" t="n">
        <v>377000</v>
      </c>
      <c r="V1389" s="15"/>
      <c r="W1389" s="13"/>
      <c r="X1389" s="13"/>
      <c r="Y1389" s="13"/>
      <c r="Z1389" s="13"/>
      <c r="AA1389" s="13"/>
      <c r="AB1389" s="13"/>
      <c r="AC1389" s="13"/>
      <c r="AD1389" s="13"/>
      <c r="AE1389" s="13"/>
      <c r="AF1389" s="13"/>
    </row>
    <row r="1390" customFormat="false" ht="15" hidden="false" customHeight="true" outlineLevel="0" collapsed="false">
      <c r="A1390" s="60" t="s">
        <v>79</v>
      </c>
      <c r="B1390" s="61" t="str">
        <f aca="false">VLOOKUP(A1390,PROGRAMAS!A:I,5,0)</f>
        <v>TEMÁTICO</v>
      </c>
      <c r="C1390" s="62" t="str">
        <f aca="false">VLOOKUP(A1390,PROGRAMAS!A:I,2,0)</f>
        <v>QUALIFICAÇÃO, TRABALHO E RENDA</v>
      </c>
      <c r="D1390" s="62" t="str">
        <f aca="false">VLOOKUP(A1390,PROGRAMAS!A:O,3,0)</f>
        <v>DIRETRIZ II</v>
      </c>
      <c r="E1390" s="62" t="str">
        <f aca="false">VLOOKUP(A1390,PROGRAMAS!A:O,6,0)</f>
        <v>DESENVOLVIMENTO ECONÔMICO</v>
      </c>
      <c r="F1390" s="74" t="s">
        <v>2768</v>
      </c>
      <c r="G1390" s="66" t="str">
        <f aca="false">VLOOKUP(F1390,'AÇÕES ORÇAMENTÁRIAS'!D:E,2,0)</f>
        <v>2315</v>
      </c>
      <c r="H1390" s="65" t="n">
        <f aca="false">VLOOKUP(CONCATENATE(G1390,J1390),'AÇÕES ORÇAMENTÁRIAS'!O:P,2,0)</f>
        <v>377000</v>
      </c>
      <c r="I1390" s="65" t="n">
        <f aca="false">VLOOKUP(CONCATENATE(G1390,J1390),'AÇÕES ORÇAMENTÁRIAS'!O:Q,3,0)</f>
        <v>0</v>
      </c>
      <c r="J1390" s="66" t="str">
        <f aca="false">LEFT(K1390,5)</f>
        <v>48101</v>
      </c>
      <c r="K1390" s="67" t="s">
        <v>2744</v>
      </c>
      <c r="L1390" s="82" t="s">
        <v>2769</v>
      </c>
      <c r="M1390" s="66" t="str">
        <f aca="false">VLOOKUP(L1390,'AÇÕES ESTRATÉGICAS'!D:E,2,0)</f>
        <v>1552</v>
      </c>
      <c r="N1390" s="66" t="str">
        <f aca="false">CONCATENATE(J1390,O1390)</f>
        <v>48101FEIRAS ESTADUAIS DE ECONOMIA SOLIDÁRIA REALIZADAS</v>
      </c>
      <c r="O1390" s="13" t="s">
        <v>2776</v>
      </c>
      <c r="P1390" s="13" t="s">
        <v>311</v>
      </c>
      <c r="Q1390" s="15" t="n">
        <v>70</v>
      </c>
      <c r="R1390" s="69" t="str">
        <f aca="false">VLOOKUP(O1390,'PRODUTOS PPA'!G:G,1,0)</f>
        <v>FEIRAS ESTADUAIS DE ECONOMIA SOLIDÁRIA REALIZADAS</v>
      </c>
      <c r="S1390" s="15" t="s">
        <v>2768</v>
      </c>
      <c r="T1390" s="15" t="s">
        <v>2771</v>
      </c>
      <c r="U1390" s="15" t="n">
        <v>377000</v>
      </c>
      <c r="V1390" s="15"/>
      <c r="W1390" s="13"/>
      <c r="X1390" s="13"/>
      <c r="Y1390" s="13"/>
      <c r="Z1390" s="13"/>
      <c r="AA1390" s="13"/>
      <c r="AB1390" s="13"/>
      <c r="AC1390" s="13"/>
      <c r="AD1390" s="13"/>
      <c r="AE1390" s="13"/>
      <c r="AF1390" s="13"/>
    </row>
    <row r="1391" customFormat="false" ht="15" hidden="false" customHeight="true" outlineLevel="0" collapsed="false">
      <c r="A1391" s="60" t="s">
        <v>79</v>
      </c>
      <c r="B1391" s="61" t="str">
        <f aca="false">VLOOKUP(A1391,PROGRAMAS!A:I,5,0)</f>
        <v>TEMÁTICO</v>
      </c>
      <c r="C1391" s="62" t="str">
        <f aca="false">VLOOKUP(A1391,PROGRAMAS!A:I,2,0)</f>
        <v>QUALIFICAÇÃO, TRABALHO E RENDA</v>
      </c>
      <c r="D1391" s="62" t="str">
        <f aca="false">VLOOKUP(A1391,PROGRAMAS!A:O,3,0)</f>
        <v>DIRETRIZ II</v>
      </c>
      <c r="E1391" s="62" t="str">
        <f aca="false">VLOOKUP(A1391,PROGRAMAS!A:O,6,0)</f>
        <v>DESENVOLVIMENTO ECONÔMICO</v>
      </c>
      <c r="F1391" s="74" t="s">
        <v>2768</v>
      </c>
      <c r="G1391" s="66" t="str">
        <f aca="false">VLOOKUP(F1391,'AÇÕES ORÇAMENTÁRIAS'!D:E,2,0)</f>
        <v>2315</v>
      </c>
      <c r="H1391" s="65" t="n">
        <f aca="false">VLOOKUP(CONCATENATE(G1391,J1391),'AÇÕES ORÇAMENTÁRIAS'!O:P,2,0)</f>
        <v>377000</v>
      </c>
      <c r="I1391" s="65" t="n">
        <f aca="false">VLOOKUP(CONCATENATE(G1391,J1391),'AÇÕES ORÇAMENTÁRIAS'!O:Q,3,0)</f>
        <v>0</v>
      </c>
      <c r="J1391" s="66" t="str">
        <f aca="false">LEFT(K1391,5)</f>
        <v>48101</v>
      </c>
      <c r="K1391" s="67" t="s">
        <v>2744</v>
      </c>
      <c r="L1391" s="82" t="s">
        <v>2769</v>
      </c>
      <c r="M1391" s="66" t="str">
        <f aca="false">VLOOKUP(L1391,'AÇÕES ESTRATÉGICAS'!D:E,2,0)</f>
        <v>1552</v>
      </c>
      <c r="N1391" s="66" t="str">
        <f aca="false">CONCATENATE(J1391,O1391)</f>
        <v>48101FORTALECIMENTO DE GRUPOS DE PRODUÇÃO SOLIDÁRIA, NOS TERRITÓRIOS DE DESENVOLVIMENTO POR MEIO DE SERVIÇOS E MATERIAIS FORNECIDOS</v>
      </c>
      <c r="O1391" s="13" t="s">
        <v>2777</v>
      </c>
      <c r="P1391" s="13" t="s">
        <v>306</v>
      </c>
      <c r="Q1391" s="15" t="n">
        <v>700</v>
      </c>
      <c r="R1391" s="69" t="str">
        <f aca="false">VLOOKUP(O1391,'PRODUTOS PPA'!G:G,1,0)</f>
        <v>FORTALECIMENTO DE GRUPOS DE PRODUÇÃO SOLIDÁRIA, NOS TERRITÓRIOS DE DESENVOLVIMENTO POR MEIO DE SERVIÇOS E MATERIAIS FORNECIDOS</v>
      </c>
      <c r="S1391" s="15" t="s">
        <v>2768</v>
      </c>
      <c r="T1391" s="15" t="s">
        <v>2771</v>
      </c>
      <c r="U1391" s="15" t="n">
        <v>377000</v>
      </c>
      <c r="V1391" s="15"/>
      <c r="W1391" s="13"/>
      <c r="X1391" s="13"/>
      <c r="Y1391" s="13"/>
      <c r="Z1391" s="13"/>
      <c r="AA1391" s="13"/>
      <c r="AB1391" s="13"/>
      <c r="AC1391" s="13"/>
      <c r="AD1391" s="13"/>
      <c r="AE1391" s="13"/>
      <c r="AF1391" s="13"/>
    </row>
    <row r="1392" customFormat="false" ht="15" hidden="false" customHeight="true" outlineLevel="0" collapsed="false">
      <c r="A1392" s="60" t="s">
        <v>79</v>
      </c>
      <c r="B1392" s="61" t="str">
        <f aca="false">VLOOKUP(A1392,PROGRAMAS!A:I,5,0)</f>
        <v>TEMÁTICO</v>
      </c>
      <c r="C1392" s="62" t="str">
        <f aca="false">VLOOKUP(A1392,PROGRAMAS!A:I,2,0)</f>
        <v>QUALIFICAÇÃO, TRABALHO E RENDA</v>
      </c>
      <c r="D1392" s="62" t="str">
        <f aca="false">VLOOKUP(A1392,PROGRAMAS!A:O,3,0)</f>
        <v>DIRETRIZ II</v>
      </c>
      <c r="E1392" s="62" t="str">
        <f aca="false">VLOOKUP(A1392,PROGRAMAS!A:O,6,0)</f>
        <v>DESENVOLVIMENTO ECONÔMICO</v>
      </c>
      <c r="F1392" s="74" t="s">
        <v>2768</v>
      </c>
      <c r="G1392" s="66" t="str">
        <f aca="false">VLOOKUP(F1392,'AÇÕES ORÇAMENTÁRIAS'!D:E,2,0)</f>
        <v>2315</v>
      </c>
      <c r="H1392" s="65" t="n">
        <f aca="false">VLOOKUP(CONCATENATE(G1392,J1392),'AÇÕES ORÇAMENTÁRIAS'!O:P,2,0)</f>
        <v>377000</v>
      </c>
      <c r="I1392" s="65" t="n">
        <f aca="false">VLOOKUP(CONCATENATE(G1392,J1392),'AÇÕES ORÇAMENTÁRIAS'!O:Q,3,0)</f>
        <v>0</v>
      </c>
      <c r="J1392" s="66" t="str">
        <f aca="false">LEFT(K1392,5)</f>
        <v>48101</v>
      </c>
      <c r="K1392" s="67" t="s">
        <v>2744</v>
      </c>
      <c r="L1392" s="82" t="s">
        <v>2769</v>
      </c>
      <c r="M1392" s="66" t="str">
        <f aca="false">VLOOKUP(L1392,'AÇÕES ESTRATÉGICAS'!D:E,2,0)</f>
        <v>1552</v>
      </c>
      <c r="N1392" s="66" t="str">
        <f aca="false">CONCATENATE(J1392,O1392)</f>
        <v>48101JOVEM EMPREENDEDOR APOIO E CAPACITAÇÃO</v>
      </c>
      <c r="O1392" s="13" t="s">
        <v>2778</v>
      </c>
      <c r="P1392" s="13" t="s">
        <v>330</v>
      </c>
      <c r="Q1392" s="15" t="n">
        <v>300</v>
      </c>
      <c r="R1392" s="69" t="str">
        <f aca="false">VLOOKUP(O1392,'PRODUTOS PPA'!G:G,1,0)</f>
        <v>JOVEM EMPREENDEDOR APOIO E CAPACITAÇÃO</v>
      </c>
      <c r="S1392" s="15" t="s">
        <v>2768</v>
      </c>
      <c r="T1392" s="15" t="s">
        <v>2771</v>
      </c>
      <c r="U1392" s="15" t="n">
        <v>377000</v>
      </c>
      <c r="V1392" s="15"/>
      <c r="W1392" s="13"/>
      <c r="X1392" s="13"/>
      <c r="Y1392" s="13"/>
      <c r="Z1392" s="13"/>
      <c r="AA1392" s="13"/>
      <c r="AB1392" s="13"/>
      <c r="AC1392" s="13"/>
      <c r="AD1392" s="13"/>
      <c r="AE1392" s="13"/>
      <c r="AF1392" s="13"/>
    </row>
    <row r="1393" customFormat="false" ht="15" hidden="false" customHeight="true" outlineLevel="0" collapsed="false">
      <c r="A1393" s="60" t="s">
        <v>79</v>
      </c>
      <c r="B1393" s="61" t="str">
        <f aca="false">VLOOKUP(A1393,PROGRAMAS!A:I,5,0)</f>
        <v>TEMÁTICO</v>
      </c>
      <c r="C1393" s="62" t="str">
        <f aca="false">VLOOKUP(A1393,PROGRAMAS!A:I,2,0)</f>
        <v>QUALIFICAÇÃO, TRABALHO E RENDA</v>
      </c>
      <c r="D1393" s="62" t="str">
        <f aca="false">VLOOKUP(A1393,PROGRAMAS!A:O,3,0)</f>
        <v>DIRETRIZ II</v>
      </c>
      <c r="E1393" s="62" t="str">
        <f aca="false">VLOOKUP(A1393,PROGRAMAS!A:O,6,0)</f>
        <v>DESENVOLVIMENTO ECONÔMICO</v>
      </c>
      <c r="F1393" s="74" t="s">
        <v>2768</v>
      </c>
      <c r="G1393" s="66" t="str">
        <f aca="false">VLOOKUP(F1393,'AÇÕES ORÇAMENTÁRIAS'!D:E,2,0)</f>
        <v>2315</v>
      </c>
      <c r="H1393" s="65" t="n">
        <f aca="false">VLOOKUP(CONCATENATE(G1393,J1393),'AÇÕES ORÇAMENTÁRIAS'!O:P,2,0)</f>
        <v>377000</v>
      </c>
      <c r="I1393" s="65" t="n">
        <f aca="false">VLOOKUP(CONCATENATE(G1393,J1393),'AÇÕES ORÇAMENTÁRIAS'!O:Q,3,0)</f>
        <v>0</v>
      </c>
      <c r="J1393" s="66" t="str">
        <f aca="false">LEFT(K1393,5)</f>
        <v>48101</v>
      </c>
      <c r="K1393" s="67" t="s">
        <v>2744</v>
      </c>
      <c r="L1393" s="82" t="s">
        <v>2769</v>
      </c>
      <c r="M1393" s="66" t="str">
        <f aca="false">VLOOKUP(L1393,'AÇÕES ESTRATÉGICAS'!D:E,2,0)</f>
        <v>1552</v>
      </c>
      <c r="N1393" s="66" t="str">
        <f aca="false">CONCATENATE(J1393,O1393)</f>
        <v>48101MAPEAMENTO DOS EMPREENDIMENTOS SOLIDÁRIOS NOS 11 TERRITÓRIOS.</v>
      </c>
      <c r="O1393" s="13" t="s">
        <v>2779</v>
      </c>
      <c r="P1393" s="13" t="s">
        <v>600</v>
      </c>
      <c r="Q1393" s="15" t="n">
        <v>1000</v>
      </c>
      <c r="R1393" s="69" t="str">
        <f aca="false">VLOOKUP(O1393,'PRODUTOS PPA'!G:G,1,0)</f>
        <v>MAPEAMENTO DOS EMPREENDIMENTOS SOLIDÁRIOS NOS 11 TERRITÓRIOS.</v>
      </c>
      <c r="S1393" s="15" t="s">
        <v>2768</v>
      </c>
      <c r="T1393" s="15" t="s">
        <v>2771</v>
      </c>
      <c r="U1393" s="15" t="n">
        <v>377000</v>
      </c>
      <c r="V1393" s="15"/>
      <c r="W1393" s="13"/>
      <c r="X1393" s="13"/>
      <c r="Y1393" s="13"/>
      <c r="Z1393" s="13"/>
      <c r="AA1393" s="13"/>
      <c r="AB1393" s="13"/>
      <c r="AC1393" s="13"/>
      <c r="AD1393" s="13"/>
      <c r="AE1393" s="13"/>
      <c r="AF1393" s="13"/>
    </row>
    <row r="1394" customFormat="false" ht="15" hidden="false" customHeight="true" outlineLevel="0" collapsed="false">
      <c r="A1394" s="60" t="s">
        <v>79</v>
      </c>
      <c r="B1394" s="61" t="str">
        <f aca="false">VLOOKUP(A1394,PROGRAMAS!A:I,5,0)</f>
        <v>TEMÁTICO</v>
      </c>
      <c r="C1394" s="62" t="str">
        <f aca="false">VLOOKUP(A1394,PROGRAMAS!A:I,2,0)</f>
        <v>QUALIFICAÇÃO, TRABALHO E RENDA</v>
      </c>
      <c r="D1394" s="62" t="str">
        <f aca="false">VLOOKUP(A1394,PROGRAMAS!A:O,3,0)</f>
        <v>DIRETRIZ II</v>
      </c>
      <c r="E1394" s="62" t="str">
        <f aca="false">VLOOKUP(A1394,PROGRAMAS!A:O,6,0)</f>
        <v>DESENVOLVIMENTO ECONÔMICO</v>
      </c>
      <c r="F1394" s="74" t="s">
        <v>2768</v>
      </c>
      <c r="G1394" s="66" t="str">
        <f aca="false">VLOOKUP(F1394,'AÇÕES ORÇAMENTÁRIAS'!D:E,2,0)</f>
        <v>2315</v>
      </c>
      <c r="H1394" s="65" t="n">
        <f aca="false">VLOOKUP(CONCATENATE(G1394,J1394),'AÇÕES ORÇAMENTÁRIAS'!O:P,2,0)</f>
        <v>377000</v>
      </c>
      <c r="I1394" s="65" t="n">
        <f aca="false">VLOOKUP(CONCATENATE(G1394,J1394),'AÇÕES ORÇAMENTÁRIAS'!O:Q,3,0)</f>
        <v>0</v>
      </c>
      <c r="J1394" s="66" t="str">
        <f aca="false">LEFT(K1394,5)</f>
        <v>48101</v>
      </c>
      <c r="K1394" s="67" t="s">
        <v>2744</v>
      </c>
      <c r="L1394" s="82" t="s">
        <v>2769</v>
      </c>
      <c r="M1394" s="66" t="str">
        <f aca="false">VLOOKUP(L1394,'AÇÕES ESTRATÉGICAS'!D:E,2,0)</f>
        <v>1552</v>
      </c>
      <c r="N1394" s="66" t="str">
        <f aca="false">CONCATENATE(J1394,O1394)</f>
        <v>48101SEMINÁRIO, ENCONTROS E OUTRAS ATIVIDADES PARA A DIVULGAÇÃO E PROMOÇÃO DA ECONOMIA SOLIDÁRIA REALIZADAS</v>
      </c>
      <c r="O1394" s="13" t="s">
        <v>2780</v>
      </c>
      <c r="P1394" s="13" t="s">
        <v>306</v>
      </c>
      <c r="Q1394" s="15" t="n">
        <v>300</v>
      </c>
      <c r="R1394" s="69" t="str">
        <f aca="false">VLOOKUP(O1394,'PRODUTOS PPA'!G:G,1,0)</f>
        <v>SEMINÁRIO, ENCONTROS E OUTRAS ATIVIDADES PARA A DIVULGAÇÃO E PROMOÇÃO DA ECONOMIA SOLIDÁRIA REALIZADAS</v>
      </c>
      <c r="S1394" s="15" t="s">
        <v>2768</v>
      </c>
      <c r="T1394" s="15" t="s">
        <v>2771</v>
      </c>
      <c r="U1394" s="15" t="n">
        <v>377000</v>
      </c>
      <c r="V1394" s="15"/>
      <c r="W1394" s="13"/>
      <c r="X1394" s="13"/>
      <c r="Y1394" s="13"/>
      <c r="Z1394" s="13"/>
      <c r="AA1394" s="13"/>
      <c r="AB1394" s="13"/>
      <c r="AC1394" s="13"/>
      <c r="AD1394" s="13"/>
      <c r="AE1394" s="13"/>
      <c r="AF1394" s="13"/>
    </row>
    <row r="1395" customFormat="false" ht="15" hidden="false" customHeight="true" outlineLevel="0" collapsed="false">
      <c r="A1395" s="60" t="s">
        <v>94</v>
      </c>
      <c r="B1395" s="61" t="str">
        <f aca="false">VLOOKUP(A1395,PROGRAMAS!A:I,5,0)</f>
        <v>GESTÃO</v>
      </c>
      <c r="C1395" s="62" t="str">
        <f aca="false">VLOOKUP(A1395,PROGRAMAS!A:I,2,0)</f>
        <v>GESTÃO E MANUTENÇÃO DO PODER EXECUTIVO</v>
      </c>
      <c r="D1395" s="62" t="str">
        <f aca="false">VLOOKUP(A1395,PROGRAMAS!A:O,3,0)</f>
        <v>DIRETRIZ IV</v>
      </c>
      <c r="E1395" s="62"/>
      <c r="F1395" s="74" t="s">
        <v>255</v>
      </c>
      <c r="G1395" s="66" t="str">
        <f aca="false">VLOOKUP(F1395,'AÇÕES ORÇAMENTÁRIAS'!D:E,2,0)</f>
        <v>2000</v>
      </c>
      <c r="H1395" s="65" t="n">
        <f aca="false">VLOOKUP(CONCATENATE(G1395,J1395),'AÇÕES ORÇAMENTÁRIAS'!O:P,2,0)</f>
        <v>4442000</v>
      </c>
      <c r="I1395" s="65" t="n">
        <f aca="false">VLOOKUP(CONCATENATE(G1395,J1395),'AÇÕES ORÇAMENTÁRIAS'!O:Q,3,0)</f>
        <v>1621898.67</v>
      </c>
      <c r="J1395" s="66" t="str">
        <f aca="false">LEFT(K1395,5)</f>
        <v>48101</v>
      </c>
      <c r="K1395" s="67" t="s">
        <v>2744</v>
      </c>
      <c r="L1395" s="82" t="s">
        <v>2781</v>
      </c>
      <c r="M1395" s="66" t="str">
        <f aca="false">VLOOKUP(L1395,'AÇÕES ESTRATÉGICAS'!D:E,2,0)</f>
        <v>1597</v>
      </c>
      <c r="N1395" s="66" t="str">
        <f aca="false">CONCATENATE(J1395,O1395)</f>
        <v>48101CONSERVAÇÃO E MANUTENÇÃO UNIDADES SINE - SETRE</v>
      </c>
      <c r="O1395" s="13" t="s">
        <v>2782</v>
      </c>
      <c r="P1395" s="13" t="s">
        <v>621</v>
      </c>
      <c r="Q1395" s="15" t="n">
        <v>4</v>
      </c>
      <c r="R1395" s="69" t="str">
        <f aca="false">VLOOKUP(O1395,'PRODUTOS PPA'!G:G,1,0)</f>
        <v>CONSERVAÇÃO E MANUTENÇÃO UNIDADES SINE - SETRE</v>
      </c>
      <c r="S1395" s="15" t="s">
        <v>255</v>
      </c>
      <c r="T1395" s="15" t="s">
        <v>260</v>
      </c>
      <c r="U1395" s="15" t="n">
        <v>4442000</v>
      </c>
      <c r="V1395" s="15"/>
      <c r="W1395" s="13"/>
      <c r="X1395" s="13"/>
      <c r="Y1395" s="13"/>
      <c r="Z1395" s="13"/>
      <c r="AA1395" s="13"/>
      <c r="AB1395" s="13"/>
      <c r="AC1395" s="13"/>
      <c r="AD1395" s="13"/>
      <c r="AE1395" s="13"/>
      <c r="AF1395" s="13"/>
    </row>
    <row r="1396" customFormat="false" ht="15" hidden="false" customHeight="true" outlineLevel="0" collapsed="false">
      <c r="A1396" s="60" t="s">
        <v>94</v>
      </c>
      <c r="B1396" s="61" t="str">
        <f aca="false">VLOOKUP(A1396,PROGRAMAS!A:I,5,0)</f>
        <v>GESTÃO</v>
      </c>
      <c r="C1396" s="62" t="str">
        <f aca="false">VLOOKUP(A1396,PROGRAMAS!A:I,2,0)</f>
        <v>GESTÃO E MANUTENÇÃO DO PODER EXECUTIVO</v>
      </c>
      <c r="D1396" s="62" t="str">
        <f aca="false">VLOOKUP(A1396,PROGRAMAS!A:O,3,0)</f>
        <v>DIRETRIZ IV</v>
      </c>
      <c r="E1396" s="62"/>
      <c r="F1396" s="74" t="s">
        <v>255</v>
      </c>
      <c r="G1396" s="66" t="str">
        <f aca="false">VLOOKUP(F1396,'AÇÕES ORÇAMENTÁRIAS'!D:E,2,0)</f>
        <v>2000</v>
      </c>
      <c r="H1396" s="65" t="n">
        <f aca="false">VLOOKUP(CONCATENATE(G1396,J1396),'AÇÕES ORÇAMENTÁRIAS'!O:P,2,0)</f>
        <v>4442000</v>
      </c>
      <c r="I1396" s="65" t="n">
        <f aca="false">VLOOKUP(CONCATENATE(G1396,J1396),'AÇÕES ORÇAMENTÁRIAS'!O:Q,3,0)</f>
        <v>1621898.67</v>
      </c>
      <c r="J1396" s="66" t="str">
        <f aca="false">LEFT(K1396,5)</f>
        <v>48101</v>
      </c>
      <c r="K1396" s="67" t="s">
        <v>2744</v>
      </c>
      <c r="L1396" s="82" t="s">
        <v>2781</v>
      </c>
      <c r="M1396" s="66" t="str">
        <f aca="false">VLOOKUP(L1396,'AÇÕES ESTRATÉGICAS'!D:E,2,0)</f>
        <v>1597</v>
      </c>
      <c r="N1396" s="66" t="str">
        <f aca="false">CONCATENATE(J1396,O1396)</f>
        <v>48101GESTÃO MELHORADA DA SETRE</v>
      </c>
      <c r="O1396" s="13" t="s">
        <v>2783</v>
      </c>
      <c r="P1396" s="13" t="s">
        <v>136</v>
      </c>
      <c r="Q1396" s="15" t="n">
        <v>25</v>
      </c>
      <c r="R1396" s="69" t="str">
        <f aca="false">VLOOKUP(O1396,'PRODUTOS PPA'!G:G,1,0)</f>
        <v>GESTÃO MELHORADA DA SETRE</v>
      </c>
      <c r="S1396" s="15" t="s">
        <v>255</v>
      </c>
      <c r="T1396" s="15" t="s">
        <v>260</v>
      </c>
      <c r="U1396" s="15" t="n">
        <v>4442000</v>
      </c>
      <c r="V1396" s="15"/>
      <c r="W1396" s="13"/>
      <c r="X1396" s="13"/>
      <c r="Y1396" s="13"/>
      <c r="Z1396" s="13"/>
      <c r="AA1396" s="13"/>
      <c r="AB1396" s="13"/>
      <c r="AC1396" s="13"/>
      <c r="AD1396" s="13"/>
      <c r="AE1396" s="13"/>
      <c r="AF1396" s="13"/>
    </row>
    <row r="1397" customFormat="false" ht="15" hidden="false" customHeight="true" outlineLevel="0" collapsed="false">
      <c r="A1397" s="60" t="s">
        <v>94</v>
      </c>
      <c r="B1397" s="61" t="str">
        <f aca="false">VLOOKUP(A1397,PROGRAMAS!A:I,5,0)</f>
        <v>GESTÃO</v>
      </c>
      <c r="C1397" s="62" t="str">
        <f aca="false">VLOOKUP(A1397,PROGRAMAS!A:I,2,0)</f>
        <v>GESTÃO E MANUTENÇÃO DO PODER EXECUTIVO</v>
      </c>
      <c r="D1397" s="62" t="str">
        <f aca="false">VLOOKUP(A1397,PROGRAMAS!A:O,3,0)</f>
        <v>DIRETRIZ IV</v>
      </c>
      <c r="E1397" s="62"/>
      <c r="F1397" s="74" t="s">
        <v>255</v>
      </c>
      <c r="G1397" s="66" t="str">
        <f aca="false">VLOOKUP(F1397,'AÇÕES ORÇAMENTÁRIAS'!D:E,2,0)</f>
        <v>2000</v>
      </c>
      <c r="H1397" s="65" t="n">
        <f aca="false">VLOOKUP(CONCATENATE(G1397,J1397),'AÇÕES ORÇAMENTÁRIAS'!O:P,2,0)</f>
        <v>4442000</v>
      </c>
      <c r="I1397" s="65" t="n">
        <f aca="false">VLOOKUP(CONCATENATE(G1397,J1397),'AÇÕES ORÇAMENTÁRIAS'!O:Q,3,0)</f>
        <v>1621898.67</v>
      </c>
      <c r="J1397" s="66" t="str">
        <f aca="false">LEFT(K1397,5)</f>
        <v>48101</v>
      </c>
      <c r="K1397" s="67" t="s">
        <v>2744</v>
      </c>
      <c r="L1397" s="82" t="s">
        <v>2781</v>
      </c>
      <c r="M1397" s="66" t="str">
        <f aca="false">VLOOKUP(L1397,'AÇÕES ESTRATÉGICAS'!D:E,2,0)</f>
        <v>1597</v>
      </c>
      <c r="N1397" s="66" t="str">
        <f aca="false">CONCATENATE(J1397,O1397)</f>
        <v>48101NOVAS UNIDADES SINE - INSTALADAS</v>
      </c>
      <c r="O1397" s="13" t="s">
        <v>2784</v>
      </c>
      <c r="P1397" s="13" t="s">
        <v>621</v>
      </c>
      <c r="Q1397" s="15" t="n">
        <v>3</v>
      </c>
      <c r="R1397" s="69" t="str">
        <f aca="false">VLOOKUP(O1397,'PRODUTOS PPA'!G:G,1,0)</f>
        <v>NOVAS UNIDADES SINE - INSTALADAS</v>
      </c>
      <c r="S1397" s="15" t="s">
        <v>255</v>
      </c>
      <c r="T1397" s="15" t="s">
        <v>260</v>
      </c>
      <c r="U1397" s="15" t="n">
        <v>4442000</v>
      </c>
      <c r="V1397" s="15"/>
      <c r="W1397" s="13"/>
      <c r="X1397" s="13"/>
      <c r="Y1397" s="13"/>
      <c r="Z1397" s="13"/>
      <c r="AA1397" s="13"/>
      <c r="AB1397" s="13"/>
      <c r="AC1397" s="13"/>
      <c r="AD1397" s="13"/>
      <c r="AE1397" s="13"/>
      <c r="AF1397" s="13"/>
    </row>
    <row r="1398" customFormat="false" ht="15" hidden="false" customHeight="true" outlineLevel="0" collapsed="false">
      <c r="A1398" s="60" t="s">
        <v>62</v>
      </c>
      <c r="B1398" s="61" t="str">
        <f aca="false">VLOOKUP(A1398,PROGRAMAS!A:I,5,0)</f>
        <v>TEMÁTICO</v>
      </c>
      <c r="C1398" s="62" t="str">
        <f aca="false">VLOOKUP(A1398,PROGRAMAS!A:I,2,0)</f>
        <v>GESTÃO DE RISCOS E RESPOSTA A DESASTRES</v>
      </c>
      <c r="D1398" s="62" t="str">
        <f aca="false">VLOOKUP(A1398,PROGRAMAS!A:O,3,0)</f>
        <v>DIRETRIZ I</v>
      </c>
      <c r="E1398" s="62" t="str">
        <f aca="false">VLOOKUP(A1398,PROGRAMAS!A:O,6,0)</f>
        <v>SEGURANÇA E JUSTIÇA</v>
      </c>
      <c r="F1398" s="74" t="s">
        <v>2785</v>
      </c>
      <c r="G1398" s="66" t="str">
        <f aca="false">VLOOKUP(F1398,'AÇÕES ORÇAMENTÁRIAS'!D:E,2,0)</f>
        <v>1197</v>
      </c>
      <c r="H1398" s="65" t="n">
        <f aca="false">VLOOKUP(CONCATENATE(G1398,J1398),'AÇÕES ORÇAMENTÁRIAS'!O:P,2,0)</f>
        <v>5532549</v>
      </c>
      <c r="I1398" s="65" t="n">
        <f aca="false">VLOOKUP(CONCATENATE(G1398,J1398),'AÇÕES ORÇAMENTÁRIAS'!O:Q,3,0)</f>
        <v>7194090</v>
      </c>
      <c r="J1398" s="66" t="str">
        <f aca="false">LEFT(K1398,5)</f>
        <v>49101</v>
      </c>
      <c r="K1398" s="67" t="s">
        <v>2786</v>
      </c>
      <c r="L1398" s="82" t="s">
        <v>2787</v>
      </c>
      <c r="M1398" s="66" t="str">
        <f aca="false">VLOOKUP(L1398,'AÇÕES ESTRATÉGICAS'!D:E,2,0)</f>
        <v>2722</v>
      </c>
      <c r="N1398" s="66" t="str">
        <f aca="false">CONCATENATE(J1398,O1398)</f>
        <v>49101FUNDO ESPECIAL DE DEFESA CIVIL</v>
      </c>
      <c r="O1398" s="13" t="s">
        <v>2788</v>
      </c>
      <c r="P1398" s="13" t="s">
        <v>147</v>
      </c>
      <c r="Q1398" s="15" t="n">
        <v>0.25</v>
      </c>
      <c r="R1398" s="69" t="str">
        <f aca="false">VLOOKUP(O1398,'PRODUTOS PPA'!G:G,1,0)</f>
        <v>FUNDO ESPECIAL DE DEFESA CIVIL</v>
      </c>
      <c r="S1398" s="15" t="s">
        <v>2785</v>
      </c>
      <c r="T1398" s="15" t="s">
        <v>2789</v>
      </c>
      <c r="U1398" s="15" t="n">
        <v>5532549</v>
      </c>
      <c r="V1398" s="15"/>
      <c r="W1398" s="13"/>
      <c r="X1398" s="13"/>
      <c r="Y1398" s="13"/>
      <c r="Z1398" s="13"/>
      <c r="AA1398" s="13"/>
      <c r="AB1398" s="13"/>
      <c r="AC1398" s="13"/>
      <c r="AD1398" s="13"/>
      <c r="AE1398" s="13"/>
      <c r="AF1398" s="13"/>
    </row>
    <row r="1399" customFormat="false" ht="15" hidden="false" customHeight="true" outlineLevel="0" collapsed="false">
      <c r="A1399" s="60" t="s">
        <v>62</v>
      </c>
      <c r="B1399" s="61" t="str">
        <f aca="false">VLOOKUP(A1399,PROGRAMAS!A:I,5,0)</f>
        <v>TEMÁTICO</v>
      </c>
      <c r="C1399" s="62" t="str">
        <f aca="false">VLOOKUP(A1399,PROGRAMAS!A:I,2,0)</f>
        <v>GESTÃO DE RISCOS E RESPOSTA A DESASTRES</v>
      </c>
      <c r="D1399" s="62" t="str">
        <f aca="false">VLOOKUP(A1399,PROGRAMAS!A:O,3,0)</f>
        <v>DIRETRIZ I</v>
      </c>
      <c r="E1399" s="62" t="str">
        <f aca="false">VLOOKUP(A1399,PROGRAMAS!A:O,6,0)</f>
        <v>SEGURANÇA E JUSTIÇA</v>
      </c>
      <c r="F1399" s="74" t="s">
        <v>2785</v>
      </c>
      <c r="G1399" s="66" t="str">
        <f aca="false">VLOOKUP(F1399,'AÇÕES ORÇAMENTÁRIAS'!D:E,2,0)</f>
        <v>1197</v>
      </c>
      <c r="H1399" s="65" t="n">
        <f aca="false">VLOOKUP(CONCATENATE(G1399,J1399),'AÇÕES ORÇAMENTÁRIAS'!O:P,2,0)</f>
        <v>5532549</v>
      </c>
      <c r="I1399" s="65" t="n">
        <f aca="false">VLOOKUP(CONCATENATE(G1399,J1399),'AÇÕES ORÇAMENTÁRIAS'!O:Q,3,0)</f>
        <v>7194090</v>
      </c>
      <c r="J1399" s="66" t="str">
        <f aca="false">LEFT(K1399,5)</f>
        <v>49101</v>
      </c>
      <c r="K1399" s="67" t="s">
        <v>2786</v>
      </c>
      <c r="L1399" s="82" t="s">
        <v>2787</v>
      </c>
      <c r="M1399" s="66" t="str">
        <f aca="false">VLOOKUP(L1399,'AÇÕES ESTRATÉGICAS'!D:E,2,0)</f>
        <v>2722</v>
      </c>
      <c r="N1399" s="66" t="str">
        <f aca="false">CONCATENATE(J1399,O1399)</f>
        <v>49101RESTABELECIMENTO DO ESTADO DE NORMALIDADE</v>
      </c>
      <c r="O1399" s="13" t="s">
        <v>2785</v>
      </c>
      <c r="P1399" s="13" t="s">
        <v>403</v>
      </c>
      <c r="Q1399" s="15" t="n">
        <v>60</v>
      </c>
      <c r="R1399" s="69" t="str">
        <f aca="false">VLOOKUP(O1399,'PRODUTOS PPA'!G:G,1,0)</f>
        <v>RESTABELECIMENTO DO ESTADO DE NORMALIDADE</v>
      </c>
      <c r="S1399" s="15" t="s">
        <v>2785</v>
      </c>
      <c r="T1399" s="15" t="s">
        <v>2789</v>
      </c>
      <c r="U1399" s="15" t="n">
        <v>5532549</v>
      </c>
      <c r="V1399" s="15"/>
      <c r="W1399" s="13"/>
      <c r="X1399" s="13"/>
      <c r="Y1399" s="13"/>
      <c r="Z1399" s="13"/>
      <c r="AA1399" s="13"/>
      <c r="AB1399" s="13"/>
      <c r="AC1399" s="13"/>
      <c r="AD1399" s="13"/>
      <c r="AE1399" s="13"/>
      <c r="AF1399" s="13"/>
    </row>
    <row r="1400" customFormat="false" ht="15" hidden="false" customHeight="true" outlineLevel="0" collapsed="false">
      <c r="A1400" s="60" t="s">
        <v>62</v>
      </c>
      <c r="B1400" s="61" t="str">
        <f aca="false">VLOOKUP(A1400,PROGRAMAS!A:I,5,0)</f>
        <v>TEMÁTICO</v>
      </c>
      <c r="C1400" s="62" t="str">
        <f aca="false">VLOOKUP(A1400,PROGRAMAS!A:I,2,0)</f>
        <v>GESTÃO DE RISCOS E RESPOSTA A DESASTRES</v>
      </c>
      <c r="D1400" s="62" t="str">
        <f aca="false">VLOOKUP(A1400,PROGRAMAS!A:O,3,0)</f>
        <v>DIRETRIZ I</v>
      </c>
      <c r="E1400" s="62" t="str">
        <f aca="false">VLOOKUP(A1400,PROGRAMAS!A:O,6,0)</f>
        <v>SEGURANÇA E JUSTIÇA</v>
      </c>
      <c r="F1400" s="73" t="e">
        <f aca="false">#N/A</f>
        <v>#N/A</v>
      </c>
      <c r="G1400" s="66" t="e">
        <f aca="false">VLOOKUP(F1400,'AÇÕES ORÇAMENTÁRIAS'!D:E,2,0)</f>
        <v>#N/A</v>
      </c>
      <c r="H1400" s="65" t="e">
        <f aca="false">VLOOKUP(CONCATENATE(G1400,J1400),'AÇÕES ORÇAMENTÁRIAS'!O:P,2,0)</f>
        <v>#N/A</v>
      </c>
      <c r="I1400" s="65" t="e">
        <f aca="false">VLOOKUP(CONCATENATE(G1400,J1400),'AÇÕES ORÇAMENTÁRIAS'!O:Q,3,0)</f>
        <v>#N/A</v>
      </c>
      <c r="J1400" s="66" t="str">
        <f aca="false">LEFT(K1400,5)</f>
        <v>49101</v>
      </c>
      <c r="K1400" s="67" t="s">
        <v>2786</v>
      </c>
      <c r="L1400" s="82" t="s">
        <v>2790</v>
      </c>
      <c r="M1400" s="66" t="str">
        <f aca="false">VLOOKUP(L1400,'AÇÕES ESTRATÉGICAS'!D:E,2,0)</f>
        <v>2070</v>
      </c>
      <c r="N1400" s="66" t="str">
        <f aca="false">CONCATENATE(J1400,O1400)</f>
        <v>49101ELABORAR DE PLANOS E PROJETOS E EXECUÇÃO DE OBRAS PARA A IMPLANTAÇÃO E O APRIMORAMENTO DA GESTÃO DE RECURSOS HÍDRICOS EM REGIÕES SUSCETÍVEIS À SECA</v>
      </c>
      <c r="O1400" s="13" t="s">
        <v>2791</v>
      </c>
      <c r="P1400" s="13" t="s">
        <v>403</v>
      </c>
      <c r="Q1400" s="15" t="n">
        <v>50</v>
      </c>
      <c r="R1400" s="69" t="str">
        <f aca="false">VLOOKUP(O1400,'PRODUTOS PPA'!G:G,1,0)</f>
        <v>ELABORAR DE PLANOS E PROJETOS E EXECUÇÃO DE OBRAS PARA A IMPLANTAÇÃO E O APRIMORAMENTO DA GESTÃO DE RECURSOS HÍDRICOS EM REGIÕES SUSCETÍVEIS À SECA</v>
      </c>
      <c r="S1400" s="15" t="e">
        <f aca="false">#N/A</f>
        <v>#N/A</v>
      </c>
      <c r="T1400" s="15" t="e">
        <f aca="false">#N/A</f>
        <v>#N/A</v>
      </c>
      <c r="U1400" s="15" t="e">
        <f aca="false">#N/A</f>
        <v>#N/A</v>
      </c>
      <c r="V1400" s="15"/>
      <c r="W1400" s="13"/>
      <c r="X1400" s="13"/>
      <c r="Y1400" s="13"/>
      <c r="Z1400" s="13"/>
      <c r="AA1400" s="13"/>
      <c r="AB1400" s="13"/>
      <c r="AC1400" s="13"/>
      <c r="AD1400" s="13"/>
      <c r="AE1400" s="13"/>
      <c r="AF1400" s="13"/>
    </row>
    <row r="1401" customFormat="false" ht="15" hidden="false" customHeight="true" outlineLevel="0" collapsed="false">
      <c r="A1401" s="60" t="s">
        <v>62</v>
      </c>
      <c r="B1401" s="61" t="str">
        <f aca="false">VLOOKUP(A1401,PROGRAMAS!A:I,5,0)</f>
        <v>TEMÁTICO</v>
      </c>
      <c r="C1401" s="62" t="str">
        <f aca="false">VLOOKUP(A1401,PROGRAMAS!A:I,2,0)</f>
        <v>GESTÃO DE RISCOS E RESPOSTA A DESASTRES</v>
      </c>
      <c r="D1401" s="62" t="str">
        <f aca="false">VLOOKUP(A1401,PROGRAMAS!A:O,3,0)</f>
        <v>DIRETRIZ I</v>
      </c>
      <c r="E1401" s="62" t="str">
        <f aca="false">VLOOKUP(A1401,PROGRAMAS!A:O,6,0)</f>
        <v>SEGURANÇA E JUSTIÇA</v>
      </c>
      <c r="F1401" s="73" t="e">
        <f aca="false">#N/A</f>
        <v>#N/A</v>
      </c>
      <c r="G1401" s="66" t="e">
        <f aca="false">VLOOKUP(F1401,'AÇÕES ORÇAMENTÁRIAS'!D:E,2,0)</f>
        <v>#N/A</v>
      </c>
      <c r="H1401" s="65" t="e">
        <f aca="false">VLOOKUP(CONCATENATE(G1401,J1401),'AÇÕES ORÇAMENTÁRIAS'!O:P,2,0)</f>
        <v>#N/A</v>
      </c>
      <c r="I1401" s="65" t="e">
        <f aca="false">VLOOKUP(CONCATENATE(G1401,J1401),'AÇÕES ORÇAMENTÁRIAS'!O:Q,3,0)</f>
        <v>#N/A</v>
      </c>
      <c r="J1401" s="66" t="str">
        <f aca="false">LEFT(K1401,5)</f>
        <v>49101</v>
      </c>
      <c r="K1401" s="67" t="s">
        <v>2786</v>
      </c>
      <c r="L1401" s="82" t="s">
        <v>2790</v>
      </c>
      <c r="M1401" s="66" t="str">
        <f aca="false">VLOOKUP(L1401,'AÇÕES ESTRATÉGICAS'!D:E,2,0)</f>
        <v>2070</v>
      </c>
      <c r="N1401" s="66" t="str">
        <f aca="false">CONCATENATE(J1401,O1401)</f>
        <v>49101EXECUTAR AÇÕES DE PROTEÇÃO E DEFESA CIVIL ORIENTADAS AOS TERRITÓRIOS COM MAIOR VULNERABILIDADE SOCIAL E RISCO DE DESASTRES.</v>
      </c>
      <c r="O1401" s="13" t="s">
        <v>2792</v>
      </c>
      <c r="P1401" s="13" t="s">
        <v>403</v>
      </c>
      <c r="Q1401" s="15" t="n">
        <v>60</v>
      </c>
      <c r="R1401" s="69" t="str">
        <f aca="false">VLOOKUP(O1401,'PRODUTOS PPA'!G:G,1,0)</f>
        <v>EXECUTAR AÇÕES DE PROTEÇÃO E DEFESA CIVIL ORIENTADAS AOS TERRITÓRIOS COM MAIOR VULNERABILIDADE SOCIAL E RISCO DE DESASTRES.</v>
      </c>
      <c r="S1401" s="15" t="e">
        <f aca="false">#N/A</f>
        <v>#N/A</v>
      </c>
      <c r="T1401" s="15" t="e">
        <f aca="false">#N/A</f>
        <v>#N/A</v>
      </c>
      <c r="U1401" s="15" t="e">
        <f aca="false">#N/A</f>
        <v>#N/A</v>
      </c>
      <c r="V1401" s="15"/>
      <c r="W1401" s="13"/>
      <c r="X1401" s="13"/>
      <c r="Y1401" s="13"/>
      <c r="Z1401" s="13"/>
      <c r="AA1401" s="13"/>
      <c r="AB1401" s="13"/>
      <c r="AC1401" s="13"/>
      <c r="AD1401" s="13"/>
      <c r="AE1401" s="13"/>
      <c r="AF1401" s="13"/>
    </row>
    <row r="1402" customFormat="false" ht="15" hidden="false" customHeight="true" outlineLevel="0" collapsed="false">
      <c r="A1402" s="60" t="s">
        <v>74</v>
      </c>
      <c r="B1402" s="61" t="str">
        <f aca="false">VLOOKUP(A1402,PROGRAMAS!A:I,5,0)</f>
        <v>TEMÁTICO</v>
      </c>
      <c r="C1402" s="62" t="str">
        <f aca="false">VLOOKUP(A1402,PROGRAMAS!A:I,2,0)</f>
        <v>INFRAESTRUTURA E QUALIDADE DE VIDA</v>
      </c>
      <c r="D1402" s="62" t="str">
        <f aca="false">VLOOKUP(A1402,PROGRAMAS!A:O,3,0)</f>
        <v>DIRETRIZ III</v>
      </c>
      <c r="E1402" s="62" t="str">
        <f aca="false">VLOOKUP(A1402,PROGRAMAS!A:O,6,0)</f>
        <v>INFRAESTRUTURA</v>
      </c>
      <c r="F1402" s="74" t="s">
        <v>2793</v>
      </c>
      <c r="G1402" s="66" t="n">
        <v>1693</v>
      </c>
      <c r="H1402" s="65" t="n">
        <f aca="false">VLOOKUP(CONCATENATE(G1402,J1402),'AÇÕES ORÇAMENTÁRIAS'!O:P,2,0)</f>
        <v>4110000</v>
      </c>
      <c r="I1402" s="65" t="n">
        <f aca="false">VLOOKUP(CONCATENATE(G1402,J1402),'AÇÕES ORÇAMENTÁRIAS'!O:Q,3,0)</f>
        <v>4486243.28</v>
      </c>
      <c r="J1402" s="66" t="str">
        <f aca="false">LEFT(K1402,5)</f>
        <v>49101</v>
      </c>
      <c r="K1402" s="67" t="s">
        <v>2786</v>
      </c>
      <c r="L1402" s="82" t="s">
        <v>2794</v>
      </c>
      <c r="M1402" s="66" t="str">
        <f aca="false">VLOOKUP(L1402,'AÇÕES ESTRATÉGICAS'!D:E,2,0)</f>
        <v>2476</v>
      </c>
      <c r="N1402" s="66" t="str">
        <f aca="false">CONCATENATE(J1402,O1402)</f>
        <v>49101SISTEMA DE ABASTECIMENTO DE ÁGUA IMPLANTADO</v>
      </c>
      <c r="O1402" s="13" t="s">
        <v>2795</v>
      </c>
      <c r="P1402" s="13" t="s">
        <v>136</v>
      </c>
      <c r="Q1402" s="15" t="n">
        <v>25</v>
      </c>
      <c r="R1402" s="69" t="str">
        <f aca="false">VLOOKUP(O1402,'PRODUTOS PPA'!G:G,1,0)</f>
        <v>SISTEMA DE ABASTECIMENTO DE ÁGUA IMPLANTADO</v>
      </c>
      <c r="S1402" s="15" t="s">
        <v>2793</v>
      </c>
      <c r="T1402" s="15" t="n">
        <v>1693</v>
      </c>
      <c r="U1402" s="15" t="n">
        <v>4110000</v>
      </c>
      <c r="V1402" s="15"/>
      <c r="W1402" s="13"/>
      <c r="X1402" s="13"/>
      <c r="Y1402" s="13"/>
      <c r="Z1402" s="13"/>
      <c r="AA1402" s="13"/>
      <c r="AB1402" s="13"/>
      <c r="AC1402" s="13"/>
      <c r="AD1402" s="13"/>
      <c r="AE1402" s="13"/>
      <c r="AF1402" s="13"/>
    </row>
    <row r="1403" customFormat="false" ht="15" hidden="false" customHeight="true" outlineLevel="0" collapsed="false">
      <c r="A1403" s="60" t="s">
        <v>74</v>
      </c>
      <c r="B1403" s="61" t="str">
        <f aca="false">VLOOKUP(A1403,PROGRAMAS!A:I,5,0)</f>
        <v>TEMÁTICO</v>
      </c>
      <c r="C1403" s="62" t="str">
        <f aca="false">VLOOKUP(A1403,PROGRAMAS!A:I,2,0)</f>
        <v>INFRAESTRUTURA E QUALIDADE DE VIDA</v>
      </c>
      <c r="D1403" s="62" t="str">
        <f aca="false">VLOOKUP(A1403,PROGRAMAS!A:O,3,0)</f>
        <v>DIRETRIZ III</v>
      </c>
      <c r="E1403" s="62" t="str">
        <f aca="false">VLOOKUP(A1403,PROGRAMAS!A:O,6,0)</f>
        <v>INFRAESTRUTURA</v>
      </c>
      <c r="F1403" s="74" t="s">
        <v>2796</v>
      </c>
      <c r="G1403" s="66" t="str">
        <f aca="false">VLOOKUP(F1403,'AÇÕES ORÇAMENTÁRIAS'!D:E,2,0)</f>
        <v>1195</v>
      </c>
      <c r="H1403" s="65" t="n">
        <f aca="false">VLOOKUP(CONCATENATE(G1403,J1403),'AÇÕES ORÇAMENTÁRIAS'!O:P,2,0)</f>
        <v>5452500</v>
      </c>
      <c r="I1403" s="65" t="n">
        <f aca="false">VLOOKUP(CONCATENATE(G1403,J1403),'AÇÕES ORÇAMENTÁRIAS'!O:Q,3,0)</f>
        <v>4144947.1</v>
      </c>
      <c r="J1403" s="66" t="str">
        <f aca="false">LEFT(K1403,5)</f>
        <v>49101</v>
      </c>
      <c r="K1403" s="67" t="s">
        <v>2786</v>
      </c>
      <c r="L1403" s="82" t="s">
        <v>2794</v>
      </c>
      <c r="M1403" s="66" t="str">
        <f aca="false">VLOOKUP(L1403,'AÇÕES ESTRATÉGICAS'!D:E,2,0)</f>
        <v>2476</v>
      </c>
      <c r="N1403" s="66" t="str">
        <f aca="false">CONCATENATE(J1403,O1403)</f>
        <v>49101OBRAS ESTRUTURANTES CONSTRUÍDAS OU RECUPERADAS</v>
      </c>
      <c r="O1403" s="13" t="s">
        <v>2796</v>
      </c>
      <c r="P1403" s="13" t="s">
        <v>136</v>
      </c>
      <c r="Q1403" s="15" t="n">
        <v>25</v>
      </c>
      <c r="R1403" s="69" t="str">
        <f aca="false">VLOOKUP(O1403,'PRODUTOS PPA'!G:G,1,0)</f>
        <v>OBRAS ESTRUTURANTES CONSTRUÍDAS OU RECUPERADAS</v>
      </c>
      <c r="S1403" s="15" t="s">
        <v>2796</v>
      </c>
      <c r="T1403" s="15" t="s">
        <v>2797</v>
      </c>
      <c r="U1403" s="15" t="n">
        <v>5452500</v>
      </c>
      <c r="V1403" s="15"/>
      <c r="W1403" s="13"/>
      <c r="X1403" s="13"/>
      <c r="Y1403" s="13"/>
      <c r="Z1403" s="13"/>
      <c r="AA1403" s="13"/>
      <c r="AB1403" s="13"/>
      <c r="AC1403" s="13"/>
      <c r="AD1403" s="13"/>
      <c r="AE1403" s="13"/>
      <c r="AF1403" s="13"/>
    </row>
    <row r="1404" customFormat="false" ht="15" hidden="false" customHeight="true" outlineLevel="0" collapsed="false">
      <c r="A1404" s="60" t="s">
        <v>74</v>
      </c>
      <c r="B1404" s="61" t="str">
        <f aca="false">VLOOKUP(A1404,PROGRAMAS!A:I,5,0)</f>
        <v>TEMÁTICO</v>
      </c>
      <c r="C1404" s="62" t="str">
        <f aca="false">VLOOKUP(A1404,PROGRAMAS!A:I,2,0)</f>
        <v>INFRAESTRUTURA E QUALIDADE DE VIDA</v>
      </c>
      <c r="D1404" s="62" t="str">
        <f aca="false">VLOOKUP(A1404,PROGRAMAS!A:O,3,0)</f>
        <v>DIRETRIZ III</v>
      </c>
      <c r="E1404" s="62" t="str">
        <f aca="false">VLOOKUP(A1404,PROGRAMAS!A:O,6,0)</f>
        <v>INFRAESTRUTURA</v>
      </c>
      <c r="F1404" s="73" t="e">
        <f aca="false">#N/A</f>
        <v>#N/A</v>
      </c>
      <c r="G1404" s="66" t="e">
        <f aca="false">VLOOKUP(F1404,'AÇÕES ORÇAMENTÁRIAS'!D:E,2,0)</f>
        <v>#N/A</v>
      </c>
      <c r="H1404" s="65" t="e">
        <f aca="false">VLOOKUP(CONCATENATE(G1404,J1404),'AÇÕES ORÇAMENTÁRIAS'!O:P,2,0)</f>
        <v>#N/A</v>
      </c>
      <c r="I1404" s="65" t="e">
        <f aca="false">VLOOKUP(CONCATENATE(G1404,J1404),'AÇÕES ORÇAMENTÁRIAS'!O:Q,3,0)</f>
        <v>#N/A</v>
      </c>
      <c r="J1404" s="66" t="str">
        <f aca="false">LEFT(K1404,5)</f>
        <v>49101</v>
      </c>
      <c r="K1404" s="67" t="s">
        <v>2786</v>
      </c>
      <c r="L1404" s="82" t="s">
        <v>2794</v>
      </c>
      <c r="M1404" s="66" t="str">
        <f aca="false">VLOOKUP(L1404,'AÇÕES ESTRATÉGICAS'!D:E,2,0)</f>
        <v>2476</v>
      </c>
      <c r="N1404" s="66" t="str">
        <f aca="false">CONCATENATE(J1404,O1404)</f>
        <v>49101UNIDADES HABITACIONAIS PARA FAMÍLIAS ATINGIDAS POR ENCHENTES OU DESASTRES CONSTRUÍDAS</v>
      </c>
      <c r="O1404" s="13" t="s">
        <v>2798</v>
      </c>
      <c r="P1404" s="13" t="s">
        <v>136</v>
      </c>
      <c r="Q1404" s="15" t="n">
        <v>20</v>
      </c>
      <c r="R1404" s="69" t="str">
        <f aca="false">VLOOKUP(O1404,'PRODUTOS PPA'!G:G,1,0)</f>
        <v>UNIDADES HABITACIONAIS PARA FAMÍLIAS ATINGIDAS POR ENCHENTES OU DESASTRES CONSTRUÍDAS</v>
      </c>
      <c r="S1404" s="15" t="e">
        <f aca="false">#N/A</f>
        <v>#N/A</v>
      </c>
      <c r="T1404" s="15" t="e">
        <f aca="false">#N/A</f>
        <v>#N/A</v>
      </c>
      <c r="U1404" s="15" t="e">
        <f aca="false">#N/A</f>
        <v>#N/A</v>
      </c>
      <c r="V1404" s="15"/>
      <c r="W1404" s="13"/>
      <c r="X1404" s="13"/>
      <c r="Y1404" s="13"/>
      <c r="Z1404" s="13"/>
      <c r="AA1404" s="13"/>
      <c r="AB1404" s="13"/>
      <c r="AC1404" s="13"/>
      <c r="AD1404" s="13"/>
      <c r="AE1404" s="13"/>
      <c r="AF1404" s="13"/>
    </row>
    <row r="1405" customFormat="false" ht="15" hidden="false" customHeight="true" outlineLevel="0" collapsed="false">
      <c r="A1405" s="60" t="s">
        <v>94</v>
      </c>
      <c r="B1405" s="61" t="str">
        <f aca="false">VLOOKUP(A1405,PROGRAMAS!A:I,5,0)</f>
        <v>GESTÃO</v>
      </c>
      <c r="C1405" s="62" t="str">
        <f aca="false">VLOOKUP(A1405,PROGRAMAS!A:I,2,0)</f>
        <v>GESTÃO E MANUTENÇÃO DO PODER EXECUTIVO</v>
      </c>
      <c r="D1405" s="62" t="str">
        <f aca="false">VLOOKUP(A1405,PROGRAMAS!A:O,3,0)</f>
        <v>DIRETRIZ IV</v>
      </c>
      <c r="E1405" s="62"/>
      <c r="F1405" s="74" t="s">
        <v>255</v>
      </c>
      <c r="G1405" s="66" t="str">
        <f aca="false">VLOOKUP(F1405,'AÇÕES ORÇAMENTÁRIAS'!D:E,2,0)</f>
        <v>2000</v>
      </c>
      <c r="H1405" s="65" t="n">
        <f aca="false">VLOOKUP(CONCATENATE(G1405,J1405),'AÇÕES ORÇAMENTÁRIAS'!O:P,2,0)</f>
        <v>2110000</v>
      </c>
      <c r="I1405" s="65" t="n">
        <f aca="false">VLOOKUP(CONCATENATE(G1405,J1405),'AÇÕES ORÇAMENTÁRIAS'!O:Q,3,0)</f>
        <v>1010170.13</v>
      </c>
      <c r="J1405" s="66" t="str">
        <f aca="false">LEFT(K1405,5)</f>
        <v>49101</v>
      </c>
      <c r="K1405" s="67" t="s">
        <v>2786</v>
      </c>
      <c r="L1405" s="82" t="s">
        <v>2799</v>
      </c>
      <c r="M1405" s="66" t="str">
        <f aca="false">VLOOKUP(L1405,'AÇÕES ESTRATÉGICAS'!D:E,2,0)</f>
        <v>2532</v>
      </c>
      <c r="N1405" s="66" t="str">
        <f aca="false">CONCATENATE(J1405,O1405)</f>
        <v>49101ADMINISTRAR COM EFICIÊNCIA E HAGILIDADE</v>
      </c>
      <c r="O1405" s="13" t="s">
        <v>2800</v>
      </c>
      <c r="P1405" s="13" t="s">
        <v>136</v>
      </c>
      <c r="Q1405" s="15" t="n">
        <v>25</v>
      </c>
      <c r="R1405" s="69" t="str">
        <f aca="false">VLOOKUP(O1405,'PRODUTOS PPA'!G:G,1,0)</f>
        <v>ADMINISTRAR COM EFICIÊNCIA E HAGILIDADE</v>
      </c>
      <c r="S1405" s="15" t="s">
        <v>255</v>
      </c>
      <c r="T1405" s="15" t="s">
        <v>260</v>
      </c>
      <c r="U1405" s="15" t="n">
        <v>2110000</v>
      </c>
      <c r="V1405" s="15"/>
      <c r="W1405" s="13"/>
      <c r="X1405" s="13"/>
      <c r="Y1405" s="13"/>
      <c r="Z1405" s="13"/>
      <c r="AA1405" s="13"/>
      <c r="AB1405" s="13"/>
      <c r="AC1405" s="13"/>
      <c r="AD1405" s="13"/>
      <c r="AE1405" s="13"/>
      <c r="AF1405" s="13"/>
    </row>
    <row r="1406" customFormat="false" ht="15" hidden="false" customHeight="false" outlineLevel="0" collapsed="false">
      <c r="A1406" s="60" t="s">
        <v>81</v>
      </c>
      <c r="B1406" s="61" t="str">
        <f aca="false">VLOOKUP(A1406,PROGRAMAS!A:I,5,0)</f>
        <v>TEMÁTICO</v>
      </c>
      <c r="C1406" s="62" t="str">
        <f aca="false">VLOOKUP(A1406,PROGRAMAS!A:I,2,0)</f>
        <v>ENERGIAS RENOVÁVEIS PARA O DESENVOLVIMENTO</v>
      </c>
      <c r="D1406" s="62" t="str">
        <f aca="false">VLOOKUP(A1406,PROGRAMAS!A:O,3,0)</f>
        <v>DIRETRIZ II</v>
      </c>
      <c r="E1406" s="62" t="str">
        <f aca="false">VLOOKUP(A1406,PROGRAMAS!A:O,6,0)</f>
        <v>DESENVOLVIMENTO ECONÔMICO</v>
      </c>
      <c r="F1406" s="74" t="s">
        <v>2801</v>
      </c>
      <c r="G1406" s="66" t="n">
        <v>1690</v>
      </c>
      <c r="H1406" s="65" t="n">
        <f aca="false">VLOOKUP(CONCATENATE(G1406,J1406),'AÇÕES ORÇAMENTÁRIAS'!O:P,2,0)</f>
        <v>1115188</v>
      </c>
      <c r="I1406" s="65" t="n">
        <f aca="false">VLOOKUP(CONCATENATE(G1406,J1406),'AÇÕES ORÇAMENTÁRIAS'!O:Q,3,0)</f>
        <v>360</v>
      </c>
      <c r="J1406" s="66" t="str">
        <f aca="false">LEFT(K1406,5)</f>
        <v>50101</v>
      </c>
      <c r="K1406" s="67" t="s">
        <v>2802</v>
      </c>
      <c r="L1406" s="82" t="s">
        <v>2803</v>
      </c>
      <c r="M1406" s="66" t="str">
        <f aca="false">VLOOKUP(L1406,'AÇÕES ESTRATÉGICAS'!D:E,2,0)</f>
        <v>2463</v>
      </c>
      <c r="N1406" s="66" t="str">
        <f aca="false">CONCATENATE(J1406,O1406)</f>
        <v>50101BANCO DE DADOS DO SETOR ENERGÉTICO NO PIAUÍ IMPLANTADO</v>
      </c>
      <c r="O1406" s="13" t="s">
        <v>2804</v>
      </c>
      <c r="P1406" s="13" t="s">
        <v>147</v>
      </c>
      <c r="Q1406" s="15" t="n">
        <v>0.1</v>
      </c>
      <c r="R1406" s="69" t="str">
        <f aca="false">VLOOKUP(O1406,'PRODUTOS PPA'!G:G,1,0)</f>
        <v>BANCO DE DADOS DO SETOR ENERGÉTICO NO PIAUÍ IMPLANTADO</v>
      </c>
      <c r="S1406" s="15" t="s">
        <v>2801</v>
      </c>
      <c r="T1406" s="15" t="n">
        <v>1690</v>
      </c>
      <c r="U1406" s="15" t="n">
        <v>1115188</v>
      </c>
      <c r="V1406" s="15"/>
      <c r="W1406" s="13"/>
      <c r="X1406" s="13"/>
      <c r="Y1406" s="13"/>
      <c r="Z1406" s="13"/>
      <c r="AA1406" s="13"/>
      <c r="AB1406" s="13"/>
      <c r="AC1406" s="13"/>
      <c r="AD1406" s="13"/>
      <c r="AE1406" s="13"/>
      <c r="AF1406" s="13"/>
    </row>
    <row r="1407" customFormat="false" ht="15" hidden="false" customHeight="false" outlineLevel="0" collapsed="false">
      <c r="A1407" s="60" t="s">
        <v>81</v>
      </c>
      <c r="B1407" s="61" t="str">
        <f aca="false">VLOOKUP(A1407,PROGRAMAS!A:I,5,0)</f>
        <v>TEMÁTICO</v>
      </c>
      <c r="C1407" s="62" t="str">
        <f aca="false">VLOOKUP(A1407,PROGRAMAS!A:I,2,0)</f>
        <v>ENERGIAS RENOVÁVEIS PARA O DESENVOLVIMENTO</v>
      </c>
      <c r="D1407" s="62" t="str">
        <f aca="false">VLOOKUP(A1407,PROGRAMAS!A:O,3,0)</f>
        <v>DIRETRIZ II</v>
      </c>
      <c r="E1407" s="62" t="str">
        <f aca="false">VLOOKUP(A1407,PROGRAMAS!A:O,6,0)</f>
        <v>DESENVOLVIMENTO ECONÔMICO</v>
      </c>
      <c r="F1407" s="74" t="s">
        <v>2801</v>
      </c>
      <c r="G1407" s="66" t="n">
        <v>1690</v>
      </c>
      <c r="H1407" s="65" t="n">
        <f aca="false">VLOOKUP(CONCATENATE(G1407,J1407),'AÇÕES ORÇAMENTÁRIAS'!O:P,2,0)</f>
        <v>1115188</v>
      </c>
      <c r="I1407" s="65" t="n">
        <f aca="false">VLOOKUP(CONCATENATE(G1407,J1407),'AÇÕES ORÇAMENTÁRIAS'!O:Q,3,0)</f>
        <v>360</v>
      </c>
      <c r="J1407" s="66" t="str">
        <f aca="false">LEFT(K1407,5)</f>
        <v>50101</v>
      </c>
      <c r="K1407" s="67" t="s">
        <v>2802</v>
      </c>
      <c r="L1407" s="82" t="s">
        <v>2803</v>
      </c>
      <c r="M1407" s="66" t="str">
        <f aca="false">VLOOKUP(L1407,'AÇÕES ESTRATÉGICAS'!D:E,2,0)</f>
        <v>2463</v>
      </c>
      <c r="N1407" s="66" t="str">
        <f aca="false">CONCATENATE(J1407,O1407)</f>
        <v>50101CADASTRO ESTADUAL DE CONTROLE, MONITORAMENTO E FISCALIZAÇÃO DAS ATIVIDADES DE EXPLORAÇÃO REALIZADO E FONTES DE ENERGIAS RENOVÁVEIS APROVEITADAS</v>
      </c>
      <c r="O1407" s="13" t="s">
        <v>2805</v>
      </c>
      <c r="P1407" s="13" t="s">
        <v>332</v>
      </c>
      <c r="Q1407" s="15" t="n">
        <v>0.1</v>
      </c>
      <c r="R1407" s="69" t="str">
        <f aca="false">VLOOKUP(O1407,'PRODUTOS PPA'!G:G,1,0)</f>
        <v>CADASTRO ESTADUAL DE CONTROLE, MONITORAMENTO E FISCALIZAÇÃO DAS ATIVIDADES DE EXPLORAÇÃO REALIZADO E FONTES DE ENERGIAS RENOVÁVEIS APROVEITADAS</v>
      </c>
      <c r="S1407" s="15" t="s">
        <v>2801</v>
      </c>
      <c r="T1407" s="15" t="n">
        <v>1690</v>
      </c>
      <c r="U1407" s="15" t="n">
        <v>1115188</v>
      </c>
      <c r="V1407" s="15"/>
      <c r="W1407" s="13"/>
      <c r="X1407" s="13"/>
      <c r="Y1407" s="13"/>
      <c r="Z1407" s="13"/>
      <c r="AA1407" s="13"/>
      <c r="AB1407" s="13"/>
      <c r="AC1407" s="13"/>
      <c r="AD1407" s="13"/>
      <c r="AE1407" s="13"/>
      <c r="AF1407" s="13"/>
    </row>
    <row r="1408" customFormat="false" ht="15" hidden="false" customHeight="true" outlineLevel="0" collapsed="false">
      <c r="A1408" s="60" t="s">
        <v>81</v>
      </c>
      <c r="B1408" s="61" t="str">
        <f aca="false">VLOOKUP(A1408,PROGRAMAS!A:I,5,0)</f>
        <v>TEMÁTICO</v>
      </c>
      <c r="C1408" s="62" t="str">
        <f aca="false">VLOOKUP(A1408,PROGRAMAS!A:I,2,0)</f>
        <v>ENERGIAS RENOVÁVEIS PARA O DESENVOLVIMENTO</v>
      </c>
      <c r="D1408" s="62" t="str">
        <f aca="false">VLOOKUP(A1408,PROGRAMAS!A:O,3,0)</f>
        <v>DIRETRIZ II</v>
      </c>
      <c r="E1408" s="62" t="str">
        <f aca="false">VLOOKUP(A1408,PROGRAMAS!A:O,6,0)</f>
        <v>DESENVOLVIMENTO ECONÔMICO</v>
      </c>
      <c r="F1408" s="74" t="s">
        <v>2801</v>
      </c>
      <c r="G1408" s="66" t="n">
        <v>1690</v>
      </c>
      <c r="H1408" s="65" t="n">
        <f aca="false">VLOOKUP(CONCATENATE(G1408,J1408),'AÇÕES ORÇAMENTÁRIAS'!O:P,2,0)</f>
        <v>1115188</v>
      </c>
      <c r="I1408" s="65" t="n">
        <f aca="false">VLOOKUP(CONCATENATE(G1408,J1408),'AÇÕES ORÇAMENTÁRIAS'!O:Q,3,0)</f>
        <v>360</v>
      </c>
      <c r="J1408" s="66" t="str">
        <f aca="false">LEFT(K1408,5)</f>
        <v>50101</v>
      </c>
      <c r="K1408" s="67" t="s">
        <v>2802</v>
      </c>
      <c r="L1408" s="82" t="s">
        <v>2803</v>
      </c>
      <c r="M1408" s="66" t="str">
        <f aca="false">VLOOKUP(L1408,'AÇÕES ESTRATÉGICAS'!D:E,2,0)</f>
        <v>2463</v>
      </c>
      <c r="N1408" s="66" t="str">
        <f aca="false">CONCATENATE(J1408,O1408)</f>
        <v>50101CATALOGO DAS POSSIBILIDADES DE NEGÓCIOS EM ENERGIA ALTERNATIVA NO PIAUI (COM MAPAS SOLARIMÉTRICO E EÓLICO) ELABORADO</v>
      </c>
      <c r="O1408" s="13" t="s">
        <v>2806</v>
      </c>
      <c r="P1408" s="13" t="s">
        <v>1771</v>
      </c>
      <c r="Q1408" s="15" t="n">
        <v>1</v>
      </c>
      <c r="R1408" s="69" t="str">
        <f aca="false">VLOOKUP(O1408,'PRODUTOS PPA'!G:G,1,0)</f>
        <v>CATALOGO DAS POSSIBILIDADES DE NEGÓCIOS EM ENERGIA ALTERNATIVA NO PIAUI (COM MAPAS SOLARIMÉTRICO E EÓLICO) ELABORADO</v>
      </c>
      <c r="S1408" s="15" t="s">
        <v>2801</v>
      </c>
      <c r="T1408" s="15" t="n">
        <v>1690</v>
      </c>
      <c r="U1408" s="15" t="n">
        <v>1115188</v>
      </c>
      <c r="V1408" s="15"/>
      <c r="W1408" s="13"/>
      <c r="X1408" s="13"/>
      <c r="Y1408" s="13"/>
      <c r="Z1408" s="13"/>
      <c r="AA1408" s="13"/>
      <c r="AB1408" s="13"/>
      <c r="AC1408" s="13"/>
      <c r="AD1408" s="13"/>
      <c r="AE1408" s="13"/>
      <c r="AF1408" s="13"/>
    </row>
    <row r="1409" customFormat="false" ht="15" hidden="false" customHeight="true" outlineLevel="0" collapsed="false">
      <c r="A1409" s="60" t="s">
        <v>81</v>
      </c>
      <c r="B1409" s="61" t="str">
        <f aca="false">VLOOKUP(A1409,PROGRAMAS!A:I,5,0)</f>
        <v>TEMÁTICO</v>
      </c>
      <c r="C1409" s="62" t="str">
        <f aca="false">VLOOKUP(A1409,PROGRAMAS!A:I,2,0)</f>
        <v>ENERGIAS RENOVÁVEIS PARA O DESENVOLVIMENTO</v>
      </c>
      <c r="D1409" s="62" t="str">
        <f aca="false">VLOOKUP(A1409,PROGRAMAS!A:O,3,0)</f>
        <v>DIRETRIZ II</v>
      </c>
      <c r="E1409" s="62" t="str">
        <f aca="false">VLOOKUP(A1409,PROGRAMAS!A:O,6,0)</f>
        <v>DESENVOLVIMENTO ECONÔMICO</v>
      </c>
      <c r="F1409" s="74" t="s">
        <v>2801</v>
      </c>
      <c r="G1409" s="66" t="n">
        <v>1690</v>
      </c>
      <c r="H1409" s="65" t="n">
        <f aca="false">VLOOKUP(CONCATENATE(G1409,J1409),'AÇÕES ORÇAMENTÁRIAS'!O:P,2,0)</f>
        <v>1115188</v>
      </c>
      <c r="I1409" s="65" t="n">
        <f aca="false">VLOOKUP(CONCATENATE(G1409,J1409),'AÇÕES ORÇAMENTÁRIAS'!O:Q,3,0)</f>
        <v>360</v>
      </c>
      <c r="J1409" s="66" t="str">
        <f aca="false">LEFT(K1409,5)</f>
        <v>50101</v>
      </c>
      <c r="K1409" s="67" t="s">
        <v>2802</v>
      </c>
      <c r="L1409" s="82" t="s">
        <v>2803</v>
      </c>
      <c r="M1409" s="66" t="str">
        <f aca="false">VLOOKUP(L1409,'AÇÕES ESTRATÉGICAS'!D:E,2,0)</f>
        <v>2463</v>
      </c>
      <c r="N1409" s="66" t="str">
        <f aca="false">CONCATENATE(J1409,O1409)</f>
        <v>50101ESTUDOS E PESQUISAS SOBRE A SÍLICA OCORRENTE NO PIAUI ELABORADOS</v>
      </c>
      <c r="O1409" s="13" t="s">
        <v>2807</v>
      </c>
      <c r="P1409" s="13" t="s">
        <v>1771</v>
      </c>
      <c r="Q1409" s="15" t="n">
        <v>1</v>
      </c>
      <c r="R1409" s="69" t="str">
        <f aca="false">VLOOKUP(O1409,'PRODUTOS PPA'!G:G,1,0)</f>
        <v>ESTUDOS E PESQUISAS SOBRE A SÍLICA OCORRENTE NO PIAUI ELABORADOS</v>
      </c>
      <c r="S1409" s="15" t="s">
        <v>2801</v>
      </c>
      <c r="T1409" s="15" t="n">
        <v>1690</v>
      </c>
      <c r="U1409" s="15" t="n">
        <v>1115188</v>
      </c>
      <c r="V1409" s="15"/>
      <c r="W1409" s="13"/>
      <c r="X1409" s="13"/>
      <c r="Y1409" s="13"/>
      <c r="Z1409" s="13"/>
      <c r="AA1409" s="13"/>
      <c r="AB1409" s="13"/>
      <c r="AC1409" s="13"/>
      <c r="AD1409" s="13"/>
      <c r="AE1409" s="13"/>
      <c r="AF1409" s="13"/>
    </row>
    <row r="1410" customFormat="false" ht="15" hidden="false" customHeight="true" outlineLevel="0" collapsed="false">
      <c r="A1410" s="60" t="s">
        <v>81</v>
      </c>
      <c r="B1410" s="61" t="str">
        <f aca="false">VLOOKUP(A1410,PROGRAMAS!A:I,5,0)</f>
        <v>TEMÁTICO</v>
      </c>
      <c r="C1410" s="62" t="str">
        <f aca="false">VLOOKUP(A1410,PROGRAMAS!A:I,2,0)</f>
        <v>ENERGIAS RENOVÁVEIS PARA O DESENVOLVIMENTO</v>
      </c>
      <c r="D1410" s="62" t="str">
        <f aca="false">VLOOKUP(A1410,PROGRAMAS!A:O,3,0)</f>
        <v>DIRETRIZ II</v>
      </c>
      <c r="E1410" s="62" t="str">
        <f aca="false">VLOOKUP(A1410,PROGRAMAS!A:O,6,0)</f>
        <v>DESENVOLVIMENTO ECONÔMICO</v>
      </c>
      <c r="F1410" s="74" t="s">
        <v>2808</v>
      </c>
      <c r="G1410" s="66" t="str">
        <f aca="false">VLOOKUP(F1410,'AÇÕES ORÇAMENTÁRIAS'!D:E,2,0)</f>
        <v>1682</v>
      </c>
      <c r="H1410" s="65" t="n">
        <f aca="false">VLOOKUP(CONCATENATE(G1410,J1410),'AÇÕES ORÇAMENTÁRIAS'!O:P,2,0)</f>
        <v>274000</v>
      </c>
      <c r="I1410" s="65" t="n">
        <f aca="false">VLOOKUP(CONCATENATE(G1410,J1410),'AÇÕES ORÇAMENTÁRIAS'!O:Q,3,0)</f>
        <v>1410</v>
      </c>
      <c r="J1410" s="66" t="str">
        <f aca="false">LEFT(K1410,5)</f>
        <v>50101</v>
      </c>
      <c r="K1410" s="67" t="s">
        <v>2802</v>
      </c>
      <c r="L1410" s="82" t="s">
        <v>2809</v>
      </c>
      <c r="M1410" s="66" t="str">
        <f aca="false">VLOOKUP(L1410,'AÇÕES ESTRATÉGICAS'!D:E,2,0)</f>
        <v>2709</v>
      </c>
      <c r="N1410" s="66" t="str">
        <f aca="false">CONCATENATE(J1410,O1410)</f>
        <v>50101PERFIS SETORIAIS PARA AS FONTES DE ENERGIA EÓLICA, ETANOL, BIODIESEL, BIOMASSA E ENERGIA SOLAR</v>
      </c>
      <c r="O1410" s="13" t="s">
        <v>2810</v>
      </c>
      <c r="P1410" s="13" t="s">
        <v>1771</v>
      </c>
      <c r="Q1410" s="15" t="n">
        <v>1</v>
      </c>
      <c r="R1410" s="69" t="str">
        <f aca="false">VLOOKUP(O1410,'PRODUTOS PPA'!G:G,1,0)</f>
        <v>PERFIS SETORIAIS PARA AS FONTES DE ENERGIA EÓLICA, ETANOL, BIODIESEL, BIOMASSA E ENERGIA SOLAR</v>
      </c>
      <c r="S1410" s="15" t="s">
        <v>2808</v>
      </c>
      <c r="T1410" s="15" t="s">
        <v>2811</v>
      </c>
      <c r="U1410" s="15" t="n">
        <v>274000</v>
      </c>
      <c r="V1410" s="15"/>
      <c r="W1410" s="13"/>
      <c r="X1410" s="13"/>
      <c r="Y1410" s="13"/>
      <c r="Z1410" s="13"/>
      <c r="AA1410" s="13"/>
      <c r="AB1410" s="13"/>
      <c r="AC1410" s="13"/>
      <c r="AD1410" s="13"/>
      <c r="AE1410" s="13"/>
      <c r="AF1410" s="13"/>
    </row>
    <row r="1411" customFormat="false" ht="15" hidden="false" customHeight="true" outlineLevel="0" collapsed="false">
      <c r="A1411" s="60" t="s">
        <v>81</v>
      </c>
      <c r="B1411" s="61" t="str">
        <f aca="false">VLOOKUP(A1411,PROGRAMAS!A:I,5,0)</f>
        <v>TEMÁTICO</v>
      </c>
      <c r="C1411" s="62" t="str">
        <f aca="false">VLOOKUP(A1411,PROGRAMAS!A:I,2,0)</f>
        <v>ENERGIAS RENOVÁVEIS PARA O DESENVOLVIMENTO</v>
      </c>
      <c r="D1411" s="62" t="str">
        <f aca="false">VLOOKUP(A1411,PROGRAMAS!A:O,3,0)</f>
        <v>DIRETRIZ II</v>
      </c>
      <c r="E1411" s="62" t="str">
        <f aca="false">VLOOKUP(A1411,PROGRAMAS!A:O,6,0)</f>
        <v>DESENVOLVIMENTO ECONÔMICO</v>
      </c>
      <c r="F1411" s="74" t="s">
        <v>2808</v>
      </c>
      <c r="G1411" s="66" t="str">
        <f aca="false">VLOOKUP(F1411,'AÇÕES ORÇAMENTÁRIAS'!D:E,2,0)</f>
        <v>1682</v>
      </c>
      <c r="H1411" s="65" t="n">
        <f aca="false">VLOOKUP(CONCATENATE(G1411,J1411),'AÇÕES ORÇAMENTÁRIAS'!O:P,2,0)</f>
        <v>274000</v>
      </c>
      <c r="I1411" s="65" t="n">
        <f aca="false">VLOOKUP(CONCATENATE(G1411,J1411),'AÇÕES ORÇAMENTÁRIAS'!O:Q,3,0)</f>
        <v>1410</v>
      </c>
      <c r="J1411" s="66" t="str">
        <f aca="false">LEFT(K1411,5)</f>
        <v>50101</v>
      </c>
      <c r="K1411" s="67" t="s">
        <v>2802</v>
      </c>
      <c r="L1411" s="82" t="s">
        <v>2809</v>
      </c>
      <c r="M1411" s="66" t="str">
        <f aca="false">VLOOKUP(L1411,'AÇÕES ESTRATÉGICAS'!D:E,2,0)</f>
        <v>2709</v>
      </c>
      <c r="N1411" s="66" t="str">
        <f aca="false">CONCATENATE(J1411,O1411)</f>
        <v>50101PLANO ESTADUAL DE APROVEITAMENTO DAS ENERGIAS ALTERNATIVAS E RENOVAVEIS</v>
      </c>
      <c r="O1411" s="13" t="s">
        <v>2812</v>
      </c>
      <c r="P1411" s="13" t="s">
        <v>741</v>
      </c>
      <c r="Q1411" s="15" t="n">
        <v>20</v>
      </c>
      <c r="R1411" s="69" t="str">
        <f aca="false">VLOOKUP(O1411,'PRODUTOS PPA'!G:G,1,0)</f>
        <v>PLANO ESTADUAL DE APROVEITAMENTO DAS ENERGIAS ALTERNATIVAS E RENOVAVEIS</v>
      </c>
      <c r="S1411" s="15" t="s">
        <v>2808</v>
      </c>
      <c r="T1411" s="15" t="s">
        <v>2811</v>
      </c>
      <c r="U1411" s="15" t="n">
        <v>274000</v>
      </c>
      <c r="V1411" s="15"/>
      <c r="W1411" s="13"/>
      <c r="X1411" s="13"/>
      <c r="Y1411" s="13"/>
      <c r="Z1411" s="13"/>
      <c r="AA1411" s="13"/>
      <c r="AB1411" s="13"/>
      <c r="AC1411" s="13"/>
      <c r="AD1411" s="13"/>
      <c r="AE1411" s="13"/>
      <c r="AF1411" s="13"/>
    </row>
    <row r="1412" customFormat="false" ht="15" hidden="false" customHeight="true" outlineLevel="0" collapsed="false">
      <c r="A1412" s="60" t="s">
        <v>81</v>
      </c>
      <c r="B1412" s="61" t="str">
        <f aca="false">VLOOKUP(A1412,PROGRAMAS!A:I,5,0)</f>
        <v>TEMÁTICO</v>
      </c>
      <c r="C1412" s="62" t="str">
        <f aca="false">VLOOKUP(A1412,PROGRAMAS!A:I,2,0)</f>
        <v>ENERGIAS RENOVÁVEIS PARA O DESENVOLVIMENTO</v>
      </c>
      <c r="D1412" s="62" t="str">
        <f aca="false">VLOOKUP(A1412,PROGRAMAS!A:O,3,0)</f>
        <v>DIRETRIZ II</v>
      </c>
      <c r="E1412" s="62" t="str">
        <f aca="false">VLOOKUP(A1412,PROGRAMAS!A:O,6,0)</f>
        <v>DESENVOLVIMENTO ECONÔMICO</v>
      </c>
      <c r="F1412" s="73" t="e">
        <f aca="false">#N/A</f>
        <v>#N/A</v>
      </c>
      <c r="G1412" s="66" t="e">
        <f aca="false">VLOOKUP(F1412,'AÇÕES ORÇAMENTÁRIAS'!D:E,2,0)</f>
        <v>#N/A</v>
      </c>
      <c r="H1412" s="65" t="e">
        <f aca="false">VLOOKUP(CONCATENATE(G1412,J1412),'AÇÕES ORÇAMENTÁRIAS'!O:P,2,0)</f>
        <v>#N/A</v>
      </c>
      <c r="I1412" s="65" t="e">
        <f aca="false">VLOOKUP(CONCATENATE(G1412,J1412),'AÇÕES ORÇAMENTÁRIAS'!O:Q,3,0)</f>
        <v>#N/A</v>
      </c>
      <c r="J1412" s="66" t="str">
        <f aca="false">LEFT(K1412,5)</f>
        <v>50101</v>
      </c>
      <c r="K1412" s="67" t="s">
        <v>2802</v>
      </c>
      <c r="L1412" s="82" t="s">
        <v>2813</v>
      </c>
      <c r="M1412" s="66" t="str">
        <f aca="false">VLOOKUP(L1412,'AÇÕES ESTRATÉGICAS'!D:E,2,0)</f>
        <v>2464</v>
      </c>
      <c r="N1412" s="66" t="str">
        <f aca="false">CONCATENATE(J1412,O1412)</f>
        <v>50101PLANO ESTADUAL DE APROVEITAMENTO DAS ENERGIAS RENOVÁVEIS REALIZADO</v>
      </c>
      <c r="O1412" s="13" t="s">
        <v>2814</v>
      </c>
      <c r="P1412" s="13" t="s">
        <v>399</v>
      </c>
      <c r="Q1412" s="15" t="n">
        <v>1</v>
      </c>
      <c r="R1412" s="69" t="str">
        <f aca="false">VLOOKUP(O1412,'PRODUTOS PPA'!G:G,1,0)</f>
        <v>PLANO ESTADUAL DE APROVEITAMENTO DAS ENERGIAS RENOVÁVEIS REALIZADO</v>
      </c>
      <c r="S1412" s="15" t="e">
        <f aca="false">#N/A</f>
        <v>#N/A</v>
      </c>
      <c r="T1412" s="15" t="e">
        <f aca="false">#N/A</f>
        <v>#N/A</v>
      </c>
      <c r="U1412" s="15" t="e">
        <f aca="false">#N/A</f>
        <v>#N/A</v>
      </c>
      <c r="V1412" s="15"/>
      <c r="W1412" s="13"/>
      <c r="X1412" s="13"/>
      <c r="Y1412" s="13"/>
      <c r="Z1412" s="13"/>
      <c r="AA1412" s="13"/>
      <c r="AB1412" s="13"/>
      <c r="AC1412" s="13"/>
      <c r="AD1412" s="13"/>
      <c r="AE1412" s="13"/>
      <c r="AF1412" s="13"/>
    </row>
    <row r="1413" customFormat="false" ht="15" hidden="false" customHeight="false" outlineLevel="0" collapsed="false">
      <c r="A1413" s="60" t="s">
        <v>81</v>
      </c>
      <c r="B1413" s="61" t="str">
        <f aca="false">VLOOKUP(A1413,PROGRAMAS!A:I,5,0)</f>
        <v>TEMÁTICO</v>
      </c>
      <c r="C1413" s="62" t="str">
        <f aca="false">VLOOKUP(A1413,PROGRAMAS!A:I,2,0)</f>
        <v>ENERGIAS RENOVÁVEIS PARA O DESENVOLVIMENTO</v>
      </c>
      <c r="D1413" s="62" t="str">
        <f aca="false">VLOOKUP(A1413,PROGRAMAS!A:O,3,0)</f>
        <v>DIRETRIZ II</v>
      </c>
      <c r="E1413" s="62" t="str">
        <f aca="false">VLOOKUP(A1413,PROGRAMAS!A:O,6,0)</f>
        <v>DESENVOLVIMENTO ECONÔMICO</v>
      </c>
      <c r="F1413" s="73" t="e">
        <f aca="false">#N/A</f>
        <v>#N/A</v>
      </c>
      <c r="G1413" s="66" t="e">
        <f aca="false">VLOOKUP(F1413,'AÇÕES ORÇAMENTÁRIAS'!D:E,2,0)</f>
        <v>#N/A</v>
      </c>
      <c r="H1413" s="65" t="e">
        <f aca="false">VLOOKUP(CONCATENATE(G1413,J1413),'AÇÕES ORÇAMENTÁRIAS'!O:P,2,0)</f>
        <v>#N/A</v>
      </c>
      <c r="I1413" s="65" t="e">
        <f aca="false">VLOOKUP(CONCATENATE(G1413,J1413),'AÇÕES ORÇAMENTÁRIAS'!O:Q,3,0)</f>
        <v>#N/A</v>
      </c>
      <c r="J1413" s="66" t="str">
        <f aca="false">LEFT(K1413,5)</f>
        <v>50101</v>
      </c>
      <c r="K1413" s="67" t="s">
        <v>2802</v>
      </c>
      <c r="L1413" s="82" t="s">
        <v>2813</v>
      </c>
      <c r="M1413" s="66" t="str">
        <f aca="false">VLOOKUP(L1413,'AÇÕES ESTRATÉGICAS'!D:E,2,0)</f>
        <v>2464</v>
      </c>
      <c r="N1413" s="66" t="str">
        <f aca="false">CONCATENATE(J1413,O1413)</f>
        <v>50101PROJETO DE LEI DA POLITICA ESTADUAL DE ENERGIAS ALTERNATIVAS E RENOVÁVEIS REALIZADO</v>
      </c>
      <c r="O1413" s="13" t="s">
        <v>2815</v>
      </c>
      <c r="P1413" s="13" t="s">
        <v>741</v>
      </c>
      <c r="Q1413" s="15" t="n">
        <v>1</v>
      </c>
      <c r="R1413" s="69" t="str">
        <f aca="false">VLOOKUP(O1413,'PRODUTOS PPA'!G:G,1,0)</f>
        <v>PROJETO DE LEI DA POLITICA ESTADUAL DE ENERGIAS ALTERNATIVAS E RENOVÁVEIS REALIZADO</v>
      </c>
      <c r="S1413" s="15" t="e">
        <f aca="false">#N/A</f>
        <v>#N/A</v>
      </c>
      <c r="T1413" s="15" t="e">
        <f aca="false">#N/A</f>
        <v>#N/A</v>
      </c>
      <c r="U1413" s="15" t="e">
        <f aca="false">#N/A</f>
        <v>#N/A</v>
      </c>
      <c r="V1413" s="15"/>
      <c r="W1413" s="13"/>
      <c r="X1413" s="13"/>
      <c r="Y1413" s="13"/>
      <c r="Z1413" s="13"/>
      <c r="AA1413" s="13"/>
      <c r="AB1413" s="13"/>
      <c r="AC1413" s="13"/>
      <c r="AD1413" s="13"/>
      <c r="AE1413" s="13"/>
      <c r="AF1413" s="13"/>
    </row>
    <row r="1414" customFormat="false" ht="15" hidden="false" customHeight="false" outlineLevel="0" collapsed="false">
      <c r="A1414" s="60" t="s">
        <v>82</v>
      </c>
      <c r="B1414" s="61" t="str">
        <f aca="false">VLOOKUP(A1414,PROGRAMAS!A:I,5,0)</f>
        <v>TEMÁTICO</v>
      </c>
      <c r="C1414" s="62" t="str">
        <f aca="false">VLOOKUP(A1414,PROGRAMAS!A:I,2,0)</f>
        <v>MINERAÇÃO PARA O DESENVOLVIMENTO SUSTENTÁVEL</v>
      </c>
      <c r="D1414" s="62" t="str">
        <f aca="false">VLOOKUP(A1414,PROGRAMAS!A:O,3,0)</f>
        <v>DIRETRIZ II</v>
      </c>
      <c r="E1414" s="62" t="str">
        <f aca="false">VLOOKUP(A1414,PROGRAMAS!A:O,6,0)</f>
        <v>DESENVOLVIMENTO ECONÔMICO</v>
      </c>
      <c r="F1414" s="74" t="s">
        <v>2808</v>
      </c>
      <c r="G1414" s="66" t="str">
        <f aca="false">VLOOKUP(F1414,'AÇÕES ORÇAMENTÁRIAS'!D:E,2,0)</f>
        <v>1682</v>
      </c>
      <c r="H1414" s="65" t="n">
        <f aca="false">VLOOKUP(CONCATENATE(G1414,J1414),'AÇÕES ORÇAMENTÁRIAS'!O:P,2,0)</f>
        <v>274000</v>
      </c>
      <c r="I1414" s="65" t="n">
        <f aca="false">VLOOKUP(CONCATENATE(G1414,J1414),'AÇÕES ORÇAMENTÁRIAS'!O:Q,3,0)</f>
        <v>1410</v>
      </c>
      <c r="J1414" s="66" t="str">
        <f aca="false">LEFT(K1414,5)</f>
        <v>50101</v>
      </c>
      <c r="K1414" s="67" t="s">
        <v>2802</v>
      </c>
      <c r="L1414" s="82" t="s">
        <v>2816</v>
      </c>
      <c r="M1414" s="66" t="str">
        <f aca="false">VLOOKUP(L1414,'AÇÕES ESTRATÉGICAS'!D:E,2,0)</f>
        <v>2706</v>
      </c>
      <c r="N1414" s="66" t="str">
        <f aca="false">CONCATENATE(J1414,O1414)</f>
        <v>50101CAMPUS AVANÇADO DO CENTRO TECNOLÓGICO DE PESQUISA MINERAL INSTALADO</v>
      </c>
      <c r="O1414" s="13" t="s">
        <v>2817</v>
      </c>
      <c r="P1414" s="13" t="s">
        <v>473</v>
      </c>
      <c r="Q1414" s="15" t="n">
        <v>0.1</v>
      </c>
      <c r="R1414" s="69" t="str">
        <f aca="false">VLOOKUP(O1414,'PRODUTOS PPA'!G:G,1,0)</f>
        <v>CAMPUS AVANÇADO DO CENTRO TECNOLÓGICO DE PESQUISA MINERAL INSTALADO</v>
      </c>
      <c r="S1414" s="15" t="s">
        <v>2808</v>
      </c>
      <c r="T1414" s="15" t="s">
        <v>2811</v>
      </c>
      <c r="U1414" s="15" t="n">
        <v>274000</v>
      </c>
      <c r="V1414" s="15"/>
      <c r="W1414" s="13"/>
      <c r="X1414" s="13"/>
      <c r="Y1414" s="13"/>
      <c r="Z1414" s="13"/>
      <c r="AA1414" s="13"/>
      <c r="AB1414" s="13"/>
      <c r="AC1414" s="13"/>
      <c r="AD1414" s="13"/>
      <c r="AE1414" s="13"/>
      <c r="AF1414" s="13"/>
    </row>
    <row r="1415" customFormat="false" ht="15" hidden="false" customHeight="false" outlineLevel="0" collapsed="false">
      <c r="A1415" s="60" t="s">
        <v>82</v>
      </c>
      <c r="B1415" s="61" t="str">
        <f aca="false">VLOOKUP(A1415,PROGRAMAS!A:I,5,0)</f>
        <v>TEMÁTICO</v>
      </c>
      <c r="C1415" s="62" t="str">
        <f aca="false">VLOOKUP(A1415,PROGRAMAS!A:I,2,0)</f>
        <v>MINERAÇÃO PARA O DESENVOLVIMENTO SUSTENTÁVEL</v>
      </c>
      <c r="D1415" s="62" t="str">
        <f aca="false">VLOOKUP(A1415,PROGRAMAS!A:O,3,0)</f>
        <v>DIRETRIZ II</v>
      </c>
      <c r="E1415" s="62" t="str">
        <f aca="false">VLOOKUP(A1415,PROGRAMAS!A:O,6,0)</f>
        <v>DESENVOLVIMENTO ECONÔMICO</v>
      </c>
      <c r="F1415" s="74" t="s">
        <v>2808</v>
      </c>
      <c r="G1415" s="66" t="str">
        <f aca="false">VLOOKUP(F1415,'AÇÕES ORÇAMENTÁRIAS'!D:E,2,0)</f>
        <v>1682</v>
      </c>
      <c r="H1415" s="65" t="n">
        <f aca="false">VLOOKUP(CONCATENATE(G1415,J1415),'AÇÕES ORÇAMENTÁRIAS'!O:P,2,0)</f>
        <v>274000</v>
      </c>
      <c r="I1415" s="65" t="n">
        <f aca="false">VLOOKUP(CONCATENATE(G1415,J1415),'AÇÕES ORÇAMENTÁRIAS'!O:Q,3,0)</f>
        <v>1410</v>
      </c>
      <c r="J1415" s="66" t="str">
        <f aca="false">LEFT(K1415,5)</f>
        <v>50101</v>
      </c>
      <c r="K1415" s="67" t="s">
        <v>2802</v>
      </c>
      <c r="L1415" s="82" t="s">
        <v>2816</v>
      </c>
      <c r="M1415" s="66" t="str">
        <f aca="false">VLOOKUP(L1415,'AÇÕES ESTRATÉGICAS'!D:E,2,0)</f>
        <v>2706</v>
      </c>
      <c r="N1415" s="66" t="str">
        <f aca="false">CONCATENATE(J1415,O1415)</f>
        <v>50101CENTRO TECNOLÓGICO DE PESQUISA MINERAL INSTALADO</v>
      </c>
      <c r="O1415" s="13" t="s">
        <v>2818</v>
      </c>
      <c r="P1415" s="13" t="s">
        <v>473</v>
      </c>
      <c r="Q1415" s="15" t="n">
        <v>0.1</v>
      </c>
      <c r="R1415" s="69" t="str">
        <f aca="false">VLOOKUP(O1415,'PRODUTOS PPA'!G:G,1,0)</f>
        <v>CENTRO TECNOLÓGICO DE PESQUISA MINERAL INSTALADO</v>
      </c>
      <c r="S1415" s="15" t="s">
        <v>2808</v>
      </c>
      <c r="T1415" s="15" t="s">
        <v>2811</v>
      </c>
      <c r="U1415" s="15" t="n">
        <v>274000</v>
      </c>
      <c r="V1415" s="15"/>
      <c r="W1415" s="13"/>
      <c r="X1415" s="13"/>
      <c r="Y1415" s="13"/>
      <c r="Z1415" s="13"/>
      <c r="AA1415" s="13"/>
      <c r="AB1415" s="13"/>
      <c r="AC1415" s="13"/>
      <c r="AD1415" s="13"/>
      <c r="AE1415" s="13"/>
      <c r="AF1415" s="13"/>
    </row>
    <row r="1416" customFormat="false" ht="15" hidden="false" customHeight="false" outlineLevel="0" collapsed="false">
      <c r="A1416" s="60" t="s">
        <v>82</v>
      </c>
      <c r="B1416" s="61" t="str">
        <f aca="false">VLOOKUP(A1416,PROGRAMAS!A:I,5,0)</f>
        <v>TEMÁTICO</v>
      </c>
      <c r="C1416" s="62" t="str">
        <f aca="false">VLOOKUP(A1416,PROGRAMAS!A:I,2,0)</f>
        <v>MINERAÇÃO PARA O DESENVOLVIMENTO SUSTENTÁVEL</v>
      </c>
      <c r="D1416" s="62" t="str">
        <f aca="false">VLOOKUP(A1416,PROGRAMAS!A:O,3,0)</f>
        <v>DIRETRIZ II</v>
      </c>
      <c r="E1416" s="62" t="str">
        <f aca="false">VLOOKUP(A1416,PROGRAMAS!A:O,6,0)</f>
        <v>DESENVOLVIMENTO ECONÔMICO</v>
      </c>
      <c r="F1416" s="73" t="e">
        <f aca="false">#N/A</f>
        <v>#N/A</v>
      </c>
      <c r="G1416" s="66" t="e">
        <f aca="false">VLOOKUP(F1416,'AÇÕES ORÇAMENTÁRIAS'!D:E,2,0)</f>
        <v>#N/A</v>
      </c>
      <c r="H1416" s="65" t="e">
        <f aca="false">VLOOKUP(CONCATENATE(G1416,J1416),'AÇÕES ORÇAMENTÁRIAS'!O:P,2,0)</f>
        <v>#N/A</v>
      </c>
      <c r="I1416" s="65" t="e">
        <f aca="false">VLOOKUP(CONCATENATE(G1416,J1416),'AÇÕES ORÇAMENTÁRIAS'!O:Q,3,0)</f>
        <v>#N/A</v>
      </c>
      <c r="J1416" s="66" t="str">
        <f aca="false">LEFT(K1416,5)</f>
        <v>50101</v>
      </c>
      <c r="K1416" s="67" t="s">
        <v>2802</v>
      </c>
      <c r="L1416" s="82" t="s">
        <v>2819</v>
      </c>
      <c r="M1416" s="66" t="str">
        <f aca="false">VLOOKUP(L1416,'AÇÕES ESTRATÉGICAS'!D:E,2,0)</f>
        <v>2710</v>
      </c>
      <c r="N1416" s="66" t="str">
        <f aca="false">CONCATENATE(J1416,O1416)</f>
        <v>50101CENTRO DE FORMAÇÃO BÁSICA E MEDIA EM PROCESSAMENTO DE INSUMOS MINERAIS PARA AGRICULTURA</v>
      </c>
      <c r="O1416" s="13" t="s">
        <v>2820</v>
      </c>
      <c r="P1416" s="13" t="s">
        <v>473</v>
      </c>
      <c r="Q1416" s="15" t="n">
        <v>0.1</v>
      </c>
      <c r="R1416" s="69" t="str">
        <f aca="false">VLOOKUP(O1416,'PRODUTOS PPA'!G:G,1,0)</f>
        <v>CENTRO DE FORMAÇÃO BÁSICA E MEDIA EM PROCESSAMENTO DE INSUMOS MINERAIS PARA AGRICULTURA</v>
      </c>
      <c r="S1416" s="15" t="e">
        <f aca="false">#N/A</f>
        <v>#N/A</v>
      </c>
      <c r="T1416" s="15" t="e">
        <f aca="false">#N/A</f>
        <v>#N/A</v>
      </c>
      <c r="U1416" s="15" t="e">
        <f aca="false">#N/A</f>
        <v>#N/A</v>
      </c>
      <c r="V1416" s="15"/>
      <c r="W1416" s="13"/>
      <c r="X1416" s="13"/>
      <c r="Y1416" s="13"/>
      <c r="Z1416" s="13"/>
      <c r="AA1416" s="13"/>
      <c r="AB1416" s="13"/>
      <c r="AC1416" s="13"/>
      <c r="AD1416" s="13"/>
      <c r="AE1416" s="13"/>
      <c r="AF1416" s="13"/>
    </row>
    <row r="1417" customFormat="false" ht="15" hidden="false" customHeight="false" outlineLevel="0" collapsed="false">
      <c r="A1417" s="60" t="s">
        <v>82</v>
      </c>
      <c r="B1417" s="61" t="str">
        <f aca="false">VLOOKUP(A1417,PROGRAMAS!A:I,5,0)</f>
        <v>TEMÁTICO</v>
      </c>
      <c r="C1417" s="62" t="str">
        <f aca="false">VLOOKUP(A1417,PROGRAMAS!A:I,2,0)</f>
        <v>MINERAÇÃO PARA O DESENVOLVIMENTO SUSTENTÁVEL</v>
      </c>
      <c r="D1417" s="62" t="str">
        <f aca="false">VLOOKUP(A1417,PROGRAMAS!A:O,3,0)</f>
        <v>DIRETRIZ II</v>
      </c>
      <c r="E1417" s="62" t="str">
        <f aca="false">VLOOKUP(A1417,PROGRAMAS!A:O,6,0)</f>
        <v>DESENVOLVIMENTO ECONÔMICO</v>
      </c>
      <c r="F1417" s="73" t="e">
        <f aca="false">#N/A</f>
        <v>#N/A</v>
      </c>
      <c r="G1417" s="66" t="e">
        <f aca="false">VLOOKUP(F1417,'AÇÕES ORÇAMENTÁRIAS'!D:E,2,0)</f>
        <v>#N/A</v>
      </c>
      <c r="H1417" s="65" t="e">
        <f aca="false">VLOOKUP(CONCATENATE(G1417,J1417),'AÇÕES ORÇAMENTÁRIAS'!O:P,2,0)</f>
        <v>#N/A</v>
      </c>
      <c r="I1417" s="65" t="e">
        <f aca="false">VLOOKUP(CONCATENATE(G1417,J1417),'AÇÕES ORÇAMENTÁRIAS'!O:Q,3,0)</f>
        <v>#N/A</v>
      </c>
      <c r="J1417" s="66" t="str">
        <f aca="false">LEFT(K1417,5)</f>
        <v>50101</v>
      </c>
      <c r="K1417" s="67" t="s">
        <v>2802</v>
      </c>
      <c r="L1417" s="82" t="s">
        <v>2819</v>
      </c>
      <c r="M1417" s="66" t="str">
        <f aca="false">VLOOKUP(L1417,'AÇÕES ESTRATÉGICAS'!D:E,2,0)</f>
        <v>2710</v>
      </c>
      <c r="N1417" s="66" t="str">
        <f aca="false">CONCATENATE(J1417,O1417)</f>
        <v>50101CENTRO TECNOLÓGICO DE ARTESANATO MINERAL</v>
      </c>
      <c r="O1417" s="13" t="s">
        <v>2821</v>
      </c>
      <c r="P1417" s="13" t="s">
        <v>473</v>
      </c>
      <c r="Q1417" s="15" t="n">
        <v>0.1</v>
      </c>
      <c r="R1417" s="69" t="str">
        <f aca="false">VLOOKUP(O1417,'PRODUTOS PPA'!G:G,1,0)</f>
        <v>CENTRO TECNOLÓGICO DE ARTESANATO MINERAL</v>
      </c>
      <c r="S1417" s="15" t="e">
        <f aca="false">#N/A</f>
        <v>#N/A</v>
      </c>
      <c r="T1417" s="15" t="e">
        <f aca="false">#N/A</f>
        <v>#N/A</v>
      </c>
      <c r="U1417" s="15" t="e">
        <f aca="false">#N/A</f>
        <v>#N/A</v>
      </c>
      <c r="V1417" s="15"/>
      <c r="W1417" s="13"/>
      <c r="X1417" s="13"/>
      <c r="Y1417" s="13"/>
      <c r="Z1417" s="13"/>
      <c r="AA1417" s="13"/>
      <c r="AB1417" s="13"/>
      <c r="AC1417" s="13"/>
      <c r="AD1417" s="13"/>
      <c r="AE1417" s="13"/>
      <c r="AF1417" s="13"/>
    </row>
    <row r="1418" customFormat="false" ht="15" hidden="false" customHeight="true" outlineLevel="0" collapsed="false">
      <c r="A1418" s="60" t="s">
        <v>82</v>
      </c>
      <c r="B1418" s="61" t="str">
        <f aca="false">VLOOKUP(A1418,PROGRAMAS!A:I,5,0)</f>
        <v>TEMÁTICO</v>
      </c>
      <c r="C1418" s="62" t="str">
        <f aca="false">VLOOKUP(A1418,PROGRAMAS!A:I,2,0)</f>
        <v>MINERAÇÃO PARA O DESENVOLVIMENTO SUSTENTÁVEL</v>
      </c>
      <c r="D1418" s="62" t="str">
        <f aca="false">VLOOKUP(A1418,PROGRAMAS!A:O,3,0)</f>
        <v>DIRETRIZ II</v>
      </c>
      <c r="E1418" s="62" t="str">
        <f aca="false">VLOOKUP(A1418,PROGRAMAS!A:O,6,0)</f>
        <v>DESENVOLVIMENTO ECONÔMICO</v>
      </c>
      <c r="F1418" s="73" t="e">
        <f aca="false">#N/A</f>
        <v>#N/A</v>
      </c>
      <c r="G1418" s="66" t="e">
        <f aca="false">VLOOKUP(F1418,'AÇÕES ORÇAMENTÁRIAS'!D:E,2,0)</f>
        <v>#N/A</v>
      </c>
      <c r="H1418" s="65" t="e">
        <f aca="false">VLOOKUP(CONCATENATE(G1418,J1418),'AÇÕES ORÇAMENTÁRIAS'!O:P,2,0)</f>
        <v>#N/A</v>
      </c>
      <c r="I1418" s="65" t="e">
        <f aca="false">VLOOKUP(CONCATENATE(G1418,J1418),'AÇÕES ORÇAMENTÁRIAS'!O:Q,3,0)</f>
        <v>#N/A</v>
      </c>
      <c r="J1418" s="66" t="str">
        <f aca="false">LEFT(K1418,5)</f>
        <v>50101</v>
      </c>
      <c r="K1418" s="67" t="s">
        <v>2802</v>
      </c>
      <c r="L1418" s="82" t="s">
        <v>2819</v>
      </c>
      <c r="M1418" s="66" t="str">
        <f aca="false">VLOOKUP(L1418,'AÇÕES ESTRATÉGICAS'!D:E,2,0)</f>
        <v>2710</v>
      </c>
      <c r="N1418" s="66" t="str">
        <f aca="false">CONCATENATE(J1418,O1418)</f>
        <v>50101ESTUDO, MAPAS E PERFIS DOS 15 PRINCIPAIS PRODUTOS MINERÁRIOS DO PIAUÍ</v>
      </c>
      <c r="O1418" s="13" t="s">
        <v>2822</v>
      </c>
      <c r="P1418" s="13" t="s">
        <v>1771</v>
      </c>
      <c r="Q1418" s="15" t="n">
        <v>1</v>
      </c>
      <c r="R1418" s="69" t="str">
        <f aca="false">VLOOKUP(O1418,'PRODUTOS PPA'!G:G,1,0)</f>
        <v>ESTUDO, MAPAS E PERFIS DOS 15 PRINCIPAIS PRODUTOS MINERÁRIOS DO PIAUÍ</v>
      </c>
      <c r="S1418" s="15" t="e">
        <f aca="false">#N/A</f>
        <v>#N/A</v>
      </c>
      <c r="T1418" s="15" t="e">
        <f aca="false">#N/A</f>
        <v>#N/A</v>
      </c>
      <c r="U1418" s="15" t="e">
        <f aca="false">#N/A</f>
        <v>#N/A</v>
      </c>
      <c r="V1418" s="15"/>
      <c r="W1418" s="13"/>
      <c r="X1418" s="13"/>
      <c r="Y1418" s="13"/>
      <c r="Z1418" s="13"/>
      <c r="AA1418" s="13"/>
      <c r="AB1418" s="13"/>
      <c r="AC1418" s="13"/>
      <c r="AD1418" s="13"/>
      <c r="AE1418" s="13"/>
      <c r="AF1418" s="13"/>
    </row>
    <row r="1419" customFormat="false" ht="15" hidden="false" customHeight="true" outlineLevel="0" collapsed="false">
      <c r="A1419" s="60" t="s">
        <v>82</v>
      </c>
      <c r="B1419" s="61" t="str">
        <f aca="false">VLOOKUP(A1419,PROGRAMAS!A:I,5,0)</f>
        <v>TEMÁTICO</v>
      </c>
      <c r="C1419" s="62" t="str">
        <f aca="false">VLOOKUP(A1419,PROGRAMAS!A:I,2,0)</f>
        <v>MINERAÇÃO PARA O DESENVOLVIMENTO SUSTENTÁVEL</v>
      </c>
      <c r="D1419" s="62" t="str">
        <f aca="false">VLOOKUP(A1419,PROGRAMAS!A:O,3,0)</f>
        <v>DIRETRIZ II</v>
      </c>
      <c r="E1419" s="62" t="str">
        <f aca="false">VLOOKUP(A1419,PROGRAMAS!A:O,6,0)</f>
        <v>DESENVOLVIMENTO ECONÔMICO</v>
      </c>
      <c r="F1419" s="73" t="e">
        <f aca="false">#N/A</f>
        <v>#N/A</v>
      </c>
      <c r="G1419" s="66" t="e">
        <f aca="false">VLOOKUP(F1419,'AÇÕES ORÇAMENTÁRIAS'!D:E,2,0)</f>
        <v>#N/A</v>
      </c>
      <c r="H1419" s="65" t="e">
        <f aca="false">VLOOKUP(CONCATENATE(G1419,J1419),'AÇÕES ORÇAMENTÁRIAS'!O:P,2,0)</f>
        <v>#N/A</v>
      </c>
      <c r="I1419" s="65" t="e">
        <f aca="false">VLOOKUP(CONCATENATE(G1419,J1419),'AÇÕES ORÇAMENTÁRIAS'!O:Q,3,0)</f>
        <v>#N/A</v>
      </c>
      <c r="J1419" s="66" t="str">
        <f aca="false">LEFT(K1419,5)</f>
        <v>50101</v>
      </c>
      <c r="K1419" s="67" t="s">
        <v>2802</v>
      </c>
      <c r="L1419" s="82" t="s">
        <v>2823</v>
      </c>
      <c r="M1419" s="66" t="str">
        <f aca="false">VLOOKUP(L1419,'AÇÕES ESTRATÉGICAS'!D:E,2,0)</f>
        <v>2462</v>
      </c>
      <c r="N1419" s="66" t="str">
        <f aca="false">CONCATENATE(J1419,O1419)</f>
        <v>50101MAPA GEOLÓGICO DO PIAUI EM ESCALA DE 1:250 000 CARTOGRAFADO</v>
      </c>
      <c r="O1419" s="13" t="s">
        <v>2824</v>
      </c>
      <c r="P1419" s="13" t="s">
        <v>1771</v>
      </c>
      <c r="Q1419" s="15" t="n">
        <v>1</v>
      </c>
      <c r="R1419" s="69" t="str">
        <f aca="false">VLOOKUP(O1419,'PRODUTOS PPA'!G:G,1,0)</f>
        <v>MAPA GEOLÓGICO DO PIAUI EM ESCALA DE 1:250 000 CARTOGRAFADO</v>
      </c>
      <c r="S1419" s="15" t="e">
        <f aca="false">#N/A</f>
        <v>#N/A</v>
      </c>
      <c r="T1419" s="15" t="e">
        <f aca="false">#N/A</f>
        <v>#N/A</v>
      </c>
      <c r="U1419" s="15" t="e">
        <f aca="false">#N/A</f>
        <v>#N/A</v>
      </c>
      <c r="V1419" s="15"/>
      <c r="W1419" s="13"/>
      <c r="X1419" s="13"/>
      <c r="Y1419" s="13"/>
      <c r="Z1419" s="13"/>
      <c r="AA1419" s="13"/>
      <c r="AB1419" s="13"/>
      <c r="AC1419" s="13"/>
      <c r="AD1419" s="13"/>
      <c r="AE1419" s="13"/>
      <c r="AF1419" s="13"/>
    </row>
    <row r="1420" customFormat="false" ht="15" hidden="false" customHeight="true" outlineLevel="0" collapsed="false">
      <c r="A1420" s="60" t="s">
        <v>82</v>
      </c>
      <c r="B1420" s="61" t="str">
        <f aca="false">VLOOKUP(A1420,PROGRAMAS!A:I,5,0)</f>
        <v>TEMÁTICO</v>
      </c>
      <c r="C1420" s="62" t="str">
        <f aca="false">VLOOKUP(A1420,PROGRAMAS!A:I,2,0)</f>
        <v>MINERAÇÃO PARA O DESENVOLVIMENTO SUSTENTÁVEL</v>
      </c>
      <c r="D1420" s="62" t="str">
        <f aca="false">VLOOKUP(A1420,PROGRAMAS!A:O,3,0)</f>
        <v>DIRETRIZ II</v>
      </c>
      <c r="E1420" s="62" t="str">
        <f aca="false">VLOOKUP(A1420,PROGRAMAS!A:O,6,0)</f>
        <v>DESENVOLVIMENTO ECONÔMICO</v>
      </c>
      <c r="F1420" s="73" t="e">
        <f aca="false">#N/A</f>
        <v>#N/A</v>
      </c>
      <c r="G1420" s="66" t="e">
        <f aca="false">VLOOKUP(F1420,'AÇÕES ORÇAMENTÁRIAS'!D:E,2,0)</f>
        <v>#N/A</v>
      </c>
      <c r="H1420" s="65" t="e">
        <f aca="false">VLOOKUP(CONCATENATE(G1420,J1420),'AÇÕES ORÇAMENTÁRIAS'!O:P,2,0)</f>
        <v>#N/A</v>
      </c>
      <c r="I1420" s="65" t="e">
        <f aca="false">VLOOKUP(CONCATENATE(G1420,J1420),'AÇÕES ORÇAMENTÁRIAS'!O:Q,3,0)</f>
        <v>#N/A</v>
      </c>
      <c r="J1420" s="66" t="str">
        <f aca="false">LEFT(K1420,5)</f>
        <v>50101</v>
      </c>
      <c r="K1420" s="67" t="s">
        <v>2802</v>
      </c>
      <c r="L1420" s="82" t="s">
        <v>2823</v>
      </c>
      <c r="M1420" s="66" t="str">
        <f aca="false">VLOOKUP(L1420,'AÇÕES ESTRATÉGICAS'!D:E,2,0)</f>
        <v>2462</v>
      </c>
      <c r="N1420" s="66" t="str">
        <f aca="false">CONCATENATE(J1420,O1420)</f>
        <v>50101PROJETO DE LEI DO CADASTRO ESTADUAL DE RECURSOS MINERÁRIOS-CERM, INSTITUÍDO</v>
      </c>
      <c r="O1420" s="13" t="s">
        <v>2825</v>
      </c>
      <c r="P1420" s="13" t="s">
        <v>741</v>
      </c>
      <c r="Q1420" s="15" t="n">
        <v>1</v>
      </c>
      <c r="R1420" s="69" t="str">
        <f aca="false">VLOOKUP(O1420,'PRODUTOS PPA'!G:G,1,0)</f>
        <v>PROJETO DE LEI DO CADASTRO ESTADUAL DE RECURSOS MINERÁRIOS-CERM, INSTITUÍDO</v>
      </c>
      <c r="S1420" s="15" t="e">
        <f aca="false">#N/A</f>
        <v>#N/A</v>
      </c>
      <c r="T1420" s="15" t="e">
        <f aca="false">#N/A</f>
        <v>#N/A</v>
      </c>
      <c r="U1420" s="15" t="e">
        <f aca="false">#N/A</f>
        <v>#N/A</v>
      </c>
      <c r="V1420" s="15"/>
      <c r="W1420" s="13"/>
      <c r="X1420" s="13"/>
      <c r="Y1420" s="13"/>
      <c r="Z1420" s="13"/>
      <c r="AA1420" s="13"/>
      <c r="AB1420" s="13"/>
      <c r="AC1420" s="13"/>
      <c r="AD1420" s="13"/>
      <c r="AE1420" s="13"/>
      <c r="AF1420" s="13"/>
    </row>
    <row r="1421" customFormat="false" ht="15" hidden="false" customHeight="false" outlineLevel="0" collapsed="false">
      <c r="A1421" s="60" t="s">
        <v>82</v>
      </c>
      <c r="B1421" s="61" t="str">
        <f aca="false">VLOOKUP(A1421,PROGRAMAS!A:I,5,0)</f>
        <v>TEMÁTICO</v>
      </c>
      <c r="C1421" s="62" t="str">
        <f aca="false">VLOOKUP(A1421,PROGRAMAS!A:I,2,0)</f>
        <v>MINERAÇÃO PARA O DESENVOLVIMENTO SUSTENTÁVEL</v>
      </c>
      <c r="D1421" s="62" t="str">
        <f aca="false">VLOOKUP(A1421,PROGRAMAS!A:O,3,0)</f>
        <v>DIRETRIZ II</v>
      </c>
      <c r="E1421" s="62" t="str">
        <f aca="false">VLOOKUP(A1421,PROGRAMAS!A:O,6,0)</f>
        <v>DESENVOLVIMENTO ECONÔMICO</v>
      </c>
      <c r="F1421" s="73" t="e">
        <f aca="false">#N/A</f>
        <v>#N/A</v>
      </c>
      <c r="G1421" s="66" t="e">
        <f aca="false">VLOOKUP(F1421,'AÇÕES ORÇAMENTÁRIAS'!D:E,2,0)</f>
        <v>#N/A</v>
      </c>
      <c r="H1421" s="65" t="e">
        <f aca="false">VLOOKUP(CONCATENATE(G1421,J1421),'AÇÕES ORÇAMENTÁRIAS'!O:P,2,0)</f>
        <v>#N/A</v>
      </c>
      <c r="I1421" s="65" t="e">
        <f aca="false">VLOOKUP(CONCATENATE(G1421,J1421),'AÇÕES ORÇAMENTÁRIAS'!O:Q,3,0)</f>
        <v>#N/A</v>
      </c>
      <c r="J1421" s="66" t="str">
        <f aca="false">LEFT(K1421,5)</f>
        <v>50101</v>
      </c>
      <c r="K1421" s="67" t="s">
        <v>2802</v>
      </c>
      <c r="L1421" s="82" t="s">
        <v>2826</v>
      </c>
      <c r="M1421" s="66" t="str">
        <f aca="false">VLOOKUP(L1421,'AÇÕES ESTRATÉGICAS'!D:E,2,0)</f>
        <v>2465</v>
      </c>
      <c r="N1421" s="66" t="str">
        <f aca="false">CONCATENATE(J1421,O1421)</f>
        <v>50101PROJETO DE LEI DA POLITICA ESTADUAL DE MINERAÇÃO</v>
      </c>
      <c r="O1421" s="13" t="s">
        <v>2827</v>
      </c>
      <c r="P1421" s="13" t="s">
        <v>741</v>
      </c>
      <c r="Q1421" s="15" t="n">
        <v>1</v>
      </c>
      <c r="R1421" s="69" t="str">
        <f aca="false">VLOOKUP(O1421,'PRODUTOS PPA'!G:G,1,0)</f>
        <v>PROJETO DE LEI DA POLITICA ESTADUAL DE MINERAÇÃO</v>
      </c>
      <c r="S1421" s="15" t="e">
        <f aca="false">#N/A</f>
        <v>#N/A</v>
      </c>
      <c r="T1421" s="15" t="e">
        <f aca="false">#N/A</f>
        <v>#N/A</v>
      </c>
      <c r="U1421" s="15" t="e">
        <f aca="false">#N/A</f>
        <v>#N/A</v>
      </c>
      <c r="V1421" s="15"/>
      <c r="W1421" s="13"/>
      <c r="X1421" s="13"/>
      <c r="Y1421" s="13"/>
      <c r="Z1421" s="13"/>
      <c r="AA1421" s="13"/>
      <c r="AB1421" s="13"/>
      <c r="AC1421" s="13"/>
      <c r="AD1421" s="13"/>
      <c r="AE1421" s="13"/>
      <c r="AF1421" s="13"/>
    </row>
    <row r="1422" customFormat="false" ht="15" hidden="false" customHeight="true" outlineLevel="0" collapsed="false">
      <c r="A1422" s="60" t="s">
        <v>82</v>
      </c>
      <c r="B1422" s="61" t="str">
        <f aca="false">VLOOKUP(A1422,PROGRAMAS!A:I,5,0)</f>
        <v>TEMÁTICO</v>
      </c>
      <c r="C1422" s="62" t="str">
        <f aca="false">VLOOKUP(A1422,PROGRAMAS!A:I,2,0)</f>
        <v>MINERAÇÃO PARA O DESENVOLVIMENTO SUSTENTÁVEL</v>
      </c>
      <c r="D1422" s="62" t="str">
        <f aca="false">VLOOKUP(A1422,PROGRAMAS!A:O,3,0)</f>
        <v>DIRETRIZ II</v>
      </c>
      <c r="E1422" s="62" t="str">
        <f aca="false">VLOOKUP(A1422,PROGRAMAS!A:O,6,0)</f>
        <v>DESENVOLVIMENTO ECONÔMICO</v>
      </c>
      <c r="F1422" s="73" t="e">
        <f aca="false">#N/A</f>
        <v>#N/A</v>
      </c>
      <c r="G1422" s="66" t="e">
        <f aca="false">VLOOKUP(F1422,'AÇÕES ORÇAMENTÁRIAS'!D:E,2,0)</f>
        <v>#N/A</v>
      </c>
      <c r="H1422" s="65" t="e">
        <f aca="false">VLOOKUP(CONCATENATE(G1422,J1422),'AÇÕES ORÇAMENTÁRIAS'!O:P,2,0)</f>
        <v>#N/A</v>
      </c>
      <c r="I1422" s="65" t="e">
        <f aca="false">VLOOKUP(CONCATENATE(G1422,J1422),'AÇÕES ORÇAMENTÁRIAS'!O:Q,3,0)</f>
        <v>#N/A</v>
      </c>
      <c r="J1422" s="66" t="str">
        <f aca="false">LEFT(K1422,5)</f>
        <v>50101</v>
      </c>
      <c r="K1422" s="67" t="s">
        <v>2802</v>
      </c>
      <c r="L1422" s="82" t="s">
        <v>2826</v>
      </c>
      <c r="M1422" s="66" t="str">
        <f aca="false">VLOOKUP(L1422,'AÇÕES ESTRATÉGICAS'!D:E,2,0)</f>
        <v>2465</v>
      </c>
      <c r="N1422" s="66" t="str">
        <f aca="false">CONCATENATE(J1422,O1422)</f>
        <v>50101PROJETO DE LEI DA TAXA DE FISCALIZAÇÃO DA EXPLORAÇÃO DE RECURSOS MINERÁRIOS-TFRM</v>
      </c>
      <c r="O1422" s="13" t="s">
        <v>2828</v>
      </c>
      <c r="P1422" s="13" t="s">
        <v>741</v>
      </c>
      <c r="Q1422" s="15" t="n">
        <v>1</v>
      </c>
      <c r="R1422" s="69" t="str">
        <f aca="false">VLOOKUP(O1422,'PRODUTOS PPA'!G:G,1,0)</f>
        <v>PROJETO DE LEI DA TAXA DE FISCALIZAÇÃO DA EXPLORAÇÃO DE RECURSOS MINERÁRIOS-TFRM</v>
      </c>
      <c r="S1422" s="15" t="e">
        <f aca="false">#N/A</f>
        <v>#N/A</v>
      </c>
      <c r="T1422" s="15" t="e">
        <f aca="false">#N/A</f>
        <v>#N/A</v>
      </c>
      <c r="U1422" s="15" t="e">
        <f aca="false">#N/A</f>
        <v>#N/A</v>
      </c>
      <c r="V1422" s="15"/>
      <c r="W1422" s="13"/>
      <c r="X1422" s="13"/>
      <c r="Y1422" s="13"/>
      <c r="Z1422" s="13"/>
      <c r="AA1422" s="13"/>
      <c r="AB1422" s="13"/>
      <c r="AC1422" s="13"/>
      <c r="AD1422" s="13"/>
      <c r="AE1422" s="13"/>
      <c r="AF1422" s="13"/>
    </row>
    <row r="1423" customFormat="false" ht="15" hidden="false" customHeight="true" outlineLevel="0" collapsed="false">
      <c r="A1423" s="60" t="s">
        <v>82</v>
      </c>
      <c r="B1423" s="61" t="str">
        <f aca="false">VLOOKUP(A1423,PROGRAMAS!A:I,5,0)</f>
        <v>TEMÁTICO</v>
      </c>
      <c r="C1423" s="62" t="str">
        <f aca="false">VLOOKUP(A1423,PROGRAMAS!A:I,2,0)</f>
        <v>MINERAÇÃO PARA O DESENVOLVIMENTO SUSTENTÁVEL</v>
      </c>
      <c r="D1423" s="62" t="str">
        <f aca="false">VLOOKUP(A1423,PROGRAMAS!A:O,3,0)</f>
        <v>DIRETRIZ II</v>
      </c>
      <c r="E1423" s="62" t="str">
        <f aca="false">VLOOKUP(A1423,PROGRAMAS!A:O,6,0)</f>
        <v>DESENVOLVIMENTO ECONÔMICO</v>
      </c>
      <c r="F1423" s="73" t="e">
        <f aca="false">#N/A</f>
        <v>#N/A</v>
      </c>
      <c r="G1423" s="66" t="e">
        <f aca="false">VLOOKUP(F1423,'AÇÕES ORÇAMENTÁRIAS'!D:E,2,0)</f>
        <v>#N/A</v>
      </c>
      <c r="H1423" s="65" t="e">
        <f aca="false">VLOOKUP(CONCATENATE(G1423,J1423),'AÇÕES ORÇAMENTÁRIAS'!O:P,2,0)</f>
        <v>#N/A</v>
      </c>
      <c r="I1423" s="65" t="e">
        <f aca="false">VLOOKUP(CONCATENATE(G1423,J1423),'AÇÕES ORÇAMENTÁRIAS'!O:Q,3,0)</f>
        <v>#N/A</v>
      </c>
      <c r="J1423" s="66" t="str">
        <f aca="false">LEFT(K1423,5)</f>
        <v>50101</v>
      </c>
      <c r="K1423" s="67" t="s">
        <v>2802</v>
      </c>
      <c r="L1423" s="82" t="s">
        <v>2826</v>
      </c>
      <c r="M1423" s="66" t="str">
        <f aca="false">VLOOKUP(L1423,'AÇÕES ESTRATÉGICAS'!D:E,2,0)</f>
        <v>2465</v>
      </c>
      <c r="N1423" s="66" t="str">
        <f aca="false">CONCATENATE(J1423,O1423)</f>
        <v>50101PROJETO DE LEI DO PLANO ESTADUAL DE MINERAÇÃO</v>
      </c>
      <c r="O1423" s="13" t="s">
        <v>2829</v>
      </c>
      <c r="P1423" s="13" t="s">
        <v>741</v>
      </c>
      <c r="Q1423" s="15" t="n">
        <v>1</v>
      </c>
      <c r="R1423" s="69" t="str">
        <f aca="false">VLOOKUP(O1423,'PRODUTOS PPA'!G:G,1,0)</f>
        <v>PROJETO DE LEI DO PLANO ESTADUAL DE MINERAÇÃO</v>
      </c>
      <c r="S1423" s="15" t="e">
        <f aca="false">#N/A</f>
        <v>#N/A</v>
      </c>
      <c r="T1423" s="15" t="e">
        <f aca="false">#N/A</f>
        <v>#N/A</v>
      </c>
      <c r="U1423" s="15" t="e">
        <f aca="false">#N/A</f>
        <v>#N/A</v>
      </c>
      <c r="V1423" s="15"/>
      <c r="W1423" s="13"/>
      <c r="X1423" s="13"/>
      <c r="Y1423" s="13"/>
      <c r="Z1423" s="13"/>
      <c r="AA1423" s="13"/>
      <c r="AB1423" s="13"/>
      <c r="AC1423" s="13"/>
      <c r="AD1423" s="13"/>
      <c r="AE1423" s="13"/>
      <c r="AF1423" s="13"/>
    </row>
    <row r="1424" customFormat="false" ht="15" hidden="false" customHeight="true" outlineLevel="0" collapsed="false">
      <c r="A1424" s="60" t="s">
        <v>82</v>
      </c>
      <c r="B1424" s="61" t="str">
        <f aca="false">VLOOKUP(A1424,PROGRAMAS!A:I,5,0)</f>
        <v>TEMÁTICO</v>
      </c>
      <c r="C1424" s="62" t="str">
        <f aca="false">VLOOKUP(A1424,PROGRAMAS!A:I,2,0)</f>
        <v>MINERAÇÃO PARA O DESENVOLVIMENTO SUSTENTÁVEL</v>
      </c>
      <c r="D1424" s="62" t="str">
        <f aca="false">VLOOKUP(A1424,PROGRAMAS!A:O,3,0)</f>
        <v>DIRETRIZ II</v>
      </c>
      <c r="E1424" s="62" t="str">
        <f aca="false">VLOOKUP(A1424,PROGRAMAS!A:O,6,0)</f>
        <v>DESENVOLVIMENTO ECONÔMICO</v>
      </c>
      <c r="F1424" s="73" t="e">
        <f aca="false">#N/A</f>
        <v>#N/A</v>
      </c>
      <c r="G1424" s="66" t="e">
        <f aca="false">VLOOKUP(F1424,'AÇÕES ORÇAMENTÁRIAS'!D:E,2,0)</f>
        <v>#N/A</v>
      </c>
      <c r="H1424" s="65" t="e">
        <f aca="false">VLOOKUP(CONCATENATE(G1424,J1424),'AÇÕES ORÇAMENTÁRIAS'!O:P,2,0)</f>
        <v>#N/A</v>
      </c>
      <c r="I1424" s="65" t="e">
        <f aca="false">VLOOKUP(CONCATENATE(G1424,J1424),'AÇÕES ORÇAMENTÁRIAS'!O:Q,3,0)</f>
        <v>#N/A</v>
      </c>
      <c r="J1424" s="66" t="str">
        <f aca="false">LEFT(K1424,5)</f>
        <v>50101</v>
      </c>
      <c r="K1424" s="67" t="s">
        <v>2802</v>
      </c>
      <c r="L1424" s="82" t="s">
        <v>2826</v>
      </c>
      <c r="M1424" s="66" t="str">
        <f aca="false">VLOOKUP(L1424,'AÇÕES ESTRATÉGICAS'!D:E,2,0)</f>
        <v>2465</v>
      </c>
      <c r="N1424" s="66" t="str">
        <f aca="false">CONCATENATE(J1424,O1424)</f>
        <v>50101PROJETO DE LEI QUE REGULAMENTA O PODER DE POLICIA DA SEMINPER QUANTO À EXPLORAÇÃO DE RECURSOS MINERÁRIOS</v>
      </c>
      <c r="O1424" s="13" t="s">
        <v>2830</v>
      </c>
      <c r="P1424" s="13" t="s">
        <v>741</v>
      </c>
      <c r="Q1424" s="15" t="n">
        <v>1</v>
      </c>
      <c r="R1424" s="69" t="str">
        <f aca="false">VLOOKUP(O1424,'PRODUTOS PPA'!G:G,1,0)</f>
        <v>PROJETO DE LEI QUE REGULAMENTA O PODER DE POLICIA DA SEMINPER QUANTO À EXPLORAÇÃO DE RECURSOS MINERÁRIOS</v>
      </c>
      <c r="S1424" s="15" t="e">
        <f aca="false">#N/A</f>
        <v>#N/A</v>
      </c>
      <c r="T1424" s="15" t="e">
        <f aca="false">#N/A</f>
        <v>#N/A</v>
      </c>
      <c r="U1424" s="15" t="e">
        <f aca="false">#N/A</f>
        <v>#N/A</v>
      </c>
      <c r="V1424" s="15"/>
      <c r="W1424" s="13"/>
      <c r="X1424" s="13"/>
      <c r="Y1424" s="13"/>
      <c r="Z1424" s="13"/>
      <c r="AA1424" s="13"/>
      <c r="AB1424" s="13"/>
      <c r="AC1424" s="13"/>
      <c r="AD1424" s="13"/>
      <c r="AE1424" s="13"/>
      <c r="AF1424" s="13"/>
    </row>
    <row r="1425" customFormat="false" ht="15" hidden="false" customHeight="true" outlineLevel="0" collapsed="false">
      <c r="A1425" s="60" t="s">
        <v>94</v>
      </c>
      <c r="B1425" s="61" t="str">
        <f aca="false">VLOOKUP(A1425,PROGRAMAS!A:I,5,0)</f>
        <v>GESTÃO</v>
      </c>
      <c r="C1425" s="62" t="str">
        <f aca="false">VLOOKUP(A1425,PROGRAMAS!A:I,2,0)</f>
        <v>GESTÃO E MANUTENÇÃO DO PODER EXECUTIVO</v>
      </c>
      <c r="D1425" s="62" t="str">
        <f aca="false">VLOOKUP(A1425,PROGRAMAS!A:O,3,0)</f>
        <v>DIRETRIZ IV</v>
      </c>
      <c r="E1425" s="62"/>
      <c r="F1425" s="74" t="s">
        <v>255</v>
      </c>
      <c r="G1425" s="66" t="str">
        <f aca="false">VLOOKUP(F1425,'AÇÕES ORÇAMENTÁRIAS'!D:E,2,0)</f>
        <v>2000</v>
      </c>
      <c r="H1425" s="65" t="n">
        <f aca="false">VLOOKUP(CONCATENATE(G1425,J1425),'AÇÕES ORÇAMENTÁRIAS'!O:P,2,0)</f>
        <v>597000</v>
      </c>
      <c r="I1425" s="65" t="n">
        <f aca="false">VLOOKUP(CONCATENATE(G1425,J1425),'AÇÕES ORÇAMENTÁRIAS'!O:Q,3,0)</f>
        <v>245558.03</v>
      </c>
      <c r="J1425" s="66" t="str">
        <f aca="false">LEFT(K1425,5)</f>
        <v>50101</v>
      </c>
      <c r="K1425" s="67" t="s">
        <v>2802</v>
      </c>
      <c r="L1425" s="82" t="s">
        <v>2831</v>
      </c>
      <c r="M1425" s="66" t="str">
        <f aca="false">VLOOKUP(L1425,'AÇÕES ESTRATÉGICAS'!D:E,2,0)</f>
        <v>2626</v>
      </c>
      <c r="N1425" s="66" t="str">
        <f aca="false">CONCATENATE(J1425,O1425)</f>
        <v>50101GESTÃO EFICIENTE</v>
      </c>
      <c r="O1425" s="13" t="s">
        <v>269</v>
      </c>
      <c r="P1425" s="13" t="s">
        <v>136</v>
      </c>
      <c r="Q1425" s="15" t="n">
        <v>85</v>
      </c>
      <c r="R1425" s="69" t="str">
        <f aca="false">VLOOKUP(O1425,'PRODUTOS PPA'!G:G,1,0)</f>
        <v>GESTÃO EFICIENTE</v>
      </c>
      <c r="S1425" s="15" t="s">
        <v>255</v>
      </c>
      <c r="T1425" s="15" t="s">
        <v>260</v>
      </c>
      <c r="U1425" s="15" t="n">
        <v>597000</v>
      </c>
      <c r="V1425" s="15"/>
      <c r="W1425" s="13"/>
      <c r="X1425" s="13"/>
      <c r="Y1425" s="13"/>
      <c r="Z1425" s="13"/>
      <c r="AA1425" s="13"/>
      <c r="AB1425" s="13"/>
      <c r="AC1425" s="13"/>
      <c r="AD1425" s="13"/>
      <c r="AE1425" s="13"/>
      <c r="AF1425" s="13"/>
    </row>
    <row r="1426" customFormat="false" ht="15" hidden="false" customHeight="true" outlineLevel="0" collapsed="false">
      <c r="A1426" s="60" t="s">
        <v>81</v>
      </c>
      <c r="B1426" s="61" t="str">
        <f aca="false">VLOOKUP(A1426,PROGRAMAS!A:I,5,0)</f>
        <v>TEMÁTICO</v>
      </c>
      <c r="C1426" s="62" t="str">
        <f aca="false">VLOOKUP(A1426,PROGRAMAS!A:I,2,0)</f>
        <v>ENERGIAS RENOVÁVEIS PARA O DESENVOLVIMENTO</v>
      </c>
      <c r="D1426" s="62" t="str">
        <f aca="false">VLOOKUP(A1426,PROGRAMAS!A:O,3,0)</f>
        <v>DIRETRIZ II</v>
      </c>
      <c r="E1426" s="62" t="str">
        <f aca="false">VLOOKUP(A1426,PROGRAMAS!A:O,6,0)</f>
        <v>DESENVOLVIMENTO ECONÔMICO</v>
      </c>
      <c r="F1426" s="74" t="s">
        <v>2832</v>
      </c>
      <c r="G1426" s="66" t="str">
        <f aca="false">VLOOKUP(F1426,'AÇÕES ORÇAMENTÁRIAS'!D:E,2,0)</f>
        <v>1026</v>
      </c>
      <c r="H1426" s="65" t="n">
        <f aca="false">VLOOKUP(CONCATENATE(G1426,J1426),'AÇÕES ORÇAMENTÁRIAS'!O:P,2,0)</f>
        <v>216172</v>
      </c>
      <c r="I1426" s="65" t="n">
        <f aca="false">VLOOKUP(CONCATENATE(G1426,J1426),'AÇÕES ORÇAMENTÁRIAS'!O:Q,3,0)</f>
        <v>0</v>
      </c>
      <c r="J1426" s="66" t="str">
        <f aca="false">LEFT(K1426,5)</f>
        <v>50201</v>
      </c>
      <c r="K1426" s="67" t="s">
        <v>2833</v>
      </c>
      <c r="L1426" s="82" t="s">
        <v>2832</v>
      </c>
      <c r="M1426" s="66" t="str">
        <f aca="false">VLOOKUP(L1426,'AÇÕES ESTRATÉGICAS'!D:E,2,0)</f>
        <v>2558</v>
      </c>
      <c r="N1426" s="66" t="str">
        <f aca="false">CONCATENATE(J1426,O1426)</f>
        <v>50201GÁS NATURAL DISTRIBUÍDO</v>
      </c>
      <c r="O1426" s="74" t="s">
        <v>2834</v>
      </c>
      <c r="P1426" s="74" t="s">
        <v>2835</v>
      </c>
      <c r="Q1426" s="15" t="n">
        <v>800</v>
      </c>
      <c r="R1426" s="69" t="str">
        <f aca="false">VLOOKUP(O1426,'PRODUTOS PPA'!G:G,1,0)</f>
        <v>GÁS NATURAL DISTRIBUÍDO</v>
      </c>
      <c r="S1426" s="15" t="s">
        <v>2832</v>
      </c>
      <c r="T1426" s="15" t="s">
        <v>2836</v>
      </c>
      <c r="U1426" s="15" t="n">
        <v>216172</v>
      </c>
      <c r="V1426" s="15"/>
      <c r="W1426" s="13"/>
      <c r="X1426" s="13"/>
      <c r="Y1426" s="13"/>
      <c r="Z1426" s="13"/>
      <c r="AA1426" s="13"/>
      <c r="AB1426" s="13"/>
      <c r="AC1426" s="13"/>
      <c r="AD1426" s="13"/>
      <c r="AE1426" s="13"/>
      <c r="AF1426" s="13"/>
    </row>
    <row r="1427" customFormat="false" ht="15" hidden="false" customHeight="true" outlineLevel="0" collapsed="false">
      <c r="A1427" s="60" t="s">
        <v>51</v>
      </c>
      <c r="B1427" s="61" t="str">
        <f aca="false">VLOOKUP(A1427,PROGRAMAS!A:I,5,0)</f>
        <v>TEMÁTICO</v>
      </c>
      <c r="C1427" s="62" t="str">
        <f aca="false">VLOOKUP(A1427,PROGRAMAS!A:I,2,0)</f>
        <v>GESTÃO MODERNA ORIENTADA PARA RESULTADOS</v>
      </c>
      <c r="D1427" s="62" t="str">
        <f aca="false">VLOOKUP(A1427,PROGRAMAS!A:O,3,0)</f>
        <v>DIRETRIZ IV</v>
      </c>
      <c r="E1427" s="62" t="str">
        <f aca="false">VLOOKUP(A1427,PROGRAMAS!A:O,6,0)</f>
        <v>INSTITUCIONAL</v>
      </c>
      <c r="F1427" s="74" t="s">
        <v>2837</v>
      </c>
      <c r="G1427" s="66" t="str">
        <f aca="false">VLOOKUP(F1427,'AÇÕES ORÇAMENTÁRIAS'!D:E,2,0)</f>
        <v>2526</v>
      </c>
      <c r="H1427" s="65" t="n">
        <f aca="false">VLOOKUP(CONCATENATE(G1427,J1427),'AÇÕES ORÇAMENTÁRIAS'!O:P,2,0)</f>
        <v>4460000</v>
      </c>
      <c r="I1427" s="65" t="n">
        <f aca="false">VLOOKUP(CONCATENATE(G1427,J1427),'AÇÕES ORÇAMENTÁRIAS'!O:Q,3,0)</f>
        <v>1972886.67</v>
      </c>
      <c r="J1427" s="66" t="str">
        <f aca="false">LEFT(K1427,5)</f>
        <v>51101</v>
      </c>
      <c r="K1427" s="67" t="s">
        <v>2838</v>
      </c>
      <c r="L1427" s="82" t="s">
        <v>2839</v>
      </c>
      <c r="M1427" s="66" t="str">
        <f aca="false">VLOOKUP(L1427,'AÇÕES ESTRATÉGICAS'!D:E,2,0)</f>
        <v>2684</v>
      </c>
      <c r="N1427" s="66" t="str">
        <f aca="false">CONCATENATE(J1427,O1427)</f>
        <v>51101CENTROS DE FORMAÇÃO CULTURAL IMPLANTADOS</v>
      </c>
      <c r="O1427" s="74" t="s">
        <v>2840</v>
      </c>
      <c r="P1427" s="74" t="s">
        <v>376</v>
      </c>
      <c r="Q1427" s="15" t="n">
        <v>6</v>
      </c>
      <c r="R1427" s="69" t="str">
        <f aca="false">VLOOKUP(O1427,'PRODUTOS PPA'!G:G,1,0)</f>
        <v>CENTROS DE FORMAÇÃO CULTURAL IMPLANTADOS</v>
      </c>
      <c r="S1427" s="15" t="s">
        <v>2837</v>
      </c>
      <c r="T1427" s="15" t="s">
        <v>2841</v>
      </c>
      <c r="U1427" s="15" t="n">
        <v>4460000</v>
      </c>
      <c r="V1427" s="15"/>
      <c r="W1427" s="13"/>
      <c r="X1427" s="13"/>
      <c r="Y1427" s="13"/>
      <c r="Z1427" s="13"/>
      <c r="AA1427" s="13"/>
      <c r="AB1427" s="13"/>
      <c r="AC1427" s="13"/>
      <c r="AD1427" s="13"/>
      <c r="AE1427" s="13"/>
      <c r="AF1427" s="13"/>
    </row>
    <row r="1428" customFormat="false" ht="15" hidden="false" customHeight="true" outlineLevel="0" collapsed="false">
      <c r="A1428" s="60" t="s">
        <v>51</v>
      </c>
      <c r="B1428" s="61" t="str">
        <f aca="false">VLOOKUP(A1428,PROGRAMAS!A:I,5,0)</f>
        <v>TEMÁTICO</v>
      </c>
      <c r="C1428" s="62" t="str">
        <f aca="false">VLOOKUP(A1428,PROGRAMAS!A:I,2,0)</f>
        <v>GESTÃO MODERNA ORIENTADA PARA RESULTADOS</v>
      </c>
      <c r="D1428" s="62" t="str">
        <f aca="false">VLOOKUP(A1428,PROGRAMAS!A:O,3,0)</f>
        <v>DIRETRIZ IV</v>
      </c>
      <c r="E1428" s="62" t="str">
        <f aca="false">VLOOKUP(A1428,PROGRAMAS!A:O,6,0)</f>
        <v>INSTITUCIONAL</v>
      </c>
      <c r="F1428" s="74" t="s">
        <v>2837</v>
      </c>
      <c r="G1428" s="66" t="str">
        <f aca="false">VLOOKUP(F1428,'AÇÕES ORÇAMENTÁRIAS'!D:E,2,0)</f>
        <v>2526</v>
      </c>
      <c r="H1428" s="65" t="n">
        <f aca="false">VLOOKUP(CONCATENATE(G1428,J1428),'AÇÕES ORÇAMENTÁRIAS'!O:P,2,0)</f>
        <v>4460000</v>
      </c>
      <c r="I1428" s="65" t="n">
        <f aca="false">VLOOKUP(CONCATENATE(G1428,J1428),'AÇÕES ORÇAMENTÁRIAS'!O:Q,3,0)</f>
        <v>1972886.67</v>
      </c>
      <c r="J1428" s="66" t="str">
        <f aca="false">LEFT(K1428,5)</f>
        <v>51101</v>
      </c>
      <c r="K1428" s="67" t="s">
        <v>2838</v>
      </c>
      <c r="L1428" s="82" t="s">
        <v>2839</v>
      </c>
      <c r="M1428" s="66" t="str">
        <f aca="false">VLOOKUP(L1428,'AÇÕES ESTRATÉGICAS'!D:E,2,0)</f>
        <v>2684</v>
      </c>
      <c r="N1428" s="66" t="str">
        <f aca="false">CONCATENATE(J1428,O1428)</f>
        <v>51101SERVIDORES/COLABORADORES CAPACITADOS E/OU QUALIFICADOS</v>
      </c>
      <c r="O1428" s="13" t="s">
        <v>2842</v>
      </c>
      <c r="P1428" s="13" t="s">
        <v>147</v>
      </c>
      <c r="Q1428" s="15" t="n">
        <v>20</v>
      </c>
      <c r="R1428" s="69" t="str">
        <f aca="false">VLOOKUP(O1428,'PRODUTOS PPA'!G:G,1,0)</f>
        <v>SERVIDORES/COLABORADORES CAPACITADOS E/OU QUALIFICADOS</v>
      </c>
      <c r="S1428" s="15" t="s">
        <v>2837</v>
      </c>
      <c r="T1428" s="15" t="s">
        <v>2841</v>
      </c>
      <c r="U1428" s="15" t="n">
        <v>4460000</v>
      </c>
      <c r="V1428" s="15"/>
      <c r="W1428" s="13"/>
      <c r="X1428" s="13"/>
      <c r="Y1428" s="13"/>
      <c r="Z1428" s="13"/>
      <c r="AA1428" s="13"/>
      <c r="AB1428" s="13"/>
      <c r="AC1428" s="13"/>
      <c r="AD1428" s="13"/>
      <c r="AE1428" s="13"/>
      <c r="AF1428" s="13"/>
    </row>
    <row r="1429" customFormat="false" ht="15" hidden="false" customHeight="true" outlineLevel="0" collapsed="false">
      <c r="A1429" s="60" t="s">
        <v>67</v>
      </c>
      <c r="B1429" s="61" t="str">
        <f aca="false">VLOOKUP(A1429,PROGRAMAS!A:I,5,0)</f>
        <v>TEMÁTICO</v>
      </c>
      <c r="C1429" s="62" t="str">
        <f aca="false">VLOOKUP(A1429,PROGRAMAS!A:I,2,0)</f>
        <v>CULTURA: PROMOÇÃO, PRESERVAÇÃO E ACESSO</v>
      </c>
      <c r="D1429" s="62" t="str">
        <f aca="false">VLOOKUP(A1429,PROGRAMAS!A:O,3,0)</f>
        <v>DIRETRIZ I</v>
      </c>
      <c r="E1429" s="62" t="str">
        <f aca="false">VLOOKUP(A1429,PROGRAMAS!A:O,6,0)</f>
        <v>EDUCAÇÃO, CULTURA, ESPORTE E LAZER</v>
      </c>
      <c r="F1429" s="74" t="s">
        <v>2843</v>
      </c>
      <c r="G1429" s="66" t="n">
        <v>2004</v>
      </c>
      <c r="H1429" s="65" t="n">
        <f aca="false">VLOOKUP(CONCATENATE(G1429,J1429),'AÇÕES ORÇAMENTÁRIAS'!O:P,2,0)</f>
        <v>146000</v>
      </c>
      <c r="I1429" s="65" t="n">
        <f aca="false">VLOOKUP(CONCATENATE(G1429,J1429),'AÇÕES ORÇAMENTÁRIAS'!O:Q,3,0)</f>
        <v>0</v>
      </c>
      <c r="J1429" s="66" t="str">
        <f aca="false">LEFT(K1429,5)</f>
        <v>51101</v>
      </c>
      <c r="K1429" s="67" t="s">
        <v>2838</v>
      </c>
      <c r="L1429" s="82" t="s">
        <v>2844</v>
      </c>
      <c r="M1429" s="66" t="str">
        <f aca="false">VLOOKUP(L1429,'AÇÕES ESTRATÉGICAS'!D:E,2,0)</f>
        <v>2717</v>
      </c>
      <c r="N1429" s="66" t="str">
        <f aca="false">CONCATENATE(J1429,O1429)</f>
        <v>51101MANUTENÇÃO E CONSERVAÇÃO DE BENS PROTEGIDOS REALIZADAS</v>
      </c>
      <c r="O1429" s="74" t="s">
        <v>2845</v>
      </c>
      <c r="P1429" s="74" t="s">
        <v>376</v>
      </c>
      <c r="Q1429" s="15" t="n">
        <v>15</v>
      </c>
      <c r="R1429" s="69" t="str">
        <f aca="false">VLOOKUP(O1429,'PRODUTOS PPA'!G:G,1,0)</f>
        <v>MANUTENÇÃO E CONSERVAÇÃO DE BENS PROTEGIDOS REALIZADAS</v>
      </c>
      <c r="S1429" s="15" t="s">
        <v>2843</v>
      </c>
      <c r="T1429" s="15" t="n">
        <v>2004</v>
      </c>
      <c r="U1429" s="15" t="n">
        <v>146000</v>
      </c>
      <c r="V1429" s="15"/>
      <c r="W1429" s="13"/>
      <c r="X1429" s="13"/>
      <c r="Y1429" s="13"/>
      <c r="Z1429" s="13"/>
      <c r="AA1429" s="13"/>
      <c r="AB1429" s="13"/>
      <c r="AC1429" s="13"/>
      <c r="AD1429" s="13"/>
      <c r="AE1429" s="13"/>
      <c r="AF1429" s="13"/>
    </row>
    <row r="1430" customFormat="false" ht="15" hidden="false" customHeight="true" outlineLevel="0" collapsed="false">
      <c r="A1430" s="60" t="s">
        <v>67</v>
      </c>
      <c r="B1430" s="61" t="str">
        <f aca="false">VLOOKUP(A1430,PROGRAMAS!A:I,5,0)</f>
        <v>TEMÁTICO</v>
      </c>
      <c r="C1430" s="62" t="str">
        <f aca="false">VLOOKUP(A1430,PROGRAMAS!A:I,2,0)</f>
        <v>CULTURA: PROMOÇÃO, PRESERVAÇÃO E ACESSO</v>
      </c>
      <c r="D1430" s="62" t="str">
        <f aca="false">VLOOKUP(A1430,PROGRAMAS!A:O,3,0)</f>
        <v>DIRETRIZ I</v>
      </c>
      <c r="E1430" s="62" t="str">
        <f aca="false">VLOOKUP(A1430,PROGRAMAS!A:O,6,0)</f>
        <v>EDUCAÇÃO, CULTURA, ESPORTE E LAZER</v>
      </c>
      <c r="F1430" s="74" t="s">
        <v>2843</v>
      </c>
      <c r="G1430" s="66" t="n">
        <v>2004</v>
      </c>
      <c r="H1430" s="65" t="n">
        <f aca="false">VLOOKUP(CONCATENATE(G1430,J1430),'AÇÕES ORÇAMENTÁRIAS'!O:P,2,0)</f>
        <v>146000</v>
      </c>
      <c r="I1430" s="65" t="n">
        <f aca="false">VLOOKUP(CONCATENATE(G1430,J1430),'AÇÕES ORÇAMENTÁRIAS'!O:Q,3,0)</f>
        <v>0</v>
      </c>
      <c r="J1430" s="66" t="str">
        <f aca="false">LEFT(K1430,5)</f>
        <v>51101</v>
      </c>
      <c r="K1430" s="67" t="s">
        <v>2838</v>
      </c>
      <c r="L1430" s="82" t="s">
        <v>2844</v>
      </c>
      <c r="M1430" s="66" t="str">
        <f aca="false">VLOOKUP(L1430,'AÇÕES ESTRATÉGICAS'!D:E,2,0)</f>
        <v>2717</v>
      </c>
      <c r="N1430" s="66" t="str">
        <f aca="false">CONCATENATE(J1430,O1430)</f>
        <v>51101RECONHECIMENTO DE BENS DE NATUREZA MATERIAL E IMATERIAL REALIZADO</v>
      </c>
      <c r="O1430" s="74" t="s">
        <v>2846</v>
      </c>
      <c r="P1430" s="74" t="s">
        <v>376</v>
      </c>
      <c r="Q1430" s="15" t="n">
        <v>40</v>
      </c>
      <c r="R1430" s="69" t="str">
        <f aca="false">VLOOKUP(O1430,'PRODUTOS PPA'!G:G,1,0)</f>
        <v>RECONHECIMENTO DE BENS DE NATUREZA MATERIAL E IMATERIAL REALIZADO</v>
      </c>
      <c r="S1430" s="15" t="s">
        <v>2843</v>
      </c>
      <c r="T1430" s="15" t="n">
        <v>2004</v>
      </c>
      <c r="U1430" s="15" t="n">
        <v>146000</v>
      </c>
      <c r="V1430" s="15"/>
      <c r="W1430" s="13"/>
      <c r="X1430" s="13"/>
      <c r="Y1430" s="13"/>
      <c r="Z1430" s="13"/>
      <c r="AA1430" s="13"/>
      <c r="AB1430" s="13"/>
      <c r="AC1430" s="13"/>
      <c r="AD1430" s="13"/>
      <c r="AE1430" s="13"/>
      <c r="AF1430" s="13"/>
    </row>
    <row r="1431" customFormat="false" ht="15" hidden="false" customHeight="true" outlineLevel="0" collapsed="false">
      <c r="A1431" s="60" t="s">
        <v>67</v>
      </c>
      <c r="B1431" s="61" t="str">
        <f aca="false">VLOOKUP(A1431,PROGRAMAS!A:I,5,0)</f>
        <v>TEMÁTICO</v>
      </c>
      <c r="C1431" s="62" t="str">
        <f aca="false">VLOOKUP(A1431,PROGRAMAS!A:I,2,0)</f>
        <v>CULTURA: PROMOÇÃO, PRESERVAÇÃO E ACESSO</v>
      </c>
      <c r="D1431" s="62" t="str">
        <f aca="false">VLOOKUP(A1431,PROGRAMAS!A:O,3,0)</f>
        <v>DIRETRIZ I</v>
      </c>
      <c r="E1431" s="62" t="str">
        <f aca="false">VLOOKUP(A1431,PROGRAMAS!A:O,6,0)</f>
        <v>EDUCAÇÃO, CULTURA, ESPORTE E LAZER</v>
      </c>
      <c r="F1431" s="74" t="s">
        <v>2847</v>
      </c>
      <c r="G1431" s="66" t="str">
        <f aca="false">VLOOKUP(F1431,'AÇÕES ORÇAMENTÁRIAS'!D:E,2,0)</f>
        <v>1286</v>
      </c>
      <c r="H1431" s="65" t="n">
        <f aca="false">VLOOKUP(CONCATENATE(G1431,J1431),'AÇÕES ORÇAMENTÁRIAS'!O:P,2,0)</f>
        <v>3939295</v>
      </c>
      <c r="I1431" s="65" t="n">
        <f aca="false">VLOOKUP(CONCATENATE(G1431,J1431),'AÇÕES ORÇAMENTÁRIAS'!O:Q,3,0)</f>
        <v>600480</v>
      </c>
      <c r="J1431" s="66" t="str">
        <f aca="false">LEFT(K1431,5)</f>
        <v>51101</v>
      </c>
      <c r="K1431" s="67" t="s">
        <v>2838</v>
      </c>
      <c r="L1431" s="82" t="s">
        <v>2848</v>
      </c>
      <c r="M1431" s="66" t="str">
        <f aca="false">VLOOKUP(L1431,'AÇÕES ESTRATÉGICAS'!D:E,2,0)</f>
        <v>2605</v>
      </c>
      <c r="N1431" s="66" t="str">
        <f aca="false">CONCATENATE(J1431,O1431)</f>
        <v>51101AÇÕES DE MICRO PROJETOS CULTURAIS REALIZADAS</v>
      </c>
      <c r="O1431" s="74" t="s">
        <v>2849</v>
      </c>
      <c r="P1431" s="74" t="s">
        <v>376</v>
      </c>
      <c r="Q1431" s="15" t="n">
        <v>30</v>
      </c>
      <c r="R1431" s="69" t="str">
        <f aca="false">VLOOKUP(O1431,'PRODUTOS PPA'!G:G,1,0)</f>
        <v>AÇÕES DE MICRO PROJETOS CULTURAIS REALIZADAS</v>
      </c>
      <c r="S1431" s="15" t="s">
        <v>2847</v>
      </c>
      <c r="T1431" s="15" t="s">
        <v>2850</v>
      </c>
      <c r="U1431" s="15" t="n">
        <v>3939295</v>
      </c>
      <c r="V1431" s="15"/>
      <c r="W1431" s="13"/>
      <c r="X1431" s="13"/>
      <c r="Y1431" s="13"/>
      <c r="Z1431" s="13"/>
      <c r="AA1431" s="13"/>
      <c r="AB1431" s="13"/>
      <c r="AC1431" s="13"/>
      <c r="AD1431" s="13"/>
      <c r="AE1431" s="13"/>
      <c r="AF1431" s="13"/>
    </row>
    <row r="1432" customFormat="false" ht="15" hidden="false" customHeight="true" outlineLevel="0" collapsed="false">
      <c r="A1432" s="60" t="s">
        <v>67</v>
      </c>
      <c r="B1432" s="61" t="str">
        <f aca="false">VLOOKUP(A1432,PROGRAMAS!A:I,5,0)</f>
        <v>TEMÁTICO</v>
      </c>
      <c r="C1432" s="62" t="str">
        <f aca="false">VLOOKUP(A1432,PROGRAMAS!A:I,2,0)</f>
        <v>CULTURA: PROMOÇÃO, PRESERVAÇÃO E ACESSO</v>
      </c>
      <c r="D1432" s="62" t="str">
        <f aca="false">VLOOKUP(A1432,PROGRAMAS!A:O,3,0)</f>
        <v>DIRETRIZ I</v>
      </c>
      <c r="E1432" s="62" t="str">
        <f aca="false">VLOOKUP(A1432,PROGRAMAS!A:O,6,0)</f>
        <v>EDUCAÇÃO, CULTURA, ESPORTE E LAZER</v>
      </c>
      <c r="F1432" s="74" t="s">
        <v>2847</v>
      </c>
      <c r="G1432" s="66" t="str">
        <f aca="false">VLOOKUP(F1432,'AÇÕES ORÇAMENTÁRIAS'!D:E,2,0)</f>
        <v>1286</v>
      </c>
      <c r="H1432" s="65" t="n">
        <f aca="false">VLOOKUP(CONCATENATE(G1432,J1432),'AÇÕES ORÇAMENTÁRIAS'!O:P,2,0)</f>
        <v>3939295</v>
      </c>
      <c r="I1432" s="65" t="n">
        <f aca="false">VLOOKUP(CONCATENATE(G1432,J1432),'AÇÕES ORÇAMENTÁRIAS'!O:Q,3,0)</f>
        <v>600480</v>
      </c>
      <c r="J1432" s="66" t="str">
        <f aca="false">LEFT(K1432,5)</f>
        <v>51101</v>
      </c>
      <c r="K1432" s="67" t="s">
        <v>2838</v>
      </c>
      <c r="L1432" s="82" t="s">
        <v>2848</v>
      </c>
      <c r="M1432" s="66" t="str">
        <f aca="false">VLOOKUP(L1432,'AÇÕES ESTRATÉGICAS'!D:E,2,0)</f>
        <v>2605</v>
      </c>
      <c r="N1432" s="66" t="str">
        <f aca="false">CONCATENATE(J1432,O1432)</f>
        <v>51101CINES MAIS CULTURA IMPLANTADOS</v>
      </c>
      <c r="O1432" s="74" t="s">
        <v>2851</v>
      </c>
      <c r="P1432" s="74" t="s">
        <v>376</v>
      </c>
      <c r="Q1432" s="15" t="n">
        <v>50</v>
      </c>
      <c r="R1432" s="69" t="str">
        <f aca="false">VLOOKUP(O1432,'PRODUTOS PPA'!G:G,1,0)</f>
        <v>CINES MAIS CULTURA IMPLANTADOS</v>
      </c>
      <c r="S1432" s="15" t="s">
        <v>2847</v>
      </c>
      <c r="T1432" s="15" t="s">
        <v>2850</v>
      </c>
      <c r="U1432" s="15" t="n">
        <v>3939295</v>
      </c>
      <c r="V1432" s="15"/>
      <c r="W1432" s="13"/>
      <c r="X1432" s="13"/>
      <c r="Y1432" s="13"/>
      <c r="Z1432" s="13"/>
      <c r="AA1432" s="13"/>
      <c r="AB1432" s="13"/>
      <c r="AC1432" s="13"/>
      <c r="AD1432" s="13"/>
      <c r="AE1432" s="13"/>
      <c r="AF1432" s="13"/>
    </row>
    <row r="1433" customFormat="false" ht="15" hidden="false" customHeight="true" outlineLevel="0" collapsed="false">
      <c r="A1433" s="60" t="s">
        <v>67</v>
      </c>
      <c r="B1433" s="61" t="str">
        <f aca="false">VLOOKUP(A1433,PROGRAMAS!A:I,5,0)</f>
        <v>TEMÁTICO</v>
      </c>
      <c r="C1433" s="62" t="str">
        <f aca="false">VLOOKUP(A1433,PROGRAMAS!A:I,2,0)</f>
        <v>CULTURA: PROMOÇÃO, PRESERVAÇÃO E ACESSO</v>
      </c>
      <c r="D1433" s="62" t="str">
        <f aca="false">VLOOKUP(A1433,PROGRAMAS!A:O,3,0)</f>
        <v>DIRETRIZ I</v>
      </c>
      <c r="E1433" s="62" t="str">
        <f aca="false">VLOOKUP(A1433,PROGRAMAS!A:O,6,0)</f>
        <v>EDUCAÇÃO, CULTURA, ESPORTE E LAZER</v>
      </c>
      <c r="F1433" s="74" t="s">
        <v>2847</v>
      </c>
      <c r="G1433" s="66" t="str">
        <f aca="false">VLOOKUP(F1433,'AÇÕES ORÇAMENTÁRIAS'!D:E,2,0)</f>
        <v>1286</v>
      </c>
      <c r="H1433" s="65" t="n">
        <f aca="false">VLOOKUP(CONCATENATE(G1433,J1433),'AÇÕES ORÇAMENTÁRIAS'!O:P,2,0)</f>
        <v>3939295</v>
      </c>
      <c r="I1433" s="65" t="n">
        <f aca="false">VLOOKUP(CONCATENATE(G1433,J1433),'AÇÕES ORÇAMENTÁRIAS'!O:Q,3,0)</f>
        <v>600480</v>
      </c>
      <c r="J1433" s="66" t="str">
        <f aca="false">LEFT(K1433,5)</f>
        <v>51101</v>
      </c>
      <c r="K1433" s="67" t="s">
        <v>2838</v>
      </c>
      <c r="L1433" s="82" t="s">
        <v>2848</v>
      </c>
      <c r="M1433" s="66" t="str">
        <f aca="false">VLOOKUP(L1433,'AÇÕES ESTRATÉGICAS'!D:E,2,0)</f>
        <v>2605</v>
      </c>
      <c r="N1433" s="66" t="str">
        <f aca="false">CONCATENATE(J1433,O1433)</f>
        <v>51101PONTOS DE CULTURA AMPLIADOS E FORTALECIDOS</v>
      </c>
      <c r="O1433" s="74" t="s">
        <v>2852</v>
      </c>
      <c r="P1433" s="74" t="s">
        <v>376</v>
      </c>
      <c r="Q1433" s="15" t="n">
        <v>50</v>
      </c>
      <c r="R1433" s="69" t="str">
        <f aca="false">VLOOKUP(O1433,'PRODUTOS PPA'!G:G,1,0)</f>
        <v>PONTOS DE CULTURA AMPLIADOS E FORTALECIDOS</v>
      </c>
      <c r="S1433" s="15" t="s">
        <v>2847</v>
      </c>
      <c r="T1433" s="15" t="s">
        <v>2850</v>
      </c>
      <c r="U1433" s="15" t="n">
        <v>3939295</v>
      </c>
      <c r="V1433" s="15"/>
      <c r="W1433" s="13"/>
      <c r="X1433" s="13"/>
      <c r="Y1433" s="13"/>
      <c r="Z1433" s="13"/>
      <c r="AA1433" s="13"/>
      <c r="AB1433" s="13"/>
      <c r="AC1433" s="13"/>
      <c r="AD1433" s="13"/>
      <c r="AE1433" s="13"/>
      <c r="AF1433" s="13"/>
    </row>
    <row r="1434" customFormat="false" ht="15" hidden="false" customHeight="true" outlineLevel="0" collapsed="false">
      <c r="A1434" s="60" t="s">
        <v>67</v>
      </c>
      <c r="B1434" s="61" t="str">
        <f aca="false">VLOOKUP(A1434,PROGRAMAS!A:I,5,0)</f>
        <v>TEMÁTICO</v>
      </c>
      <c r="C1434" s="62" t="str">
        <f aca="false">VLOOKUP(A1434,PROGRAMAS!A:I,2,0)</f>
        <v>CULTURA: PROMOÇÃO, PRESERVAÇÃO E ACESSO</v>
      </c>
      <c r="D1434" s="62" t="str">
        <f aca="false">VLOOKUP(A1434,PROGRAMAS!A:O,3,0)</f>
        <v>DIRETRIZ I</v>
      </c>
      <c r="E1434" s="62" t="str">
        <f aca="false">VLOOKUP(A1434,PROGRAMAS!A:O,6,0)</f>
        <v>EDUCAÇÃO, CULTURA, ESPORTE E LAZER</v>
      </c>
      <c r="F1434" s="73" t="e">
        <f aca="false">#N/A</f>
        <v>#N/A</v>
      </c>
      <c r="G1434" s="66" t="e">
        <f aca="false">VLOOKUP(F1434,'AÇÕES ORÇAMENTÁRIAS'!D:E,2,0)</f>
        <v>#N/A</v>
      </c>
      <c r="H1434" s="65" t="e">
        <f aca="false">VLOOKUP(CONCATENATE(G1434,J1434),'AÇÕES ORÇAMENTÁRIAS'!O:P,2,0)</f>
        <v>#N/A</v>
      </c>
      <c r="I1434" s="65" t="e">
        <f aca="false">VLOOKUP(CONCATENATE(G1434,J1434),'AÇÕES ORÇAMENTÁRIAS'!O:Q,3,0)</f>
        <v>#N/A</v>
      </c>
      <c r="J1434" s="66" t="str">
        <f aca="false">LEFT(K1434,5)</f>
        <v>51101</v>
      </c>
      <c r="K1434" s="67" t="s">
        <v>2838</v>
      </c>
      <c r="L1434" s="82" t="s">
        <v>2853</v>
      </c>
      <c r="M1434" s="66" t="str">
        <f aca="false">VLOOKUP(L1434,'AÇÕES ESTRATÉGICAS'!D:E,2,0)</f>
        <v>2550</v>
      </c>
      <c r="N1434" s="66" t="str">
        <f aca="false">CONCATENATE(J1434,O1434)</f>
        <v>51101CONSULTORIAS E ASSESSORIAS DE MOBILIZAÇÃO E SENSIBILIZAÇÃO TERRITORIAL REALIZADAS</v>
      </c>
      <c r="O1434" s="13" t="s">
        <v>2854</v>
      </c>
      <c r="P1434" s="13" t="s">
        <v>332</v>
      </c>
      <c r="Q1434" s="15" t="n">
        <v>3</v>
      </c>
      <c r="R1434" s="69" t="str">
        <f aca="false">VLOOKUP(O1434,'PRODUTOS PPA'!G:G,1,0)</f>
        <v>CONSULTORIAS E ASSESSORIAS DE MOBILIZAÇÃO E SENSIBILIZAÇÃO TERRITORIAL REALIZADAS</v>
      </c>
      <c r="S1434" s="15" t="e">
        <f aca="false">#N/A</f>
        <v>#N/A</v>
      </c>
      <c r="T1434" s="15" t="e">
        <f aca="false">#N/A</f>
        <v>#N/A</v>
      </c>
      <c r="U1434" s="15" t="e">
        <f aca="false">#N/A</f>
        <v>#N/A</v>
      </c>
      <c r="V1434" s="15"/>
      <c r="W1434" s="13"/>
      <c r="X1434" s="13"/>
      <c r="Y1434" s="13"/>
      <c r="Z1434" s="13"/>
      <c r="AA1434" s="13"/>
      <c r="AB1434" s="13"/>
      <c r="AC1434" s="13"/>
      <c r="AD1434" s="13"/>
      <c r="AE1434" s="13"/>
      <c r="AF1434" s="13"/>
    </row>
    <row r="1435" customFormat="false" ht="15" hidden="false" customHeight="true" outlineLevel="0" collapsed="false">
      <c r="A1435" s="60" t="s">
        <v>67</v>
      </c>
      <c r="B1435" s="61" t="str">
        <f aca="false">VLOOKUP(A1435,PROGRAMAS!A:I,5,0)</f>
        <v>TEMÁTICO</v>
      </c>
      <c r="C1435" s="62" t="str">
        <f aca="false">VLOOKUP(A1435,PROGRAMAS!A:I,2,0)</f>
        <v>CULTURA: PROMOÇÃO, PRESERVAÇÃO E ACESSO</v>
      </c>
      <c r="D1435" s="62" t="str">
        <f aca="false">VLOOKUP(A1435,PROGRAMAS!A:O,3,0)</f>
        <v>DIRETRIZ I</v>
      </c>
      <c r="E1435" s="62" t="str">
        <f aca="false">VLOOKUP(A1435,PROGRAMAS!A:O,6,0)</f>
        <v>EDUCAÇÃO, CULTURA, ESPORTE E LAZER</v>
      </c>
      <c r="F1435" s="73" t="e">
        <f aca="false">#N/A</f>
        <v>#N/A</v>
      </c>
      <c r="G1435" s="66" t="e">
        <f aca="false">VLOOKUP(F1435,'AÇÕES ORÇAMENTÁRIAS'!D:E,2,0)</f>
        <v>#N/A</v>
      </c>
      <c r="H1435" s="65" t="e">
        <f aca="false">VLOOKUP(CONCATENATE(G1435,J1435),'AÇÕES ORÇAMENTÁRIAS'!O:P,2,0)</f>
        <v>#N/A</v>
      </c>
      <c r="I1435" s="65" t="e">
        <f aca="false">VLOOKUP(CONCATENATE(G1435,J1435),'AÇÕES ORÇAMENTÁRIAS'!O:Q,3,0)</f>
        <v>#N/A</v>
      </c>
      <c r="J1435" s="66" t="str">
        <f aca="false">LEFT(K1435,5)</f>
        <v>51101</v>
      </c>
      <c r="K1435" s="67" t="s">
        <v>2838</v>
      </c>
      <c r="L1435" s="82" t="s">
        <v>2855</v>
      </c>
      <c r="M1435" s="66" t="str">
        <f aca="false">VLOOKUP(L1435,'AÇÕES ESTRATÉGICAS'!D:E,2,0)</f>
        <v>2582</v>
      </c>
      <c r="N1435" s="66" t="str">
        <f aca="false">CONCATENATE(J1435,O1435)</f>
        <v>51101ATIVIDADES DO CALENDÁRIO CULTURAL DO ESTADO APOIADAS</v>
      </c>
      <c r="O1435" s="74" t="s">
        <v>2856</v>
      </c>
      <c r="P1435" s="74" t="s">
        <v>376</v>
      </c>
      <c r="Q1435" s="15" t="n">
        <v>70</v>
      </c>
      <c r="R1435" s="69" t="str">
        <f aca="false">VLOOKUP(O1435,'PRODUTOS PPA'!G:G,1,0)</f>
        <v>ATIVIDADES DO CALENDÁRIO CULTURAL DO ESTADO APOIADAS</v>
      </c>
      <c r="S1435" s="15" t="e">
        <f aca="false">#N/A</f>
        <v>#N/A</v>
      </c>
      <c r="T1435" s="15" t="e">
        <f aca="false">#N/A</f>
        <v>#N/A</v>
      </c>
      <c r="U1435" s="15" t="e">
        <f aca="false">#N/A</f>
        <v>#N/A</v>
      </c>
      <c r="V1435" s="15"/>
      <c r="W1435" s="13"/>
      <c r="X1435" s="13"/>
      <c r="Y1435" s="13"/>
      <c r="Z1435" s="13"/>
      <c r="AA1435" s="13"/>
      <c r="AB1435" s="13"/>
      <c r="AC1435" s="13"/>
      <c r="AD1435" s="13"/>
      <c r="AE1435" s="13"/>
      <c r="AF1435" s="13"/>
    </row>
    <row r="1436" customFormat="false" ht="15" hidden="false" customHeight="true" outlineLevel="0" collapsed="false">
      <c r="A1436" s="60" t="s">
        <v>67</v>
      </c>
      <c r="B1436" s="61" t="str">
        <f aca="false">VLOOKUP(A1436,PROGRAMAS!A:I,5,0)</f>
        <v>TEMÁTICO</v>
      </c>
      <c r="C1436" s="62" t="str">
        <f aca="false">VLOOKUP(A1436,PROGRAMAS!A:I,2,0)</f>
        <v>CULTURA: PROMOÇÃO, PRESERVAÇÃO E ACESSO</v>
      </c>
      <c r="D1436" s="62" t="str">
        <f aca="false">VLOOKUP(A1436,PROGRAMAS!A:O,3,0)</f>
        <v>DIRETRIZ I</v>
      </c>
      <c r="E1436" s="62" t="str">
        <f aca="false">VLOOKUP(A1436,PROGRAMAS!A:O,6,0)</f>
        <v>EDUCAÇÃO, CULTURA, ESPORTE E LAZER</v>
      </c>
      <c r="F1436" s="73" t="e">
        <f aca="false">#N/A</f>
        <v>#N/A</v>
      </c>
      <c r="G1436" s="66" t="e">
        <f aca="false">VLOOKUP(F1436,'AÇÕES ORÇAMENTÁRIAS'!D:E,2,0)</f>
        <v>#N/A</v>
      </c>
      <c r="H1436" s="65" t="e">
        <f aca="false">VLOOKUP(CONCATENATE(G1436,J1436),'AÇÕES ORÇAMENTÁRIAS'!O:P,2,0)</f>
        <v>#N/A</v>
      </c>
      <c r="I1436" s="65" t="e">
        <f aca="false">VLOOKUP(CONCATENATE(G1436,J1436),'AÇÕES ORÇAMENTÁRIAS'!O:Q,3,0)</f>
        <v>#N/A</v>
      </c>
      <c r="J1436" s="66" t="str">
        <f aca="false">LEFT(K1436,5)</f>
        <v>51101</v>
      </c>
      <c r="K1436" s="67" t="s">
        <v>2838</v>
      </c>
      <c r="L1436" s="82" t="s">
        <v>2855</v>
      </c>
      <c r="M1436" s="66" t="str">
        <f aca="false">VLOOKUP(L1436,'AÇÕES ESTRATÉGICAS'!D:E,2,0)</f>
        <v>2582</v>
      </c>
      <c r="N1436" s="66" t="str">
        <f aca="false">CONCATENATE(J1436,O1436)</f>
        <v>51101CURSOS EM GESTÃO CULTURAL PARA GESTORES/ PRODUTORES/ ARTISTAS DESENVOLVIDOS</v>
      </c>
      <c r="O1436" s="13" t="s">
        <v>2857</v>
      </c>
      <c r="P1436" s="13" t="s">
        <v>2053</v>
      </c>
      <c r="Q1436" s="15" t="n">
        <v>100</v>
      </c>
      <c r="R1436" s="69" t="str">
        <f aca="false">VLOOKUP(O1436,'PRODUTOS PPA'!G:G,1,0)</f>
        <v>CURSOS EM GESTÃO CULTURAL PARA GESTORES/ PRODUTORES/ ARTISTAS DESENVOLVIDOS</v>
      </c>
      <c r="S1436" s="15" t="e">
        <f aca="false">#N/A</f>
        <v>#N/A</v>
      </c>
      <c r="T1436" s="15" t="e">
        <f aca="false">#N/A</f>
        <v>#N/A</v>
      </c>
      <c r="U1436" s="15" t="e">
        <f aca="false">#N/A</f>
        <v>#N/A</v>
      </c>
      <c r="V1436" s="15"/>
      <c r="W1436" s="13"/>
      <c r="X1436" s="13"/>
      <c r="Y1436" s="13"/>
      <c r="Z1436" s="13"/>
      <c r="AA1436" s="13"/>
      <c r="AB1436" s="13"/>
      <c r="AC1436" s="13"/>
      <c r="AD1436" s="13"/>
      <c r="AE1436" s="13"/>
      <c r="AF1436" s="13"/>
    </row>
    <row r="1437" customFormat="false" ht="15" hidden="false" customHeight="true" outlineLevel="0" collapsed="false">
      <c r="A1437" s="60" t="s">
        <v>67</v>
      </c>
      <c r="B1437" s="61" t="str">
        <f aca="false">VLOOKUP(A1437,PROGRAMAS!A:I,5,0)</f>
        <v>TEMÁTICO</v>
      </c>
      <c r="C1437" s="62" t="str">
        <f aca="false">VLOOKUP(A1437,PROGRAMAS!A:I,2,0)</f>
        <v>CULTURA: PROMOÇÃO, PRESERVAÇÃO E ACESSO</v>
      </c>
      <c r="D1437" s="62" t="str">
        <f aca="false">VLOOKUP(A1437,PROGRAMAS!A:O,3,0)</f>
        <v>DIRETRIZ I</v>
      </c>
      <c r="E1437" s="62" t="str">
        <f aca="false">VLOOKUP(A1437,PROGRAMAS!A:O,6,0)</f>
        <v>EDUCAÇÃO, CULTURA, ESPORTE E LAZER</v>
      </c>
      <c r="F1437" s="73" t="e">
        <f aca="false">#N/A</f>
        <v>#N/A</v>
      </c>
      <c r="G1437" s="66" t="e">
        <f aca="false">VLOOKUP(F1437,'AÇÕES ORÇAMENTÁRIAS'!D:E,2,0)</f>
        <v>#N/A</v>
      </c>
      <c r="H1437" s="65" t="e">
        <f aca="false">VLOOKUP(CONCATENATE(G1437,J1437),'AÇÕES ORÇAMENTÁRIAS'!O:P,2,0)</f>
        <v>#N/A</v>
      </c>
      <c r="I1437" s="65" t="e">
        <f aca="false">VLOOKUP(CONCATENATE(G1437,J1437),'AÇÕES ORÇAMENTÁRIAS'!O:Q,3,0)</f>
        <v>#N/A</v>
      </c>
      <c r="J1437" s="66" t="str">
        <f aca="false">LEFT(K1437,5)</f>
        <v>51101</v>
      </c>
      <c r="K1437" s="67" t="s">
        <v>2838</v>
      </c>
      <c r="L1437" s="82" t="s">
        <v>2855</v>
      </c>
      <c r="M1437" s="66" t="str">
        <f aca="false">VLOOKUP(L1437,'AÇÕES ESTRATÉGICAS'!D:E,2,0)</f>
        <v>2582</v>
      </c>
      <c r="N1437" s="66" t="str">
        <f aca="false">CONCATENATE(J1437,O1437)</f>
        <v>51101PRODUÇÃO, DIFUSÃO E CIRCULAÇÃO DE PROJETOS E ATIVIDADES CULTURAIS APOIADOS</v>
      </c>
      <c r="O1437" s="74" t="s">
        <v>2858</v>
      </c>
      <c r="P1437" s="74" t="s">
        <v>376</v>
      </c>
      <c r="Q1437" s="15" t="n">
        <v>80</v>
      </c>
      <c r="R1437" s="69" t="str">
        <f aca="false">VLOOKUP(O1437,'PRODUTOS PPA'!G:G,1,0)</f>
        <v>PRODUÇÃO, DIFUSÃO E CIRCULAÇÃO DE PROJETOS E ATIVIDADES CULTURAIS APOIADOS</v>
      </c>
      <c r="S1437" s="15" t="e">
        <f aca="false">#N/A</f>
        <v>#N/A</v>
      </c>
      <c r="T1437" s="15" t="e">
        <f aca="false">#N/A</f>
        <v>#N/A</v>
      </c>
      <c r="U1437" s="15" t="e">
        <f aca="false">#N/A</f>
        <v>#N/A</v>
      </c>
      <c r="V1437" s="15"/>
      <c r="W1437" s="13"/>
      <c r="X1437" s="13"/>
      <c r="Y1437" s="13"/>
      <c r="Z1437" s="13"/>
      <c r="AA1437" s="13"/>
      <c r="AB1437" s="13"/>
      <c r="AC1437" s="13"/>
      <c r="AD1437" s="13"/>
      <c r="AE1437" s="13"/>
      <c r="AF1437" s="13"/>
    </row>
    <row r="1438" customFormat="false" ht="15" hidden="false" customHeight="true" outlineLevel="0" collapsed="false">
      <c r="A1438" s="60" t="s">
        <v>67</v>
      </c>
      <c r="B1438" s="61" t="str">
        <f aca="false">VLOOKUP(A1438,PROGRAMAS!A:I,5,0)</f>
        <v>TEMÁTICO</v>
      </c>
      <c r="C1438" s="62" t="str">
        <f aca="false">VLOOKUP(A1438,PROGRAMAS!A:I,2,0)</f>
        <v>CULTURA: PROMOÇÃO, PRESERVAÇÃO E ACESSO</v>
      </c>
      <c r="D1438" s="62" t="str">
        <f aca="false">VLOOKUP(A1438,PROGRAMAS!A:O,3,0)</f>
        <v>DIRETRIZ I</v>
      </c>
      <c r="E1438" s="62" t="str">
        <f aca="false">VLOOKUP(A1438,PROGRAMAS!A:O,6,0)</f>
        <v>EDUCAÇÃO, CULTURA, ESPORTE E LAZER</v>
      </c>
      <c r="F1438" s="73" t="e">
        <f aca="false">#N/A</f>
        <v>#N/A</v>
      </c>
      <c r="G1438" s="66" t="e">
        <f aca="false">VLOOKUP(F1438,'AÇÕES ORÇAMENTÁRIAS'!D:E,2,0)</f>
        <v>#N/A</v>
      </c>
      <c r="H1438" s="65" t="e">
        <f aca="false">VLOOKUP(CONCATENATE(G1438,J1438),'AÇÕES ORÇAMENTÁRIAS'!O:P,2,0)</f>
        <v>#N/A</v>
      </c>
      <c r="I1438" s="65" t="e">
        <f aca="false">VLOOKUP(CONCATENATE(G1438,J1438),'AÇÕES ORÇAMENTÁRIAS'!O:Q,3,0)</f>
        <v>#N/A</v>
      </c>
      <c r="J1438" s="66" t="str">
        <f aca="false">LEFT(K1438,5)</f>
        <v>51101</v>
      </c>
      <c r="K1438" s="67" t="s">
        <v>2838</v>
      </c>
      <c r="L1438" s="82" t="s">
        <v>2859</v>
      </c>
      <c r="M1438" s="66" t="str">
        <f aca="false">VLOOKUP(L1438,'AÇÕES ESTRATÉGICAS'!D:E,2,0)</f>
        <v>2719</v>
      </c>
      <c r="N1438" s="66" t="str">
        <f aca="false">CONCATENATE(J1438,O1438)</f>
        <v>51101TERRITÓRIOS CRIATIVOS INSTITUCIONALIZADOS</v>
      </c>
      <c r="O1438" s="74" t="s">
        <v>2860</v>
      </c>
      <c r="P1438" s="74" t="s">
        <v>376</v>
      </c>
      <c r="Q1438" s="15" t="n">
        <v>8</v>
      </c>
      <c r="R1438" s="69" t="str">
        <f aca="false">VLOOKUP(O1438,'PRODUTOS PPA'!G:G,1,0)</f>
        <v>TERRITÓRIOS CRIATIVOS INSTITUCIONALIZADOS</v>
      </c>
      <c r="S1438" s="15" t="e">
        <f aca="false">#N/A</f>
        <v>#N/A</v>
      </c>
      <c r="T1438" s="15" t="e">
        <f aca="false">#N/A</f>
        <v>#N/A</v>
      </c>
      <c r="U1438" s="15" t="e">
        <f aca="false">#N/A</f>
        <v>#N/A</v>
      </c>
      <c r="V1438" s="15"/>
      <c r="W1438" s="13"/>
      <c r="X1438" s="13"/>
      <c r="Y1438" s="13"/>
      <c r="Z1438" s="13"/>
      <c r="AA1438" s="13"/>
      <c r="AB1438" s="13"/>
      <c r="AC1438" s="13"/>
      <c r="AD1438" s="13"/>
      <c r="AE1438" s="13"/>
      <c r="AF1438" s="13"/>
    </row>
    <row r="1439" customFormat="false" ht="15" hidden="false" customHeight="true" outlineLevel="0" collapsed="false">
      <c r="A1439" s="60" t="s">
        <v>67</v>
      </c>
      <c r="B1439" s="61" t="str">
        <f aca="false">VLOOKUP(A1439,PROGRAMAS!A:I,5,0)</f>
        <v>TEMÁTICO</v>
      </c>
      <c r="C1439" s="62" t="str">
        <f aca="false">VLOOKUP(A1439,PROGRAMAS!A:I,2,0)</f>
        <v>CULTURA: PROMOÇÃO, PRESERVAÇÃO E ACESSO</v>
      </c>
      <c r="D1439" s="62" t="str">
        <f aca="false">VLOOKUP(A1439,PROGRAMAS!A:O,3,0)</f>
        <v>DIRETRIZ I</v>
      </c>
      <c r="E1439" s="62" t="str">
        <f aca="false">VLOOKUP(A1439,PROGRAMAS!A:O,6,0)</f>
        <v>EDUCAÇÃO, CULTURA, ESPORTE E LAZER</v>
      </c>
      <c r="F1439" s="73" t="e">
        <f aca="false">#N/A</f>
        <v>#N/A</v>
      </c>
      <c r="G1439" s="66" t="e">
        <f aca="false">VLOOKUP(F1439,'AÇÕES ORÇAMENTÁRIAS'!D:E,2,0)</f>
        <v>#N/A</v>
      </c>
      <c r="H1439" s="65" t="e">
        <f aca="false">VLOOKUP(CONCATENATE(G1439,J1439),'AÇÕES ORÇAMENTÁRIAS'!O:P,2,0)</f>
        <v>#N/A</v>
      </c>
      <c r="I1439" s="65" t="e">
        <f aca="false">VLOOKUP(CONCATENATE(G1439,J1439),'AÇÕES ORÇAMENTÁRIAS'!O:Q,3,0)</f>
        <v>#N/A</v>
      </c>
      <c r="J1439" s="66" t="str">
        <f aca="false">LEFT(K1439,5)</f>
        <v>51101</v>
      </c>
      <c r="K1439" s="67" t="s">
        <v>2838</v>
      </c>
      <c r="L1439" s="82" t="s">
        <v>2861</v>
      </c>
      <c r="M1439" s="66" t="str">
        <f aca="false">VLOOKUP(L1439,'AÇÕES ESTRATÉGICAS'!D:E,2,0)</f>
        <v>2034</v>
      </c>
      <c r="N1439" s="66" t="str">
        <f aca="false">CONCATENATE(J1439,O1439)</f>
        <v>51101ESPAÇOS DE ARTE, CULTURA, ESPORTE E LAZER PARA A JUVENTUDE IMPLANTADOS</v>
      </c>
      <c r="O1439" s="13" t="s">
        <v>2862</v>
      </c>
      <c r="P1439" s="13" t="s">
        <v>147</v>
      </c>
      <c r="Q1439" s="15" t="n">
        <v>3</v>
      </c>
      <c r="R1439" s="69" t="str">
        <f aca="false">VLOOKUP(O1439,'PRODUTOS PPA'!G:G,1,0)</f>
        <v>ESPAÇOS DE ARTE, CULTURA, ESPORTE E LAZER PARA A JUVENTUDE IMPLANTADOS</v>
      </c>
      <c r="S1439" s="15" t="e">
        <f aca="false">#N/A</f>
        <v>#N/A</v>
      </c>
      <c r="T1439" s="15" t="e">
        <f aca="false">#N/A</f>
        <v>#N/A</v>
      </c>
      <c r="U1439" s="15" t="e">
        <f aca="false">#N/A</f>
        <v>#N/A</v>
      </c>
      <c r="V1439" s="15"/>
      <c r="W1439" s="13"/>
      <c r="X1439" s="13"/>
      <c r="Y1439" s="13"/>
      <c r="Z1439" s="13"/>
      <c r="AA1439" s="13"/>
      <c r="AB1439" s="13"/>
      <c r="AC1439" s="13"/>
      <c r="AD1439" s="13"/>
      <c r="AE1439" s="13"/>
      <c r="AF1439" s="13"/>
    </row>
    <row r="1440" customFormat="false" ht="15" hidden="false" customHeight="true" outlineLevel="0" collapsed="false">
      <c r="A1440" s="60" t="s">
        <v>94</v>
      </c>
      <c r="B1440" s="61" t="str">
        <f aca="false">VLOOKUP(A1440,PROGRAMAS!A:I,5,0)</f>
        <v>GESTÃO</v>
      </c>
      <c r="C1440" s="62" t="str">
        <f aca="false">VLOOKUP(A1440,PROGRAMAS!A:I,2,0)</f>
        <v>GESTÃO E MANUTENÇÃO DO PODER EXECUTIVO</v>
      </c>
      <c r="D1440" s="62" t="str">
        <f aca="false">VLOOKUP(A1440,PROGRAMAS!A:O,3,0)</f>
        <v>DIRETRIZ IV</v>
      </c>
      <c r="E1440" s="62"/>
      <c r="F1440" s="74" t="s">
        <v>255</v>
      </c>
      <c r="G1440" s="66" t="str">
        <f aca="false">VLOOKUP(F1440,'AÇÕES ORÇAMENTÁRIAS'!D:E,2,0)</f>
        <v>2000</v>
      </c>
      <c r="H1440" s="65" t="n">
        <f aca="false">VLOOKUP(CONCATENATE(G1440,J1440),'AÇÕES ORÇAMENTÁRIAS'!O:P,2,0)</f>
        <v>4866000</v>
      </c>
      <c r="I1440" s="65" t="n">
        <f aca="false">VLOOKUP(CONCATENATE(G1440,J1440),'AÇÕES ORÇAMENTÁRIAS'!O:Q,3,0)</f>
        <v>2188082.31</v>
      </c>
      <c r="J1440" s="66" t="str">
        <f aca="false">LEFT(K1440,5)</f>
        <v>51101</v>
      </c>
      <c r="K1440" s="67" t="s">
        <v>2838</v>
      </c>
      <c r="L1440" s="82" t="s">
        <v>2863</v>
      </c>
      <c r="M1440" s="66" t="str">
        <f aca="false">VLOOKUP(L1440,'AÇÕES ESTRATÉGICAS'!D:E,2,0)</f>
        <v>2531</v>
      </c>
      <c r="N1440" s="66" t="str">
        <f aca="false">CONCATENATE(J1440,O1440)</f>
        <v>51101CONCURSOS PÚBLICOS REALIZADOS</v>
      </c>
      <c r="O1440" s="13" t="s">
        <v>2864</v>
      </c>
      <c r="P1440" s="13" t="s">
        <v>753</v>
      </c>
      <c r="Q1440" s="15" t="n">
        <v>20</v>
      </c>
      <c r="R1440" s="69" t="str">
        <f aca="false">VLOOKUP(O1440,'PRODUTOS PPA'!G:G,1,0)</f>
        <v>CONCURSOS PÚBLICOS REALIZADOS</v>
      </c>
      <c r="S1440" s="15" t="s">
        <v>255</v>
      </c>
      <c r="T1440" s="15" t="s">
        <v>260</v>
      </c>
      <c r="U1440" s="15" t="n">
        <v>4866000</v>
      </c>
      <c r="V1440" s="15"/>
      <c r="W1440" s="13"/>
      <c r="X1440" s="13"/>
      <c r="Y1440" s="13"/>
      <c r="Z1440" s="13"/>
      <c r="AA1440" s="13"/>
      <c r="AB1440" s="13"/>
      <c r="AC1440" s="13"/>
      <c r="AD1440" s="13"/>
      <c r="AE1440" s="13"/>
      <c r="AF1440" s="13"/>
    </row>
  </sheetData>
  <autoFilter ref="A2:X1440"/>
  <conditionalFormatting sqref="V3">
    <cfRule type="expression" priority="2" aboveAverage="0" equalAverage="0" bottom="0" percent="0" rank="0" text="" dxfId="0">
      <formula>$V$3=0</formula>
    </cfRule>
  </conditionalFormatting>
  <conditionalFormatting sqref="V2:V1048576">
    <cfRule type="cellIs" priority="3" operator="between" aboveAverage="0" equalAverage="0" bottom="0" percent="0" rank="0" text="" dxfId="1">
      <formula>-0.01</formula>
      <formula>-100</formula>
    </cfRule>
    <cfRule type="cellIs" priority="4" operator="between" aboveAverage="0" equalAverage="0" bottom="0" percent="0" rank="0" text="" dxfId="2">
      <formula>0.25</formula>
      <formula>100</formula>
    </cfRule>
  </conditionalFormatting>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tabColor rgb="FF00B050"/>
    <pageSetUpPr fitToPage="false"/>
  </sheetPr>
  <dimension ref="D1:I2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1" activeCellId="0" sqref="E11"/>
    </sheetView>
  </sheetViews>
  <sheetFormatPr defaultRowHeight="15"/>
  <cols>
    <col collapsed="false" hidden="false" max="3" min="1" style="83" width="9.14285714285714"/>
    <col collapsed="false" hidden="false" max="4" min="4" style="83" width="23.7142857142857"/>
    <col collapsed="false" hidden="false" max="8" min="5" style="83" width="9.14285714285714"/>
    <col collapsed="false" hidden="false" max="9" min="9" style="83" width="67.1428571428571"/>
    <col collapsed="false" hidden="false" max="1025" min="10" style="83" width="9.14285714285714"/>
  </cols>
  <sheetData>
    <row r="1" customFormat="false" ht="15" hidden="false" customHeight="false" outlineLevel="0" collapsed="false">
      <c r="D1" s="84" t="s">
        <v>2865</v>
      </c>
      <c r="E1" s="84"/>
      <c r="F1" s="84"/>
      <c r="G1" s="84"/>
      <c r="H1" s="84"/>
      <c r="I1" s="84"/>
    </row>
    <row r="2" customFormat="false" ht="15.75" hidden="false" customHeight="false" outlineLevel="0" collapsed="false">
      <c r="D2" s="84"/>
      <c r="E2" s="84"/>
      <c r="F2" s="84"/>
      <c r="G2" s="84"/>
      <c r="H2" s="84"/>
      <c r="I2" s="84"/>
    </row>
    <row r="3" customFormat="false" ht="16.5" hidden="false" customHeight="false" outlineLevel="0" collapsed="false">
      <c r="D3" s="85" t="s">
        <v>27</v>
      </c>
      <c r="E3" s="86" t="s">
        <v>2866</v>
      </c>
      <c r="F3" s="86"/>
      <c r="G3" s="86"/>
      <c r="H3" s="86"/>
      <c r="I3" s="86"/>
    </row>
    <row r="4" customFormat="false" ht="16.5" hidden="false" customHeight="false" outlineLevel="0" collapsed="false">
      <c r="D4" s="85" t="s">
        <v>28</v>
      </c>
      <c r="E4" s="86" t="s">
        <v>2867</v>
      </c>
      <c r="F4" s="86"/>
      <c r="G4" s="86"/>
      <c r="H4" s="86"/>
      <c r="I4" s="86"/>
    </row>
    <row r="5" customFormat="false" ht="16.5" hidden="false" customHeight="false" outlineLevel="0" collapsed="false">
      <c r="D5" s="85" t="s">
        <v>29</v>
      </c>
      <c r="E5" s="86" t="s">
        <v>2868</v>
      </c>
      <c r="F5" s="86"/>
      <c r="G5" s="86"/>
      <c r="H5" s="86"/>
      <c r="I5" s="86"/>
    </row>
    <row r="6" customFormat="false" ht="16.5" hidden="false" customHeight="false" outlineLevel="0" collapsed="false">
      <c r="D6" s="85" t="s">
        <v>30</v>
      </c>
      <c r="E6" s="86" t="s">
        <v>2869</v>
      </c>
      <c r="F6" s="86"/>
      <c r="G6" s="86"/>
      <c r="H6" s="86"/>
      <c r="I6" s="86"/>
    </row>
    <row r="7" customFormat="false" ht="15.75" hidden="false" customHeight="false" outlineLevel="0" collapsed="false">
      <c r="D7" s="87"/>
      <c r="E7" s="0"/>
      <c r="F7" s="0"/>
      <c r="G7" s="0"/>
      <c r="H7" s="0"/>
      <c r="I7" s="0"/>
    </row>
    <row r="8" customFormat="false" ht="15.75" hidden="false" customHeight="false" outlineLevel="0" collapsed="false">
      <c r="D8" s="0"/>
      <c r="E8" s="0"/>
      <c r="F8" s="0"/>
      <c r="G8" s="0"/>
      <c r="H8" s="0"/>
      <c r="I8" s="0"/>
    </row>
    <row r="9" customFormat="false" ht="15" hidden="false" customHeight="false" outlineLevel="0" collapsed="false">
      <c r="D9" s="84" t="s">
        <v>2870</v>
      </c>
      <c r="E9" s="84"/>
      <c r="F9" s="84"/>
      <c r="G9" s="84"/>
      <c r="H9" s="84"/>
      <c r="I9" s="84"/>
    </row>
    <row r="10" customFormat="false" ht="15.75" hidden="false" customHeight="false" outlineLevel="0" collapsed="false">
      <c r="D10" s="84"/>
      <c r="E10" s="84"/>
      <c r="F10" s="84"/>
      <c r="G10" s="84"/>
      <c r="H10" s="84"/>
      <c r="I10" s="84"/>
    </row>
    <row r="11" customFormat="false" ht="19.5" hidden="false" customHeight="false" outlineLevel="0" collapsed="false">
      <c r="D11" s="88" t="n">
        <v>1</v>
      </c>
      <c r="E11" s="89" t="s">
        <v>38</v>
      </c>
      <c r="F11" s="89"/>
      <c r="G11" s="89"/>
      <c r="H11" s="89"/>
      <c r="I11" s="89"/>
    </row>
    <row r="12" customFormat="false" ht="19.5" hidden="false" customHeight="false" outlineLevel="0" collapsed="false">
      <c r="D12" s="90" t="n">
        <v>2</v>
      </c>
      <c r="E12" s="89" t="s">
        <v>40</v>
      </c>
      <c r="F12" s="89" t="s">
        <v>40</v>
      </c>
      <c r="G12" s="89" t="s">
        <v>40</v>
      </c>
      <c r="H12" s="89" t="s">
        <v>40</v>
      </c>
      <c r="I12" s="89" t="s">
        <v>40</v>
      </c>
    </row>
    <row r="13" customFormat="false" ht="19.5" hidden="false" customHeight="false" outlineLevel="0" collapsed="false">
      <c r="D13" s="88" t="n">
        <v>3</v>
      </c>
      <c r="E13" s="89" t="s">
        <v>41</v>
      </c>
      <c r="F13" s="89" t="s">
        <v>41</v>
      </c>
      <c r="G13" s="89" t="s">
        <v>41</v>
      </c>
      <c r="H13" s="89" t="s">
        <v>41</v>
      </c>
      <c r="I13" s="89" t="s">
        <v>41</v>
      </c>
    </row>
    <row r="14" customFormat="false" ht="19.5" hidden="false" customHeight="false" outlineLevel="0" collapsed="false">
      <c r="D14" s="90" t="n">
        <v>4</v>
      </c>
      <c r="E14" s="89" t="s">
        <v>42</v>
      </c>
      <c r="F14" s="89" t="s">
        <v>42</v>
      </c>
      <c r="G14" s="89" t="s">
        <v>42</v>
      </c>
      <c r="H14" s="89" t="s">
        <v>42</v>
      </c>
      <c r="I14" s="89" t="s">
        <v>42</v>
      </c>
    </row>
    <row r="15" customFormat="false" ht="19.5" hidden="false" customHeight="false" outlineLevel="0" collapsed="false">
      <c r="D15" s="88" t="n">
        <v>5</v>
      </c>
      <c r="E15" s="89" t="s">
        <v>44</v>
      </c>
      <c r="F15" s="89" t="s">
        <v>44</v>
      </c>
      <c r="G15" s="89" t="s">
        <v>44</v>
      </c>
      <c r="H15" s="89" t="s">
        <v>44</v>
      </c>
      <c r="I15" s="89" t="s">
        <v>44</v>
      </c>
    </row>
    <row r="16" customFormat="false" ht="19.5" hidden="false" customHeight="false" outlineLevel="0" collapsed="false">
      <c r="D16" s="90" t="n">
        <v>6</v>
      </c>
      <c r="E16" s="89" t="s">
        <v>50</v>
      </c>
      <c r="F16" s="89" t="s">
        <v>50</v>
      </c>
      <c r="G16" s="89" t="s">
        <v>50</v>
      </c>
      <c r="H16" s="89" t="s">
        <v>50</v>
      </c>
      <c r="I16" s="89" t="s">
        <v>50</v>
      </c>
    </row>
    <row r="17" customFormat="false" ht="19.5" hidden="false" customHeight="false" outlineLevel="0" collapsed="false">
      <c r="D17" s="88" t="n">
        <v>7</v>
      </c>
      <c r="E17" s="89" t="s">
        <v>52</v>
      </c>
      <c r="F17" s="89" t="s">
        <v>52</v>
      </c>
      <c r="G17" s="89" t="s">
        <v>52</v>
      </c>
      <c r="H17" s="89" t="s">
        <v>52</v>
      </c>
      <c r="I17" s="89" t="s">
        <v>52</v>
      </c>
    </row>
    <row r="18" customFormat="false" ht="19.5" hidden="false" customHeight="false" outlineLevel="0" collapsed="false">
      <c r="D18" s="90" t="n">
        <v>8</v>
      </c>
      <c r="E18" s="89" t="s">
        <v>54</v>
      </c>
      <c r="F18" s="89" t="s">
        <v>54</v>
      </c>
      <c r="G18" s="89" t="s">
        <v>54</v>
      </c>
      <c r="H18" s="89" t="s">
        <v>54</v>
      </c>
      <c r="I18" s="89" t="s">
        <v>54</v>
      </c>
    </row>
    <row r="19" customFormat="false" ht="19.5" hidden="false" customHeight="false" outlineLevel="0" collapsed="false">
      <c r="D19" s="88" t="n">
        <v>9</v>
      </c>
      <c r="E19" s="89" t="s">
        <v>56</v>
      </c>
      <c r="F19" s="89" t="s">
        <v>56</v>
      </c>
      <c r="G19" s="89" t="s">
        <v>56</v>
      </c>
      <c r="H19" s="89" t="s">
        <v>56</v>
      </c>
      <c r="I19" s="89" t="s">
        <v>56</v>
      </c>
    </row>
    <row r="20" customFormat="false" ht="15" hidden="false" customHeight="false" outlineLevel="0" collapsed="false">
      <c r="D20" s="0"/>
    </row>
    <row r="21" customFormat="false" ht="15" hidden="false" customHeight="false" outlineLevel="0" collapsed="false">
      <c r="D21" s="0"/>
    </row>
    <row r="22" customFormat="false" ht="15" hidden="false" customHeight="false" outlineLevel="0" collapsed="false">
      <c r="D22" s="83" t="s">
        <v>2871</v>
      </c>
    </row>
  </sheetData>
  <mergeCells count="15">
    <mergeCell ref="D1:I2"/>
    <mergeCell ref="E3:I3"/>
    <mergeCell ref="E4:I4"/>
    <mergeCell ref="E5:I5"/>
    <mergeCell ref="E6:I6"/>
    <mergeCell ref="D9:I10"/>
    <mergeCell ref="E11:I11"/>
    <mergeCell ref="E12:I12"/>
    <mergeCell ref="E13:I13"/>
    <mergeCell ref="E14:I14"/>
    <mergeCell ref="E15:I15"/>
    <mergeCell ref="E16:I16"/>
    <mergeCell ref="E17:I17"/>
    <mergeCell ref="E18:I18"/>
    <mergeCell ref="E19:I19"/>
  </mergeCell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FFFFFF00"/>
    <pageSetUpPr fitToPage="false"/>
  </sheetPr>
  <dimension ref="1:48"/>
  <sheetViews>
    <sheetView windowProtection="false" showFormulas="false" showGridLines="true" showRowColHeaders="true" showZeros="true" rightToLeft="false" tabSelected="false" showOutlineSymbols="true" defaultGridColor="true" view="normal" topLeftCell="H1" colorId="64" zoomScale="100" zoomScaleNormal="100" zoomScalePageLayoutView="100" workbookViewId="0">
      <selection pane="topLeft" activeCell="I27" activeCellId="0" sqref="I27"/>
    </sheetView>
  </sheetViews>
  <sheetFormatPr defaultRowHeight="15"/>
  <cols>
    <col collapsed="false" hidden="false" max="1" min="1" style="43" width="10.7091836734694"/>
    <col collapsed="false" hidden="false" max="2" min="2" style="23" width="45.7091836734694"/>
    <col collapsed="false" hidden="false" max="3" min="3" style="23" width="14.0051020408163"/>
    <col collapsed="false" hidden="false" max="4" min="4" style="91" width="40.280612244898"/>
    <col collapsed="false" hidden="false" max="5" min="5" style="23" width="22.5714285714286"/>
    <col collapsed="false" hidden="false" max="8" min="6" style="23" width="36.5714285714286"/>
    <col collapsed="false" hidden="false" max="9" min="9" style="23" width="29.2857142857143"/>
    <col collapsed="false" hidden="false" max="10" min="10" style="23" width="26.1428571428571"/>
    <col collapsed="false" hidden="false" max="11" min="11" style="23" width="29.4183673469388"/>
    <col collapsed="false" hidden="false" max="12" min="12" style="23" width="27.1428571428571"/>
    <col collapsed="false" hidden="false" max="13" min="13" style="23" width="31.1479591836735"/>
    <col collapsed="false" hidden="false" max="14" min="14" style="23" width="30.0051020408163"/>
    <col collapsed="false" hidden="false" max="15" min="15" style="23" width="35.8520408163265"/>
    <col collapsed="false" hidden="false" max="16" min="16" style="1" width="78.1428571428571"/>
    <col collapsed="false" hidden="false" max="17" min="17" style="1" width="9.14285714285714"/>
    <col collapsed="false" hidden="false" max="18" min="18" style="1" width="22.7040816326531"/>
    <col collapsed="false" hidden="false" max="19" min="19" style="1" width="15.8571428571429"/>
    <col collapsed="false" hidden="false" max="20" min="20" style="1" width="22.0051020408163"/>
    <col collapsed="false" hidden="false" max="21" min="21" style="1" width="9.14285714285714"/>
    <col collapsed="false" hidden="false" max="22" min="22" style="1" width="18.1428571428571"/>
    <col collapsed="false" hidden="false" max="1025" min="23" style="1" width="9.14285714285714"/>
  </cols>
  <sheetData>
    <row r="1" customFormat="false" ht="29.25" hidden="false" customHeight="false" outlineLevel="0" collapsed="false">
      <c r="A1" s="92" t="s">
        <v>2872</v>
      </c>
      <c r="B1" s="92"/>
      <c r="C1" s="92"/>
      <c r="D1" s="92"/>
      <c r="E1" s="92"/>
      <c r="F1" s="92"/>
      <c r="G1" s="92"/>
      <c r="H1" s="92"/>
      <c r="I1" s="92"/>
      <c r="J1" s="92"/>
      <c r="K1" s="92"/>
      <c r="L1" s="92"/>
      <c r="M1" s="92"/>
      <c r="N1" s="92"/>
      <c r="O1" s="92"/>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6" customFormat="true" ht="15.75" hidden="false" customHeight="false" outlineLevel="0" collapsed="false">
      <c r="A2" s="93" t="s">
        <v>2873</v>
      </c>
      <c r="B2" s="94" t="s">
        <v>2874</v>
      </c>
      <c r="C2" s="94" t="s">
        <v>103</v>
      </c>
      <c r="D2" s="94" t="s">
        <v>2875</v>
      </c>
      <c r="E2" s="94" t="s">
        <v>2876</v>
      </c>
      <c r="F2" s="94" t="s">
        <v>104</v>
      </c>
      <c r="G2" s="94" t="s">
        <v>2877</v>
      </c>
      <c r="H2" s="94" t="s">
        <v>2878</v>
      </c>
      <c r="I2" s="94" t="s">
        <v>2879</v>
      </c>
      <c r="J2" s="94" t="s">
        <v>2880</v>
      </c>
      <c r="K2" s="94" t="s">
        <v>2881</v>
      </c>
      <c r="L2" s="94" t="s">
        <v>2882</v>
      </c>
      <c r="M2" s="94" t="s">
        <v>2883</v>
      </c>
      <c r="N2" s="94" t="s">
        <v>2884</v>
      </c>
      <c r="O2" s="95" t="s">
        <v>2885</v>
      </c>
      <c r="Q2" s="4" t="s">
        <v>1</v>
      </c>
      <c r="R2" s="4"/>
      <c r="S2" s="4" t="s">
        <v>2</v>
      </c>
      <c r="T2" s="4"/>
    </row>
    <row r="3" customFormat="false" ht="15" hidden="false" customHeight="true" outlineLevel="0" collapsed="false">
      <c r="A3" s="41" t="s">
        <v>51</v>
      </c>
      <c r="B3" s="13" t="s">
        <v>2886</v>
      </c>
      <c r="C3" s="13" t="s">
        <v>30</v>
      </c>
      <c r="D3" s="97" t="str">
        <f aca="false">VLOOKUP(C3,'DIRETRIZES E ÁREAS TEMÁTICAS'!D:I,2,0)</f>
        <v>adotar uma gestão eficiente com transparência e controle social para a melhoria da qualidade de vida dos cidadãos</v>
      </c>
      <c r="E3" s="13" t="s">
        <v>2887</v>
      </c>
      <c r="F3" s="13" t="s">
        <v>38</v>
      </c>
      <c r="G3" s="98" t="s">
        <v>2888</v>
      </c>
      <c r="H3" s="98" t="s">
        <v>2889</v>
      </c>
      <c r="I3" s="15" t="n">
        <f aca="false">SUMIF('AÇÕES ESTRATÉGICAS'!A:H,PROGRAMAS!A11,'AÇÕES ESTRATÉGICAS'!H:H)</f>
        <v>209710000</v>
      </c>
      <c r="J3" s="77" t="n">
        <v>325057795</v>
      </c>
      <c r="K3" s="77" t="n">
        <v>363094000</v>
      </c>
      <c r="L3" s="77" t="n">
        <v>23405979</v>
      </c>
      <c r="M3" s="77" t="n">
        <v>137390928</v>
      </c>
      <c r="N3" s="77" t="n">
        <f aca="false">SUM(J3:M3)</f>
        <v>848948702</v>
      </c>
      <c r="O3" s="99" t="n">
        <f aca="false">N3/I3</f>
        <v>4.04820324257308</v>
      </c>
      <c r="Q3" s="100" t="s">
        <v>3</v>
      </c>
      <c r="R3" s="6" t="n">
        <f aca="false">COUNTIF(E:E,"TEMÁTICO")</f>
        <v>37</v>
      </c>
      <c r="S3" s="101" t="s">
        <v>3</v>
      </c>
      <c r="T3" s="8" t="n">
        <f aca="false">COUNTIF(E:E,"GESTÃO")</f>
        <v>8</v>
      </c>
      <c r="U3" s="0"/>
      <c r="V3" s="0"/>
    </row>
    <row r="4" customFormat="false" ht="15.75" hidden="false" customHeight="true" outlineLevel="0" collapsed="false">
      <c r="A4" s="41" t="s">
        <v>53</v>
      </c>
      <c r="B4" s="13" t="s">
        <v>2890</v>
      </c>
      <c r="C4" s="13" t="s">
        <v>27</v>
      </c>
      <c r="D4" s="97" t="str">
        <f aca="false">VLOOKUP(C4,'DIRETRIZES E ÁREAS TEMÁTICAS'!D:I,2,0)</f>
        <v>Promover o desenvolvimento humano com ênfase na educação, saúde e segurança</v>
      </c>
      <c r="E4" s="13" t="s">
        <v>2887</v>
      </c>
      <c r="F4" s="13" t="s">
        <v>38</v>
      </c>
      <c r="G4" s="98" t="s">
        <v>2891</v>
      </c>
      <c r="H4" s="98" t="s">
        <v>2892</v>
      </c>
      <c r="I4" s="15" t="n">
        <f aca="false">SUMIF('AÇÕES ESTRATÉGICAS'!A:H,PROGRAMAS!A12,'AÇÕES ESTRATÉGICAS'!H:H)</f>
        <v>306456350</v>
      </c>
      <c r="J4" s="77" t="n">
        <v>15500000</v>
      </c>
      <c r="K4" s="77" t="n">
        <v>35500000</v>
      </c>
      <c r="L4" s="77" t="n">
        <v>4000000</v>
      </c>
      <c r="M4" s="77" t="n">
        <v>17500000</v>
      </c>
      <c r="N4" s="77" t="n">
        <f aca="false">SUM(J4:M4)</f>
        <v>72500000</v>
      </c>
      <c r="O4" s="99" t="n">
        <f aca="false">N4/I4</f>
        <v>0.236575290412484</v>
      </c>
      <c r="Q4" s="102" t="s">
        <v>4</v>
      </c>
      <c r="R4" s="103" t="n">
        <f aca="false">SUM(I3:I35)</f>
        <v>39714797395</v>
      </c>
      <c r="S4" s="104" t="s">
        <v>4</v>
      </c>
      <c r="T4" s="105" t="n">
        <f aca="false">SUM(I36:I47)</f>
        <v>13640360745</v>
      </c>
      <c r="U4" s="0"/>
      <c r="V4" s="0"/>
    </row>
    <row r="5" customFormat="false" ht="15.75" hidden="false" customHeight="true" outlineLevel="0" collapsed="false">
      <c r="A5" s="41" t="s">
        <v>55</v>
      </c>
      <c r="B5" s="13" t="s">
        <v>2893</v>
      </c>
      <c r="C5" s="13" t="s">
        <v>27</v>
      </c>
      <c r="D5" s="97" t="str">
        <f aca="false">VLOOKUP(C5,'DIRETRIZES E ÁREAS TEMÁTICAS'!D:I,2,0)</f>
        <v>Promover o desenvolvimento humano com ênfase na educação, saúde e segurança</v>
      </c>
      <c r="E5" s="13" t="s">
        <v>2887</v>
      </c>
      <c r="F5" s="13" t="s">
        <v>40</v>
      </c>
      <c r="G5" s="98" t="s">
        <v>2894</v>
      </c>
      <c r="H5" s="98" t="s">
        <v>2895</v>
      </c>
      <c r="I5" s="15" t="n">
        <f aca="false">SUMIF('AÇÕES ESTRATÉGICAS'!A:H,PROGRAMAS!A13,'AÇÕES ESTRATÉGICAS'!H:H)</f>
        <v>607154450</v>
      </c>
      <c r="J5" s="77" t="n">
        <v>1580624098</v>
      </c>
      <c r="K5" s="77" t="n">
        <v>534854445</v>
      </c>
      <c r="L5" s="77" t="n">
        <v>1596634780</v>
      </c>
      <c r="M5" s="77" t="n">
        <v>408740200</v>
      </c>
      <c r="N5" s="77" t="n">
        <f aca="false">SUM(J5:M5)</f>
        <v>4120853523</v>
      </c>
      <c r="O5" s="99" t="n">
        <f aca="false">N5/I5</f>
        <v>6.78715856072536</v>
      </c>
      <c r="Q5" s="4" t="s">
        <v>5</v>
      </c>
      <c r="R5" s="4"/>
      <c r="S5" s="4" t="s">
        <v>6</v>
      </c>
      <c r="T5" s="4"/>
      <c r="U5" s="0"/>
      <c r="V5" s="0"/>
    </row>
    <row r="6" customFormat="false" ht="15" hidden="false" customHeight="true" outlineLevel="0" collapsed="false">
      <c r="A6" s="41" t="s">
        <v>57</v>
      </c>
      <c r="B6" s="13" t="s">
        <v>2896</v>
      </c>
      <c r="C6" s="13" t="s">
        <v>27</v>
      </c>
      <c r="D6" s="97" t="str">
        <f aca="false">VLOOKUP(C6,'DIRETRIZES E ÁREAS TEMÁTICAS'!D:I,2,0)</f>
        <v>Promover o desenvolvimento humano com ênfase na educação, saúde e segurança</v>
      </c>
      <c r="E6" s="13" t="s">
        <v>2887</v>
      </c>
      <c r="F6" s="13" t="s">
        <v>40</v>
      </c>
      <c r="G6" s="98" t="s">
        <v>2897</v>
      </c>
      <c r="H6" s="98" t="s">
        <v>2898</v>
      </c>
      <c r="I6" s="15" t="n">
        <f aca="false">SUMIF('AÇÕES ESTRATÉGICAS'!A:H,PROGRAMAS!A14,'AÇÕES ESTRATÉGICAS'!H:H)</f>
        <v>4110404770</v>
      </c>
      <c r="J6" s="77" t="n">
        <v>139604585</v>
      </c>
      <c r="K6" s="77" t="n">
        <v>20622400</v>
      </c>
      <c r="L6" s="77" t="n">
        <v>22270000</v>
      </c>
      <c r="M6" s="77" t="n">
        <v>26686000</v>
      </c>
      <c r="N6" s="77" t="n">
        <f aca="false">SUM(J6:M6)</f>
        <v>209182985</v>
      </c>
      <c r="O6" s="99" t="n">
        <f aca="false">N6/I6</f>
        <v>0.0508910914386663</v>
      </c>
      <c r="Q6" s="100" t="s">
        <v>3</v>
      </c>
      <c r="R6" s="6" t="n">
        <f aca="false">COUNTA('AÇÕES ESTRATÉGICAS'!A3:A337)</f>
        <v>335</v>
      </c>
      <c r="S6" s="101" t="s">
        <v>3</v>
      </c>
      <c r="T6" s="8" t="n">
        <f aca="false">COUNTA('AÇÕES ESTRATÉGICAS'!A338:A449)</f>
        <v>112</v>
      </c>
      <c r="U6" s="0"/>
      <c r="V6" s="0"/>
    </row>
    <row r="7" customFormat="false" ht="15.75" hidden="false" customHeight="true" outlineLevel="0" collapsed="false">
      <c r="A7" s="41" t="s">
        <v>58</v>
      </c>
      <c r="B7" s="13" t="s">
        <v>2899</v>
      </c>
      <c r="C7" s="13" t="s">
        <v>27</v>
      </c>
      <c r="D7" s="97" t="str">
        <f aca="false">VLOOKUP(C7,'DIRETRIZES E ÁREAS TEMÁTICAS'!D:I,2,0)</f>
        <v>Promover o desenvolvimento humano com ênfase na educação, saúde e segurança</v>
      </c>
      <c r="E7" s="13" t="s">
        <v>2887</v>
      </c>
      <c r="F7" s="13" t="s">
        <v>40</v>
      </c>
      <c r="G7" s="98" t="s">
        <v>2900</v>
      </c>
      <c r="H7" s="98" t="s">
        <v>2901</v>
      </c>
      <c r="I7" s="15" t="n">
        <f aca="false">SUMIF('AÇÕES ESTRATÉGICAS'!A:H,PROGRAMAS!A15,'AÇÕES ESTRATÉGICAS'!H:H)</f>
        <v>300289294</v>
      </c>
      <c r="J7" s="77" t="n">
        <v>9215000</v>
      </c>
      <c r="K7" s="77" t="n">
        <v>8550000</v>
      </c>
      <c r="L7" s="77" t="n">
        <v>3550000</v>
      </c>
      <c r="M7" s="77" t="n">
        <v>24900000</v>
      </c>
      <c r="N7" s="77" t="n">
        <f aca="false">SUM(J7:M7)</f>
        <v>46215000</v>
      </c>
      <c r="O7" s="99" t="n">
        <f aca="false">N7/I7</f>
        <v>0.153901590644121</v>
      </c>
      <c r="Q7" s="106" t="s">
        <v>4</v>
      </c>
      <c r="R7" s="107" t="n">
        <f aca="false">SUMIF(E:I,"TEMÁTICO",I6:I53)</f>
        <v>46948960291</v>
      </c>
      <c r="S7" s="108" t="s">
        <v>4</v>
      </c>
      <c r="T7" s="109" t="n">
        <f aca="false">SUM('AÇÕES ESTRATÉGICAS'!H338:H449)</f>
        <v>14237567138</v>
      </c>
      <c r="U7" s="0"/>
      <c r="V7" s="0"/>
    </row>
    <row r="8" customFormat="false" ht="15.75" hidden="false" customHeight="true" outlineLevel="0" collapsed="false">
      <c r="A8" s="41" t="s">
        <v>59</v>
      </c>
      <c r="B8" s="13" t="s">
        <v>2902</v>
      </c>
      <c r="C8" s="13" t="s">
        <v>27</v>
      </c>
      <c r="D8" s="97" t="str">
        <f aca="false">VLOOKUP(C8,'DIRETRIZES E ÁREAS TEMÁTICAS'!D:I,2,0)</f>
        <v>Promover o desenvolvimento humano com ênfase na educação, saúde e segurança</v>
      </c>
      <c r="E8" s="13" t="s">
        <v>2887</v>
      </c>
      <c r="F8" s="13" t="s">
        <v>41</v>
      </c>
      <c r="G8" s="98" t="s">
        <v>2903</v>
      </c>
      <c r="H8" s="98" t="s">
        <v>2904</v>
      </c>
      <c r="I8" s="15" t="n">
        <f aca="false">SUMIF('AÇÕES ESTRATÉGICAS'!A:H,PROGRAMAS!A16,'AÇÕES ESTRATÉGICAS'!H:H)</f>
        <v>156250000</v>
      </c>
      <c r="J8" s="77" t="n">
        <v>41790000</v>
      </c>
      <c r="K8" s="77" t="n">
        <v>58713000</v>
      </c>
      <c r="L8" s="77" t="n">
        <v>31450000</v>
      </c>
      <c r="M8" s="77" t="n">
        <v>53238000</v>
      </c>
      <c r="N8" s="77" t="n">
        <f aca="false">SUM(J8:M8)</f>
        <v>185191000</v>
      </c>
      <c r="O8" s="99" t="n">
        <f aca="false">N8/I8</f>
        <v>1.1852224</v>
      </c>
      <c r="Q8" s="0"/>
      <c r="R8" s="0"/>
      <c r="S8" s="0"/>
      <c r="T8" s="0"/>
      <c r="U8" s="0"/>
      <c r="V8" s="0"/>
    </row>
    <row r="9" customFormat="false" ht="15.75" hidden="false" customHeight="true" outlineLevel="0" collapsed="false">
      <c r="A9" s="41" t="s">
        <v>60</v>
      </c>
      <c r="B9" s="13" t="s">
        <v>2905</v>
      </c>
      <c r="C9" s="13" t="s">
        <v>27</v>
      </c>
      <c r="D9" s="97" t="str">
        <f aca="false">VLOOKUP(C9,'DIRETRIZES E ÁREAS TEMÁTICAS'!D:I,2,0)</f>
        <v>Promover o desenvolvimento humano com ênfase na educação, saúde e segurança</v>
      </c>
      <c r="E9" s="13" t="s">
        <v>2887</v>
      </c>
      <c r="F9" s="13" t="s">
        <v>41</v>
      </c>
      <c r="G9" s="98" t="s">
        <v>2906</v>
      </c>
      <c r="H9" s="98" t="s">
        <v>2907</v>
      </c>
      <c r="I9" s="15" t="n">
        <f aca="false">SUMIF('AÇÕES ESTRATÉGICAS'!A:H,PROGRAMAS!A17,'AÇÕES ESTRATÉGICAS'!H:H)</f>
        <v>199540000</v>
      </c>
      <c r="J9" s="77" t="n">
        <v>7940000</v>
      </c>
      <c r="K9" s="77" t="n">
        <v>134747535</v>
      </c>
      <c r="L9" s="77" t="n">
        <v>412000</v>
      </c>
      <c r="M9" s="77" t="n">
        <v>1600000</v>
      </c>
      <c r="N9" s="77" t="n">
        <f aca="false">SUM(J9:M9)</f>
        <v>144699535</v>
      </c>
      <c r="O9" s="99" t="n">
        <f aca="false">N9/I9</f>
        <v>0.72516555577829</v>
      </c>
      <c r="Q9" s="110" t="s">
        <v>15</v>
      </c>
      <c r="R9" s="110"/>
      <c r="S9" s="111" t="n">
        <f aca="false">SUM(R3+T3)</f>
        <v>45</v>
      </c>
      <c r="T9" s="111"/>
      <c r="U9" s="0"/>
      <c r="V9" s="0"/>
    </row>
    <row r="10" customFormat="false" ht="15.75" hidden="false" customHeight="true" outlineLevel="0" collapsed="false">
      <c r="A10" s="41" t="s">
        <v>61</v>
      </c>
      <c r="B10" s="13" t="s">
        <v>2908</v>
      </c>
      <c r="C10" s="13" t="s">
        <v>27</v>
      </c>
      <c r="D10" s="97" t="str">
        <f aca="false">VLOOKUP(C10,'DIRETRIZES E ÁREAS TEMÁTICAS'!D:I,2,0)</f>
        <v>Promover o desenvolvimento humano com ênfase na educação, saúde e segurança</v>
      </c>
      <c r="E10" s="13" t="s">
        <v>2887</v>
      </c>
      <c r="F10" s="13" t="s">
        <v>41</v>
      </c>
      <c r="G10" s="98" t="s">
        <v>2909</v>
      </c>
      <c r="H10" s="98" t="s">
        <v>2910</v>
      </c>
      <c r="I10" s="15" t="n">
        <f aca="false">SUMIF('AÇÕES ESTRATÉGICAS'!A:H,PROGRAMAS!A18,'AÇÕES ESTRATÉGICAS'!H:H)</f>
        <v>168300000</v>
      </c>
      <c r="J10" s="77" t="n">
        <v>25200000</v>
      </c>
      <c r="K10" s="77" t="n">
        <v>102600000</v>
      </c>
      <c r="L10" s="77" t="n">
        <v>11300000</v>
      </c>
      <c r="M10" s="77" t="n">
        <v>30200000</v>
      </c>
      <c r="N10" s="77" t="n">
        <f aca="false">SUM(J10:M10)</f>
        <v>169300000</v>
      </c>
      <c r="O10" s="99" t="n">
        <f aca="false">N10/I10</f>
        <v>1.00594177064765</v>
      </c>
      <c r="Q10" s="110" t="s">
        <v>16</v>
      </c>
      <c r="R10" s="110"/>
      <c r="S10" s="111" t="n">
        <f aca="false">COUNTA('AÇÕES ESTRATÉGICAS'!A3:A449)</f>
        <v>447</v>
      </c>
      <c r="T10" s="111"/>
      <c r="U10" s="0"/>
      <c r="V10" s="0"/>
    </row>
    <row r="11" customFormat="false" ht="15.75" hidden="false" customHeight="true" outlineLevel="0" collapsed="false">
      <c r="A11" s="41" t="s">
        <v>62</v>
      </c>
      <c r="B11" s="13" t="s">
        <v>2911</v>
      </c>
      <c r="C11" s="13" t="s">
        <v>27</v>
      </c>
      <c r="D11" s="97" t="str">
        <f aca="false">VLOOKUP(C11,'DIRETRIZES E ÁREAS TEMÁTICAS'!D:I,2,0)</f>
        <v>Promover o desenvolvimento humano com ênfase na educação, saúde e segurança</v>
      </c>
      <c r="E11" s="13" t="s">
        <v>2887</v>
      </c>
      <c r="F11" s="13" t="s">
        <v>41</v>
      </c>
      <c r="G11" s="98" t="s">
        <v>2912</v>
      </c>
      <c r="H11" s="98" t="s">
        <v>2913</v>
      </c>
      <c r="I11" s="15" t="n">
        <f aca="false">SUMIF('AÇÕES ESTRATÉGICAS'!A:H,PROGRAMAS!A19,'AÇÕES ESTRATÉGICAS'!H:H)</f>
        <v>559622204</v>
      </c>
      <c r="J11" s="77" t="n">
        <v>2745000</v>
      </c>
      <c r="K11" s="77" t="n">
        <v>17035000</v>
      </c>
      <c r="L11" s="77" t="n">
        <v>6315000</v>
      </c>
      <c r="M11" s="77" t="n">
        <v>183615000</v>
      </c>
      <c r="N11" s="77" t="n">
        <f aca="false">SUM(J11:M11)</f>
        <v>209710000</v>
      </c>
      <c r="O11" s="99" t="n">
        <f aca="false">N11/I11</f>
        <v>0.37473495243945</v>
      </c>
      <c r="Q11" s="110" t="s">
        <v>19</v>
      </c>
      <c r="R11" s="110"/>
      <c r="S11" s="112" t="n">
        <f aca="false">SUM(I3:I47)</f>
        <v>53355158140</v>
      </c>
      <c r="T11" s="112"/>
      <c r="U11" s="0"/>
      <c r="V11" s="0"/>
    </row>
    <row r="12" customFormat="false" ht="15" hidden="false" customHeight="true" outlineLevel="0" collapsed="false">
      <c r="A12" s="41" t="s">
        <v>63</v>
      </c>
      <c r="B12" s="13" t="s">
        <v>2914</v>
      </c>
      <c r="C12" s="13" t="s">
        <v>27</v>
      </c>
      <c r="D12" s="97" t="str">
        <f aca="false">VLOOKUP(C12,'DIRETRIZES E ÁREAS TEMÁTICAS'!D:I,2,0)</f>
        <v>Promover o desenvolvimento humano com ênfase na educação, saúde e segurança</v>
      </c>
      <c r="E12" s="13" t="s">
        <v>2887</v>
      </c>
      <c r="F12" s="13" t="s">
        <v>42</v>
      </c>
      <c r="G12" s="98" t="s">
        <v>2915</v>
      </c>
      <c r="H12" s="98" t="s">
        <v>2916</v>
      </c>
      <c r="I12" s="15" t="n">
        <f aca="false">SUMIF('AÇÕES ESTRATÉGICAS'!A:H,PROGRAMAS!A20,'AÇÕES ESTRATÉGICAS'!H:H)</f>
        <v>2162778000</v>
      </c>
      <c r="J12" s="77" t="n">
        <v>146419400</v>
      </c>
      <c r="K12" s="77" t="n">
        <v>68816950</v>
      </c>
      <c r="L12" s="77" t="n">
        <v>55400000</v>
      </c>
      <c r="M12" s="77" t="n">
        <v>35820000</v>
      </c>
      <c r="N12" s="77" t="n">
        <f aca="false">SUM(J12:M12)</f>
        <v>306456350</v>
      </c>
      <c r="O12" s="99" t="n">
        <f aca="false">N12/I12</f>
        <v>0.14169570339628</v>
      </c>
      <c r="Q12" s="0"/>
      <c r="R12" s="0"/>
      <c r="S12" s="0"/>
      <c r="T12" s="0"/>
      <c r="U12" s="0"/>
      <c r="V12" s="0"/>
    </row>
    <row r="13" customFormat="false" ht="15" hidden="false" customHeight="true" outlineLevel="0" collapsed="false">
      <c r="A13" s="41" t="s">
        <v>64</v>
      </c>
      <c r="B13" s="13" t="s">
        <v>2917</v>
      </c>
      <c r="C13" s="13" t="s">
        <v>27</v>
      </c>
      <c r="D13" s="97" t="str">
        <f aca="false">VLOOKUP(C13,'DIRETRIZES E ÁREAS TEMÁTICAS'!D:I,2,0)</f>
        <v>Promover o desenvolvimento humano com ênfase na educação, saúde e segurança</v>
      </c>
      <c r="E13" s="13" t="s">
        <v>2887</v>
      </c>
      <c r="F13" s="13" t="s">
        <v>42</v>
      </c>
      <c r="G13" s="98" t="s">
        <v>2918</v>
      </c>
      <c r="H13" s="98" t="s">
        <v>2919</v>
      </c>
      <c r="I13" s="15" t="n">
        <f aca="false">SUMIF('AÇÕES ESTRATÉGICAS'!A:H,PROGRAMAS!A21,'AÇÕES ESTRATÉGICAS'!H:H)</f>
        <v>3260483383</v>
      </c>
      <c r="J13" s="77" t="n">
        <v>6902300</v>
      </c>
      <c r="K13" s="77" t="n">
        <v>160153400</v>
      </c>
      <c r="L13" s="77" t="n">
        <v>215226000</v>
      </c>
      <c r="M13" s="77" t="n">
        <v>224872750</v>
      </c>
      <c r="N13" s="77" t="n">
        <f aca="false">SUM(J13:M13)</f>
        <v>607154450</v>
      </c>
      <c r="O13" s="99" t="n">
        <f aca="false">N13/I13</f>
        <v>0.186216084757761</v>
      </c>
      <c r="Q13" s="0"/>
      <c r="R13" s="0"/>
      <c r="S13" s="0"/>
      <c r="T13" s="0"/>
      <c r="U13" s="0"/>
      <c r="V13" s="0"/>
    </row>
    <row r="14" customFormat="false" ht="15" hidden="false" customHeight="true" outlineLevel="0" collapsed="false">
      <c r="A14" s="41" t="s">
        <v>65</v>
      </c>
      <c r="B14" s="13" t="s">
        <v>2920</v>
      </c>
      <c r="C14" s="13" t="s">
        <v>27</v>
      </c>
      <c r="D14" s="97" t="str">
        <f aca="false">VLOOKUP(C14,'DIRETRIZES E ÁREAS TEMÁTICAS'!D:I,2,0)</f>
        <v>Promover o desenvolvimento humano com ênfase na educação, saúde e segurança</v>
      </c>
      <c r="E14" s="13" t="s">
        <v>2887</v>
      </c>
      <c r="F14" s="13" t="s">
        <v>42</v>
      </c>
      <c r="G14" s="98" t="s">
        <v>2921</v>
      </c>
      <c r="H14" s="98" t="s">
        <v>2922</v>
      </c>
      <c r="I14" s="15" t="n">
        <f aca="false">SUMIF('AÇÕES ESTRATÉGICAS'!A:H,PROGRAMAS!A22,'AÇÕES ESTRATÉGICAS'!H:H)</f>
        <v>6538444089</v>
      </c>
      <c r="J14" s="77" t="n">
        <v>3556064320</v>
      </c>
      <c r="K14" s="77" t="n">
        <v>58293900</v>
      </c>
      <c r="L14" s="77" t="n">
        <v>141808800</v>
      </c>
      <c r="M14" s="77" t="n">
        <v>354237750</v>
      </c>
      <c r="N14" s="77" t="n">
        <f aca="false">SUM(J14:M14)</f>
        <v>4110404770</v>
      </c>
      <c r="O14" s="99" t="n">
        <f aca="false">N14/I14</f>
        <v>0.628651819003113</v>
      </c>
      <c r="Q14" s="0"/>
      <c r="R14" s="0"/>
      <c r="S14" s="0"/>
      <c r="T14" s="0"/>
      <c r="U14" s="0"/>
      <c r="V14" s="0"/>
    </row>
    <row r="15" customFormat="false" ht="15" hidden="false" customHeight="true" outlineLevel="0" collapsed="false">
      <c r="A15" s="41" t="s">
        <v>66</v>
      </c>
      <c r="B15" s="13" t="s">
        <v>2923</v>
      </c>
      <c r="C15" s="13" t="s">
        <v>27</v>
      </c>
      <c r="D15" s="97" t="str">
        <f aca="false">VLOOKUP(C15,'DIRETRIZES E ÁREAS TEMÁTICAS'!D:I,2,0)</f>
        <v>Promover o desenvolvimento humano com ênfase na educação, saúde e segurança</v>
      </c>
      <c r="E15" s="13" t="s">
        <v>2887</v>
      </c>
      <c r="F15" s="13" t="s">
        <v>42</v>
      </c>
      <c r="G15" s="98" t="s">
        <v>2924</v>
      </c>
      <c r="H15" s="98" t="s">
        <v>2925</v>
      </c>
      <c r="I15" s="15" t="n">
        <f aca="false">SUMIF('AÇÕES ESTRATÉGICAS'!A:H,PROGRAMAS!A23,'AÇÕES ESTRATÉGICAS'!H:H)</f>
        <v>1668938000</v>
      </c>
      <c r="J15" s="77" t="n">
        <v>21740899</v>
      </c>
      <c r="K15" s="77" t="n">
        <v>77307807</v>
      </c>
      <c r="L15" s="77" t="n">
        <v>41559976</v>
      </c>
      <c r="M15" s="77" t="n">
        <v>159680612</v>
      </c>
      <c r="N15" s="77" t="n">
        <f aca="false">SUM(J15:M15)</f>
        <v>300289294</v>
      </c>
      <c r="O15" s="99" t="n">
        <f aca="false">N15/I15</f>
        <v>0.17992837001734</v>
      </c>
      <c r="Q15" s="1" t="s">
        <v>45</v>
      </c>
      <c r="R15" s="1" t="s">
        <v>232</v>
      </c>
      <c r="S15" s="1" t="s">
        <v>2926</v>
      </c>
      <c r="T15" s="1" t="s">
        <v>2927</v>
      </c>
      <c r="U15" s="1" t="s">
        <v>2928</v>
      </c>
      <c r="V15" s="1" t="s">
        <v>2929</v>
      </c>
    </row>
    <row r="16" customFormat="false" ht="15" hidden="false" customHeight="true" outlineLevel="0" collapsed="false">
      <c r="A16" s="41" t="s">
        <v>67</v>
      </c>
      <c r="B16" s="13" t="s">
        <v>2930</v>
      </c>
      <c r="C16" s="13" t="s">
        <v>27</v>
      </c>
      <c r="D16" s="97" t="str">
        <f aca="false">VLOOKUP(C16,'DIRETRIZES E ÁREAS TEMÁTICAS'!D:I,2,0)</f>
        <v>Promover o desenvolvimento humano com ênfase na educação, saúde e segurança</v>
      </c>
      <c r="E16" s="13" t="s">
        <v>2887</v>
      </c>
      <c r="F16" s="13" t="s">
        <v>42</v>
      </c>
      <c r="G16" s="113" t="s">
        <v>2931</v>
      </c>
      <c r="H16" s="98" t="s">
        <v>2932</v>
      </c>
      <c r="I16" s="15" t="n">
        <f aca="false">SUMIF('AÇÕES ESTRATÉGICAS'!A:H,PROGRAMAS!A24,'AÇÕES ESTRATÉGICAS'!H:H)</f>
        <v>749435500</v>
      </c>
      <c r="J16" s="77" t="n">
        <v>75350000</v>
      </c>
      <c r="K16" s="77" t="n">
        <v>29800000</v>
      </c>
      <c r="L16" s="77" t="n">
        <v>15100000</v>
      </c>
      <c r="M16" s="77" t="n">
        <v>36000000</v>
      </c>
      <c r="N16" s="77" t="n">
        <f aca="false">SUM(J16:M16)</f>
        <v>156250000</v>
      </c>
      <c r="O16" s="99" t="n">
        <f aca="false">N16/I16</f>
        <v>0.208490257000102</v>
      </c>
      <c r="Q16" s="1" t="s">
        <v>2933</v>
      </c>
      <c r="R16" s="1" t="n">
        <f aca="false">'RELATÓRIOS GERENCIAIS'!C8</f>
        <v>37</v>
      </c>
      <c r="S16" s="1" t="n">
        <f aca="false">'RELATÓRIOS GERENCIAIS'!C11</f>
        <v>350</v>
      </c>
      <c r="T16" s="114" t="n">
        <f aca="false">'RELATÓRIOS GERENCIAIS'!C9</f>
        <v>47297053276</v>
      </c>
      <c r="U16" s="1" t="n">
        <f aca="false">'RELATÓRIOS GERENCIAIS'!C15</f>
        <v>586</v>
      </c>
      <c r="V16" s="115" t="n">
        <f aca="false">'RELATÓRIOS GERENCIAIS'!C17</f>
        <v>6571305077</v>
      </c>
    </row>
    <row r="17" customFormat="false" ht="15" hidden="false" customHeight="true" outlineLevel="0" collapsed="false">
      <c r="A17" s="41" t="s">
        <v>68</v>
      </c>
      <c r="B17" s="13" t="s">
        <v>2934</v>
      </c>
      <c r="C17" s="13" t="s">
        <v>27</v>
      </c>
      <c r="D17" s="97" t="str">
        <f aca="false">VLOOKUP(C17,'DIRETRIZES E ÁREAS TEMÁTICAS'!D:I,2,0)</f>
        <v>Promover o desenvolvimento humano com ênfase na educação, saúde e segurança</v>
      </c>
      <c r="E17" s="13" t="s">
        <v>2887</v>
      </c>
      <c r="F17" s="13" t="s">
        <v>42</v>
      </c>
      <c r="G17" s="98" t="s">
        <v>2935</v>
      </c>
      <c r="H17" s="98" t="s">
        <v>2936</v>
      </c>
      <c r="I17" s="15" t="n">
        <f aca="false">SUMIF('AÇÕES ESTRATÉGICAS'!A:H,PROGRAMAS!A25,'AÇÕES ESTRATÉGICAS'!H:H)</f>
        <v>164348000</v>
      </c>
      <c r="J17" s="77" t="n">
        <v>60550000</v>
      </c>
      <c r="K17" s="77" t="n">
        <v>31720000</v>
      </c>
      <c r="L17" s="77" t="n">
        <v>42082000</v>
      </c>
      <c r="M17" s="77" t="n">
        <v>65188000</v>
      </c>
      <c r="N17" s="77" t="n">
        <f aca="false">SUM(J17:M17)</f>
        <v>199540000</v>
      </c>
      <c r="O17" s="99" t="n">
        <f aca="false">N17/I17</f>
        <v>1.21413099033758</v>
      </c>
      <c r="Q17" s="1" t="s">
        <v>2937</v>
      </c>
      <c r="R17" s="1" t="n">
        <f aca="false">'RELATÓRIOS GERENCIAIS'!E8</f>
        <v>8</v>
      </c>
      <c r="S17" s="1" t="n">
        <f aca="false">'RELATÓRIOS GERENCIAIS'!E11</f>
        <v>97</v>
      </c>
      <c r="T17" s="114" t="n">
        <f aca="false">'RELATÓRIOS GERENCIAIS'!E9</f>
        <v>6058104864</v>
      </c>
      <c r="U17" s="1" t="n">
        <f aca="false">'RELATÓRIOS GERENCIAIS'!E15</f>
        <v>240</v>
      </c>
      <c r="V17" s="115" t="n">
        <f aca="false">'RELATÓRIOS GERENCIAIS'!E17</f>
        <v>3735221661</v>
      </c>
    </row>
    <row r="18" customFormat="false" ht="15" hidden="false" customHeight="true" outlineLevel="0" collapsed="false">
      <c r="A18" s="41" t="s">
        <v>69</v>
      </c>
      <c r="B18" s="13" t="s">
        <v>2938</v>
      </c>
      <c r="C18" s="13" t="s">
        <v>28</v>
      </c>
      <c r="D18" s="97" t="str">
        <f aca="false">VLOOKUP(C18,'DIRETRIZES E ÁREAS TEMÁTICAS'!D:I,2,0)</f>
        <v>diversificar o desenvolvimento econômico com inclusão social e sustentabilidade</v>
      </c>
      <c r="E18" s="13" t="s">
        <v>2887</v>
      </c>
      <c r="F18" s="13" t="s">
        <v>44</v>
      </c>
      <c r="G18" s="98" t="s">
        <v>2939</v>
      </c>
      <c r="H18" s="98" t="s">
        <v>2940</v>
      </c>
      <c r="I18" s="15" t="n">
        <f aca="false">SUMIF('AÇÕES ESTRATÉGICAS'!A:H,PROGRAMAS!A26,'AÇÕES ESTRATÉGICAS'!H:H)</f>
        <v>31191874</v>
      </c>
      <c r="J18" s="77" t="n">
        <v>17200000</v>
      </c>
      <c r="K18" s="77" t="n">
        <v>2600000</v>
      </c>
      <c r="L18" s="77" t="n">
        <v>48000000</v>
      </c>
      <c r="M18" s="77" t="n">
        <v>100500000</v>
      </c>
      <c r="N18" s="77" t="n">
        <f aca="false">SUM(J18:M18)</f>
        <v>168300000</v>
      </c>
      <c r="O18" s="99" t="n">
        <f aca="false">N18/I18</f>
        <v>5.395636055724</v>
      </c>
    </row>
    <row r="19" customFormat="false" ht="15" hidden="false" customHeight="true" outlineLevel="0" collapsed="false">
      <c r="A19" s="41" t="s">
        <v>70</v>
      </c>
      <c r="B19" s="13" t="s">
        <v>2941</v>
      </c>
      <c r="C19" s="13" t="s">
        <v>28</v>
      </c>
      <c r="D19" s="97" t="str">
        <f aca="false">VLOOKUP(C19,'DIRETRIZES E ÁREAS TEMÁTICAS'!D:I,2,0)</f>
        <v>diversificar o desenvolvimento econômico com inclusão social e sustentabilidade</v>
      </c>
      <c r="E19" s="13" t="s">
        <v>2887</v>
      </c>
      <c r="F19" s="13" t="s">
        <v>50</v>
      </c>
      <c r="G19" s="98" t="s">
        <v>2942</v>
      </c>
      <c r="H19" s="98" t="s">
        <v>2943</v>
      </c>
      <c r="I19" s="15" t="n">
        <f aca="false">SUMIF('AÇÕES ESTRATÉGICAS'!A:H,PROGRAMAS!A27,'AÇÕES ESTRATÉGICAS'!H:H)</f>
        <v>195300000</v>
      </c>
      <c r="J19" s="77" t="n">
        <v>117328025</v>
      </c>
      <c r="K19" s="77" t="n">
        <v>24896351</v>
      </c>
      <c r="L19" s="77" t="n">
        <v>38452658</v>
      </c>
      <c r="M19" s="77" t="n">
        <v>378945170</v>
      </c>
      <c r="N19" s="77" t="n">
        <f aca="false">SUM(J19:M19)</f>
        <v>559622204</v>
      </c>
      <c r="O19" s="99" t="n">
        <f aca="false">N19/I19</f>
        <v>2.86544907322069</v>
      </c>
    </row>
    <row r="20" customFormat="false" ht="15" hidden="false" customHeight="true" outlineLevel="0" collapsed="false">
      <c r="A20" s="41" t="s">
        <v>71</v>
      </c>
      <c r="B20" s="13" t="s">
        <v>2944</v>
      </c>
      <c r="C20" s="13" t="s">
        <v>29</v>
      </c>
      <c r="D20" s="97" t="str">
        <f aca="false">VLOOKUP(C20,'DIRETRIZES E ÁREAS TEMÁTICAS'!D:I,2,0)</f>
        <v>priorizar investimentos em infraestrutura necessá- ria ao desenvolvimento territorial sustentável</v>
      </c>
      <c r="E20" s="13" t="s">
        <v>2887</v>
      </c>
      <c r="F20" s="13" t="s">
        <v>52</v>
      </c>
      <c r="G20" s="98" t="s">
        <v>2945</v>
      </c>
      <c r="H20" s="98" t="s">
        <v>2946</v>
      </c>
      <c r="I20" s="15" t="n">
        <f aca="false">SUMIF('AÇÕES ESTRATÉGICAS'!A:H,PROGRAMAS!A28,'AÇÕES ESTRATÉGICAS'!H:H)</f>
        <v>193050000</v>
      </c>
      <c r="J20" s="77" t="n">
        <v>168888000</v>
      </c>
      <c r="K20" s="77" t="n">
        <v>797739000</v>
      </c>
      <c r="L20" s="77" t="n">
        <v>21501000</v>
      </c>
      <c r="M20" s="77" t="n">
        <v>1174650000</v>
      </c>
      <c r="N20" s="77" t="n">
        <f aca="false">SUM(J20:M20)</f>
        <v>2162778000</v>
      </c>
      <c r="O20" s="99" t="n">
        <f aca="false">N20/I20</f>
        <v>11.2032012432012</v>
      </c>
    </row>
    <row r="21" customFormat="false" ht="15" hidden="false" customHeight="true" outlineLevel="0" collapsed="false">
      <c r="A21" s="41" t="s">
        <v>72</v>
      </c>
      <c r="B21" s="13" t="s">
        <v>2947</v>
      </c>
      <c r="C21" s="13" t="s">
        <v>29</v>
      </c>
      <c r="D21" s="97" t="str">
        <f aca="false">VLOOKUP(C21,'DIRETRIZES E ÁREAS TEMÁTICAS'!D:I,2,0)</f>
        <v>priorizar investimentos em infraestrutura necessá- ria ao desenvolvimento territorial sustentável</v>
      </c>
      <c r="E21" s="13" t="s">
        <v>2887</v>
      </c>
      <c r="F21" s="13" t="s">
        <v>54</v>
      </c>
      <c r="G21" s="98" t="s">
        <v>2948</v>
      </c>
      <c r="H21" s="98" t="s">
        <v>2949</v>
      </c>
      <c r="I21" s="15" t="n">
        <f aca="false">SUMIF('AÇÕES ESTRATÉGICAS'!A:H,PROGRAMAS!A29,'AÇÕES ESTRATÉGICAS'!H:H)</f>
        <v>235293271</v>
      </c>
      <c r="J21" s="77" t="n">
        <v>86000000</v>
      </c>
      <c r="K21" s="77" t="n">
        <v>953013594</v>
      </c>
      <c r="L21" s="77" t="n">
        <v>79500000</v>
      </c>
      <c r="M21" s="77" t="n">
        <v>2141969789</v>
      </c>
      <c r="N21" s="77" t="n">
        <f aca="false">SUM(J21:M21)</f>
        <v>3260483383</v>
      </c>
      <c r="O21" s="99" t="n">
        <f aca="false">N21/I21</f>
        <v>13.8571042390753</v>
      </c>
    </row>
    <row r="22" customFormat="false" ht="15" hidden="false" customHeight="true" outlineLevel="0" collapsed="false">
      <c r="A22" s="41" t="s">
        <v>73</v>
      </c>
      <c r="B22" s="13" t="s">
        <v>2950</v>
      </c>
      <c r="C22" s="13" t="s">
        <v>29</v>
      </c>
      <c r="D22" s="97" t="str">
        <f aca="false">VLOOKUP(C22,'DIRETRIZES E ÁREAS TEMÁTICAS'!D:I,2,0)</f>
        <v>priorizar investimentos em infraestrutura necessá- ria ao desenvolvimento territorial sustentável</v>
      </c>
      <c r="E22" s="13" t="s">
        <v>2887</v>
      </c>
      <c r="F22" s="13" t="s">
        <v>54</v>
      </c>
      <c r="G22" s="98" t="s">
        <v>2951</v>
      </c>
      <c r="H22" s="98" t="s">
        <v>2952</v>
      </c>
      <c r="I22" s="15" t="n">
        <f aca="false">SUMIF('AÇÕES ESTRATÉGICAS'!A:H,PROGRAMAS!A30,'AÇÕES ESTRATÉGICAS'!H:H)</f>
        <v>5388172</v>
      </c>
      <c r="J22" s="77" t="n">
        <v>3918415</v>
      </c>
      <c r="K22" s="77" t="n">
        <v>2348061200</v>
      </c>
      <c r="L22" s="77" t="n">
        <v>1500000</v>
      </c>
      <c r="M22" s="77" t="n">
        <v>4184964474</v>
      </c>
      <c r="N22" s="77" t="n">
        <f aca="false">SUM(J22:M22)</f>
        <v>6538444089</v>
      </c>
      <c r="O22" s="99" t="n">
        <f aca="false">N22/I22</f>
        <v>1213.48095216708</v>
      </c>
    </row>
    <row r="23" customFormat="false" ht="15" hidden="false" customHeight="true" outlineLevel="0" collapsed="false">
      <c r="A23" s="41" t="s">
        <v>74</v>
      </c>
      <c r="B23" s="13" t="s">
        <v>2953</v>
      </c>
      <c r="C23" s="13" t="s">
        <v>29</v>
      </c>
      <c r="D23" s="97" t="str">
        <f aca="false">VLOOKUP(C23,'DIRETRIZES E ÁREAS TEMÁTICAS'!D:I,2,0)</f>
        <v>priorizar investimentos em infraestrutura necessá- ria ao desenvolvimento territorial sustentável</v>
      </c>
      <c r="E23" s="13" t="s">
        <v>2887</v>
      </c>
      <c r="F23" s="13" t="s">
        <v>54</v>
      </c>
      <c r="G23" s="98" t="s">
        <v>2954</v>
      </c>
      <c r="H23" s="98" t="s">
        <v>2955</v>
      </c>
      <c r="I23" s="15" t="n">
        <f aca="false">SUMIF('AÇÕES ESTRATÉGICAS'!A:H,PROGRAMAS!A31,'AÇÕES ESTRATÉGICAS'!H:H)</f>
        <v>3620000</v>
      </c>
      <c r="J23" s="77" t="n">
        <v>44300000</v>
      </c>
      <c r="K23" s="77" t="n">
        <v>388541960</v>
      </c>
      <c r="L23" s="77" t="n">
        <v>22300000</v>
      </c>
      <c r="M23" s="77" t="n">
        <v>1213796040</v>
      </c>
      <c r="N23" s="77" t="n">
        <f aca="false">SUM(J23:M23)</f>
        <v>1668938000</v>
      </c>
      <c r="O23" s="99" t="n">
        <f aca="false">N23/I23</f>
        <v>461.032596685083</v>
      </c>
    </row>
    <row r="24" customFormat="false" ht="15" hidden="false" customHeight="true" outlineLevel="0" collapsed="false">
      <c r="A24" s="41" t="s">
        <v>75</v>
      </c>
      <c r="B24" s="13" t="s">
        <v>2956</v>
      </c>
      <c r="C24" s="13" t="s">
        <v>28</v>
      </c>
      <c r="D24" s="97" t="str">
        <f aca="false">VLOOKUP(C24,'DIRETRIZES E ÁREAS TEMÁTICAS'!D:I,2,0)</f>
        <v>diversificar o desenvolvimento econômico com inclusão social e sustentabilidade</v>
      </c>
      <c r="E24" s="13" t="s">
        <v>2887</v>
      </c>
      <c r="F24" s="13" t="s">
        <v>56</v>
      </c>
      <c r="G24" s="98" t="s">
        <v>2957</v>
      </c>
      <c r="H24" s="98" t="s">
        <v>2958</v>
      </c>
      <c r="I24" s="15" t="n">
        <f aca="false">SUMIF('AÇÕES ESTRATÉGICAS'!A:H,PROGRAMAS!A32,'AÇÕES ESTRATÉGICAS'!H:H)</f>
        <v>15780000</v>
      </c>
      <c r="J24" s="77" t="n">
        <v>130336400</v>
      </c>
      <c r="K24" s="77" t="n">
        <v>168755000</v>
      </c>
      <c r="L24" s="77" t="n">
        <v>74660600</v>
      </c>
      <c r="M24" s="77" t="n">
        <v>375683500</v>
      </c>
      <c r="N24" s="77" t="n">
        <f aca="false">SUM(J24:M24)</f>
        <v>749435500</v>
      </c>
      <c r="O24" s="99" t="n">
        <f aca="false">N24/I24</f>
        <v>47.4927439797212</v>
      </c>
    </row>
    <row r="25" customFormat="false" ht="15" hidden="false" customHeight="true" outlineLevel="0" collapsed="false">
      <c r="A25" s="41" t="s">
        <v>76</v>
      </c>
      <c r="B25" s="13" t="s">
        <v>2959</v>
      </c>
      <c r="C25" s="13" t="s">
        <v>28</v>
      </c>
      <c r="D25" s="97" t="str">
        <f aca="false">VLOOKUP(C25,'DIRETRIZES E ÁREAS TEMÁTICAS'!D:I,2,0)</f>
        <v>diversificar o desenvolvimento econômico com inclusão social e sustentabilidade</v>
      </c>
      <c r="E25" s="13" t="s">
        <v>2887</v>
      </c>
      <c r="F25" s="13" t="s">
        <v>56</v>
      </c>
      <c r="G25" s="98" t="s">
        <v>2960</v>
      </c>
      <c r="H25" s="98" t="s">
        <v>2961</v>
      </c>
      <c r="I25" s="15" t="n">
        <f aca="false">SUMIF('AÇÕES ESTRATÉGICAS'!A:H,PROGRAMAS!A33,'AÇÕES ESTRATÉGICAS'!H:H)</f>
        <v>58325000</v>
      </c>
      <c r="J25" s="77" t="n">
        <v>52845000</v>
      </c>
      <c r="K25" s="77" t="n">
        <v>33158000</v>
      </c>
      <c r="L25" s="77" t="n">
        <v>3924000</v>
      </c>
      <c r="M25" s="77" t="n">
        <v>74421000</v>
      </c>
      <c r="N25" s="77" t="n">
        <f aca="false">SUM(J25:M25)</f>
        <v>164348000</v>
      </c>
      <c r="O25" s="99" t="n">
        <f aca="false">N25/I25</f>
        <v>2.8177968281183</v>
      </c>
    </row>
    <row r="26" customFormat="false" ht="15" hidden="false" customHeight="true" outlineLevel="0" collapsed="false">
      <c r="A26" s="41" t="s">
        <v>77</v>
      </c>
      <c r="B26" s="13" t="s">
        <v>2962</v>
      </c>
      <c r="C26" s="13" t="s">
        <v>28</v>
      </c>
      <c r="D26" s="97" t="str">
        <f aca="false">VLOOKUP(C26,'DIRETRIZES E ÁREAS TEMÁTICAS'!D:I,2,0)</f>
        <v>diversificar o desenvolvimento econômico com inclusão social e sustentabilidade</v>
      </c>
      <c r="E26" s="13" t="s">
        <v>2887</v>
      </c>
      <c r="F26" s="13" t="s">
        <v>56</v>
      </c>
      <c r="G26" s="113" t="s">
        <v>2963</v>
      </c>
      <c r="H26" s="98" t="s">
        <v>2964</v>
      </c>
      <c r="I26" s="15" t="n">
        <f aca="false">SUMIF('AÇÕES ESTRATÉGICAS'!A:H,PROGRAMAS!A34,'AÇÕES ESTRATÉGICAS'!H:H)</f>
        <v>3550000</v>
      </c>
      <c r="J26" s="77" t="n">
        <v>17269131</v>
      </c>
      <c r="K26" s="77" t="n">
        <v>5000000</v>
      </c>
      <c r="L26" s="77" t="n">
        <v>7922743</v>
      </c>
      <c r="M26" s="77" t="n">
        <v>1000000</v>
      </c>
      <c r="N26" s="77" t="n">
        <f aca="false">SUM(J26:M26)</f>
        <v>31191874</v>
      </c>
      <c r="O26" s="99" t="n">
        <f aca="false">N26/I26</f>
        <v>8.78644338028169</v>
      </c>
    </row>
    <row r="27" customFormat="false" ht="15" hidden="false" customHeight="true" outlineLevel="0" collapsed="false">
      <c r="A27" s="41" t="s">
        <v>78</v>
      </c>
      <c r="B27" s="13" t="s">
        <v>2965</v>
      </c>
      <c r="C27" s="13" t="s">
        <v>28</v>
      </c>
      <c r="D27" s="97" t="str">
        <f aca="false">VLOOKUP(C27,'DIRETRIZES E ÁREAS TEMÁTICAS'!D:I,2,0)</f>
        <v>diversificar o desenvolvimento econômico com inclusão social e sustentabilidade</v>
      </c>
      <c r="E27" s="13" t="s">
        <v>2887</v>
      </c>
      <c r="F27" s="13" t="s">
        <v>56</v>
      </c>
      <c r="G27" s="113" t="s">
        <v>2966</v>
      </c>
      <c r="H27" s="98" t="s">
        <v>2967</v>
      </c>
      <c r="I27" s="15" t="n">
        <f aca="false">SUMIF('AÇÕES ESTRATÉGICAS'!A:H,PROGRAMAS!A35,'AÇÕES ESTRATÉGICAS'!H:H)</f>
        <v>31696441</v>
      </c>
      <c r="J27" s="77" t="n">
        <v>25400000</v>
      </c>
      <c r="K27" s="77" t="n">
        <v>31380000</v>
      </c>
      <c r="L27" s="77" t="n">
        <v>67400000</v>
      </c>
      <c r="M27" s="77" t="n">
        <v>71120000</v>
      </c>
      <c r="N27" s="77" t="n">
        <f aca="false">SUM(J27:M27)</f>
        <v>195300000</v>
      </c>
      <c r="O27" s="99" t="n">
        <f aca="false">N27/I27</f>
        <v>6.16157504875705</v>
      </c>
    </row>
    <row r="28" customFormat="false" ht="15" hidden="false" customHeight="true" outlineLevel="0" collapsed="false">
      <c r="A28" s="41" t="s">
        <v>79</v>
      </c>
      <c r="B28" s="13" t="s">
        <v>2768</v>
      </c>
      <c r="C28" s="13" t="s">
        <v>28</v>
      </c>
      <c r="D28" s="97" t="str">
        <f aca="false">VLOOKUP(C28,'DIRETRIZES E ÁREAS TEMÁTICAS'!D:I,2,0)</f>
        <v>diversificar o desenvolvimento econômico com inclusão social e sustentabilidade</v>
      </c>
      <c r="E28" s="13" t="s">
        <v>2887</v>
      </c>
      <c r="F28" s="13" t="s">
        <v>44</v>
      </c>
      <c r="G28" s="116" t="s">
        <v>2968</v>
      </c>
      <c r="H28" s="98" t="s">
        <v>2969</v>
      </c>
      <c r="I28" s="15" t="n">
        <f aca="false">SUMIF('AÇÕES ESTRATÉGICAS'!A:H,PROGRAMAS!A36,'AÇÕES ESTRATÉGICAS'!H:H)</f>
        <v>1359405000</v>
      </c>
      <c r="J28" s="77" t="n">
        <v>44050000</v>
      </c>
      <c r="K28" s="77" t="n">
        <v>2500000</v>
      </c>
      <c r="L28" s="77" t="n">
        <v>146000000</v>
      </c>
      <c r="M28" s="77" t="n">
        <v>500000</v>
      </c>
      <c r="N28" s="77" t="n">
        <f aca="false">SUM(J28:M28)</f>
        <v>193050000</v>
      </c>
      <c r="O28" s="99" t="n">
        <f aca="false">N28/I28</f>
        <v>0.14201065907511</v>
      </c>
    </row>
    <row r="29" customFormat="false" ht="15" hidden="false" customHeight="true" outlineLevel="0" collapsed="false">
      <c r="A29" s="41" t="s">
        <v>80</v>
      </c>
      <c r="B29" s="13" t="s">
        <v>2970</v>
      </c>
      <c r="C29" s="13" t="s">
        <v>28</v>
      </c>
      <c r="D29" s="97" t="str">
        <f aca="false">VLOOKUP(C29,'DIRETRIZES E ÁREAS TEMÁTICAS'!D:I,2,0)</f>
        <v>diversificar o desenvolvimento econômico com inclusão social e sustentabilidade</v>
      </c>
      <c r="E29" s="13" t="s">
        <v>2887</v>
      </c>
      <c r="F29" s="13" t="s">
        <v>44</v>
      </c>
      <c r="G29" s="116" t="s">
        <v>2971</v>
      </c>
      <c r="H29" s="98" t="s">
        <v>2972</v>
      </c>
      <c r="I29" s="15" t="n">
        <f aca="false">SUMIF('AÇÕES ESTRATÉGICAS'!A:H,PROGRAMAS!A37,'AÇÕES ESTRATÉGICAS'!H:H)</f>
        <v>2730448620</v>
      </c>
      <c r="J29" s="77" t="n">
        <v>44294000</v>
      </c>
      <c r="K29" s="77" t="n">
        <v>87507271</v>
      </c>
      <c r="L29" s="77" t="n">
        <v>77808000</v>
      </c>
      <c r="M29" s="77" t="n">
        <v>25684000</v>
      </c>
      <c r="N29" s="77" t="n">
        <f aca="false">SUM(J29:M29)</f>
        <v>235293271</v>
      </c>
      <c r="O29" s="99" t="n">
        <f aca="false">N29/I29</f>
        <v>0.0861738504348783</v>
      </c>
    </row>
    <row r="30" customFormat="false" ht="15" hidden="false" customHeight="true" outlineLevel="0" collapsed="false">
      <c r="A30" s="41" t="s">
        <v>81</v>
      </c>
      <c r="B30" s="13" t="s">
        <v>2973</v>
      </c>
      <c r="C30" s="13" t="s">
        <v>28</v>
      </c>
      <c r="D30" s="97" t="str">
        <f aca="false">VLOOKUP(C30,'DIRETRIZES E ÁREAS TEMÁTICAS'!D:I,2,0)</f>
        <v>diversificar o desenvolvimento econômico com inclusão social e sustentabilidade</v>
      </c>
      <c r="E30" s="13" t="s">
        <v>2887</v>
      </c>
      <c r="F30" s="13" t="s">
        <v>44</v>
      </c>
      <c r="G30" s="117" t="s">
        <v>2974</v>
      </c>
      <c r="H30" s="118" t="s">
        <v>2975</v>
      </c>
      <c r="I30" s="15" t="n">
        <f aca="false">SUMIF('AÇÕES ESTRATÉGICAS'!A:H,PROGRAMAS!A38,'AÇÕES ESTRATÉGICAS'!H:H)</f>
        <v>812864489</v>
      </c>
      <c r="J30" s="77" t="n">
        <v>1427772</v>
      </c>
      <c r="K30" s="77" t="n">
        <v>1765400</v>
      </c>
      <c r="L30" s="77" t="n">
        <v>1860000</v>
      </c>
      <c r="M30" s="77" t="n">
        <v>335000</v>
      </c>
      <c r="N30" s="77" t="n">
        <f aca="false">SUM(J30:M30)</f>
        <v>5388172</v>
      </c>
      <c r="O30" s="99" t="n">
        <f aca="false">N30/I30</f>
        <v>0.00662862269531373</v>
      </c>
    </row>
    <row r="31" customFormat="false" ht="15" hidden="false" customHeight="true" outlineLevel="0" collapsed="false">
      <c r="A31" s="41" t="s">
        <v>82</v>
      </c>
      <c r="B31" s="13" t="s">
        <v>2976</v>
      </c>
      <c r="C31" s="13" t="s">
        <v>28</v>
      </c>
      <c r="D31" s="97" t="str">
        <f aca="false">VLOOKUP(C31,'DIRETRIZES E ÁREAS TEMÁTICAS'!D:I,2,0)</f>
        <v>diversificar o desenvolvimento econômico com inclusão social e sustentabilidade</v>
      </c>
      <c r="E31" s="13" t="s">
        <v>2887</v>
      </c>
      <c r="F31" s="13" t="s">
        <v>44</v>
      </c>
      <c r="G31" s="117" t="s">
        <v>2977</v>
      </c>
      <c r="H31" s="118" t="s">
        <v>2978</v>
      </c>
      <c r="I31" s="15" t="n">
        <f aca="false">SUMIF('AÇÕES ESTRATÉGICAS'!A:H,PROGRAMAS!A39,'AÇÕES ESTRATÉGICAS'!H:H)</f>
        <v>90453000</v>
      </c>
      <c r="J31" s="77" t="n">
        <v>440000</v>
      </c>
      <c r="K31" s="77" t="n">
        <v>200000</v>
      </c>
      <c r="L31" s="77" t="n">
        <v>2080000</v>
      </c>
      <c r="M31" s="77" t="n">
        <v>900000</v>
      </c>
      <c r="N31" s="77" t="n">
        <f aca="false">SUM(J31:M31)</f>
        <v>3620000</v>
      </c>
      <c r="O31" s="99" t="n">
        <f aca="false">N31/I31</f>
        <v>0.0400207842747062</v>
      </c>
    </row>
    <row r="32" customFormat="false" ht="15" hidden="false" customHeight="true" outlineLevel="0" collapsed="false">
      <c r="A32" s="41" t="s">
        <v>83</v>
      </c>
      <c r="B32" s="13" t="s">
        <v>2979</v>
      </c>
      <c r="C32" s="13" t="s">
        <v>27</v>
      </c>
      <c r="D32" s="97" t="str">
        <f aca="false">VLOOKUP(C32,'DIRETRIZES E ÁREAS TEMÁTICAS'!D:I,2,0)</f>
        <v>Promover o desenvolvimento humano com ênfase na educação, saúde e segurança</v>
      </c>
      <c r="E32" s="13" t="s">
        <v>2887</v>
      </c>
      <c r="F32" s="13" t="s">
        <v>54</v>
      </c>
      <c r="G32" s="113" t="s">
        <v>2980</v>
      </c>
      <c r="H32" s="98" t="s">
        <v>2981</v>
      </c>
      <c r="I32" s="15" t="n">
        <f aca="false">SUMIF('AÇÕES ESTRATÉGICAS'!A:H,PROGRAMAS!A40,'AÇÕES ESTRATÉGICAS'!H:H)</f>
        <v>21348000</v>
      </c>
      <c r="J32" s="77" t="n">
        <v>10500000</v>
      </c>
      <c r="K32" s="77" t="n">
        <v>4300000</v>
      </c>
      <c r="L32" s="77" t="n">
        <v>480000</v>
      </c>
      <c r="M32" s="77" t="n">
        <v>500000</v>
      </c>
      <c r="N32" s="77" t="n">
        <f aca="false">SUM(J32:M32)</f>
        <v>15780000</v>
      </c>
      <c r="O32" s="99" t="n">
        <f aca="false">N32/I32</f>
        <v>0.739179314221473</v>
      </c>
    </row>
    <row r="33" customFormat="false" ht="15" hidden="false" customHeight="true" outlineLevel="0" collapsed="false">
      <c r="A33" s="41" t="s">
        <v>84</v>
      </c>
      <c r="B33" s="13" t="s">
        <v>2982</v>
      </c>
      <c r="C33" s="13" t="s">
        <v>27</v>
      </c>
      <c r="D33" s="97" t="str">
        <f aca="false">VLOOKUP(C33,'DIRETRIZES E ÁREAS TEMÁTICAS'!D:I,2,0)</f>
        <v>Promover o desenvolvimento humano com ênfase na educação, saúde e segurança</v>
      </c>
      <c r="E33" s="13" t="s">
        <v>2887</v>
      </c>
      <c r="F33" s="13" t="s">
        <v>40</v>
      </c>
      <c r="G33" s="113" t="s">
        <v>2983</v>
      </c>
      <c r="H33" s="98" t="s">
        <v>2984</v>
      </c>
      <c r="I33" s="15" t="n">
        <f aca="false">SUMIF('AÇÕES ESTRATÉGICAS'!A:H,PROGRAMAS!A41,'AÇÕES ESTRATÉGICAS'!H:H)</f>
        <v>82068107</v>
      </c>
      <c r="J33" s="77" t="n">
        <v>49925000</v>
      </c>
      <c r="K33" s="77" t="n">
        <v>5000000</v>
      </c>
      <c r="L33" s="77" t="n">
        <v>3400000</v>
      </c>
      <c r="M33" s="15"/>
      <c r="N33" s="77" t="n">
        <f aca="false">SUM(J33:M33)</f>
        <v>58325000</v>
      </c>
      <c r="O33" s="99" t="n">
        <f aca="false">N33/I33</f>
        <v>0.710690207585756</v>
      </c>
    </row>
    <row r="34" customFormat="false" ht="15" hidden="false" customHeight="true" outlineLevel="0" collapsed="false">
      <c r="A34" s="41" t="s">
        <v>85</v>
      </c>
      <c r="B34" s="13" t="s">
        <v>2985</v>
      </c>
      <c r="C34" s="13" t="s">
        <v>27</v>
      </c>
      <c r="D34" s="97" t="str">
        <f aca="false">VLOOKUP(C34,'DIRETRIZES E ÁREAS TEMÁTICAS'!D:I,2,0)</f>
        <v>Promover o desenvolvimento humano com ênfase na educação, saúde e segurança</v>
      </c>
      <c r="E34" s="13" t="s">
        <v>2887</v>
      </c>
      <c r="F34" s="13" t="s">
        <v>52</v>
      </c>
      <c r="G34" s="116" t="s">
        <v>2986</v>
      </c>
      <c r="H34" s="98" t="s">
        <v>2987</v>
      </c>
      <c r="I34" s="15" t="n">
        <f aca="false">SUMIF('AÇÕES ESTRATÉGICAS'!A:H,PROGRAMAS!A42,'AÇÕES ESTRATÉGICAS'!H:H)</f>
        <v>137540000</v>
      </c>
      <c r="J34" s="77" t="n">
        <v>3250000</v>
      </c>
      <c r="K34" s="77" t="n">
        <v>300000</v>
      </c>
      <c r="L34" s="15"/>
      <c r="M34" s="15"/>
      <c r="N34" s="77" t="n">
        <f aca="false">SUM(J34:M34)</f>
        <v>3550000</v>
      </c>
      <c r="O34" s="99" t="n">
        <f aca="false">N34/I34</f>
        <v>0.0258106732586884</v>
      </c>
    </row>
    <row r="35" customFormat="false" ht="15" hidden="false" customHeight="true" outlineLevel="0" collapsed="false">
      <c r="A35" s="41" t="s">
        <v>86</v>
      </c>
      <c r="B35" s="13" t="s">
        <v>2988</v>
      </c>
      <c r="C35" s="13" t="s">
        <v>27</v>
      </c>
      <c r="D35" s="97" t="str">
        <f aca="false">VLOOKUP(C35,'DIRETRIZES E ÁREAS TEMÁTICAS'!D:I,2,0)</f>
        <v>Promover o desenvolvimento humano com ênfase na educação, saúde e segurança</v>
      </c>
      <c r="E35" s="13" t="s">
        <v>2887</v>
      </c>
      <c r="F35" s="13" t="s">
        <v>52</v>
      </c>
      <c r="G35" s="113" t="s">
        <v>2989</v>
      </c>
      <c r="H35" s="98" t="s">
        <v>2990</v>
      </c>
      <c r="I35" s="15" t="n">
        <f aca="false">SUMIF('AÇÕES ESTRATÉGICAS'!A:H,PROGRAMAS!A43,'AÇÕES ESTRATÉGICAS'!H:H)</f>
        <v>12545321381</v>
      </c>
      <c r="J35" s="77" t="n">
        <v>7966441</v>
      </c>
      <c r="K35" s="77" t="n">
        <v>1000000</v>
      </c>
      <c r="L35" s="77" t="n">
        <v>2730000</v>
      </c>
      <c r="M35" s="77" t="n">
        <v>20000000</v>
      </c>
      <c r="N35" s="77" t="n">
        <f aca="false">SUM(J35:M35)</f>
        <v>31696441</v>
      </c>
      <c r="O35" s="99" t="n">
        <f aca="false">N35/I35</f>
        <v>0.00252655472405869</v>
      </c>
    </row>
    <row r="36" customFormat="false" ht="15" hidden="false" customHeight="true" outlineLevel="0" collapsed="false">
      <c r="A36" s="41" t="s">
        <v>87</v>
      </c>
      <c r="B36" s="13" t="s">
        <v>128</v>
      </c>
      <c r="C36" s="13" t="s">
        <v>30</v>
      </c>
      <c r="D36" s="97" t="str">
        <f aca="false">VLOOKUP(C36,'DIRETRIZES E ÁREAS TEMÁTICAS'!D:I,2,0)</f>
        <v>adotar uma gestão eficiente com transparência e controle social para a melhoria da qualidade de vida dos cidadãos</v>
      </c>
      <c r="E36" s="13" t="s">
        <v>2991</v>
      </c>
      <c r="F36" s="13"/>
      <c r="G36" s="113"/>
      <c r="H36" s="119"/>
      <c r="I36" s="15" t="n">
        <f aca="false">SUMIF('AÇÕES ESTRATÉGICAS'!A:H,PROGRAMAS!A3,'AÇÕES ESTRATÉGICAS'!H:H)</f>
        <v>848948702</v>
      </c>
      <c r="J36" s="77" t="n">
        <v>1283967000</v>
      </c>
      <c r="K36" s="77" t="n">
        <v>73438000</v>
      </c>
      <c r="L36" s="15"/>
      <c r="M36" s="77" t="n">
        <v>2000000</v>
      </c>
      <c r="N36" s="77" t="n">
        <f aca="false">SUM(J36:M36)</f>
        <v>1359405000</v>
      </c>
      <c r="O36" s="99" t="n">
        <f aca="false">N36/I36</f>
        <v>1.60128049762894</v>
      </c>
    </row>
    <row r="37" customFormat="false" ht="15" hidden="false" customHeight="true" outlineLevel="0" collapsed="false">
      <c r="A37" s="41" t="s">
        <v>88</v>
      </c>
      <c r="B37" s="13" t="s">
        <v>2992</v>
      </c>
      <c r="C37" s="13" t="s">
        <v>30</v>
      </c>
      <c r="D37" s="97" t="str">
        <f aca="false">VLOOKUP(C37,'DIRETRIZES E ÁREAS TEMÁTICAS'!D:I,2,0)</f>
        <v>adotar uma gestão eficiente com transparência e controle social para a melhoria da qualidade de vida dos cidadãos</v>
      </c>
      <c r="E37" s="13" t="s">
        <v>2991</v>
      </c>
      <c r="F37" s="13"/>
      <c r="G37" s="113"/>
      <c r="H37" s="119"/>
      <c r="I37" s="15" t="n">
        <f aca="false">SUMIF('AÇÕES ESTRATÉGICAS'!A:H,PROGRAMAS!A4,'AÇÕES ESTRATÉGICAS'!H:H)</f>
        <v>72500000</v>
      </c>
      <c r="J37" s="77" t="n">
        <v>2722351713</v>
      </c>
      <c r="K37" s="77" t="n">
        <v>7496907</v>
      </c>
      <c r="L37" s="77" t="n">
        <v>450000</v>
      </c>
      <c r="M37" s="77" t="n">
        <v>150000</v>
      </c>
      <c r="N37" s="77" t="n">
        <f aca="false">SUM(J37:M37)</f>
        <v>2730448620</v>
      </c>
      <c r="O37" s="99" t="n">
        <f aca="false">N37/I37</f>
        <v>37.6613602758621</v>
      </c>
    </row>
    <row r="38" customFormat="false" ht="15" hidden="false" customHeight="true" outlineLevel="0" collapsed="false">
      <c r="A38" s="41" t="s">
        <v>89</v>
      </c>
      <c r="B38" s="13" t="s">
        <v>2993</v>
      </c>
      <c r="C38" s="13" t="s">
        <v>30</v>
      </c>
      <c r="D38" s="97" t="str">
        <f aca="false">VLOOKUP(C38,'DIRETRIZES E ÁREAS TEMÁTICAS'!D:I,2,0)</f>
        <v>adotar uma gestão eficiente com transparência e controle social para a melhoria da qualidade de vida dos cidadãos</v>
      </c>
      <c r="E38" s="13" t="s">
        <v>2991</v>
      </c>
      <c r="F38" s="13"/>
      <c r="G38" s="113"/>
      <c r="H38" s="119"/>
      <c r="I38" s="15" t="n">
        <f aca="false">SUMIF('AÇÕES ESTRATÉGICAS'!A:H,PROGRAMAS!A5,'AÇÕES ESTRATÉGICAS'!H:H)</f>
        <v>4120853523</v>
      </c>
      <c r="J38" s="77" t="n">
        <v>760890571</v>
      </c>
      <c r="K38" s="77" t="n">
        <v>51973918</v>
      </c>
      <c r="L38" s="15"/>
      <c r="M38" s="15"/>
      <c r="N38" s="77" t="n">
        <f aca="false">SUM(J38:M38)</f>
        <v>812864489</v>
      </c>
      <c r="O38" s="99" t="n">
        <f aca="false">N38/I38</f>
        <v>0.197256341304806</v>
      </c>
    </row>
    <row r="39" customFormat="false" ht="15" hidden="false" customHeight="true" outlineLevel="0" collapsed="false">
      <c r="A39" s="41" t="s">
        <v>90</v>
      </c>
      <c r="B39" s="13" t="s">
        <v>182</v>
      </c>
      <c r="C39" s="13" t="s">
        <v>30</v>
      </c>
      <c r="D39" s="97" t="str">
        <f aca="false">VLOOKUP(C39,'DIRETRIZES E ÁREAS TEMÁTICAS'!D:I,2,0)</f>
        <v>adotar uma gestão eficiente com transparência e controle social para a melhoria da qualidade de vida dos cidadãos</v>
      </c>
      <c r="E39" s="13" t="s">
        <v>2887</v>
      </c>
      <c r="F39" s="13"/>
      <c r="G39" s="113"/>
      <c r="H39" s="119"/>
      <c r="I39" s="15" t="n">
        <f aca="false">SUMIF('AÇÕES ESTRATÉGICAS'!A:H,PROGRAMAS!A44,'AÇÕES ESTRATÉGICAS'!H:H)</f>
        <v>3530470000</v>
      </c>
      <c r="J39" s="77" t="n">
        <v>63880000</v>
      </c>
      <c r="K39" s="77" t="n">
        <v>26373000</v>
      </c>
      <c r="L39" s="77" t="n">
        <v>200000</v>
      </c>
      <c r="M39" s="15"/>
      <c r="N39" s="77" t="n">
        <f aca="false">SUM(J39:M39)</f>
        <v>90453000</v>
      </c>
      <c r="O39" s="99" t="n">
        <f aca="false">N39/I39</f>
        <v>0.0256206680696904</v>
      </c>
    </row>
    <row r="40" customFormat="false" ht="15" hidden="false" customHeight="true" outlineLevel="0" collapsed="false">
      <c r="A40" s="41" t="s">
        <v>91</v>
      </c>
      <c r="B40" s="13" t="s">
        <v>2994</v>
      </c>
      <c r="C40" s="13" t="s">
        <v>30</v>
      </c>
      <c r="D40" s="97" t="str">
        <f aca="false">VLOOKUP(C40,'DIRETRIZES E ÁREAS TEMÁTICAS'!D:I,2,0)</f>
        <v>adotar uma gestão eficiente com transparência e controle social para a melhoria da qualidade de vida dos cidadãos</v>
      </c>
      <c r="E40" s="13" t="s">
        <v>2887</v>
      </c>
      <c r="F40" s="13"/>
      <c r="G40" s="113"/>
      <c r="H40" s="119"/>
      <c r="I40" s="15" t="n">
        <f aca="false">SUMIF('AÇÕES ESTRATÉGICAS'!A:H,PROGRAMAS!A45,'AÇÕES ESTRATÉGICAS'!H:H)</f>
        <v>3650000000</v>
      </c>
      <c r="J40" s="77" t="n">
        <v>13638000</v>
      </c>
      <c r="K40" s="77" t="n">
        <v>7710000</v>
      </c>
      <c r="L40" s="15"/>
      <c r="M40" s="15"/>
      <c r="N40" s="77" t="n">
        <f aca="false">SUM(J40:M40)</f>
        <v>21348000</v>
      </c>
      <c r="O40" s="99" t="n">
        <f aca="false">N40/I40</f>
        <v>0.00584876712328767</v>
      </c>
    </row>
    <row r="41" customFormat="false" ht="15" hidden="false" customHeight="true" outlineLevel="0" collapsed="false">
      <c r="A41" s="41" t="s">
        <v>92</v>
      </c>
      <c r="B41" s="13" t="s">
        <v>2995</v>
      </c>
      <c r="C41" s="13" t="s">
        <v>30</v>
      </c>
      <c r="D41" s="97" t="str">
        <f aca="false">VLOOKUP(C41,'DIRETRIZES E ÁREAS TEMÁTICAS'!D:I,2,0)</f>
        <v>adotar uma gestão eficiente com transparência e controle social para a melhoria da qualidade de vida dos cidadãos</v>
      </c>
      <c r="E41" s="13" t="s">
        <v>2887</v>
      </c>
      <c r="F41" s="13"/>
      <c r="G41" s="113"/>
      <c r="H41" s="120"/>
      <c r="I41" s="15" t="n">
        <f aca="false">SUMIF('AÇÕES ESTRATÉGICAS'!A:H,PROGRAMAS!A46,'AÇÕES ESTRATÉGICAS'!H:H)</f>
        <v>598000000</v>
      </c>
      <c r="J41" s="77" t="n">
        <v>3061306</v>
      </c>
      <c r="K41" s="77" t="n">
        <v>79006801</v>
      </c>
      <c r="L41" s="15"/>
      <c r="M41" s="15"/>
      <c r="N41" s="77" t="n">
        <f aca="false">SUM(J41:M41)</f>
        <v>82068107</v>
      </c>
      <c r="O41" s="99" t="n">
        <f aca="false">N41/I41</f>
        <v>0.137237637123746</v>
      </c>
    </row>
    <row r="42" customFormat="false" ht="15" hidden="false" customHeight="true" outlineLevel="0" collapsed="false">
      <c r="A42" s="41" t="s">
        <v>93</v>
      </c>
      <c r="B42" s="13" t="s">
        <v>2996</v>
      </c>
      <c r="C42" s="13" t="s">
        <v>27</v>
      </c>
      <c r="D42" s="97" t="str">
        <f aca="false">VLOOKUP(C42,'DIRETRIZES E ÁREAS TEMÁTICAS'!D:I,2,0)</f>
        <v>Promover o desenvolvimento humano com ênfase na educação, saúde e segurança</v>
      </c>
      <c r="E42" s="13" t="s">
        <v>2887</v>
      </c>
      <c r="F42" s="13"/>
      <c r="G42" s="120"/>
      <c r="H42" s="120"/>
      <c r="I42" s="15" t="n">
        <f aca="false">SUMIF('AÇÕES ESTRATÉGICAS'!A:H,PROGRAMAS!A47,'AÇÕES ESTRATÉGICAS'!H:H)</f>
        <v>65000000</v>
      </c>
      <c r="J42" s="77" t="n">
        <v>19180000</v>
      </c>
      <c r="K42" s="77" t="n">
        <v>100200000</v>
      </c>
      <c r="L42" s="77" t="n">
        <v>2160000</v>
      </c>
      <c r="M42" s="77" t="n">
        <v>16000000</v>
      </c>
      <c r="N42" s="77" t="n">
        <f aca="false">SUM(J42:M42)</f>
        <v>137540000</v>
      </c>
      <c r="O42" s="99" t="n">
        <f aca="false">N42/I42</f>
        <v>2.116</v>
      </c>
    </row>
    <row r="43" customFormat="false" ht="15.75" hidden="false" customHeight="false" outlineLevel="0" collapsed="false">
      <c r="A43" s="41" t="s">
        <v>94</v>
      </c>
      <c r="B43" s="13" t="s">
        <v>2997</v>
      </c>
      <c r="C43" s="13" t="s">
        <v>30</v>
      </c>
      <c r="D43" s="97" t="str">
        <f aca="false">VLOOKUP(C43,'DIRETRIZES E ÁREAS TEMÁTICAS'!D:I,2,0)</f>
        <v>adotar uma gestão eficiente com transparência e controle social para a melhoria da qualidade de vida dos cidadãos</v>
      </c>
      <c r="E43" s="13" t="s">
        <v>2991</v>
      </c>
      <c r="F43" s="13"/>
      <c r="G43" s="116"/>
      <c r="H43" s="116"/>
      <c r="I43" s="15" t="n">
        <f aca="false">SUMIF('AÇÕES ESTRATÉGICAS'!A:H,PROGRAMAS!A6,'AÇÕES ESTRATÉGICAS'!H:H)</f>
        <v>209182985</v>
      </c>
      <c r="J43" s="77" t="n">
        <v>11930909461</v>
      </c>
      <c r="K43" s="77" t="n">
        <v>436729920</v>
      </c>
      <c r="L43" s="77" t="n">
        <v>116930000</v>
      </c>
      <c r="M43" s="77" t="n">
        <v>60752000</v>
      </c>
      <c r="N43" s="77" t="n">
        <f aca="false">SUM(J43:M43)</f>
        <v>12545321381</v>
      </c>
      <c r="O43" s="99" t="n">
        <f aca="false">N43/I43</f>
        <v>59.9729532543003</v>
      </c>
    </row>
    <row r="44" customFormat="false" ht="15.75" hidden="false" customHeight="false" outlineLevel="0" collapsed="false">
      <c r="A44" s="41" t="s">
        <v>95</v>
      </c>
      <c r="B44" s="13" t="s">
        <v>2998</v>
      </c>
      <c r="C44" s="13" t="s">
        <v>30</v>
      </c>
      <c r="D44" s="97" t="str">
        <f aca="false">VLOOKUP(C44,'DIRETRIZES E ÁREAS TEMÁTICAS'!D:I,2,0)</f>
        <v>adotar uma gestão eficiente com transparência e controle social para a melhoria da qualidade de vida dos cidadãos</v>
      </c>
      <c r="E44" s="13" t="s">
        <v>2991</v>
      </c>
      <c r="F44" s="13"/>
      <c r="G44" s="116"/>
      <c r="H44" s="116"/>
      <c r="I44" s="15" t="n">
        <f aca="false">SUMIF('AÇÕES ESTRATÉGICAS'!A:H,PROGRAMAS!A7,'AÇÕES ESTRATÉGICAS'!H:H)</f>
        <v>46215000</v>
      </c>
      <c r="J44" s="77" t="n">
        <v>2022470000</v>
      </c>
      <c r="K44" s="77" t="n">
        <v>1428000000</v>
      </c>
      <c r="L44" s="15"/>
      <c r="M44" s="77" t="n">
        <v>80000000</v>
      </c>
      <c r="N44" s="77" t="n">
        <f aca="false">SUM(J44:M44)</f>
        <v>3530470000</v>
      </c>
      <c r="O44" s="99" t="n">
        <f aca="false">N44/I44</f>
        <v>76.3922968733095</v>
      </c>
    </row>
    <row r="45" customFormat="false" ht="15.75" hidden="false" customHeight="false" outlineLevel="0" collapsed="false">
      <c r="A45" s="41" t="s">
        <v>96</v>
      </c>
      <c r="B45" s="13" t="s">
        <v>2999</v>
      </c>
      <c r="C45" s="13" t="s">
        <v>30</v>
      </c>
      <c r="D45" s="97" t="str">
        <f aca="false">VLOOKUP(C45,'DIRETRIZES E ÁREAS TEMÁTICAS'!D:I,2,0)</f>
        <v>adotar uma gestão eficiente com transparência e controle social para a melhoria da qualidade de vida dos cidadãos</v>
      </c>
      <c r="E45" s="13" t="s">
        <v>2991</v>
      </c>
      <c r="F45" s="13"/>
      <c r="G45" s="116"/>
      <c r="H45" s="116"/>
      <c r="I45" s="15" t="n">
        <f aca="false">SUMIF('AÇÕES ESTRATÉGICAS'!A:H,PROGRAMAS!A8,'AÇÕES ESTRATÉGICAS'!H:H)</f>
        <v>185191000</v>
      </c>
      <c r="J45" s="77" t="n">
        <v>3650000000</v>
      </c>
      <c r="K45" s="15"/>
      <c r="L45" s="15"/>
      <c r="M45" s="15"/>
      <c r="N45" s="77" t="n">
        <f aca="false">SUM(J45:M45)</f>
        <v>3650000000</v>
      </c>
      <c r="O45" s="99" t="n">
        <f aca="false">N45/I45</f>
        <v>19.7093811254327</v>
      </c>
    </row>
    <row r="46" customFormat="false" ht="15.75" hidden="false" customHeight="false" outlineLevel="0" collapsed="false">
      <c r="A46" s="41" t="s">
        <v>97</v>
      </c>
      <c r="B46" s="13" t="s">
        <v>3000</v>
      </c>
      <c r="C46" s="13" t="s">
        <v>30</v>
      </c>
      <c r="D46" s="97" t="str">
        <f aca="false">VLOOKUP(C46,'DIRETRIZES E ÁREAS TEMÁTICAS'!D:I,2,0)</f>
        <v>adotar uma gestão eficiente com transparência e controle social para a melhoria da qualidade de vida dos cidadãos</v>
      </c>
      <c r="E46" s="13" t="s">
        <v>2991</v>
      </c>
      <c r="F46" s="13"/>
      <c r="G46" s="116"/>
      <c r="H46" s="116"/>
      <c r="I46" s="15" t="n">
        <f aca="false">SUMIF('AÇÕES ESTRATÉGICAS'!A:H,PROGRAMAS!A9,'AÇÕES ESTRATÉGICAS'!H:H)</f>
        <v>144699535</v>
      </c>
      <c r="J46" s="77" t="n">
        <v>598000000</v>
      </c>
      <c r="K46" s="15"/>
      <c r="L46" s="15"/>
      <c r="M46" s="15"/>
      <c r="N46" s="77" t="n">
        <f aca="false">SUM(J46:M46)</f>
        <v>598000000</v>
      </c>
      <c r="O46" s="99" t="n">
        <f aca="false">N46/I46</f>
        <v>4.13270160128711</v>
      </c>
    </row>
    <row r="47" customFormat="false" ht="15.75" hidden="false" customHeight="false" outlineLevel="0" collapsed="false">
      <c r="A47" s="42" t="s">
        <v>98</v>
      </c>
      <c r="B47" s="121" t="s">
        <v>3001</v>
      </c>
      <c r="C47" s="121" t="s">
        <v>30</v>
      </c>
      <c r="D47" s="122" t="str">
        <f aca="false">VLOOKUP(C47,'DIRETRIZES E ÁREAS TEMÁTICAS'!D:I,2,0)</f>
        <v>adotar uma gestão eficiente com transparência e controle social para a melhoria da qualidade de vida dos cidadãos</v>
      </c>
      <c r="E47" s="121" t="s">
        <v>2991</v>
      </c>
      <c r="F47" s="121"/>
      <c r="G47" s="121"/>
      <c r="H47" s="121"/>
      <c r="I47" s="107" t="n">
        <f aca="false">SUMIF('AÇÕES ESTRATÉGICAS'!A:H,PROGRAMAS!A10,'AÇÕES ESTRATÉGICAS'!H:H)</f>
        <v>169300000</v>
      </c>
      <c r="J47" s="123" t="n">
        <v>65000000</v>
      </c>
      <c r="K47" s="107"/>
      <c r="L47" s="107"/>
      <c r="M47" s="107"/>
      <c r="N47" s="123" t="n">
        <f aca="false">SUM(J47:M47)</f>
        <v>65000000</v>
      </c>
      <c r="O47" s="124" t="n">
        <f aca="false">N47/I47</f>
        <v>0.383933845245127</v>
      </c>
    </row>
    <row r="48" customFormat="false" ht="15.75" hidden="false" customHeight="false" outlineLevel="0" collapsed="false">
      <c r="I48" s="125" t="n">
        <f aca="false">SUM(I3:I47)</f>
        <v>53355158140</v>
      </c>
      <c r="N48" s="126" t="n">
        <f aca="false">SUM(N3:N47)</f>
        <v>53355158140</v>
      </c>
    </row>
  </sheetData>
  <autoFilter ref="A2:I2"/>
  <mergeCells count="11">
    <mergeCell ref="A1:O1"/>
    <mergeCell ref="Q2:R2"/>
    <mergeCell ref="S2:T2"/>
    <mergeCell ref="Q5:R5"/>
    <mergeCell ref="S5:T5"/>
    <mergeCell ref="Q9:R9"/>
    <mergeCell ref="S9:T9"/>
    <mergeCell ref="Q10:R10"/>
    <mergeCell ref="S10:T10"/>
    <mergeCell ref="Q11:R11"/>
    <mergeCell ref="S11:T11"/>
  </mergeCells>
  <conditionalFormatting sqref="O3:O47">
    <cfRule type="colorScale" priority="2">
      <colorScale>
        <cfvo type="min" val="0"/>
        <cfvo type="max" val="0"/>
        <color rgb="FFFCFCFF"/>
        <color rgb="FFF8696B"/>
      </colorScale>
    </cfRule>
  </conditionalFormatting>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tabColor rgb="FFF4B183"/>
    <pageSetUpPr fitToPage="false"/>
  </sheetPr>
  <dimension ref="1:449"/>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E2" activePane="bottomRight" state="frozen"/>
      <selection pane="topLeft" activeCell="A1" activeCellId="0" sqref="A1"/>
      <selection pane="topRight" activeCell="E1" activeCellId="0" sqref="E1"/>
      <selection pane="bottomLeft" activeCell="A2" activeCellId="0" sqref="A2"/>
      <selection pane="bottomRight" activeCell="H277" activeCellId="0" sqref="H277"/>
    </sheetView>
  </sheetViews>
  <sheetFormatPr defaultRowHeight="15"/>
  <cols>
    <col collapsed="false" hidden="false" max="2" min="1" style="43" width="20.7091836734694"/>
    <col collapsed="false" hidden="false" max="3" min="3" style="43" width="54.4183673469388"/>
    <col collapsed="false" hidden="false" max="4" min="4" style="1" width="82.4234693877551"/>
    <col collapsed="false" hidden="false" max="5" min="5" style="1" width="10.015306122449"/>
    <col collapsed="false" hidden="false" max="6" min="6" style="1" width="10"/>
    <col collapsed="false" hidden="false" max="7" min="7" style="1" width="30.7040816326531"/>
    <col collapsed="false" hidden="false" max="8" min="8" style="114" width="20.8622448979592"/>
    <col collapsed="false" hidden="false" max="9" min="9" style="127" width="9.14285714285714"/>
    <col collapsed="false" hidden="false" max="10" min="10" style="127" width="20.9948979591837"/>
    <col collapsed="false" hidden="false" max="1025" min="11" style="1" width="9.14285714285714"/>
  </cols>
  <sheetData>
    <row r="1" customFormat="false" ht="28.5" hidden="false" customHeight="false" outlineLevel="0" collapsed="false">
      <c r="A1" s="47" t="s">
        <v>3002</v>
      </c>
      <c r="B1" s="47"/>
      <c r="C1" s="47"/>
      <c r="D1" s="47"/>
      <c r="E1" s="47"/>
      <c r="F1" s="47"/>
      <c r="G1" s="47"/>
      <c r="H1" s="47"/>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23" customFormat="true" ht="15" hidden="false" customHeight="false" outlineLevel="0" collapsed="false">
      <c r="A2" s="128" t="s">
        <v>3003</v>
      </c>
      <c r="B2" s="128" t="s">
        <v>3004</v>
      </c>
      <c r="C2" s="128" t="s">
        <v>102</v>
      </c>
      <c r="D2" s="129" t="s">
        <v>3005</v>
      </c>
      <c r="E2" s="129" t="s">
        <v>3006</v>
      </c>
      <c r="F2" s="129" t="s">
        <v>3007</v>
      </c>
      <c r="G2" s="129" t="s">
        <v>3008</v>
      </c>
      <c r="H2" s="130" t="s">
        <v>3009</v>
      </c>
      <c r="I2" s="131"/>
      <c r="J2" s="131" t="s">
        <v>3006</v>
      </c>
    </row>
    <row r="3" customFormat="false" ht="15" hidden="false" customHeight="false" outlineLevel="0" collapsed="false">
      <c r="A3" s="132" t="s">
        <v>87</v>
      </c>
      <c r="B3" s="62" t="s">
        <v>2991</v>
      </c>
      <c r="C3" s="62" t="s">
        <v>128</v>
      </c>
      <c r="D3" s="74" t="s">
        <v>132</v>
      </c>
      <c r="E3" s="133" t="s">
        <v>133</v>
      </c>
      <c r="F3" s="133" t="s">
        <v>3010</v>
      </c>
      <c r="G3" s="74" t="s">
        <v>131</v>
      </c>
      <c r="H3" s="134" t="n">
        <v>9000000</v>
      </c>
      <c r="I3" s="135" t="str">
        <f aca="false">CONCATENATE(F3,D3)</f>
        <v>01101AMPLIAÇÃO DA ESTRUTURA DA TV E RÁDIO ASSEMBLEIA</v>
      </c>
      <c r="J3" s="136" t="s">
        <v>133</v>
      </c>
    </row>
    <row r="4" customFormat="false" ht="15" hidden="false" customHeight="false" outlineLevel="0" collapsed="false">
      <c r="A4" s="132" t="s">
        <v>87</v>
      </c>
      <c r="B4" s="62" t="s">
        <v>2991</v>
      </c>
      <c r="C4" s="62" t="s">
        <v>128</v>
      </c>
      <c r="D4" s="74" t="s">
        <v>139</v>
      </c>
      <c r="E4" s="133" t="s">
        <v>140</v>
      </c>
      <c r="F4" s="133" t="s">
        <v>3010</v>
      </c>
      <c r="G4" s="74" t="s">
        <v>131</v>
      </c>
      <c r="H4" s="134" t="n">
        <v>900800000</v>
      </c>
      <c r="I4" s="135" t="str">
        <f aca="false">CONCATENATE(F4,D4)</f>
        <v>01101FORTALECIMENTO DA GESTÃO DA ALEPI</v>
      </c>
      <c r="J4" s="136" t="s">
        <v>140</v>
      </c>
    </row>
    <row r="5" customFormat="false" ht="15" hidden="false" customHeight="false" outlineLevel="0" collapsed="false">
      <c r="A5" s="132" t="s">
        <v>87</v>
      </c>
      <c r="B5" s="62" t="s">
        <v>2991</v>
      </c>
      <c r="C5" s="62" t="s">
        <v>128</v>
      </c>
      <c r="D5" s="74" t="s">
        <v>144</v>
      </c>
      <c r="E5" s="133" t="s">
        <v>145</v>
      </c>
      <c r="F5" s="133" t="s">
        <v>3010</v>
      </c>
      <c r="G5" s="74" t="s">
        <v>131</v>
      </c>
      <c r="H5" s="134" t="n">
        <v>6500000</v>
      </c>
      <c r="I5" s="135" t="str">
        <f aca="false">CONCATENATE(F5,D5)</f>
        <v>01101MANUTENÇÃO E AMPLIAÇÃO DA ESCOLA DO PODER LEGISLATIVO</v>
      </c>
      <c r="J5" s="136" t="s">
        <v>145</v>
      </c>
    </row>
    <row r="6" customFormat="false" ht="15" hidden="false" customHeight="false" outlineLevel="0" collapsed="false">
      <c r="A6" s="132" t="s">
        <v>87</v>
      </c>
      <c r="B6" s="62" t="s">
        <v>2991</v>
      </c>
      <c r="C6" s="62" t="s">
        <v>128</v>
      </c>
      <c r="D6" s="74" t="s">
        <v>150</v>
      </c>
      <c r="E6" s="133" t="s">
        <v>3011</v>
      </c>
      <c r="F6" s="133" t="s">
        <v>3012</v>
      </c>
      <c r="G6" s="74" t="s">
        <v>149</v>
      </c>
      <c r="H6" s="134" t="n">
        <v>439291000</v>
      </c>
      <c r="I6" s="135" t="str">
        <f aca="false">CONCATENATE(F6,D6)</f>
        <v>02101GESTÃO E MANUTENÇÃO</v>
      </c>
      <c r="J6" s="136" t="s">
        <v>3011</v>
      </c>
    </row>
    <row r="7" customFormat="false" ht="15" hidden="false" customHeight="false" outlineLevel="0" collapsed="false">
      <c r="A7" s="132" t="s">
        <v>87</v>
      </c>
      <c r="B7" s="62" t="s">
        <v>2991</v>
      </c>
      <c r="C7" s="62" t="s">
        <v>128</v>
      </c>
      <c r="D7" s="74" t="s">
        <v>3013</v>
      </c>
      <c r="E7" s="133" t="s">
        <v>3014</v>
      </c>
      <c r="F7" s="133" t="s">
        <v>3012</v>
      </c>
      <c r="G7" s="74" t="s">
        <v>149</v>
      </c>
      <c r="H7" s="134" t="n">
        <v>576000</v>
      </c>
      <c r="I7" s="135" t="str">
        <f aca="false">CONCATENATE(F7,D7)</f>
        <v>02101PROGRAMA MEMÓRIAS</v>
      </c>
      <c r="J7" s="136" t="s">
        <v>3014</v>
      </c>
    </row>
    <row r="8" customFormat="false" ht="15" hidden="false" customHeight="false" outlineLevel="0" collapsed="false">
      <c r="A8" s="132" t="s">
        <v>87</v>
      </c>
      <c r="B8" s="62" t="s">
        <v>2991</v>
      </c>
      <c r="C8" s="62" t="s">
        <v>128</v>
      </c>
      <c r="D8" s="74" t="s">
        <v>157</v>
      </c>
      <c r="E8" s="133" t="s">
        <v>3015</v>
      </c>
      <c r="F8" s="133" t="s">
        <v>3012</v>
      </c>
      <c r="G8" s="74" t="s">
        <v>149</v>
      </c>
      <c r="H8" s="134" t="n">
        <v>3238000</v>
      </c>
      <c r="I8" s="135" t="str">
        <f aca="false">CONCATENATE(F8,D8)</f>
        <v>02101PROGRAMA - PESSOAS EM FOCO</v>
      </c>
      <c r="J8" s="136" t="s">
        <v>3015</v>
      </c>
    </row>
    <row r="9" customFormat="false" ht="15" hidden="false" customHeight="false" outlineLevel="0" collapsed="false">
      <c r="A9" s="137" t="s">
        <v>90</v>
      </c>
      <c r="B9" s="138" t="s">
        <v>2887</v>
      </c>
      <c r="C9" s="138" t="s">
        <v>182</v>
      </c>
      <c r="D9" s="139" t="s">
        <v>177</v>
      </c>
      <c r="E9" s="140" t="s">
        <v>3016</v>
      </c>
      <c r="F9" s="140" t="s">
        <v>3012</v>
      </c>
      <c r="G9" s="139" t="s">
        <v>149</v>
      </c>
      <c r="H9" s="141" t="n">
        <v>1253000</v>
      </c>
      <c r="I9" s="135" t="str">
        <f aca="false">CONCATENATE(F9,D9)</f>
        <v>02101INTERIORIZAÇÃO DAS AÇÕES DO TRIBUNAL DE CONTAS DO ESTADO</v>
      </c>
      <c r="J9" s="136" t="s">
        <v>3017</v>
      </c>
    </row>
    <row r="10" customFormat="false" ht="15" hidden="false" customHeight="false" outlineLevel="0" collapsed="false">
      <c r="A10" s="132" t="s">
        <v>91</v>
      </c>
      <c r="B10" s="62" t="s">
        <v>2887</v>
      </c>
      <c r="C10" s="62" t="s">
        <v>2994</v>
      </c>
      <c r="D10" s="74" t="s">
        <v>187</v>
      </c>
      <c r="E10" s="133" t="s">
        <v>3018</v>
      </c>
      <c r="F10" s="133" t="s">
        <v>3012</v>
      </c>
      <c r="G10" s="74" t="s">
        <v>149</v>
      </c>
      <c r="H10" s="134" t="n">
        <v>13683000</v>
      </c>
      <c r="I10" s="135" t="str">
        <f aca="false">CONCATENATE(F10,D10)</f>
        <v>02101TRIBUNAL ON-LINE</v>
      </c>
      <c r="J10" s="136" t="s">
        <v>3019</v>
      </c>
    </row>
    <row r="11" customFormat="false" ht="15" hidden="false" customHeight="false" outlineLevel="0" collapsed="false">
      <c r="A11" s="132" t="s">
        <v>91</v>
      </c>
      <c r="B11" s="62" t="s">
        <v>2887</v>
      </c>
      <c r="C11" s="62" t="s">
        <v>2994</v>
      </c>
      <c r="D11" s="74" t="s">
        <v>212</v>
      </c>
      <c r="E11" s="133" t="n">
        <v>2654</v>
      </c>
      <c r="F11" s="133" t="s">
        <v>3020</v>
      </c>
      <c r="G11" s="74" t="s">
        <v>211</v>
      </c>
      <c r="H11" s="134" t="n">
        <v>7665000</v>
      </c>
      <c r="I11" s="135" t="str">
        <f aca="false">CONCATENATE(F11,D11)</f>
        <v>02102INFRAESTRUTURAÇÃO DO TCE E EDUCAÇÃO CONTINUADA DOS SERVIDORES</v>
      </c>
      <c r="J11" s="136" t="n">
        <v>2328</v>
      </c>
    </row>
    <row r="12" customFormat="false" ht="15" hidden="false" customHeight="false" outlineLevel="0" collapsed="false">
      <c r="A12" s="137" t="s">
        <v>88</v>
      </c>
      <c r="B12" s="138" t="s">
        <v>2991</v>
      </c>
      <c r="C12" s="138" t="s">
        <v>2992</v>
      </c>
      <c r="D12" s="139" t="s">
        <v>220</v>
      </c>
      <c r="E12" s="140" t="s">
        <v>3017</v>
      </c>
      <c r="F12" s="140" t="s">
        <v>3021</v>
      </c>
      <c r="G12" s="139" t="s">
        <v>219</v>
      </c>
      <c r="H12" s="141" t="n">
        <v>30937651</v>
      </c>
      <c r="I12" s="135" t="str">
        <f aca="false">CONCATENATE(F12,D12)</f>
        <v>04101APOIO ADMINISTRATIVO TRIBUNAL DE JUSTIÇA</v>
      </c>
      <c r="J12" s="136" t="n">
        <v>1520</v>
      </c>
    </row>
    <row r="13" customFormat="false" ht="15" hidden="false" customHeight="false" outlineLevel="0" collapsed="false">
      <c r="A13" s="137" t="s">
        <v>88</v>
      </c>
      <c r="B13" s="138" t="s">
        <v>2991</v>
      </c>
      <c r="C13" s="138" t="s">
        <v>2992</v>
      </c>
      <c r="D13" s="139" t="s">
        <v>223</v>
      </c>
      <c r="E13" s="140" t="s">
        <v>3019</v>
      </c>
      <c r="F13" s="140" t="s">
        <v>3021</v>
      </c>
      <c r="G13" s="139" t="s">
        <v>219</v>
      </c>
      <c r="H13" s="141" t="n">
        <v>2215034381</v>
      </c>
      <c r="I13" s="135" t="str">
        <f aca="false">CONCATENATE(F13,D13)</f>
        <v>04101GESTÃO DE PESSOAS - CRIAÇÃO, INSTALAÇÃO E PROVIMENTO DE VARAS E JUIZADOS</v>
      </c>
      <c r="J13" s="136" t="s">
        <v>3022</v>
      </c>
    </row>
    <row r="14" customFormat="false" ht="15" hidden="false" customHeight="false" outlineLevel="0" collapsed="false">
      <c r="A14" s="137" t="s">
        <v>88</v>
      </c>
      <c r="B14" s="138" t="s">
        <v>2991</v>
      </c>
      <c r="C14" s="138" t="s">
        <v>2992</v>
      </c>
      <c r="D14" s="139" t="s">
        <v>227</v>
      </c>
      <c r="E14" s="140" t="n">
        <v>2328</v>
      </c>
      <c r="F14" s="140" t="s">
        <v>3023</v>
      </c>
      <c r="G14" s="139" t="s">
        <v>226</v>
      </c>
      <c r="H14" s="141" t="n">
        <v>16562591</v>
      </c>
      <c r="I14" s="135" t="str">
        <f aca="false">CONCATENATE(F14,D14)</f>
        <v>04103APOIO ADMINISTRATIVO CORREGEDORIA GERAL DE JUSTIÇA</v>
      </c>
      <c r="J14" s="136" t="s">
        <v>3024</v>
      </c>
    </row>
    <row r="15" customFormat="false" ht="15" hidden="false" customHeight="false" outlineLevel="0" collapsed="false">
      <c r="A15" s="132" t="s">
        <v>93</v>
      </c>
      <c r="B15" s="62" t="s">
        <v>2887</v>
      </c>
      <c r="C15" s="62" t="s">
        <v>2996</v>
      </c>
      <c r="D15" s="74" t="s">
        <v>230</v>
      </c>
      <c r="E15" s="133" t="s">
        <v>3025</v>
      </c>
      <c r="F15" s="133" t="s">
        <v>3023</v>
      </c>
      <c r="G15" s="74" t="s">
        <v>226</v>
      </c>
      <c r="H15" s="134" t="n">
        <v>10860000</v>
      </c>
      <c r="I15" s="135" t="str">
        <f aca="false">CONCATENATE(F15,D15)</f>
        <v>04103APOIO, CONTROLE E FISCALIZAÇÃO JUDICIAL E EXTRAJUDICIAL</v>
      </c>
      <c r="J15" s="136" t="s">
        <v>3026</v>
      </c>
    </row>
    <row r="16" customFormat="false" ht="15" hidden="false" customHeight="false" outlineLevel="0" collapsed="false">
      <c r="A16" s="137" t="s">
        <v>88</v>
      </c>
      <c r="B16" s="138" t="s">
        <v>2991</v>
      </c>
      <c r="C16" s="138" t="s">
        <v>2992</v>
      </c>
      <c r="D16" s="139" t="s">
        <v>3027</v>
      </c>
      <c r="E16" s="140" t="n">
        <v>1520</v>
      </c>
      <c r="F16" s="140" t="s">
        <v>3028</v>
      </c>
      <c r="G16" s="139" t="s">
        <v>241</v>
      </c>
      <c r="H16" s="141" t="n">
        <v>105188011</v>
      </c>
      <c r="I16" s="135" t="str">
        <f aca="false">CONCATENATE(F16,D16)</f>
        <v>04105APOIO ADMINISTRATIVO FERMOJUPI</v>
      </c>
      <c r="J16" s="136" t="s">
        <v>3029</v>
      </c>
    </row>
    <row r="17" customFormat="false" ht="15" hidden="false" customHeight="false" outlineLevel="0" collapsed="false">
      <c r="A17" s="137" t="s">
        <v>92</v>
      </c>
      <c r="B17" s="138" t="s">
        <v>2887</v>
      </c>
      <c r="C17" s="138" t="s">
        <v>2995</v>
      </c>
      <c r="D17" s="139" t="s">
        <v>244</v>
      </c>
      <c r="E17" s="140" t="s">
        <v>3030</v>
      </c>
      <c r="F17" s="140" t="s">
        <v>3028</v>
      </c>
      <c r="G17" s="139" t="s">
        <v>241</v>
      </c>
      <c r="H17" s="141" t="n">
        <v>53409262</v>
      </c>
      <c r="I17" s="135" t="str">
        <f aca="false">CONCATENATE(F17,D17)</f>
        <v>04105INFRAESTRUTURA DE PRÉDIOS DA JUSTIÇA</v>
      </c>
      <c r="J17" s="136" t="s">
        <v>3031</v>
      </c>
    </row>
    <row r="18" customFormat="false" ht="15" hidden="false" customHeight="false" outlineLevel="0" collapsed="false">
      <c r="A18" s="137" t="s">
        <v>92</v>
      </c>
      <c r="B18" s="138" t="s">
        <v>2887</v>
      </c>
      <c r="C18" s="138" t="s">
        <v>2995</v>
      </c>
      <c r="D18" s="139" t="s">
        <v>249</v>
      </c>
      <c r="E18" s="140" t="s">
        <v>3032</v>
      </c>
      <c r="F18" s="140" t="s">
        <v>3028</v>
      </c>
      <c r="G18" s="139" t="s">
        <v>241</v>
      </c>
      <c r="H18" s="141" t="n">
        <v>15306529</v>
      </c>
      <c r="I18" s="135" t="str">
        <f aca="false">CONCATENATE(F18,D18)</f>
        <v>04105INFRAESTRUTURA E REAPARELHAMENTO DE TECNOLOGIA DA INFORMAÇÃO</v>
      </c>
      <c r="J18" s="136" t="s">
        <v>3033</v>
      </c>
    </row>
    <row r="19" customFormat="false" ht="15" hidden="false" customHeight="false" outlineLevel="0" collapsed="false">
      <c r="A19" s="137" t="s">
        <v>92</v>
      </c>
      <c r="B19" s="138" t="s">
        <v>2887</v>
      </c>
      <c r="C19" s="138" t="s">
        <v>2995</v>
      </c>
      <c r="D19" s="139" t="s">
        <v>247</v>
      </c>
      <c r="E19" s="140" t="s">
        <v>3034</v>
      </c>
      <c r="F19" s="140" t="s">
        <v>3028</v>
      </c>
      <c r="G19" s="139" t="s">
        <v>241</v>
      </c>
      <c r="H19" s="141" t="n">
        <v>13352316</v>
      </c>
      <c r="I19" s="135" t="str">
        <f aca="false">CONCATENATE(F19,D19)</f>
        <v>04105REAPARELHAMENTO DA JUSTIÇA</v>
      </c>
      <c r="J19" s="136" t="s">
        <v>3035</v>
      </c>
    </row>
    <row r="20" customFormat="false" ht="15" hidden="false" customHeight="false" outlineLevel="0" collapsed="false">
      <c r="A20" s="132" t="s">
        <v>93</v>
      </c>
      <c r="B20" s="62" t="s">
        <v>2887</v>
      </c>
      <c r="C20" s="62" t="s">
        <v>2996</v>
      </c>
      <c r="D20" s="74" t="s">
        <v>250</v>
      </c>
      <c r="E20" s="133" t="n">
        <v>2257</v>
      </c>
      <c r="F20" s="133" t="s">
        <v>3028</v>
      </c>
      <c r="G20" s="74" t="s">
        <v>241</v>
      </c>
      <c r="H20" s="134" t="n">
        <v>7680000</v>
      </c>
      <c r="I20" s="135" t="str">
        <f aca="false">CONCATENATE(F20,D20)</f>
        <v>04105APERFEIÇOAMENTO DA PRESTAÇÃO JURISDICIONAL</v>
      </c>
      <c r="J20" s="136" t="s">
        <v>3036</v>
      </c>
    </row>
    <row r="21" customFormat="false" ht="15" hidden="false" customHeight="false" outlineLevel="0" collapsed="false">
      <c r="A21" s="137" t="s">
        <v>88</v>
      </c>
      <c r="B21" s="138" t="s">
        <v>2991</v>
      </c>
      <c r="C21" s="138" t="s">
        <v>2992</v>
      </c>
      <c r="D21" s="139" t="s">
        <v>253</v>
      </c>
      <c r="E21" s="140" t="s">
        <v>3022</v>
      </c>
      <c r="F21" s="140" t="s">
        <v>3037</v>
      </c>
      <c r="G21" s="139" t="s">
        <v>252</v>
      </c>
      <c r="H21" s="141" t="n">
        <v>11125986</v>
      </c>
      <c r="I21" s="135" t="str">
        <f aca="false">CONCATENATE(F21,D21)</f>
        <v>04106TREINAMENTO E CAPACITAÇÃO DE SERVIDORES E MAGISTRADOS</v>
      </c>
      <c r="J21" s="136" t="s">
        <v>3038</v>
      </c>
    </row>
    <row r="22" customFormat="false" ht="15" hidden="false" customHeight="false" outlineLevel="0" collapsed="false">
      <c r="A22" s="137" t="s">
        <v>94</v>
      </c>
      <c r="B22" s="138" t="s">
        <v>2991</v>
      </c>
      <c r="C22" s="138" t="s">
        <v>2997</v>
      </c>
      <c r="D22" s="139" t="s">
        <v>257</v>
      </c>
      <c r="E22" s="140" t="s">
        <v>3038</v>
      </c>
      <c r="F22" s="140" t="s">
        <v>3039</v>
      </c>
      <c r="G22" s="139" t="s">
        <v>256</v>
      </c>
      <c r="H22" s="141" t="n">
        <v>40700000</v>
      </c>
      <c r="I22" s="135" t="str">
        <f aca="false">CONCATENATE(F22,D22)</f>
        <v>11102GESTÃO DA VICE-GOVERNADORIA</v>
      </c>
      <c r="J22" s="136" t="s">
        <v>3040</v>
      </c>
    </row>
    <row r="23" customFormat="false" ht="15" hidden="false" customHeight="false" outlineLevel="0" collapsed="false">
      <c r="A23" s="137" t="s">
        <v>94</v>
      </c>
      <c r="B23" s="138" t="s">
        <v>2991</v>
      </c>
      <c r="C23" s="138" t="s">
        <v>2997</v>
      </c>
      <c r="D23" s="139" t="s">
        <v>262</v>
      </c>
      <c r="E23" s="140" t="s">
        <v>3040</v>
      </c>
      <c r="F23" s="140" t="s">
        <v>3041</v>
      </c>
      <c r="G23" s="139" t="s">
        <v>261</v>
      </c>
      <c r="H23" s="141" t="n">
        <v>79384201</v>
      </c>
      <c r="I23" s="135" t="str">
        <f aca="false">CONCATENATE(F23,D23)</f>
        <v>11103COORDENAÇÃO GERAL DO GABINETE MILITAR</v>
      </c>
      <c r="J23" s="136" t="s">
        <v>3042</v>
      </c>
    </row>
    <row r="24" customFormat="false" ht="15" hidden="false" customHeight="false" outlineLevel="0" collapsed="false">
      <c r="A24" s="137" t="s">
        <v>94</v>
      </c>
      <c r="B24" s="138" t="s">
        <v>2991</v>
      </c>
      <c r="C24" s="138" t="s">
        <v>2997</v>
      </c>
      <c r="D24" s="139" t="s">
        <v>294</v>
      </c>
      <c r="E24" s="140" t="s">
        <v>3042</v>
      </c>
      <c r="F24" s="140" t="s">
        <v>3043</v>
      </c>
      <c r="G24" s="139" t="s">
        <v>272</v>
      </c>
      <c r="H24" s="141" t="n">
        <v>67458152</v>
      </c>
      <c r="I24" s="135" t="str">
        <f aca="false">CONCATENATE(F24,D24)</f>
        <v>11110APOIO ADMINISTRATIVO À COORDENAÇÃO GERAL DA SECRETARIA DE GOVERNO</v>
      </c>
      <c r="J24" s="136" t="n">
        <v>2538</v>
      </c>
    </row>
    <row r="25" customFormat="false" ht="15" hidden="false" customHeight="false" outlineLevel="0" collapsed="false">
      <c r="A25" s="142" t="s">
        <v>51</v>
      </c>
      <c r="B25" s="143" t="s">
        <v>2887</v>
      </c>
      <c r="C25" s="143" t="s">
        <v>2886</v>
      </c>
      <c r="D25" s="144" t="s">
        <v>281</v>
      </c>
      <c r="E25" s="145" t="s">
        <v>3044</v>
      </c>
      <c r="F25" s="145" t="s">
        <v>3043</v>
      </c>
      <c r="G25" s="144" t="s">
        <v>272</v>
      </c>
      <c r="H25" s="146" t="n">
        <v>4140000</v>
      </c>
      <c r="I25" s="135" t="str">
        <f aca="false">CONCATENATE(F25,D25)</f>
        <v>11110ACOMPANHAMENTO E ASSESSORAMENTO DAS AÇÕES GOVERNAMENTAIS NAS ESFERAS MUNICIPAL , ESTADUAL E FEDERAL</v>
      </c>
      <c r="J25" s="136" t="s">
        <v>3045</v>
      </c>
    </row>
    <row r="26" customFormat="false" ht="15" hidden="false" customHeight="false" outlineLevel="0" collapsed="false">
      <c r="A26" s="142" t="s">
        <v>51</v>
      </c>
      <c r="B26" s="143" t="s">
        <v>2887</v>
      </c>
      <c r="C26" s="143" t="s">
        <v>2886</v>
      </c>
      <c r="D26" s="144" t="s">
        <v>273</v>
      </c>
      <c r="E26" s="145" t="s">
        <v>3046</v>
      </c>
      <c r="F26" s="145" t="s">
        <v>3043</v>
      </c>
      <c r="G26" s="144" t="s">
        <v>272</v>
      </c>
      <c r="H26" s="146" t="n">
        <v>72988000</v>
      </c>
      <c r="I26" s="135" t="str">
        <f aca="false">CONCATENATE(F26,D26)</f>
        <v>11110ESTRUTURAÇÃO DA COORDENAÇÃO DAS PARCERIAS PÚBLICO-PRIVADAS PPPS</v>
      </c>
      <c r="J26" s="136" t="s">
        <v>3047</v>
      </c>
    </row>
    <row r="27" customFormat="false" ht="15" hidden="false" customHeight="false" outlineLevel="0" collapsed="false">
      <c r="A27" s="142" t="s">
        <v>51</v>
      </c>
      <c r="B27" s="143" t="s">
        <v>2887</v>
      </c>
      <c r="C27" s="143" t="s">
        <v>2886</v>
      </c>
      <c r="D27" s="144" t="s">
        <v>277</v>
      </c>
      <c r="E27" s="145" t="s">
        <v>3048</v>
      </c>
      <c r="F27" s="145" t="s">
        <v>3043</v>
      </c>
      <c r="G27" s="144" t="s">
        <v>272</v>
      </c>
      <c r="H27" s="146" t="n">
        <v>3280000</v>
      </c>
      <c r="I27" s="135" t="str">
        <f aca="false">CONCATENATE(F27,D27)</f>
        <v>11110FORTALECIMENTO DAS RELAÇÕES INSTITUCIONAIS ENTRE OS VÁRIOS ENTES DA FEDERAÇÃO</v>
      </c>
      <c r="J27" s="136" t="s">
        <v>3049</v>
      </c>
    </row>
    <row r="28" customFormat="false" ht="15" hidden="false" customHeight="false" outlineLevel="0" collapsed="false">
      <c r="A28" s="142" t="s">
        <v>51</v>
      </c>
      <c r="B28" s="143" t="s">
        <v>2887</v>
      </c>
      <c r="C28" s="143" t="s">
        <v>2886</v>
      </c>
      <c r="D28" s="144" t="s">
        <v>286</v>
      </c>
      <c r="E28" s="145" t="s">
        <v>3050</v>
      </c>
      <c r="F28" s="145" t="s">
        <v>3043</v>
      </c>
      <c r="G28" s="144" t="s">
        <v>272</v>
      </c>
      <c r="H28" s="146" t="n">
        <v>598000</v>
      </c>
      <c r="I28" s="135" t="str">
        <f aca="false">CONCATENATE(F28,D28)</f>
        <v>11110MELHORIA DAS CONDIÇÕES DE CONSERVAÇÃO E PRESERVAÇÃO DOS DOCUMENTOS HISTÓRICOS</v>
      </c>
      <c r="J28" s="136" t="s">
        <v>3051</v>
      </c>
    </row>
    <row r="29" customFormat="false" ht="15" hidden="false" customHeight="false" outlineLevel="0" collapsed="false">
      <c r="A29" s="137" t="s">
        <v>94</v>
      </c>
      <c r="B29" s="138" t="s">
        <v>2991</v>
      </c>
      <c r="C29" s="138" t="s">
        <v>2997</v>
      </c>
      <c r="D29" s="139" t="s">
        <v>313</v>
      </c>
      <c r="E29" s="140" t="n">
        <v>2538</v>
      </c>
      <c r="F29" s="140" t="s">
        <v>3052</v>
      </c>
      <c r="G29" s="139" t="s">
        <v>303</v>
      </c>
      <c r="H29" s="141" t="n">
        <v>13600000</v>
      </c>
      <c r="I29" s="135" t="str">
        <f aca="false">CONCATENATE(F29,D29)</f>
        <v>11111COORDENAÇÃO GERAL DA SURPI BSB</v>
      </c>
      <c r="J29" s="136" t="s">
        <v>3053</v>
      </c>
    </row>
    <row r="30" customFormat="false" ht="15" hidden="false" customHeight="false" outlineLevel="0" collapsed="false">
      <c r="A30" s="132" t="s">
        <v>57</v>
      </c>
      <c r="B30" s="62" t="s">
        <v>2887</v>
      </c>
      <c r="C30" s="62" t="s">
        <v>2896</v>
      </c>
      <c r="D30" s="74" t="s">
        <v>304</v>
      </c>
      <c r="E30" s="133" t="s">
        <v>3054</v>
      </c>
      <c r="F30" s="133" t="s">
        <v>3052</v>
      </c>
      <c r="G30" s="74" t="s">
        <v>303</v>
      </c>
      <c r="H30" s="134" t="n">
        <v>150000</v>
      </c>
      <c r="I30" s="135" t="str">
        <f aca="false">CONCATENATE(F30,D30)</f>
        <v>11111APOIO A IMIGRANTES PIAUIENSES EM VULNERABILIDADE SOCIAL</v>
      </c>
      <c r="J30" s="136" t="s">
        <v>3055</v>
      </c>
    </row>
    <row r="31" customFormat="false" ht="15" hidden="false" customHeight="false" outlineLevel="0" collapsed="false">
      <c r="A31" s="132" t="s">
        <v>67</v>
      </c>
      <c r="B31" s="62" t="s">
        <v>2887</v>
      </c>
      <c r="C31" s="62" t="s">
        <v>2930</v>
      </c>
      <c r="D31" s="74" t="s">
        <v>309</v>
      </c>
      <c r="E31" s="133" t="s">
        <v>3056</v>
      </c>
      <c r="F31" s="133" t="s">
        <v>3052</v>
      </c>
      <c r="G31" s="74" t="s">
        <v>303</v>
      </c>
      <c r="H31" s="134" t="n">
        <v>350000</v>
      </c>
      <c r="I31" s="135" t="str">
        <f aca="false">CONCATENATE(F31,D31)</f>
        <v>11111DIVULGAÇÃO CULTURAL E DE POTENCIALIDADES DO PIAUÍ EM BRASÍLIA</v>
      </c>
      <c r="J31" s="136" t="s">
        <v>3057</v>
      </c>
    </row>
    <row r="32" customFormat="false" ht="15" hidden="false" customHeight="false" outlineLevel="0" collapsed="false">
      <c r="A32" s="137" t="s">
        <v>94</v>
      </c>
      <c r="B32" s="138" t="s">
        <v>2991</v>
      </c>
      <c r="C32" s="138" t="s">
        <v>2997</v>
      </c>
      <c r="D32" s="139" t="s">
        <v>362</v>
      </c>
      <c r="E32" s="140" t="s">
        <v>3045</v>
      </c>
      <c r="F32" s="140" t="s">
        <v>3058</v>
      </c>
      <c r="G32" s="139" t="s">
        <v>315</v>
      </c>
      <c r="H32" s="141" t="n">
        <v>250000</v>
      </c>
      <c r="I32" s="135" t="str">
        <f aca="false">CONCATENATE(F32,D32)</f>
        <v>11113GESTÃO E MANUTENÇÃO DA COORDENADORIA ESTADUAL DA JUVENTUDE</v>
      </c>
      <c r="J32" s="136" t="s">
        <v>3059</v>
      </c>
    </row>
    <row r="33" customFormat="false" ht="15" hidden="false" customHeight="false" outlineLevel="0" collapsed="false">
      <c r="A33" s="142" t="s">
        <v>51</v>
      </c>
      <c r="B33" s="143" t="s">
        <v>2887</v>
      </c>
      <c r="C33" s="143" t="s">
        <v>2886</v>
      </c>
      <c r="D33" s="144" t="s">
        <v>316</v>
      </c>
      <c r="E33" s="145" t="s">
        <v>3060</v>
      </c>
      <c r="F33" s="145" t="s">
        <v>3058</v>
      </c>
      <c r="G33" s="144" t="s">
        <v>315</v>
      </c>
      <c r="H33" s="146" t="n">
        <v>800000</v>
      </c>
      <c r="I33" s="135" t="str">
        <f aca="false">CONCATENATE(F33,D33)</f>
        <v>11113MODERNIZAÇÃO DA COORDENADORIA ESTADUAL DA JUVENTUDE</v>
      </c>
      <c r="J33" s="136" t="s">
        <v>3061</v>
      </c>
    </row>
    <row r="34" customFormat="false" ht="15" hidden="false" customHeight="false" outlineLevel="0" collapsed="false">
      <c r="A34" s="137" t="s">
        <v>66</v>
      </c>
      <c r="B34" s="138" t="s">
        <v>2887</v>
      </c>
      <c r="C34" s="138" t="s">
        <v>2923</v>
      </c>
      <c r="D34" s="139" t="s">
        <v>323</v>
      </c>
      <c r="E34" s="140" t="s">
        <v>3062</v>
      </c>
      <c r="F34" s="140" t="s">
        <v>3058</v>
      </c>
      <c r="G34" s="139" t="s">
        <v>315</v>
      </c>
      <c r="H34" s="141" t="n">
        <v>500000</v>
      </c>
      <c r="I34" s="135" t="str">
        <f aca="false">CONCATENATE(F34,D34)</f>
        <v>11113CIDADANIA INCLUSIVA: JUVENTUDE, ESPORTE E LAZER</v>
      </c>
      <c r="J34" s="136" t="s">
        <v>3063</v>
      </c>
    </row>
    <row r="35" customFormat="false" ht="15" hidden="false" customHeight="false" outlineLevel="0" collapsed="false">
      <c r="A35" s="132" t="s">
        <v>67</v>
      </c>
      <c r="B35" s="62" t="s">
        <v>2887</v>
      </c>
      <c r="C35" s="62" t="s">
        <v>2930</v>
      </c>
      <c r="D35" s="74" t="s">
        <v>334</v>
      </c>
      <c r="E35" s="133" t="s">
        <v>3064</v>
      </c>
      <c r="F35" s="133" t="s">
        <v>3058</v>
      </c>
      <c r="G35" s="74" t="s">
        <v>315</v>
      </c>
      <c r="H35" s="134" t="n">
        <v>1000000</v>
      </c>
      <c r="I35" s="135" t="str">
        <f aca="false">CONCATENATE(F35,D35)</f>
        <v>11113JUVENTUDE E CULTURA VIVA</v>
      </c>
      <c r="J35" s="136" t="s">
        <v>3065</v>
      </c>
    </row>
    <row r="36" customFormat="false" ht="15" hidden="false" customHeight="false" outlineLevel="0" collapsed="false">
      <c r="A36" s="132" t="s">
        <v>79</v>
      </c>
      <c r="B36" s="62" t="s">
        <v>2887</v>
      </c>
      <c r="C36" s="62" t="s">
        <v>2768</v>
      </c>
      <c r="D36" s="74" t="s">
        <v>343</v>
      </c>
      <c r="E36" s="133" t="s">
        <v>3066</v>
      </c>
      <c r="F36" s="133" t="s">
        <v>3058</v>
      </c>
      <c r="G36" s="74" t="s">
        <v>315</v>
      </c>
      <c r="H36" s="134" t="n">
        <v>58250000</v>
      </c>
      <c r="I36" s="135" t="str">
        <f aca="false">CONCATENATE(F36,D36)</f>
        <v>11113EMPREENDA JOVEM</v>
      </c>
      <c r="J36" s="136" t="s">
        <v>3067</v>
      </c>
    </row>
    <row r="37" customFormat="false" ht="15" hidden="false" customHeight="false" outlineLevel="0" collapsed="false">
      <c r="A37" s="132" t="s">
        <v>85</v>
      </c>
      <c r="B37" s="62" t="s">
        <v>2887</v>
      </c>
      <c r="C37" s="62" t="s">
        <v>2985</v>
      </c>
      <c r="D37" s="74" t="s">
        <v>353</v>
      </c>
      <c r="E37" s="133" t="s">
        <v>3068</v>
      </c>
      <c r="F37" s="133" t="s">
        <v>3058</v>
      </c>
      <c r="G37" s="74" t="s">
        <v>315</v>
      </c>
      <c r="H37" s="134" t="n">
        <v>1300000</v>
      </c>
      <c r="I37" s="135" t="str">
        <f aca="false">CONCATENATE(F37,D37)</f>
        <v>11113COORDENAÇÃO DAS AÇÕES PARA A PROMOÇÃO DO DESENVOLVIMENTO DA JUVENTUDE</v>
      </c>
      <c r="J37" s="136" t="s">
        <v>3069</v>
      </c>
    </row>
    <row r="38" customFormat="false" ht="15" hidden="false" customHeight="false" outlineLevel="0" collapsed="false">
      <c r="A38" s="132" t="s">
        <v>85</v>
      </c>
      <c r="B38" s="62" t="s">
        <v>2887</v>
      </c>
      <c r="C38" s="62" t="s">
        <v>2985</v>
      </c>
      <c r="D38" s="74" t="s">
        <v>357</v>
      </c>
      <c r="E38" s="133" t="s">
        <v>3070</v>
      </c>
      <c r="F38" s="133" t="s">
        <v>3058</v>
      </c>
      <c r="G38" s="74" t="s">
        <v>315</v>
      </c>
      <c r="H38" s="134" t="n">
        <v>2000000</v>
      </c>
      <c r="I38" s="135" t="str">
        <f aca="false">CONCATENATE(F38,D38)</f>
        <v>11113EDUCAÇÃO, CIDADANIA E DESENVOLVIMENTO</v>
      </c>
      <c r="J38" s="136" t="s">
        <v>3071</v>
      </c>
    </row>
    <row r="39" customFormat="false" ht="15" hidden="false" customHeight="false" outlineLevel="0" collapsed="false">
      <c r="A39" s="132" t="s">
        <v>85</v>
      </c>
      <c r="B39" s="62" t="s">
        <v>2887</v>
      </c>
      <c r="C39" s="62" t="s">
        <v>2985</v>
      </c>
      <c r="D39" s="74" t="s">
        <v>350</v>
      </c>
      <c r="E39" s="133" t="s">
        <v>3072</v>
      </c>
      <c r="F39" s="133" t="s">
        <v>3058</v>
      </c>
      <c r="G39" s="74" t="s">
        <v>315</v>
      </c>
      <c r="H39" s="134" t="n">
        <v>250000</v>
      </c>
      <c r="I39" s="135" t="str">
        <f aca="false">CONCATENATE(F39,D39)</f>
        <v>11113FORTALECIMENTO DO CONSELHO ESTADUAL DE DIREITOS DA JUVENTUDE</v>
      </c>
      <c r="J39" s="136" t="s">
        <v>3073</v>
      </c>
    </row>
    <row r="40" customFormat="false" ht="15" hidden="false" customHeight="false" outlineLevel="0" collapsed="false">
      <c r="A40" s="137" t="s">
        <v>94</v>
      </c>
      <c r="B40" s="138" t="s">
        <v>2991</v>
      </c>
      <c r="C40" s="138" t="s">
        <v>2997</v>
      </c>
      <c r="D40" s="139" t="s">
        <v>389</v>
      </c>
      <c r="E40" s="140" t="s">
        <v>3047</v>
      </c>
      <c r="F40" s="140" t="s">
        <v>3074</v>
      </c>
      <c r="G40" s="139" t="s">
        <v>365</v>
      </c>
      <c r="H40" s="141" t="n">
        <v>4000000</v>
      </c>
      <c r="I40" s="135" t="str">
        <f aca="false">CONCATENATE(F40,D40)</f>
        <v>11114GESTÃO DA COORDENADORIA DE ENFRENTAMENTO ÀS DROGAS</v>
      </c>
      <c r="J40" s="136" t="s">
        <v>3075</v>
      </c>
    </row>
    <row r="41" customFormat="false" ht="15" hidden="false" customHeight="false" outlineLevel="0" collapsed="false">
      <c r="A41" s="137" t="s">
        <v>84</v>
      </c>
      <c r="B41" s="138" t="s">
        <v>2887</v>
      </c>
      <c r="C41" s="138" t="s">
        <v>2982</v>
      </c>
      <c r="D41" s="139" t="s">
        <v>377</v>
      </c>
      <c r="E41" s="140" t="s">
        <v>3076</v>
      </c>
      <c r="F41" s="140" t="s">
        <v>3074</v>
      </c>
      <c r="G41" s="139" t="s">
        <v>365</v>
      </c>
      <c r="H41" s="141" t="n">
        <v>1600000</v>
      </c>
      <c r="I41" s="135" t="str">
        <f aca="false">CONCATENATE(F41,D41)</f>
        <v>11114AMPLIAÇÃO DO ACESSO A POLÍTICAS DE ENFRENTAMENTO ÀS DROGAS</v>
      </c>
      <c r="J41" s="136" t="s">
        <v>3077</v>
      </c>
    </row>
    <row r="42" customFormat="false" ht="15" hidden="false" customHeight="false" outlineLevel="0" collapsed="false">
      <c r="A42" s="137" t="s">
        <v>84</v>
      </c>
      <c r="B42" s="138" t="s">
        <v>2887</v>
      </c>
      <c r="C42" s="138" t="s">
        <v>2982</v>
      </c>
      <c r="D42" s="139" t="s">
        <v>366</v>
      </c>
      <c r="E42" s="140" t="s">
        <v>3078</v>
      </c>
      <c r="F42" s="140" t="s">
        <v>3074</v>
      </c>
      <c r="G42" s="139" t="s">
        <v>365</v>
      </c>
      <c r="H42" s="141" t="n">
        <v>4800000</v>
      </c>
      <c r="I42" s="135" t="str">
        <f aca="false">CONCATENATE(F42,D42)</f>
        <v>11114CAPACITAÇÃO E QUALIFICAÇÃO DAS EQUIPES TÉCNICAS MULTIDISCIPLINARES QUE ATUAM NO ENFRENTAMENTO ÀS DROGRAS</v>
      </c>
      <c r="J42" s="136" t="s">
        <v>3079</v>
      </c>
    </row>
    <row r="43" customFormat="false" ht="15" hidden="false" customHeight="false" outlineLevel="0" collapsed="false">
      <c r="A43" s="137" t="s">
        <v>84</v>
      </c>
      <c r="B43" s="138" t="s">
        <v>2887</v>
      </c>
      <c r="C43" s="138" t="s">
        <v>2982</v>
      </c>
      <c r="D43" s="139" t="s">
        <v>379</v>
      </c>
      <c r="E43" s="140" t="s">
        <v>3080</v>
      </c>
      <c r="F43" s="140" t="s">
        <v>3074</v>
      </c>
      <c r="G43" s="139" t="s">
        <v>365</v>
      </c>
      <c r="H43" s="141" t="n">
        <v>600000</v>
      </c>
      <c r="I43" s="135" t="str">
        <f aca="false">CONCATENATE(F43,D43)</f>
        <v>11114ENFRENTAMENTO ÀS DIVERSAS FORMAS DE VIOLÊNCIA, AO CRACK E OUTRAS DROGAS</v>
      </c>
      <c r="J43" s="136" t="s">
        <v>3081</v>
      </c>
    </row>
    <row r="44" customFormat="false" ht="15" hidden="false" customHeight="false" outlineLevel="0" collapsed="false">
      <c r="A44" s="137" t="s">
        <v>84</v>
      </c>
      <c r="B44" s="138" t="s">
        <v>2887</v>
      </c>
      <c r="C44" s="138" t="s">
        <v>2982</v>
      </c>
      <c r="D44" s="139" t="s">
        <v>369</v>
      </c>
      <c r="E44" s="140" t="s">
        <v>3082</v>
      </c>
      <c r="F44" s="140" t="s">
        <v>3074</v>
      </c>
      <c r="G44" s="139" t="s">
        <v>365</v>
      </c>
      <c r="H44" s="141" t="n">
        <v>45000000</v>
      </c>
      <c r="I44" s="135" t="str">
        <f aca="false">CONCATENATE(F44,D44)</f>
        <v>11114ESTRUTURAÇÃO E FORTALECIMENTO DA REDE DE ATENÇÃO PSICOSSOCIAL DO ESTADO DO PIAUÍ</v>
      </c>
      <c r="J44" s="136" t="s">
        <v>3083</v>
      </c>
    </row>
    <row r="45" customFormat="false" ht="15" hidden="false" customHeight="false" outlineLevel="0" collapsed="false">
      <c r="A45" s="137" t="s">
        <v>84</v>
      </c>
      <c r="B45" s="138" t="s">
        <v>2887</v>
      </c>
      <c r="C45" s="138" t="s">
        <v>2982</v>
      </c>
      <c r="D45" s="139" t="s">
        <v>374</v>
      </c>
      <c r="E45" s="140" t="s">
        <v>3084</v>
      </c>
      <c r="F45" s="140" t="s">
        <v>3074</v>
      </c>
      <c r="G45" s="139" t="s">
        <v>365</v>
      </c>
      <c r="H45" s="141" t="n">
        <v>800000</v>
      </c>
      <c r="I45" s="135" t="str">
        <f aca="false">CONCATENATE(F45,D45)</f>
        <v>11114FORTALECIMENTO DOS CONSELHOS DE POLÍTICAS PÚBLICAS SOBRE DROGAS</v>
      </c>
      <c r="J45" s="136" t="s">
        <v>3085</v>
      </c>
    </row>
    <row r="46" customFormat="false" ht="15" hidden="false" customHeight="false" outlineLevel="0" collapsed="false">
      <c r="A46" s="137" t="s">
        <v>84</v>
      </c>
      <c r="B46" s="138" t="s">
        <v>2887</v>
      </c>
      <c r="C46" s="138" t="s">
        <v>2982</v>
      </c>
      <c r="D46" s="139" t="s">
        <v>385</v>
      </c>
      <c r="E46" s="140" t="s">
        <v>3086</v>
      </c>
      <c r="F46" s="140" t="s">
        <v>3074</v>
      </c>
      <c r="G46" s="139" t="s">
        <v>365</v>
      </c>
      <c r="H46" s="141" t="n">
        <v>5000000</v>
      </c>
      <c r="I46" s="135" t="str">
        <f aca="false">CONCATENATE(F46,D46)</f>
        <v>11114IMPLEMENTAÇÃO DE AÇÕES DE PREVENÇÃO</v>
      </c>
      <c r="J46" s="136" t="s">
        <v>3087</v>
      </c>
    </row>
    <row r="47" customFormat="false" ht="15" hidden="false" customHeight="false" outlineLevel="0" collapsed="false">
      <c r="A47" s="137" t="s">
        <v>84</v>
      </c>
      <c r="B47" s="138" t="s">
        <v>2887</v>
      </c>
      <c r="C47" s="138" t="s">
        <v>2982</v>
      </c>
      <c r="D47" s="139" t="s">
        <v>382</v>
      </c>
      <c r="E47" s="140" t="s">
        <v>3088</v>
      </c>
      <c r="F47" s="140" t="s">
        <v>3074</v>
      </c>
      <c r="G47" s="139" t="s">
        <v>365</v>
      </c>
      <c r="H47" s="141" t="n">
        <v>525000</v>
      </c>
      <c r="I47" s="135" t="str">
        <f aca="false">CONCATENATE(F47,D47)</f>
        <v>11114MELHORIA FÍSICA DO SETOR DE ATENDIMENTO PSICOSSOCIAL</v>
      </c>
      <c r="J47" s="136" t="s">
        <v>3089</v>
      </c>
    </row>
    <row r="48" customFormat="false" ht="15" hidden="false" customHeight="false" outlineLevel="0" collapsed="false">
      <c r="A48" s="137" t="s">
        <v>94</v>
      </c>
      <c r="B48" s="138" t="s">
        <v>2991</v>
      </c>
      <c r="C48" s="138" t="s">
        <v>2997</v>
      </c>
      <c r="D48" s="139" t="s">
        <v>430</v>
      </c>
      <c r="E48" s="140" t="s">
        <v>3049</v>
      </c>
      <c r="F48" s="140" t="s">
        <v>3090</v>
      </c>
      <c r="G48" s="139" t="s">
        <v>392</v>
      </c>
      <c r="H48" s="141" t="n">
        <v>5920000</v>
      </c>
      <c r="I48" s="135" t="str">
        <f aca="false">CONCATENATE(F48,D48)</f>
        <v>11115ADMINISTRAÇÃO GERAL DA COORDENADORIA ESTADUAL DE POLÍTICAS PARA AS MULHERES</v>
      </c>
      <c r="J48" s="136" t="s">
        <v>3091</v>
      </c>
    </row>
    <row r="49" customFormat="false" ht="15" hidden="false" customHeight="false" outlineLevel="0" collapsed="false">
      <c r="A49" s="137" t="s">
        <v>86</v>
      </c>
      <c r="B49" s="138" t="s">
        <v>2887</v>
      </c>
      <c r="C49" s="138" t="s">
        <v>2988</v>
      </c>
      <c r="D49" s="139" t="s">
        <v>3092</v>
      </c>
      <c r="E49" s="140" t="s">
        <v>3093</v>
      </c>
      <c r="F49" s="140" t="s">
        <v>3090</v>
      </c>
      <c r="G49" s="139" t="s">
        <v>392</v>
      </c>
      <c r="H49" s="141" t="n">
        <v>950000</v>
      </c>
      <c r="I49" s="135" t="str">
        <f aca="false">CONCATENATE(F49,D49)</f>
        <v>11115APOIO, ACOMPANHAMENTO E MONITORAMENTO À IMPLEMENTAÇÃO DE POLÍTICAS PÚBLICAS DIRECIONADAS PARA A GARANTIA DOS DIREITOS DAS MULHERES.</v>
      </c>
      <c r="J49" s="136" t="s">
        <v>3094</v>
      </c>
    </row>
    <row r="50" customFormat="false" ht="15" hidden="false" customHeight="false" outlineLevel="0" collapsed="false">
      <c r="A50" s="137" t="s">
        <v>86</v>
      </c>
      <c r="B50" s="138" t="s">
        <v>2887</v>
      </c>
      <c r="C50" s="138" t="s">
        <v>2988</v>
      </c>
      <c r="D50" s="139" t="s">
        <v>3095</v>
      </c>
      <c r="E50" s="140" t="s">
        <v>3096</v>
      </c>
      <c r="F50" s="140" t="s">
        <v>3090</v>
      </c>
      <c r="G50" s="139" t="s">
        <v>392</v>
      </c>
      <c r="H50" s="141" t="n">
        <v>660000</v>
      </c>
      <c r="I50" s="135" t="str">
        <f aca="false">CONCATENATE(F50,D50)</f>
        <v>11115IMPLEMENTAÇÃO DE PROJETOS DE EMPODERAMENTO DAS MULHERES, VALORIZANDO E AMPLIANDO SUA PARTICIPAÇÃO NO DESENVOLVIMENTO DO ESTADO.</v>
      </c>
      <c r="J50" s="136" t="s">
        <v>3097</v>
      </c>
    </row>
    <row r="51" customFormat="false" ht="15" hidden="false" customHeight="false" outlineLevel="0" collapsed="false">
      <c r="A51" s="137" t="s">
        <v>86</v>
      </c>
      <c r="B51" s="138" t="s">
        <v>2887</v>
      </c>
      <c r="C51" s="138" t="s">
        <v>2988</v>
      </c>
      <c r="D51" s="139" t="s">
        <v>393</v>
      </c>
      <c r="E51" s="140" t="s">
        <v>3098</v>
      </c>
      <c r="F51" s="140" t="s">
        <v>3090</v>
      </c>
      <c r="G51" s="139" t="s">
        <v>392</v>
      </c>
      <c r="H51" s="141" t="n">
        <v>28568000</v>
      </c>
      <c r="I51" s="135" t="str">
        <f aca="false">CONCATENATE(F51,D51)</f>
        <v>11115PROMOÇÃO DO ATENDIMENTO AS MULHERES EM SITUAÇÃO DE VIOLÊNCIA</v>
      </c>
      <c r="J51" s="136" t="s">
        <v>3099</v>
      </c>
    </row>
    <row r="52" customFormat="false" ht="15" hidden="false" customHeight="false" outlineLevel="0" collapsed="false">
      <c r="A52" s="137" t="s">
        <v>86</v>
      </c>
      <c r="B52" s="138" t="s">
        <v>2887</v>
      </c>
      <c r="C52" s="138" t="s">
        <v>2988</v>
      </c>
      <c r="D52" s="139" t="s">
        <v>396</v>
      </c>
      <c r="E52" s="140" t="s">
        <v>3100</v>
      </c>
      <c r="F52" s="140" t="s">
        <v>3090</v>
      </c>
      <c r="G52" s="139" t="s">
        <v>392</v>
      </c>
      <c r="H52" s="141" t="n">
        <v>1518441</v>
      </c>
      <c r="I52" s="135" t="str">
        <f aca="false">CONCATENATE(F52,D52)</f>
        <v>11115REESTRUTURAÇÃO E MANUTENÇÃO DO CONSELHO ESTADUAL DE DEFESA DOS DIREITOS DA MULHER E APOIO À CRIAÇÃO DE CONSELHOS MUNICIPAIS DE DEFESA DOS DIREITOS DA MULHER</v>
      </c>
      <c r="J52" s="136" t="n">
        <v>2125</v>
      </c>
    </row>
    <row r="53" customFormat="false" ht="15" hidden="false" customHeight="false" outlineLevel="0" collapsed="false">
      <c r="A53" s="137" t="s">
        <v>94</v>
      </c>
      <c r="B53" s="138" t="s">
        <v>2991</v>
      </c>
      <c r="C53" s="138" t="s">
        <v>2997</v>
      </c>
      <c r="D53" s="139" t="s">
        <v>442</v>
      </c>
      <c r="E53" s="140" t="s">
        <v>3051</v>
      </c>
      <c r="F53" s="140" t="s">
        <v>3101</v>
      </c>
      <c r="G53" s="139" t="s">
        <v>433</v>
      </c>
      <c r="H53" s="141" t="n">
        <v>27990000</v>
      </c>
      <c r="I53" s="135" t="str">
        <f aca="false">CONCATENATE(F53,D53)</f>
        <v>11116GESTÃO DA COORDENADORIA DE DESENVOLVIMENTO SOCIAL E LAZER</v>
      </c>
      <c r="J53" s="136" t="s">
        <v>3102</v>
      </c>
    </row>
    <row r="54" customFormat="false" ht="15" hidden="false" customHeight="false" outlineLevel="0" collapsed="false">
      <c r="A54" s="137" t="s">
        <v>66</v>
      </c>
      <c r="B54" s="138" t="s">
        <v>2887</v>
      </c>
      <c r="C54" s="138" t="s">
        <v>2923</v>
      </c>
      <c r="D54" s="139" t="s">
        <v>434</v>
      </c>
      <c r="E54" s="140" t="s">
        <v>3103</v>
      </c>
      <c r="F54" s="140" t="s">
        <v>3101</v>
      </c>
      <c r="G54" s="139" t="s">
        <v>433</v>
      </c>
      <c r="H54" s="141" t="n">
        <v>114150000</v>
      </c>
      <c r="I54" s="135" t="str">
        <f aca="false">CONCATENATE(F54,D54)</f>
        <v>11116FORTALECIMENTO DO LAZER E DESENVOLVIMENTO SOCIAL</v>
      </c>
      <c r="J54" s="136" t="s">
        <v>3104</v>
      </c>
    </row>
    <row r="55" customFormat="false" ht="15" hidden="false" customHeight="false" outlineLevel="0" collapsed="false">
      <c r="A55" s="137" t="s">
        <v>94</v>
      </c>
      <c r="B55" s="138" t="s">
        <v>2991</v>
      </c>
      <c r="C55" s="138" t="s">
        <v>2997</v>
      </c>
      <c r="D55" s="139" t="s">
        <v>471</v>
      </c>
      <c r="E55" s="140" t="s">
        <v>3053</v>
      </c>
      <c r="F55" s="140" t="s">
        <v>3105</v>
      </c>
      <c r="G55" s="139" t="s">
        <v>444</v>
      </c>
      <c r="H55" s="141" t="n">
        <v>25000000</v>
      </c>
      <c r="I55" s="135" t="str">
        <f aca="false">CONCATENATE(F55,D55)</f>
        <v>11117GESTÃO DA COORDENADORIA DE FOMENTO À IRRIGAÇÃO</v>
      </c>
      <c r="J55" s="136" t="s">
        <v>3106</v>
      </c>
    </row>
    <row r="56" customFormat="false" ht="15" hidden="false" customHeight="false" outlineLevel="0" collapsed="false">
      <c r="A56" s="137" t="s">
        <v>74</v>
      </c>
      <c r="B56" s="138" t="s">
        <v>2887</v>
      </c>
      <c r="C56" s="138" t="s">
        <v>2953</v>
      </c>
      <c r="D56" s="139" t="s">
        <v>445</v>
      </c>
      <c r="E56" s="140" t="s">
        <v>3107</v>
      </c>
      <c r="F56" s="140" t="s">
        <v>3105</v>
      </c>
      <c r="G56" s="139" t="s">
        <v>444</v>
      </c>
      <c r="H56" s="141" t="n">
        <v>265000000</v>
      </c>
      <c r="I56" s="135" t="str">
        <f aca="false">CONCATENATE(F56,D56)</f>
        <v>11117FORTALECIMENTO DA INFRAESTRUTURA HÍDRICA PARA A IRRIGAÇÃO</v>
      </c>
      <c r="J56" s="136" t="s">
        <v>3108</v>
      </c>
    </row>
    <row r="57" customFormat="false" ht="15" hidden="false" customHeight="false" outlineLevel="0" collapsed="false">
      <c r="A57" s="132" t="s">
        <v>75</v>
      </c>
      <c r="B57" s="62" t="s">
        <v>2887</v>
      </c>
      <c r="C57" s="62" t="s">
        <v>2956</v>
      </c>
      <c r="D57" s="74" t="s">
        <v>453</v>
      </c>
      <c r="E57" s="133" t="s">
        <v>3109</v>
      </c>
      <c r="F57" s="133" t="s">
        <v>3105</v>
      </c>
      <c r="G57" s="74" t="s">
        <v>444</v>
      </c>
      <c r="H57" s="134" t="n">
        <v>86000000</v>
      </c>
      <c r="I57" s="135" t="str">
        <f aca="false">CONCATENATE(F57,D57)</f>
        <v>11117FORTALECIMENTO DA INFRAESTRUTURA DA AGRICULTURA FAMILIAR IRRIGADA NO ESTADO</v>
      </c>
      <c r="J57" s="136" t="s">
        <v>3110</v>
      </c>
    </row>
    <row r="58" customFormat="false" ht="15" hidden="false" customHeight="false" outlineLevel="0" collapsed="false">
      <c r="A58" s="137" t="s">
        <v>76</v>
      </c>
      <c r="B58" s="138" t="s">
        <v>2887</v>
      </c>
      <c r="C58" s="138" t="s">
        <v>2959</v>
      </c>
      <c r="D58" s="139" t="s">
        <v>461</v>
      </c>
      <c r="E58" s="140" t="s">
        <v>3111</v>
      </c>
      <c r="F58" s="140" t="s">
        <v>3105</v>
      </c>
      <c r="G58" s="139" t="s">
        <v>444</v>
      </c>
      <c r="H58" s="141" t="n">
        <v>20000000</v>
      </c>
      <c r="I58" s="135" t="str">
        <f aca="false">CONCATENATE(F58,D58)</f>
        <v>11117FORTALECIMENTO E AMPLIAÇÃO DA IRRIGAÇÃO VOLTADA AO AGRONEGÓCIO</v>
      </c>
      <c r="J58" s="136" t="s">
        <v>3112</v>
      </c>
    </row>
    <row r="59" customFormat="false" ht="15" hidden="false" customHeight="false" outlineLevel="0" collapsed="false">
      <c r="A59" s="137" t="s">
        <v>78</v>
      </c>
      <c r="B59" s="138" t="s">
        <v>2887</v>
      </c>
      <c r="C59" s="138" t="s">
        <v>2965</v>
      </c>
      <c r="D59" s="139" t="s">
        <v>468</v>
      </c>
      <c r="E59" s="140" t="s">
        <v>3113</v>
      </c>
      <c r="F59" s="140" t="s">
        <v>3105</v>
      </c>
      <c r="G59" s="139" t="s">
        <v>444</v>
      </c>
      <c r="H59" s="141" t="n">
        <v>14000000</v>
      </c>
      <c r="I59" s="135" t="str">
        <f aca="false">CONCATENATE(F59,D59)</f>
        <v>11117FORTALECIMENTO DA INFRAESTRUTURA DE IRRIGAÇÃO NO SEMIÁRIDO</v>
      </c>
      <c r="J59" s="136" t="s">
        <v>3114</v>
      </c>
    </row>
    <row r="60" customFormat="false" ht="15" hidden="false" customHeight="false" outlineLevel="0" collapsed="false">
      <c r="A60" s="137" t="s">
        <v>94</v>
      </c>
      <c r="B60" s="138" t="s">
        <v>2991</v>
      </c>
      <c r="C60" s="138" t="s">
        <v>2997</v>
      </c>
      <c r="D60" s="139" t="s">
        <v>491</v>
      </c>
      <c r="E60" s="140" t="s">
        <v>3055</v>
      </c>
      <c r="F60" s="140" t="s">
        <v>3115</v>
      </c>
      <c r="G60" s="139" t="s">
        <v>476</v>
      </c>
      <c r="H60" s="141" t="n">
        <v>6596800</v>
      </c>
      <c r="I60" s="135" t="str">
        <f aca="false">CONCATENATE(F60,D60)</f>
        <v>11118GESTÃO DA COORDENADORIA DE FOMENTO AO SANEAMENTO RURAL</v>
      </c>
      <c r="J60" s="136" t="n">
        <v>2444</v>
      </c>
    </row>
    <row r="61" customFormat="false" ht="15" hidden="false" customHeight="false" outlineLevel="0" collapsed="false">
      <c r="A61" s="137" t="s">
        <v>72</v>
      </c>
      <c r="B61" s="138" t="s">
        <v>2887</v>
      </c>
      <c r="C61" s="138" t="s">
        <v>2947</v>
      </c>
      <c r="D61" s="139" t="s">
        <v>477</v>
      </c>
      <c r="E61" s="140" t="s">
        <v>3116</v>
      </c>
      <c r="F61" s="140" t="s">
        <v>3115</v>
      </c>
      <c r="G61" s="139" t="s">
        <v>476</v>
      </c>
      <c r="H61" s="141" t="n">
        <v>38000000</v>
      </c>
      <c r="I61" s="135" t="str">
        <f aca="false">CONCATENATE(F61,D61)</f>
        <v>11118IMPLANTAÇÃO DE MELHORIAS SANITÁRIAS DOMICILIARES NAS COMUNIDADES RURAIS</v>
      </c>
      <c r="J61" s="136" t="s">
        <v>3117</v>
      </c>
    </row>
    <row r="62" customFormat="false" ht="15" hidden="false" customHeight="false" outlineLevel="0" collapsed="false">
      <c r="A62" s="137" t="s">
        <v>72</v>
      </c>
      <c r="B62" s="138" t="s">
        <v>2887</v>
      </c>
      <c r="C62" s="138" t="s">
        <v>2947</v>
      </c>
      <c r="D62" s="139" t="s">
        <v>481</v>
      </c>
      <c r="E62" s="140" t="s">
        <v>3118</v>
      </c>
      <c r="F62" s="140" t="s">
        <v>3115</v>
      </c>
      <c r="G62" s="139" t="s">
        <v>476</v>
      </c>
      <c r="H62" s="141" t="n">
        <v>114040000</v>
      </c>
      <c r="I62" s="135" t="str">
        <f aca="false">CONCATENATE(F62,D62)</f>
        <v>11118IMPLANTAÇÃO E RECUPERAÇÃO DE SISTEMAS DE ABASTECIMENTO DE ÁGUA E ESGOTAMENTO SANITÁRIO NAS COMUNIDADES RURAIS</v>
      </c>
      <c r="J62" s="136" t="s">
        <v>3119</v>
      </c>
    </row>
    <row r="63" customFormat="false" ht="15" hidden="false" customHeight="false" outlineLevel="0" collapsed="false">
      <c r="A63" s="137" t="s">
        <v>94</v>
      </c>
      <c r="B63" s="138" t="s">
        <v>2991</v>
      </c>
      <c r="C63" s="138" t="s">
        <v>2997</v>
      </c>
      <c r="D63" s="139" t="s">
        <v>571</v>
      </c>
      <c r="E63" s="140" t="s">
        <v>3057</v>
      </c>
      <c r="F63" s="140" t="s">
        <v>3120</v>
      </c>
      <c r="G63" s="139" t="s">
        <v>492</v>
      </c>
      <c r="H63" s="141" t="n">
        <v>87000000</v>
      </c>
      <c r="I63" s="135" t="str">
        <f aca="false">CONCATENATE(F63,D63)</f>
        <v>12101COORDENAÇÃO GERAL DA SECRETARIA DE SEGURANÇA PÚBLICA</v>
      </c>
      <c r="J63" s="136" t="s">
        <v>3121</v>
      </c>
    </row>
    <row r="64" customFormat="false" ht="15" hidden="false" customHeight="false" outlineLevel="0" collapsed="false">
      <c r="A64" s="142" t="s">
        <v>51</v>
      </c>
      <c r="B64" s="143" t="s">
        <v>2887</v>
      </c>
      <c r="C64" s="143" t="s">
        <v>2886</v>
      </c>
      <c r="D64" s="144" t="s">
        <v>493</v>
      </c>
      <c r="E64" s="145" t="s">
        <v>3122</v>
      </c>
      <c r="F64" s="145" t="s">
        <v>3120</v>
      </c>
      <c r="G64" s="144" t="s">
        <v>492</v>
      </c>
      <c r="H64" s="146" t="n">
        <v>15250000</v>
      </c>
      <c r="I64" s="135" t="str">
        <f aca="false">CONCATENATE(F64,D64)</f>
        <v>12101MODERNIZAÇÃO DAS ESTRUTURAS, CAPACITAÇÃO E TREINAMENTO PARA OS PROFISSIONAIS DE SEGURANÇA PÚBLICA</v>
      </c>
      <c r="J64" s="136" t="s">
        <v>3123</v>
      </c>
    </row>
    <row r="65" customFormat="false" ht="15" hidden="false" customHeight="false" outlineLevel="0" collapsed="false">
      <c r="A65" s="132" t="s">
        <v>59</v>
      </c>
      <c r="B65" s="62" t="s">
        <v>2887</v>
      </c>
      <c r="C65" s="62" t="s">
        <v>2902</v>
      </c>
      <c r="D65" s="74" t="s">
        <v>537</v>
      </c>
      <c r="E65" s="133" t="s">
        <v>3124</v>
      </c>
      <c r="F65" s="133" t="s">
        <v>3120</v>
      </c>
      <c r="G65" s="74" t="s">
        <v>492</v>
      </c>
      <c r="H65" s="134" t="n">
        <v>26065000</v>
      </c>
      <c r="I65" s="135" t="str">
        <f aca="false">CONCATENATE(F65,D65)</f>
        <v>12101AMPLIAÇÃO DAS ESTRUTURAS DE SEGURANÇA PÚBLICA DO ESTADO</v>
      </c>
      <c r="J65" s="136" t="s">
        <v>3125</v>
      </c>
    </row>
    <row r="66" customFormat="false" ht="15" hidden="false" customHeight="false" outlineLevel="0" collapsed="false">
      <c r="A66" s="132" t="s">
        <v>59</v>
      </c>
      <c r="B66" s="62" t="s">
        <v>2887</v>
      </c>
      <c r="C66" s="62" t="s">
        <v>2902</v>
      </c>
      <c r="D66" s="74" t="s">
        <v>555</v>
      </c>
      <c r="E66" s="133" t="s">
        <v>3126</v>
      </c>
      <c r="F66" s="133" t="s">
        <v>3120</v>
      </c>
      <c r="G66" s="74" t="s">
        <v>492</v>
      </c>
      <c r="H66" s="134" t="n">
        <v>25165000</v>
      </c>
      <c r="I66" s="135" t="str">
        <f aca="false">CONCATENATE(F66,D66)</f>
        <v>12101APERFEIÇOAMENTO DO SISTEMA DE INTELIGÊNCIA E POTENCIALIZAÇÃO DO PARQUE TECNOLÓGICO E POLÍCIA TÉCNICO-CIENTÍFICA DA SEGURANÇA PÚBLICA</v>
      </c>
      <c r="J66" s="136" t="s">
        <v>3127</v>
      </c>
    </row>
    <row r="67" customFormat="false" ht="15" hidden="false" customHeight="false" outlineLevel="0" collapsed="false">
      <c r="A67" s="132" t="s">
        <v>59</v>
      </c>
      <c r="B67" s="62" t="s">
        <v>2887</v>
      </c>
      <c r="C67" s="62" t="s">
        <v>2902</v>
      </c>
      <c r="D67" s="74" t="s">
        <v>524</v>
      </c>
      <c r="E67" s="133" t="s">
        <v>3128</v>
      </c>
      <c r="F67" s="133" t="s">
        <v>3120</v>
      </c>
      <c r="G67" s="74" t="s">
        <v>492</v>
      </c>
      <c r="H67" s="134" t="n">
        <v>67875000</v>
      </c>
      <c r="I67" s="135" t="str">
        <f aca="false">CONCATENATE(F67,D67)</f>
        <v>12101AQUISIÇÃO DE MATERIAL BÉLICO, EQUIPAMENTO DE PROTEÇÃO INDIVIDUAL, MATERIAL DE INFORMÁTICA E TELEMÁTICA E VEÍCULOS AUTOMOTORES, AÉREOS E MARÍTIMOS</v>
      </c>
      <c r="J67" s="136" t="s">
        <v>3129</v>
      </c>
    </row>
    <row r="68" customFormat="false" ht="15" hidden="false" customHeight="false" outlineLevel="0" collapsed="false">
      <c r="A68" s="132" t="s">
        <v>59</v>
      </c>
      <c r="B68" s="62" t="s">
        <v>2887</v>
      </c>
      <c r="C68" s="62" t="s">
        <v>2902</v>
      </c>
      <c r="D68" s="74" t="s">
        <v>507</v>
      </c>
      <c r="E68" s="133" t="s">
        <v>3130</v>
      </c>
      <c r="F68" s="133" t="s">
        <v>3120</v>
      </c>
      <c r="G68" s="74" t="s">
        <v>492</v>
      </c>
      <c r="H68" s="134" t="n">
        <v>20390000</v>
      </c>
      <c r="I68" s="135" t="str">
        <f aca="false">CONCATENATE(F68,D68)</f>
        <v>12101CRIAÇÃO DE UNIDADES REGIONAIS INTEGRADAS DE BAIXA, MÉDIA E ALTA COMPLEXIDADE</v>
      </c>
      <c r="J68" s="136" t="s">
        <v>3131</v>
      </c>
    </row>
    <row r="69" customFormat="false" ht="15" hidden="false" customHeight="false" outlineLevel="0" collapsed="false">
      <c r="A69" s="132" t="s">
        <v>59</v>
      </c>
      <c r="B69" s="62" t="s">
        <v>2887</v>
      </c>
      <c r="C69" s="62" t="s">
        <v>2902</v>
      </c>
      <c r="D69" s="74" t="s">
        <v>513</v>
      </c>
      <c r="E69" s="133" t="s">
        <v>3132</v>
      </c>
      <c r="F69" s="133" t="s">
        <v>3120</v>
      </c>
      <c r="G69" s="74" t="s">
        <v>492</v>
      </c>
      <c r="H69" s="134" t="n">
        <v>1000000</v>
      </c>
      <c r="I69" s="135" t="str">
        <f aca="false">CONCATENATE(F69,D69)</f>
        <v>12101ELABORAÇÃO DO MAPA DA SEGURANÇA PÚBLICA DO ESTADO DO PIAUÍ</v>
      </c>
      <c r="J69" s="136" t="s">
        <v>3133</v>
      </c>
    </row>
    <row r="70" customFormat="false" ht="15" hidden="false" customHeight="false" outlineLevel="0" collapsed="false">
      <c r="A70" s="132" t="s">
        <v>59</v>
      </c>
      <c r="B70" s="62" t="s">
        <v>2887</v>
      </c>
      <c r="C70" s="62" t="s">
        <v>2902</v>
      </c>
      <c r="D70" s="74" t="s">
        <v>549</v>
      </c>
      <c r="E70" s="133" t="s">
        <v>3134</v>
      </c>
      <c r="F70" s="133" t="s">
        <v>3120</v>
      </c>
      <c r="G70" s="74" t="s">
        <v>492</v>
      </c>
      <c r="H70" s="134" t="n">
        <v>2300000</v>
      </c>
      <c r="I70" s="135" t="str">
        <f aca="false">CONCATENATE(F70,D70)</f>
        <v>12101ESTRATÉGIAS DE ATENDIMENTO ADEQUADO ÀS VÍTIMAS ESPECÍFICAS</v>
      </c>
      <c r="J70" s="136" t="s">
        <v>3135</v>
      </c>
    </row>
    <row r="71" customFormat="false" ht="15" hidden="false" customHeight="false" outlineLevel="0" collapsed="false">
      <c r="A71" s="132" t="s">
        <v>59</v>
      </c>
      <c r="B71" s="62" t="s">
        <v>2887</v>
      </c>
      <c r="C71" s="62" t="s">
        <v>2902</v>
      </c>
      <c r="D71" s="74" t="s">
        <v>519</v>
      </c>
      <c r="E71" s="133" t="s">
        <v>3136</v>
      </c>
      <c r="F71" s="133" t="s">
        <v>3120</v>
      </c>
      <c r="G71" s="74" t="s">
        <v>492</v>
      </c>
      <c r="H71" s="134" t="n">
        <v>1396000</v>
      </c>
      <c r="I71" s="135" t="str">
        <f aca="false">CONCATENATE(F71,D71)</f>
        <v>12101IMPLANTAÇÃO DE ESTRATÉGIA DE POLÍCIA COMUNITÁRIA</v>
      </c>
      <c r="J71" s="136" t="n">
        <v>1545</v>
      </c>
    </row>
    <row r="72" customFormat="false" ht="15" hidden="false" customHeight="false" outlineLevel="0" collapsed="false">
      <c r="A72" s="132" t="s">
        <v>59</v>
      </c>
      <c r="B72" s="62" t="s">
        <v>2887</v>
      </c>
      <c r="C72" s="62" t="s">
        <v>2902</v>
      </c>
      <c r="D72" s="74" t="s">
        <v>564</v>
      </c>
      <c r="E72" s="133" t="s">
        <v>3137</v>
      </c>
      <c r="F72" s="133" t="s">
        <v>3120</v>
      </c>
      <c r="G72" s="74" t="s">
        <v>492</v>
      </c>
      <c r="H72" s="134" t="n">
        <v>41000000</v>
      </c>
      <c r="I72" s="135" t="str">
        <f aca="false">CONCATENATE(F72,D72)</f>
        <v>12101PROJETO MIRIM CIDADÃO</v>
      </c>
      <c r="J72" s="136" t="s">
        <v>3138</v>
      </c>
    </row>
    <row r="73" customFormat="false" ht="15" hidden="false" customHeight="false" outlineLevel="0" collapsed="false">
      <c r="A73" s="137" t="s">
        <v>94</v>
      </c>
      <c r="B73" s="138" t="s">
        <v>2991</v>
      </c>
      <c r="C73" s="138" t="s">
        <v>2997</v>
      </c>
      <c r="D73" s="139" t="s">
        <v>581</v>
      </c>
      <c r="E73" s="140" t="s">
        <v>3059</v>
      </c>
      <c r="F73" s="140" t="s">
        <v>3139</v>
      </c>
      <c r="G73" s="139" t="s">
        <v>576</v>
      </c>
      <c r="H73" s="141" t="n">
        <v>920445957</v>
      </c>
      <c r="I73" s="135" t="str">
        <f aca="false">CONCATENATE(F73,D73)</f>
        <v>13101MODERNIZAÇÃO E APERFEIÇOAMENTO DA GESTÃO ADMINISTRATIVA</v>
      </c>
      <c r="J73" s="136" t="s">
        <v>3140</v>
      </c>
    </row>
    <row r="74" customFormat="false" ht="15" hidden="false" customHeight="false" outlineLevel="0" collapsed="false">
      <c r="A74" s="142" t="s">
        <v>51</v>
      </c>
      <c r="B74" s="143" t="s">
        <v>2887</v>
      </c>
      <c r="C74" s="143" t="s">
        <v>2886</v>
      </c>
      <c r="D74" s="144" t="s">
        <v>577</v>
      </c>
      <c r="E74" s="145" t="s">
        <v>3141</v>
      </c>
      <c r="F74" s="145" t="s">
        <v>3139</v>
      </c>
      <c r="G74" s="144" t="s">
        <v>576</v>
      </c>
      <c r="H74" s="146" t="n">
        <v>71200000</v>
      </c>
      <c r="I74" s="135" t="str">
        <f aca="false">CONCATENATE(F74,D74)</f>
        <v>13101MODERNIZAÇÃO E APERFEIÇOAMENTO DA GESTÃO FISCAL</v>
      </c>
      <c r="J74" s="136" t="s">
        <v>3142</v>
      </c>
    </row>
    <row r="75" customFormat="false" ht="15" hidden="false" customHeight="false" outlineLevel="0" collapsed="false">
      <c r="A75" s="142" t="s">
        <v>51</v>
      </c>
      <c r="B75" s="143" t="s">
        <v>2887</v>
      </c>
      <c r="C75" s="143" t="s">
        <v>2886</v>
      </c>
      <c r="D75" s="144" t="s">
        <v>585</v>
      </c>
      <c r="E75" s="145" t="s">
        <v>3143</v>
      </c>
      <c r="F75" s="145" t="s">
        <v>3144</v>
      </c>
      <c r="G75" s="144" t="s">
        <v>584</v>
      </c>
      <c r="H75" s="146" t="n">
        <v>6500000</v>
      </c>
      <c r="I75" s="135" t="str">
        <f aca="false">CONCATENATE(F75,D75)</f>
        <v>13116MODERNIZAÇÃO DA ADMINISTRAÇÃO TRIBUTÁRIA E APERFEIÇOAMENTO NA GESTÃO DE RECURSOS HUMANOS</v>
      </c>
      <c r="J75" s="136" t="s">
        <v>3145</v>
      </c>
    </row>
    <row r="76" customFormat="false" ht="15" hidden="false" customHeight="false" outlineLevel="0" collapsed="false">
      <c r="A76" s="137" t="s">
        <v>80</v>
      </c>
      <c r="B76" s="138" t="s">
        <v>2887</v>
      </c>
      <c r="C76" s="138" t="s">
        <v>2970</v>
      </c>
      <c r="D76" s="139" t="s">
        <v>598</v>
      </c>
      <c r="E76" s="140" t="s">
        <v>3146</v>
      </c>
      <c r="F76" s="140" t="s">
        <v>3147</v>
      </c>
      <c r="G76" s="139" t="s">
        <v>597</v>
      </c>
      <c r="H76" s="141" t="n">
        <v>20000000</v>
      </c>
      <c r="I76" s="135" t="str">
        <f aca="false">CONCATENATE(F76,D76)</f>
        <v>13203FOMENTO AO DESENVOLVIMENTO DO ESTADO DO PIAUÍ</v>
      </c>
      <c r="J76" s="136" t="s">
        <v>3148</v>
      </c>
    </row>
    <row r="77" customFormat="false" ht="15" hidden="false" customHeight="false" outlineLevel="0" collapsed="false">
      <c r="A77" s="137" t="s">
        <v>94</v>
      </c>
      <c r="B77" s="138" t="s">
        <v>2991</v>
      </c>
      <c r="C77" s="138" t="s">
        <v>2997</v>
      </c>
      <c r="D77" s="139" t="s">
        <v>604</v>
      </c>
      <c r="E77" s="140" t="s">
        <v>3061</v>
      </c>
      <c r="F77" s="140" t="s">
        <v>3149</v>
      </c>
      <c r="G77" s="139" t="s">
        <v>603</v>
      </c>
      <c r="H77" s="141" t="n">
        <v>2000000</v>
      </c>
      <c r="I77" s="135" t="str">
        <f aca="false">CONCATENATE(F77,D77)</f>
        <v>13204APOIO AO FUNDO GARANTIDOR DOS MICRO E PEQUENOS EMPREENDIMENTOS DO ESTADO DO PIAUÍ</v>
      </c>
      <c r="J77" s="136" t="s">
        <v>3150</v>
      </c>
    </row>
    <row r="78" customFormat="false" ht="15" hidden="false" customHeight="false" outlineLevel="0" collapsed="false">
      <c r="A78" s="137" t="s">
        <v>94</v>
      </c>
      <c r="B78" s="138" t="s">
        <v>2991</v>
      </c>
      <c r="C78" s="138" t="s">
        <v>2997</v>
      </c>
      <c r="D78" s="139" t="s">
        <v>608</v>
      </c>
      <c r="E78" s="140" t="s">
        <v>3063</v>
      </c>
      <c r="F78" s="140" t="s">
        <v>3151</v>
      </c>
      <c r="G78" s="139" t="s">
        <v>607</v>
      </c>
      <c r="H78" s="141" t="n">
        <v>3000000</v>
      </c>
      <c r="I78" s="135" t="str">
        <f aca="false">CONCATENATE(F78,D78)</f>
        <v>13205APOIO AO FUNDO ESPECIAL DE PRODUCÃO</v>
      </c>
      <c r="J78" s="136" t="s">
        <v>3152</v>
      </c>
    </row>
    <row r="79" customFormat="false" ht="15" hidden="false" customHeight="false" outlineLevel="0" collapsed="false">
      <c r="A79" s="137" t="s">
        <v>94</v>
      </c>
      <c r="B79" s="138" t="s">
        <v>2991</v>
      </c>
      <c r="C79" s="138" t="s">
        <v>2997</v>
      </c>
      <c r="D79" s="139" t="s">
        <v>635</v>
      </c>
      <c r="E79" s="140" t="s">
        <v>3065</v>
      </c>
      <c r="F79" s="140" t="s">
        <v>3153</v>
      </c>
      <c r="G79" s="139" t="s">
        <v>612</v>
      </c>
      <c r="H79" s="141" t="n">
        <v>717036350</v>
      </c>
      <c r="I79" s="135" t="str">
        <f aca="false">CONCATENATE(F79,D79)</f>
        <v>14101MODERNIZAÇÃO DA GESTÃO DA SEDUC</v>
      </c>
      <c r="J79" s="136" t="s">
        <v>3154</v>
      </c>
    </row>
    <row r="80" customFormat="false" ht="15" hidden="false" customHeight="false" outlineLevel="0" collapsed="false">
      <c r="A80" s="132" t="s">
        <v>63</v>
      </c>
      <c r="B80" s="62" t="s">
        <v>2887</v>
      </c>
      <c r="C80" s="62" t="s">
        <v>2914</v>
      </c>
      <c r="D80" s="147" t="s">
        <v>613</v>
      </c>
      <c r="E80" s="133" t="s">
        <v>3155</v>
      </c>
      <c r="F80" s="133" t="s">
        <v>3153</v>
      </c>
      <c r="G80" s="147" t="s">
        <v>612</v>
      </c>
      <c r="H80" s="148" t="n">
        <v>104236350</v>
      </c>
      <c r="I80" s="135" t="str">
        <f aca="false">CONCATENATE(F80,D80)</f>
        <v>14101EXPANSÃO E FORTALECIMENTO DA UNIVERSIDADE ABERTA NO PIAUÍ</v>
      </c>
      <c r="J80" s="136" t="s">
        <v>3156</v>
      </c>
    </row>
    <row r="81" customFormat="false" ht="15" hidden="false" customHeight="false" outlineLevel="0" collapsed="false">
      <c r="A81" s="137" t="s">
        <v>64</v>
      </c>
      <c r="B81" s="138" t="s">
        <v>2887</v>
      </c>
      <c r="C81" s="138" t="s">
        <v>2917</v>
      </c>
      <c r="D81" s="139" t="s">
        <v>648</v>
      </c>
      <c r="E81" s="140" t="s">
        <v>3157</v>
      </c>
      <c r="F81" s="140" t="s">
        <v>3158</v>
      </c>
      <c r="G81" s="139" t="s">
        <v>626</v>
      </c>
      <c r="H81" s="141" t="n">
        <v>3717800</v>
      </c>
      <c r="I81" s="135" t="str">
        <f aca="false">CONCATENATE(F81,D81)</f>
        <v>14102EXPANSÃO DA REDE E-TEC</v>
      </c>
      <c r="J81" s="136" t="s">
        <v>3159</v>
      </c>
    </row>
    <row r="82" customFormat="false" ht="15" hidden="false" customHeight="false" outlineLevel="0" collapsed="false">
      <c r="A82" s="137" t="s">
        <v>64</v>
      </c>
      <c r="B82" s="138" t="s">
        <v>2887</v>
      </c>
      <c r="C82" s="138" t="s">
        <v>2917</v>
      </c>
      <c r="D82" s="139" t="s">
        <v>644</v>
      </c>
      <c r="E82" s="140" t="s">
        <v>3160</v>
      </c>
      <c r="F82" s="140" t="s">
        <v>3158</v>
      </c>
      <c r="G82" s="139" t="s">
        <v>626</v>
      </c>
      <c r="H82" s="141" t="n">
        <v>103356000</v>
      </c>
      <c r="I82" s="135" t="str">
        <f aca="false">CONCATENATE(F82,D82)</f>
        <v>14102EXPANSÃO DO PRONATEC</v>
      </c>
      <c r="J82" s="136" t="s">
        <v>3161</v>
      </c>
    </row>
    <row r="83" customFormat="false" ht="15" hidden="false" customHeight="false" outlineLevel="0" collapsed="false">
      <c r="A83" s="137" t="s">
        <v>64</v>
      </c>
      <c r="B83" s="138" t="s">
        <v>2887</v>
      </c>
      <c r="C83" s="138" t="s">
        <v>2917</v>
      </c>
      <c r="D83" s="139" t="s">
        <v>653</v>
      </c>
      <c r="E83" s="140" t="s">
        <v>3162</v>
      </c>
      <c r="F83" s="140" t="s">
        <v>3158</v>
      </c>
      <c r="G83" s="139" t="s">
        <v>626</v>
      </c>
      <c r="H83" s="141" t="n">
        <v>376104750</v>
      </c>
      <c r="I83" s="135" t="str">
        <f aca="false">CONCATENATE(F83,D83)</f>
        <v>14102IMPLEMENTAÇÃO DAS AÇÕES DO PROGRAMA BRASIL PROFISSIONALIZADO</v>
      </c>
      <c r="J83" s="136" t="s">
        <v>3163</v>
      </c>
    </row>
    <row r="84" customFormat="false" ht="15" hidden="false" customHeight="false" outlineLevel="0" collapsed="false">
      <c r="A84" s="137" t="s">
        <v>64</v>
      </c>
      <c r="B84" s="138" t="s">
        <v>2887</v>
      </c>
      <c r="C84" s="138" t="s">
        <v>2917</v>
      </c>
      <c r="D84" s="139" t="s">
        <v>661</v>
      </c>
      <c r="E84" s="140" t="s">
        <v>3164</v>
      </c>
      <c r="F84" s="140" t="s">
        <v>3158</v>
      </c>
      <c r="G84" s="139" t="s">
        <v>626</v>
      </c>
      <c r="H84" s="141" t="n">
        <v>123975900</v>
      </c>
      <c r="I84" s="135" t="str">
        <f aca="false">CONCATENATE(F84,D84)</f>
        <v>14102IMPLEMENTAÇÃO DO PROGRAMA PROJOVEM URBANO</v>
      </c>
      <c r="J84" s="136" t="s">
        <v>3165</v>
      </c>
    </row>
    <row r="85" customFormat="false" ht="15" hidden="false" customHeight="false" outlineLevel="0" collapsed="false">
      <c r="A85" s="132" t="s">
        <v>65</v>
      </c>
      <c r="B85" s="62" t="s">
        <v>2887</v>
      </c>
      <c r="C85" s="62" t="s">
        <v>2920</v>
      </c>
      <c r="D85" s="74" t="s">
        <v>668</v>
      </c>
      <c r="E85" s="133" t="s">
        <v>3166</v>
      </c>
      <c r="F85" s="133" t="s">
        <v>3158</v>
      </c>
      <c r="G85" s="74" t="s">
        <v>626</v>
      </c>
      <c r="H85" s="134" t="n">
        <v>2650000000</v>
      </c>
      <c r="I85" s="135" t="str">
        <f aca="false">CONCATENATE(F85,D85)</f>
        <v>14102APLICAÇÃO DOS RECURSOS DO FUNDEB</v>
      </c>
      <c r="J85" s="136" t="s">
        <v>3167</v>
      </c>
    </row>
    <row r="86" customFormat="false" ht="15" hidden="false" customHeight="false" outlineLevel="0" collapsed="false">
      <c r="A86" s="132" t="s">
        <v>65</v>
      </c>
      <c r="B86" s="62" t="s">
        <v>2887</v>
      </c>
      <c r="C86" s="62" t="s">
        <v>2920</v>
      </c>
      <c r="D86" s="74" t="s">
        <v>627</v>
      </c>
      <c r="E86" s="133" t="s">
        <v>3168</v>
      </c>
      <c r="F86" s="133" t="s">
        <v>3158</v>
      </c>
      <c r="G86" s="74" t="s">
        <v>626</v>
      </c>
      <c r="H86" s="134" t="n">
        <v>52200000</v>
      </c>
      <c r="I86" s="135" t="str">
        <f aca="false">CONCATENATE(F86,D86)</f>
        <v>14102AVALIAÇÃO DOS INDICADORES EDUCACIONAIS DA REDE ESTADUAL DE ENSINO</v>
      </c>
      <c r="J86" s="136" t="s">
        <v>3169</v>
      </c>
    </row>
    <row r="87" customFormat="false" ht="15" hidden="false" customHeight="false" outlineLevel="0" collapsed="false">
      <c r="A87" s="132" t="s">
        <v>65</v>
      </c>
      <c r="B87" s="62" t="s">
        <v>2887</v>
      </c>
      <c r="C87" s="62" t="s">
        <v>2920</v>
      </c>
      <c r="D87" s="74" t="s">
        <v>679</v>
      </c>
      <c r="E87" s="133" t="s">
        <v>3170</v>
      </c>
      <c r="F87" s="133" t="s">
        <v>3158</v>
      </c>
      <c r="G87" s="74" t="s">
        <v>626</v>
      </c>
      <c r="H87" s="134" t="n">
        <v>21800000</v>
      </c>
      <c r="I87" s="135" t="str">
        <f aca="false">CONCATENATE(F87,D87)</f>
        <v>14102EXPANSÃO E REESTRUTURAÇÃO DA REDE DE EDUCAÇÃO DE JOVENS E ADULTOS</v>
      </c>
      <c r="J87" s="136" t="s">
        <v>3171</v>
      </c>
    </row>
    <row r="88" customFormat="false" ht="15" hidden="false" customHeight="false" outlineLevel="0" collapsed="false">
      <c r="A88" s="132" t="s">
        <v>65</v>
      </c>
      <c r="B88" s="62" t="s">
        <v>2887</v>
      </c>
      <c r="C88" s="62" t="s">
        <v>2920</v>
      </c>
      <c r="D88" s="74" t="s">
        <v>707</v>
      </c>
      <c r="E88" s="133" t="s">
        <v>3172</v>
      </c>
      <c r="F88" s="133" t="s">
        <v>3158</v>
      </c>
      <c r="G88" s="74" t="s">
        <v>626</v>
      </c>
      <c r="H88" s="134" t="n">
        <v>783101920</v>
      </c>
      <c r="I88" s="135" t="str">
        <f aca="false">CONCATENATE(F88,D88)</f>
        <v>14102FORTALECIMENTO DA GESTÃO DEMOCRÁTICA DA EDUCAÇÃO</v>
      </c>
      <c r="J88" s="136" t="s">
        <v>3173</v>
      </c>
    </row>
    <row r="89" customFormat="false" ht="15" hidden="false" customHeight="false" outlineLevel="0" collapsed="false">
      <c r="A89" s="132" t="s">
        <v>65</v>
      </c>
      <c r="B89" s="62" t="s">
        <v>2887</v>
      </c>
      <c r="C89" s="62" t="s">
        <v>2920</v>
      </c>
      <c r="D89" s="74" t="s">
        <v>717</v>
      </c>
      <c r="E89" s="133" t="s">
        <v>3174</v>
      </c>
      <c r="F89" s="133" t="s">
        <v>3158</v>
      </c>
      <c r="G89" s="74" t="s">
        <v>626</v>
      </c>
      <c r="H89" s="134" t="n">
        <v>27396600</v>
      </c>
      <c r="I89" s="135" t="str">
        <f aca="false">CONCATENATE(F89,D89)</f>
        <v>14102IMPLANTAÇÃO DO SISTEMA DE FIBRA ÓTICA NAS ESCOLAS DA REDE ESTADUAL</v>
      </c>
      <c r="J89" s="136" t="s">
        <v>3175</v>
      </c>
    </row>
    <row r="90" customFormat="false" ht="15" hidden="false" customHeight="false" outlineLevel="0" collapsed="false">
      <c r="A90" s="132" t="s">
        <v>65</v>
      </c>
      <c r="B90" s="62" t="s">
        <v>2887</v>
      </c>
      <c r="C90" s="62" t="s">
        <v>2920</v>
      </c>
      <c r="D90" s="74" t="s">
        <v>686</v>
      </c>
      <c r="E90" s="133" t="s">
        <v>3176</v>
      </c>
      <c r="F90" s="133" t="s">
        <v>3158</v>
      </c>
      <c r="G90" s="74" t="s">
        <v>626</v>
      </c>
      <c r="H90" s="134" t="n">
        <v>120000</v>
      </c>
      <c r="I90" s="135" t="str">
        <f aca="false">CONCATENATE(F90,D90)</f>
        <v>14102IMPLEMENTAÇÃO DE AÇÕES DE VALORIZAÇÃO DOS PROFISSIONAIS DA EDUCAÇÃO</v>
      </c>
      <c r="J90" s="136" t="s">
        <v>3177</v>
      </c>
    </row>
    <row r="91" customFormat="false" ht="15" hidden="false" customHeight="false" outlineLevel="0" collapsed="false">
      <c r="A91" s="132" t="s">
        <v>65</v>
      </c>
      <c r="B91" s="62" t="s">
        <v>2887</v>
      </c>
      <c r="C91" s="62" t="s">
        <v>2920</v>
      </c>
      <c r="D91" s="74" t="s">
        <v>691</v>
      </c>
      <c r="E91" s="133" t="s">
        <v>3178</v>
      </c>
      <c r="F91" s="133" t="s">
        <v>3158</v>
      </c>
      <c r="G91" s="74" t="s">
        <v>626</v>
      </c>
      <c r="H91" s="134" t="n">
        <v>24000000</v>
      </c>
      <c r="I91" s="135" t="str">
        <f aca="false">CONCATENATE(F91,D91)</f>
        <v>14102IMPLEMENTAÇÃO DO PROGRAMA DE ALFABETIZAÇÃO DE JOVENS E ADULTOS</v>
      </c>
      <c r="J91" s="136" t="s">
        <v>3179</v>
      </c>
    </row>
    <row r="92" customFormat="false" ht="15" hidden="false" customHeight="false" outlineLevel="0" collapsed="false">
      <c r="A92" s="132" t="s">
        <v>65</v>
      </c>
      <c r="B92" s="62" t="s">
        <v>2887</v>
      </c>
      <c r="C92" s="62" t="s">
        <v>2920</v>
      </c>
      <c r="D92" s="74" t="s">
        <v>695</v>
      </c>
      <c r="E92" s="133" t="s">
        <v>3180</v>
      </c>
      <c r="F92" s="133" t="s">
        <v>3158</v>
      </c>
      <c r="G92" s="74" t="s">
        <v>626</v>
      </c>
      <c r="H92" s="134" t="n">
        <v>30700000</v>
      </c>
      <c r="I92" s="135" t="str">
        <f aca="false">CONCATENATE(F92,D92)</f>
        <v>14102IMPLEMENTAÇÃO DO PROGRAMA DE INCENTIVO AO ALUNO</v>
      </c>
      <c r="J92" s="136" t="s">
        <v>3181</v>
      </c>
    </row>
    <row r="93" customFormat="false" ht="15" hidden="false" customHeight="false" outlineLevel="0" collapsed="false">
      <c r="A93" s="132" t="s">
        <v>65</v>
      </c>
      <c r="B93" s="62" t="s">
        <v>2887</v>
      </c>
      <c r="C93" s="62" t="s">
        <v>2920</v>
      </c>
      <c r="D93" s="74" t="s">
        <v>672</v>
      </c>
      <c r="E93" s="133" t="s">
        <v>3182</v>
      </c>
      <c r="F93" s="133" t="s">
        <v>3158</v>
      </c>
      <c r="G93" s="74" t="s">
        <v>626</v>
      </c>
      <c r="H93" s="134" t="n">
        <v>521086250</v>
      </c>
      <c r="I93" s="135" t="str">
        <f aca="false">CONCATENATE(F93,D93)</f>
        <v>14102UNIVERSALIZAÇÃO DO ATENDIMENTO DA EDUCAÇÃO BÁSICA</v>
      </c>
      <c r="J93" s="136" t="s">
        <v>3183</v>
      </c>
    </row>
    <row r="94" customFormat="false" ht="15" hidden="false" customHeight="false" outlineLevel="0" collapsed="false">
      <c r="A94" s="137" t="s">
        <v>78</v>
      </c>
      <c r="B94" s="138" t="s">
        <v>2887</v>
      </c>
      <c r="C94" s="138" t="s">
        <v>2965</v>
      </c>
      <c r="D94" s="139" t="s">
        <v>719</v>
      </c>
      <c r="E94" s="140" t="s">
        <v>3184</v>
      </c>
      <c r="F94" s="140" t="s">
        <v>3158</v>
      </c>
      <c r="G94" s="139" t="s">
        <v>626</v>
      </c>
      <c r="H94" s="141" t="n">
        <v>5300000</v>
      </c>
      <c r="I94" s="135" t="str">
        <f aca="false">CONCATENATE(F94,D94)</f>
        <v>14102EDUCAÇÃO CONTEXTUALIZADA NA REGIÃO DO SEMIÁRIDO</v>
      </c>
      <c r="J94" s="136" t="s">
        <v>3185</v>
      </c>
    </row>
    <row r="95" customFormat="false" ht="15" hidden="false" customHeight="false" outlineLevel="0" collapsed="false">
      <c r="A95" s="137" t="s">
        <v>94</v>
      </c>
      <c r="B95" s="138" t="s">
        <v>2991</v>
      </c>
      <c r="C95" s="138" t="s">
        <v>2997</v>
      </c>
      <c r="D95" s="139" t="s">
        <v>746</v>
      </c>
      <c r="E95" s="140" t="s">
        <v>3067</v>
      </c>
      <c r="F95" s="140" t="s">
        <v>3186</v>
      </c>
      <c r="G95" s="139" t="s">
        <v>727</v>
      </c>
      <c r="H95" s="141" t="n">
        <v>671380000</v>
      </c>
      <c r="I95" s="135" t="str">
        <f aca="false">CONCATENATE(F95,D95)</f>
        <v>14201COORDENAÇÃO GERAL DA FUESPI</v>
      </c>
      <c r="J95" s="136" t="s">
        <v>3187</v>
      </c>
    </row>
    <row r="96" customFormat="false" ht="15" hidden="false" customHeight="false" outlineLevel="0" collapsed="false">
      <c r="A96" s="132" t="s">
        <v>63</v>
      </c>
      <c r="B96" s="62" t="s">
        <v>2887</v>
      </c>
      <c r="C96" s="62" t="s">
        <v>2914</v>
      </c>
      <c r="D96" s="147" t="s">
        <v>736</v>
      </c>
      <c r="E96" s="133" t="s">
        <v>3188</v>
      </c>
      <c r="F96" s="133" t="s">
        <v>3186</v>
      </c>
      <c r="G96" s="147" t="s">
        <v>727</v>
      </c>
      <c r="H96" s="148" t="n">
        <v>45180000</v>
      </c>
      <c r="I96" s="135" t="str">
        <f aca="false">CONCATENATE(F96,D96)</f>
        <v>14201ENSINO DE GRADUAÇÃO</v>
      </c>
      <c r="J96" s="136" t="s">
        <v>3189</v>
      </c>
    </row>
    <row r="97" customFormat="false" ht="15" hidden="false" customHeight="false" outlineLevel="0" collapsed="false">
      <c r="A97" s="132" t="s">
        <v>63</v>
      </c>
      <c r="B97" s="62" t="s">
        <v>2887</v>
      </c>
      <c r="C97" s="62" t="s">
        <v>2914</v>
      </c>
      <c r="D97" s="147" t="s">
        <v>732</v>
      </c>
      <c r="E97" s="133" t="s">
        <v>3190</v>
      </c>
      <c r="F97" s="133" t="s">
        <v>3186</v>
      </c>
      <c r="G97" s="147" t="s">
        <v>727</v>
      </c>
      <c r="H97" s="148" t="n">
        <v>39320000</v>
      </c>
      <c r="I97" s="135" t="str">
        <f aca="false">CONCATENATE(F97,D97)</f>
        <v>14201ENSINO DE PÓS-GRADUAÇÃO</v>
      </c>
      <c r="J97" s="136" t="s">
        <v>3191</v>
      </c>
    </row>
    <row r="98" customFormat="false" ht="15" hidden="false" customHeight="false" outlineLevel="0" collapsed="false">
      <c r="A98" s="132" t="s">
        <v>63</v>
      </c>
      <c r="B98" s="62" t="s">
        <v>2887</v>
      </c>
      <c r="C98" s="62" t="s">
        <v>2914</v>
      </c>
      <c r="D98" s="147" t="s">
        <v>739</v>
      </c>
      <c r="E98" s="133" t="s">
        <v>3192</v>
      </c>
      <c r="F98" s="133" t="s">
        <v>3186</v>
      </c>
      <c r="G98" s="147" t="s">
        <v>727</v>
      </c>
      <c r="H98" s="148" t="n">
        <v>49720000</v>
      </c>
      <c r="I98" s="135" t="str">
        <f aca="false">CONCATENATE(F98,D98)</f>
        <v>14201EXTENSÃO UNIVERSITÁRIA E ASSISTÊNCIA COMUNITÁRIA</v>
      </c>
      <c r="J98" s="136" t="s">
        <v>3193</v>
      </c>
    </row>
    <row r="99" customFormat="false" ht="15" hidden="false" customHeight="false" outlineLevel="0" collapsed="false">
      <c r="A99" s="132" t="s">
        <v>63</v>
      </c>
      <c r="B99" s="62" t="s">
        <v>2887</v>
      </c>
      <c r="C99" s="62" t="s">
        <v>2914</v>
      </c>
      <c r="D99" s="147" t="s">
        <v>728</v>
      </c>
      <c r="E99" s="133" t="s">
        <v>3194</v>
      </c>
      <c r="F99" s="133" t="s">
        <v>3186</v>
      </c>
      <c r="G99" s="147" t="s">
        <v>727</v>
      </c>
      <c r="H99" s="148" t="n">
        <v>68000000</v>
      </c>
      <c r="I99" s="135" t="str">
        <f aca="false">CONCATENATE(F99,D99)</f>
        <v>14201MODERNIZAÇÃO DAS INSTALAÇÕES DA UESPI</v>
      </c>
      <c r="J99" s="136" t="s">
        <v>3195</v>
      </c>
    </row>
    <row r="100" customFormat="false" ht="15" hidden="false" customHeight="false" outlineLevel="0" collapsed="false">
      <c r="A100" s="137" t="s">
        <v>68</v>
      </c>
      <c r="B100" s="138" t="s">
        <v>2887</v>
      </c>
      <c r="C100" s="138" t="s">
        <v>2934</v>
      </c>
      <c r="D100" s="139" t="s">
        <v>743</v>
      </c>
      <c r="E100" s="140" t="s">
        <v>3196</v>
      </c>
      <c r="F100" s="140" t="s">
        <v>3186</v>
      </c>
      <c r="G100" s="139" t="s">
        <v>727</v>
      </c>
      <c r="H100" s="141" t="n">
        <v>16100000</v>
      </c>
      <c r="I100" s="135" t="str">
        <f aca="false">CONCATENATE(F100,D100)</f>
        <v>14201PESQUISA E TECNOLOGIA</v>
      </c>
      <c r="J100" s="136" t="s">
        <v>3044</v>
      </c>
    </row>
    <row r="101" customFormat="false" ht="15" hidden="false" customHeight="false" outlineLevel="0" collapsed="false">
      <c r="A101" s="137" t="s">
        <v>94</v>
      </c>
      <c r="B101" s="138" t="s">
        <v>2991</v>
      </c>
      <c r="C101" s="138" t="s">
        <v>2997</v>
      </c>
      <c r="D101" s="139" t="s">
        <v>838</v>
      </c>
      <c r="E101" s="140" t="s">
        <v>3069</v>
      </c>
      <c r="F101" s="140" t="s">
        <v>3197</v>
      </c>
      <c r="G101" s="139" t="s">
        <v>756</v>
      </c>
      <c r="H101" s="141" t="n">
        <v>14750000</v>
      </c>
      <c r="I101" s="135" t="str">
        <f aca="false">CONCATENATE(F101,D101)</f>
        <v>14203MELHORIA DA GESTÃO ESPORTIVA DO ESTADO</v>
      </c>
      <c r="J101" s="136" t="s">
        <v>3046</v>
      </c>
    </row>
    <row r="102" customFormat="false" ht="15" hidden="false" customHeight="false" outlineLevel="0" collapsed="false">
      <c r="A102" s="142" t="s">
        <v>51</v>
      </c>
      <c r="B102" s="143" t="s">
        <v>2887</v>
      </c>
      <c r="C102" s="143" t="s">
        <v>2886</v>
      </c>
      <c r="D102" s="144" t="s">
        <v>757</v>
      </c>
      <c r="E102" s="145" t="s">
        <v>3198</v>
      </c>
      <c r="F102" s="145" t="s">
        <v>3197</v>
      </c>
      <c r="G102" s="144" t="s">
        <v>756</v>
      </c>
      <c r="H102" s="146" t="n">
        <v>610000</v>
      </c>
      <c r="I102" s="135" t="str">
        <f aca="false">CONCATENATE(F102,D102)</f>
        <v>14203MELHORIA E ADEQUAÇÃO DA ESTRUTURA FÍSICA, TÉCNICA E INSTITUCIONAL DA FUNDESPI</v>
      </c>
      <c r="J102" s="136" t="s">
        <v>3048</v>
      </c>
    </row>
    <row r="103" customFormat="false" ht="15" hidden="false" customHeight="false" outlineLevel="0" collapsed="false">
      <c r="A103" s="137" t="s">
        <v>66</v>
      </c>
      <c r="B103" s="138" t="s">
        <v>2887</v>
      </c>
      <c r="C103" s="138" t="s">
        <v>2923</v>
      </c>
      <c r="D103" s="139" t="s">
        <v>765</v>
      </c>
      <c r="E103" s="140" t="s">
        <v>3199</v>
      </c>
      <c r="F103" s="140" t="s">
        <v>3197</v>
      </c>
      <c r="G103" s="139" t="s">
        <v>756</v>
      </c>
      <c r="H103" s="141" t="n">
        <v>8957400</v>
      </c>
      <c r="I103" s="135" t="str">
        <f aca="false">CONCATENATE(F103,D103)</f>
        <v>14203APOIO A EVENTOS ESPORTIVOS, FORMAÇÃO, QUALIFICAÇÃO E FOMENTO À PARTICIPAÇÃO DE ATLETAS EM EVENTOS ESPORTIVOS</v>
      </c>
      <c r="J103" s="136" t="s">
        <v>3050</v>
      </c>
    </row>
    <row r="104" customFormat="false" ht="15" hidden="false" customHeight="false" outlineLevel="0" collapsed="false">
      <c r="A104" s="137" t="s">
        <v>66</v>
      </c>
      <c r="B104" s="138" t="s">
        <v>2887</v>
      </c>
      <c r="C104" s="138" t="s">
        <v>2923</v>
      </c>
      <c r="D104" s="139" t="s">
        <v>761</v>
      </c>
      <c r="E104" s="140" t="s">
        <v>3200</v>
      </c>
      <c r="F104" s="140" t="s">
        <v>3197</v>
      </c>
      <c r="G104" s="139" t="s">
        <v>756</v>
      </c>
      <c r="H104" s="141" t="n">
        <v>172081894</v>
      </c>
      <c r="I104" s="135" t="str">
        <f aca="false">CONCATENATE(F104,D104)</f>
        <v>14203ESTRUTURAÇÃO DO SISTEMA ESTADUAL DE ESPORTE E LAZER</v>
      </c>
      <c r="J104" s="136" t="s">
        <v>3060</v>
      </c>
    </row>
    <row r="105" customFormat="false" ht="15" hidden="false" customHeight="false" outlineLevel="0" collapsed="false">
      <c r="A105" s="137" t="s">
        <v>66</v>
      </c>
      <c r="B105" s="138" t="s">
        <v>2887</v>
      </c>
      <c r="C105" s="138" t="s">
        <v>2923</v>
      </c>
      <c r="D105" s="139" t="s">
        <v>821</v>
      </c>
      <c r="E105" s="140" t="s">
        <v>3201</v>
      </c>
      <c r="F105" s="140" t="s">
        <v>3197</v>
      </c>
      <c r="G105" s="139" t="s">
        <v>756</v>
      </c>
      <c r="H105" s="141" t="n">
        <v>4600000</v>
      </c>
      <c r="I105" s="135" t="str">
        <f aca="false">CONCATENATE(F105,D105)</f>
        <v>14203ORGANIZAÇÃO E REALIZAÇÃO DE EVENTOS ESPORTIVOS</v>
      </c>
      <c r="J105" s="136" t="s">
        <v>3122</v>
      </c>
    </row>
    <row r="106" customFormat="false" ht="15" hidden="false" customHeight="false" outlineLevel="0" collapsed="false">
      <c r="A106" s="137" t="s">
        <v>94</v>
      </c>
      <c r="B106" s="138" t="s">
        <v>2991</v>
      </c>
      <c r="C106" s="138" t="s">
        <v>2997</v>
      </c>
      <c r="D106" s="139" t="s">
        <v>845</v>
      </c>
      <c r="E106" s="140" t="s">
        <v>3071</v>
      </c>
      <c r="F106" s="140" t="s">
        <v>3202</v>
      </c>
      <c r="G106" s="139" t="s">
        <v>841</v>
      </c>
      <c r="H106" s="141" t="n">
        <v>20000000</v>
      </c>
      <c r="I106" s="135" t="str">
        <f aca="false">CONCATENATE(F106,D106)</f>
        <v>14204ADMINISTRAÇÃO GERAL DA FUNDAÇÃO ANTARES</v>
      </c>
      <c r="J106" s="136" t="s">
        <v>3141</v>
      </c>
    </row>
    <row r="107" customFormat="false" ht="15" hidden="false" customHeight="false" outlineLevel="0" collapsed="false">
      <c r="A107" s="132" t="s">
        <v>53</v>
      </c>
      <c r="B107" s="62" t="s">
        <v>2887</v>
      </c>
      <c r="C107" s="62" t="s">
        <v>2890</v>
      </c>
      <c r="D107" s="74" t="s">
        <v>842</v>
      </c>
      <c r="E107" s="133" t="s">
        <v>3203</v>
      </c>
      <c r="F107" s="133" t="s">
        <v>3202</v>
      </c>
      <c r="G107" s="74" t="s">
        <v>841</v>
      </c>
      <c r="H107" s="134" t="n">
        <v>10000000</v>
      </c>
      <c r="I107" s="135" t="str">
        <f aca="false">CONCATENATE(F107,D107)</f>
        <v>14204EXPANSÃO DO SINAL DA TV EDUCATIVA E RÁDIO ANTARES</v>
      </c>
      <c r="J107" s="136" t="s">
        <v>3143</v>
      </c>
    </row>
    <row r="108" customFormat="false" ht="15" hidden="false" customHeight="false" outlineLevel="0" collapsed="false">
      <c r="A108" s="137" t="s">
        <v>94</v>
      </c>
      <c r="B108" s="138" t="s">
        <v>2991</v>
      </c>
      <c r="C108" s="138" t="s">
        <v>2997</v>
      </c>
      <c r="D108" s="139" t="s">
        <v>971</v>
      </c>
      <c r="E108" s="140" t="s">
        <v>3073</v>
      </c>
      <c r="F108" s="140" t="s">
        <v>3204</v>
      </c>
      <c r="G108" s="139" t="s">
        <v>848</v>
      </c>
      <c r="H108" s="141" t="n">
        <v>50000000</v>
      </c>
      <c r="I108" s="135" t="str">
        <f aca="false">CONCATENATE(F108,D108)</f>
        <v>15101COORDENAÇÃO GERAL DA SDR</v>
      </c>
      <c r="J108" s="136" t="s">
        <v>3198</v>
      </c>
    </row>
    <row r="109" customFormat="false" ht="15" hidden="false" customHeight="false" outlineLevel="0" collapsed="false">
      <c r="A109" s="142" t="s">
        <v>51</v>
      </c>
      <c r="B109" s="143" t="s">
        <v>2887</v>
      </c>
      <c r="C109" s="143" t="s">
        <v>2886</v>
      </c>
      <c r="D109" s="144" t="s">
        <v>849</v>
      </c>
      <c r="E109" s="145" t="s">
        <v>3205</v>
      </c>
      <c r="F109" s="145" t="s">
        <v>3204</v>
      </c>
      <c r="G109" s="144" t="s">
        <v>848</v>
      </c>
      <c r="H109" s="146" t="n">
        <v>7000000</v>
      </c>
      <c r="I109" s="135" t="str">
        <f aca="false">CONCATENATE(F109,D109)</f>
        <v>15101MODERNIZAÇÃO DA SECRETARIA DO DESENVOLVIMENTO RURAL (SDR)</v>
      </c>
      <c r="J109" s="136" t="s">
        <v>3205</v>
      </c>
    </row>
    <row r="110" customFormat="false" ht="15" hidden="false" customHeight="false" outlineLevel="0" collapsed="false">
      <c r="A110" s="132" t="s">
        <v>75</v>
      </c>
      <c r="B110" s="62" t="s">
        <v>2887</v>
      </c>
      <c r="C110" s="62" t="s">
        <v>2956</v>
      </c>
      <c r="D110" s="74" t="s">
        <v>877</v>
      </c>
      <c r="E110" s="133" t="s">
        <v>3206</v>
      </c>
      <c r="F110" s="133" t="s">
        <v>3204</v>
      </c>
      <c r="G110" s="74" t="s">
        <v>848</v>
      </c>
      <c r="H110" s="134" t="n">
        <v>218000000</v>
      </c>
      <c r="I110" s="135" t="str">
        <f aca="false">CONCATENATE(F110,D110)</f>
        <v>15101ÁGUA PARA TODOS</v>
      </c>
      <c r="J110" s="136" t="s">
        <v>3207</v>
      </c>
    </row>
    <row r="111" customFormat="false" ht="15" hidden="false" customHeight="false" outlineLevel="0" collapsed="false">
      <c r="A111" s="132" t="s">
        <v>75</v>
      </c>
      <c r="B111" s="62" t="s">
        <v>2887</v>
      </c>
      <c r="C111" s="62" t="s">
        <v>2956</v>
      </c>
      <c r="D111" s="74" t="s">
        <v>919</v>
      </c>
      <c r="E111" s="133" t="s">
        <v>3208</v>
      </c>
      <c r="F111" s="133" t="s">
        <v>3204</v>
      </c>
      <c r="G111" s="74" t="s">
        <v>848</v>
      </c>
      <c r="H111" s="134" t="n">
        <v>44132000</v>
      </c>
      <c r="I111" s="135" t="str">
        <f aca="false">CONCATENATE(F111,D111)</f>
        <v>15101AMPLIAÇÃO DA ADESÃO AO PROGRAMA GARANTIA SAFRA</v>
      </c>
      <c r="J111" s="136" t="s">
        <v>3209</v>
      </c>
    </row>
    <row r="112" customFormat="false" ht="15" hidden="false" customHeight="false" outlineLevel="0" collapsed="false">
      <c r="A112" s="132" t="s">
        <v>75</v>
      </c>
      <c r="B112" s="62" t="s">
        <v>2887</v>
      </c>
      <c r="C112" s="62" t="s">
        <v>2956</v>
      </c>
      <c r="D112" s="74" t="s">
        <v>857</v>
      </c>
      <c r="E112" s="133" t="s">
        <v>3210</v>
      </c>
      <c r="F112" s="133" t="s">
        <v>3204</v>
      </c>
      <c r="G112" s="74" t="s">
        <v>848</v>
      </c>
      <c r="H112" s="134" t="n">
        <v>162951000</v>
      </c>
      <c r="I112" s="135" t="str">
        <f aca="false">CONCATENATE(F112,D112)</f>
        <v>15101FOMENTO AOS SISTEMAS DE PRODUÇÃO FAMILIAR</v>
      </c>
      <c r="J112" s="136" t="s">
        <v>3211</v>
      </c>
    </row>
    <row r="113" customFormat="false" ht="15" hidden="false" customHeight="false" outlineLevel="0" collapsed="false">
      <c r="A113" s="132" t="s">
        <v>75</v>
      </c>
      <c r="B113" s="62" t="s">
        <v>2887</v>
      </c>
      <c r="C113" s="62" t="s">
        <v>2956</v>
      </c>
      <c r="D113" s="74" t="s">
        <v>909</v>
      </c>
      <c r="E113" s="133" t="s">
        <v>3212</v>
      </c>
      <c r="F113" s="133" t="s">
        <v>3204</v>
      </c>
      <c r="G113" s="74" t="s">
        <v>848</v>
      </c>
      <c r="H113" s="134" t="n">
        <v>1091000</v>
      </c>
      <c r="I113" s="135" t="str">
        <f aca="false">CONCATENATE(F113,D113)</f>
        <v>15101FORTALECIMENTO DAS ORGANIZAÇÕES SOCIAIS E ARTICULAÇÃO DAS INSTITUIÇÕES GOVERNAMENTAIS E NÃO GOVERNAMENTAIS</v>
      </c>
      <c r="J113" s="136" t="s">
        <v>3213</v>
      </c>
    </row>
    <row r="114" customFormat="false" ht="15" hidden="false" customHeight="false" outlineLevel="0" collapsed="false">
      <c r="A114" s="132" t="s">
        <v>75</v>
      </c>
      <c r="B114" s="62" t="s">
        <v>2887</v>
      </c>
      <c r="C114" s="62" t="s">
        <v>2956</v>
      </c>
      <c r="D114" s="74" t="s">
        <v>894</v>
      </c>
      <c r="E114" s="133" t="s">
        <v>3214</v>
      </c>
      <c r="F114" s="133" t="s">
        <v>3204</v>
      </c>
      <c r="G114" s="74" t="s">
        <v>848</v>
      </c>
      <c r="H114" s="134" t="n">
        <v>53650000</v>
      </c>
      <c r="I114" s="135" t="str">
        <f aca="false">CONCATENATE(F114,D114)</f>
        <v>15101FORTALECIMENTO DOS ARRANJOS PRODUTIVOS AGROPECUÁRIOS E DA SOCIOBIODIVERSIDADE</v>
      </c>
      <c r="J114" s="136" t="s">
        <v>3215</v>
      </c>
    </row>
    <row r="115" customFormat="false" ht="15" hidden="false" customHeight="false" outlineLevel="0" collapsed="false">
      <c r="A115" s="132" t="s">
        <v>75</v>
      </c>
      <c r="B115" s="62" t="s">
        <v>2887</v>
      </c>
      <c r="C115" s="62" t="s">
        <v>2956</v>
      </c>
      <c r="D115" s="74" t="s">
        <v>874</v>
      </c>
      <c r="E115" s="133" t="s">
        <v>3216</v>
      </c>
      <c r="F115" s="133" t="s">
        <v>3204</v>
      </c>
      <c r="G115" s="74" t="s">
        <v>848</v>
      </c>
      <c r="H115" s="134" t="n">
        <v>18902000</v>
      </c>
      <c r="I115" s="135" t="str">
        <f aca="false">CONCATENATE(F115,D115)</f>
        <v>15101GERAÇÃO DE EMPREGO E RENDA - PROGERE II</v>
      </c>
      <c r="J115" s="136" t="s">
        <v>3217</v>
      </c>
    </row>
    <row r="116" customFormat="false" ht="15" hidden="false" customHeight="false" outlineLevel="0" collapsed="false">
      <c r="A116" s="132" t="s">
        <v>75</v>
      </c>
      <c r="B116" s="62" t="s">
        <v>2887</v>
      </c>
      <c r="C116" s="62" t="s">
        <v>2956</v>
      </c>
      <c r="D116" s="74" t="s">
        <v>884</v>
      </c>
      <c r="E116" s="133" t="s">
        <v>3218</v>
      </c>
      <c r="F116" s="133" t="s">
        <v>3204</v>
      </c>
      <c r="G116" s="74" t="s">
        <v>848</v>
      </c>
      <c r="H116" s="134" t="n">
        <v>14189500</v>
      </c>
      <c r="I116" s="135" t="str">
        <f aca="false">CONCATENATE(F116,D116)</f>
        <v>15101MINHA CASA MINHA VIDA RURAL - PNHR</v>
      </c>
      <c r="J116" s="136" t="s">
        <v>3219</v>
      </c>
    </row>
    <row r="117" customFormat="false" ht="15" hidden="false" customHeight="false" outlineLevel="0" collapsed="false">
      <c r="A117" s="132" t="s">
        <v>75</v>
      </c>
      <c r="B117" s="62" t="s">
        <v>2887</v>
      </c>
      <c r="C117" s="62" t="s">
        <v>2956</v>
      </c>
      <c r="D117" s="74" t="s">
        <v>863</v>
      </c>
      <c r="E117" s="133" t="s">
        <v>3220</v>
      </c>
      <c r="F117" s="133" t="s">
        <v>3204</v>
      </c>
      <c r="G117" s="74" t="s">
        <v>848</v>
      </c>
      <c r="H117" s="134" t="n">
        <v>59520000</v>
      </c>
      <c r="I117" s="135" t="str">
        <f aca="false">CONCATENATE(F117,D117)</f>
        <v>15101POTENCIALIZAÇÃO DOS MERCADOS INSTITUCIONAIS EXISTENTES E VIABILIZAÇÃO DE NOVAS OPORTUNIDADES DE COMERCIALIZAÇÃO DOS PRODUTOS DA AGRICULTURA FAMILIAR</v>
      </c>
      <c r="J117" s="136" t="s">
        <v>3221</v>
      </c>
    </row>
    <row r="118" customFormat="false" ht="15" hidden="false" customHeight="false" outlineLevel="0" collapsed="false">
      <c r="A118" s="137" t="s">
        <v>76</v>
      </c>
      <c r="B118" s="138" t="s">
        <v>2887</v>
      </c>
      <c r="C118" s="138" t="s">
        <v>2959</v>
      </c>
      <c r="D118" s="139" t="s">
        <v>934</v>
      </c>
      <c r="E118" s="140" t="s">
        <v>3222</v>
      </c>
      <c r="F118" s="140" t="s">
        <v>3204</v>
      </c>
      <c r="G118" s="139" t="s">
        <v>848</v>
      </c>
      <c r="H118" s="141" t="n">
        <v>100000</v>
      </c>
      <c r="I118" s="135" t="str">
        <f aca="false">CONCATENATE(F118,D118)</f>
        <v>15101APROVEITAMENTO DAS POTENCIALIDADES AGROENERGÉTICAS DO ESTADO</v>
      </c>
      <c r="J118" s="136" t="s">
        <v>3223</v>
      </c>
    </row>
    <row r="119" customFormat="false" ht="15" hidden="false" customHeight="false" outlineLevel="0" collapsed="false">
      <c r="A119" s="137" t="s">
        <v>76</v>
      </c>
      <c r="B119" s="138" t="s">
        <v>2887</v>
      </c>
      <c r="C119" s="138" t="s">
        <v>2959</v>
      </c>
      <c r="D119" s="139" t="s">
        <v>929</v>
      </c>
      <c r="E119" s="140" t="s">
        <v>3224</v>
      </c>
      <c r="F119" s="140" t="s">
        <v>3204</v>
      </c>
      <c r="G119" s="139" t="s">
        <v>848</v>
      </c>
      <c r="H119" s="141" t="n">
        <v>30100000</v>
      </c>
      <c r="I119" s="135" t="str">
        <f aca="false">CONCATENATE(F119,D119)</f>
        <v>15101EXECUÇÃO, EM PARCERIA COM O GOVERNO FEDERAL, DAS AÇÕES PREVISTAS NO PLANO DE DESENVOLVIMENTO AGROPECUÁRIO DO MATOPIBA</v>
      </c>
      <c r="J119" s="136" t="s">
        <v>3225</v>
      </c>
    </row>
    <row r="120" customFormat="false" ht="15" hidden="false" customHeight="false" outlineLevel="0" collapsed="false">
      <c r="A120" s="137" t="s">
        <v>76</v>
      </c>
      <c r="B120" s="138" t="s">
        <v>2887</v>
      </c>
      <c r="C120" s="138" t="s">
        <v>2959</v>
      </c>
      <c r="D120" s="139" t="s">
        <v>938</v>
      </c>
      <c r="E120" s="140" t="s">
        <v>3226</v>
      </c>
      <c r="F120" s="140" t="s">
        <v>3204</v>
      </c>
      <c r="G120" s="139" t="s">
        <v>848</v>
      </c>
      <c r="H120" s="141" t="n">
        <v>99080000</v>
      </c>
      <c r="I120" s="135" t="str">
        <f aca="false">CONCATENATE(F120,D120)</f>
        <v>15101FORTALECIMENTO DOS ARRANJOS PRODUTIVOS LOCAIS POR MEIO DO FOMENTO À PRODUÇÃO AGROPECUÁRIA.</v>
      </c>
      <c r="J120" s="136" t="s">
        <v>3227</v>
      </c>
    </row>
    <row r="121" customFormat="false" ht="15" hidden="false" customHeight="false" outlineLevel="0" collapsed="false">
      <c r="A121" s="137" t="s">
        <v>76</v>
      </c>
      <c r="B121" s="138" t="s">
        <v>2887</v>
      </c>
      <c r="C121" s="138" t="s">
        <v>2959</v>
      </c>
      <c r="D121" s="139" t="s">
        <v>950</v>
      </c>
      <c r="E121" s="140" t="s">
        <v>3228</v>
      </c>
      <c r="F121" s="140" t="s">
        <v>3204</v>
      </c>
      <c r="G121" s="139" t="s">
        <v>848</v>
      </c>
      <c r="H121" s="141" t="n">
        <v>6000000</v>
      </c>
      <c r="I121" s="135" t="str">
        <f aca="false">CONCATENATE(F121,D121)</f>
        <v>15101IMPLANTAÇÃO DO PLANO AGRICULTURA DE BAIXO CARBONO (PLANO ABC)</v>
      </c>
      <c r="J121" s="136" t="s">
        <v>3229</v>
      </c>
    </row>
    <row r="122" customFormat="false" ht="15" hidden="false" customHeight="false" outlineLevel="0" collapsed="false">
      <c r="A122" s="132" t="s">
        <v>77</v>
      </c>
      <c r="B122" s="62" t="s">
        <v>2887</v>
      </c>
      <c r="C122" s="62" t="s">
        <v>2962</v>
      </c>
      <c r="D122" s="74" t="s">
        <v>956</v>
      </c>
      <c r="E122" s="133" t="s">
        <v>3230</v>
      </c>
      <c r="F122" s="133" t="s">
        <v>3204</v>
      </c>
      <c r="G122" s="74" t="s">
        <v>848</v>
      </c>
      <c r="H122" s="134" t="n">
        <v>7691874</v>
      </c>
      <c r="I122" s="135" t="str">
        <f aca="false">CONCATENATE(F122,D122)</f>
        <v>15101EXECUÇÃO DO PROGRAMA NACIONAL DO CRÉDITO FUNDIÁRIO</v>
      </c>
      <c r="J122" s="136" t="s">
        <v>3231</v>
      </c>
    </row>
    <row r="123" customFormat="false" ht="15" hidden="false" customHeight="false" outlineLevel="0" collapsed="false">
      <c r="A123" s="137" t="s">
        <v>78</v>
      </c>
      <c r="B123" s="138" t="s">
        <v>2887</v>
      </c>
      <c r="C123" s="138" t="s">
        <v>2965</v>
      </c>
      <c r="D123" s="139" t="s">
        <v>968</v>
      </c>
      <c r="E123" s="140" t="s">
        <v>3232</v>
      </c>
      <c r="F123" s="140" t="s">
        <v>3204</v>
      </c>
      <c r="G123" s="139" t="s">
        <v>848</v>
      </c>
      <c r="H123" s="141" t="n">
        <v>90000000</v>
      </c>
      <c r="I123" s="135" t="str">
        <f aca="false">CONCATENATE(F123,D123)</f>
        <v>15101VIVA O SEMIÁRIDO</v>
      </c>
      <c r="J123" s="136" t="s">
        <v>3233</v>
      </c>
    </row>
    <row r="124" customFormat="false" ht="15" hidden="false" customHeight="false" outlineLevel="0" collapsed="false">
      <c r="A124" s="137" t="s">
        <v>94</v>
      </c>
      <c r="B124" s="138" t="s">
        <v>2991</v>
      </c>
      <c r="C124" s="138" t="s">
        <v>2997</v>
      </c>
      <c r="D124" s="139" t="s">
        <v>986</v>
      </c>
      <c r="E124" s="140" t="s">
        <v>3075</v>
      </c>
      <c r="F124" s="140" t="s">
        <v>3234</v>
      </c>
      <c r="G124" s="139" t="s">
        <v>975</v>
      </c>
      <c r="H124" s="141" t="n">
        <v>33800000</v>
      </c>
      <c r="I124" s="135" t="str">
        <f aca="false">CONCATENATE(F124,D124)</f>
        <v>15201COORDENAÇÃO DO INTERPI</v>
      </c>
      <c r="J124" s="136" t="s">
        <v>3235</v>
      </c>
    </row>
    <row r="125" customFormat="false" ht="15" hidden="false" customHeight="false" outlineLevel="0" collapsed="false">
      <c r="A125" s="142" t="s">
        <v>51</v>
      </c>
      <c r="B125" s="143" t="s">
        <v>2887</v>
      </c>
      <c r="C125" s="143" t="s">
        <v>2886</v>
      </c>
      <c r="D125" s="144" t="s">
        <v>974</v>
      </c>
      <c r="E125" s="145" t="s">
        <v>3207</v>
      </c>
      <c r="F125" s="145" t="s">
        <v>3234</v>
      </c>
      <c r="G125" s="144" t="s">
        <v>975</v>
      </c>
      <c r="H125" s="146" t="n">
        <v>600000</v>
      </c>
      <c r="I125" s="135" t="str">
        <f aca="false">CONCATENATE(F125,D125)</f>
        <v>15201MODERNIZAÇÃO DO INTERPI</v>
      </c>
      <c r="J125" s="136" t="s">
        <v>3236</v>
      </c>
    </row>
    <row r="126" customFormat="false" ht="15" hidden="false" customHeight="false" outlineLevel="0" collapsed="false">
      <c r="A126" s="132" t="s">
        <v>77</v>
      </c>
      <c r="B126" s="62" t="s">
        <v>2887</v>
      </c>
      <c r="C126" s="62" t="s">
        <v>2962</v>
      </c>
      <c r="D126" s="74" t="s">
        <v>980</v>
      </c>
      <c r="E126" s="133" t="s">
        <v>3237</v>
      </c>
      <c r="F126" s="133" t="s">
        <v>3234</v>
      </c>
      <c r="G126" s="74" t="s">
        <v>975</v>
      </c>
      <c r="H126" s="134" t="n">
        <v>23000000</v>
      </c>
      <c r="I126" s="135" t="str">
        <f aca="false">CONCATENATE(F126,D126)</f>
        <v>15201GESTÃO DAS TERRAS PÚBLICAS ESTADUAIS</v>
      </c>
      <c r="J126" s="136" t="s">
        <v>3238</v>
      </c>
    </row>
    <row r="127" customFormat="false" ht="15" hidden="false" customHeight="false" outlineLevel="0" collapsed="false">
      <c r="A127" s="132" t="s">
        <v>77</v>
      </c>
      <c r="B127" s="62" t="s">
        <v>2887</v>
      </c>
      <c r="C127" s="62" t="s">
        <v>2962</v>
      </c>
      <c r="D127" s="74" t="s">
        <v>983</v>
      </c>
      <c r="E127" s="133" t="s">
        <v>3239</v>
      </c>
      <c r="F127" s="133" t="s">
        <v>3234</v>
      </c>
      <c r="G127" s="74" t="s">
        <v>975</v>
      </c>
      <c r="H127" s="134" t="n">
        <v>500000</v>
      </c>
      <c r="I127" s="135" t="str">
        <f aca="false">CONCATENATE(F127,D127)</f>
        <v>15201REGULARIZAÇÃO FUNDIÁRIA EM ÁREAS URBANAS NO ESTADO DO PIAUÍ</v>
      </c>
      <c r="J127" s="136" t="s">
        <v>3240</v>
      </c>
    </row>
    <row r="128" customFormat="false" ht="15" hidden="false" customHeight="false" outlineLevel="0" collapsed="false">
      <c r="A128" s="137" t="s">
        <v>94</v>
      </c>
      <c r="B128" s="138" t="s">
        <v>2991</v>
      </c>
      <c r="C128" s="138" t="s">
        <v>2997</v>
      </c>
      <c r="D128" s="139" t="s">
        <v>1059</v>
      </c>
      <c r="E128" s="140" t="s">
        <v>3077</v>
      </c>
      <c r="F128" s="140" t="s">
        <v>3241</v>
      </c>
      <c r="G128" s="139" t="s">
        <v>990</v>
      </c>
      <c r="H128" s="141" t="n">
        <v>614160000</v>
      </c>
      <c r="I128" s="135" t="str">
        <f aca="false">CONCATENATE(F128,D128)</f>
        <v>15202COORDENAÇÃO GERAL DO EMATER</v>
      </c>
      <c r="J128" s="136" t="s">
        <v>3242</v>
      </c>
    </row>
    <row r="129" customFormat="false" ht="15" hidden="false" customHeight="false" outlineLevel="0" collapsed="false">
      <c r="A129" s="142" t="s">
        <v>51</v>
      </c>
      <c r="B129" s="143" t="s">
        <v>2887</v>
      </c>
      <c r="C129" s="143" t="s">
        <v>2886</v>
      </c>
      <c r="D129" s="144" t="s">
        <v>989</v>
      </c>
      <c r="E129" s="145" t="s">
        <v>3209</v>
      </c>
      <c r="F129" s="145" t="s">
        <v>3241</v>
      </c>
      <c r="G129" s="144" t="s">
        <v>990</v>
      </c>
      <c r="H129" s="146" t="n">
        <v>160000000</v>
      </c>
      <c r="I129" s="135" t="str">
        <f aca="false">CONCATENATE(F129,D129)</f>
        <v>15202MODERNIZAÇÃO DO EMATER</v>
      </c>
      <c r="J129" s="136" t="s">
        <v>3243</v>
      </c>
    </row>
    <row r="130" customFormat="false" ht="15" hidden="false" customHeight="false" outlineLevel="0" collapsed="false">
      <c r="A130" s="132" t="s">
        <v>75</v>
      </c>
      <c r="B130" s="62" t="s">
        <v>2887</v>
      </c>
      <c r="C130" s="62" t="s">
        <v>2956</v>
      </c>
      <c r="D130" s="74" t="s">
        <v>996</v>
      </c>
      <c r="E130" s="133" t="s">
        <v>3244</v>
      </c>
      <c r="F130" s="133" t="s">
        <v>3241</v>
      </c>
      <c r="G130" s="74" t="s">
        <v>990</v>
      </c>
      <c r="H130" s="134" t="n">
        <v>91000000</v>
      </c>
      <c r="I130" s="135" t="str">
        <f aca="false">CONCATENATE(F130,D130)</f>
        <v>15202ASSISTÊNCIA TÉCNICA E EXTENSÃO RURAL</v>
      </c>
      <c r="J130" s="136" t="s">
        <v>3245</v>
      </c>
    </row>
    <row r="131" customFormat="false" ht="15" hidden="false" customHeight="false" outlineLevel="0" collapsed="false">
      <c r="A131" s="137" t="s">
        <v>78</v>
      </c>
      <c r="B131" s="138" t="s">
        <v>2887</v>
      </c>
      <c r="C131" s="138" t="s">
        <v>2965</v>
      </c>
      <c r="D131" s="139" t="s">
        <v>1043</v>
      </c>
      <c r="E131" s="140" t="s">
        <v>3246</v>
      </c>
      <c r="F131" s="140" t="s">
        <v>3241</v>
      </c>
      <c r="G131" s="139" t="s">
        <v>990</v>
      </c>
      <c r="H131" s="141" t="n">
        <v>75000000</v>
      </c>
      <c r="I131" s="135" t="str">
        <f aca="false">CONCATENATE(F131,D131)</f>
        <v>15202ASSISTÊNCIA TÉCNICA E EXTENSÃO RURAL NO SEMIÁRIDO PIAUIENSE</v>
      </c>
      <c r="J131" s="136" t="s">
        <v>3247</v>
      </c>
    </row>
    <row r="132" customFormat="false" ht="15" hidden="false" customHeight="false" outlineLevel="0" collapsed="false">
      <c r="A132" s="137" t="s">
        <v>94</v>
      </c>
      <c r="B132" s="138" t="s">
        <v>2991</v>
      </c>
      <c r="C132" s="138" t="s">
        <v>2997</v>
      </c>
      <c r="D132" s="139" t="s">
        <v>1104</v>
      </c>
      <c r="E132" s="140" t="s">
        <v>3079</v>
      </c>
      <c r="F132" s="140" t="s">
        <v>3248</v>
      </c>
      <c r="G132" s="139" t="s">
        <v>1063</v>
      </c>
      <c r="H132" s="141" t="n">
        <v>100100000</v>
      </c>
      <c r="I132" s="135" t="str">
        <f aca="false">CONCATENATE(F132,D132)</f>
        <v>15204GESTÃO E MANUTENÇÃO DA ADAPI</v>
      </c>
      <c r="J132" s="136" t="s">
        <v>3249</v>
      </c>
    </row>
    <row r="133" customFormat="false" ht="15" hidden="false" customHeight="false" outlineLevel="0" collapsed="false">
      <c r="A133" s="142" t="s">
        <v>51</v>
      </c>
      <c r="B133" s="143" t="s">
        <v>2887</v>
      </c>
      <c r="C133" s="143" t="s">
        <v>2886</v>
      </c>
      <c r="D133" s="144" t="s">
        <v>1064</v>
      </c>
      <c r="E133" s="145" t="s">
        <v>3211</v>
      </c>
      <c r="F133" s="145" t="s">
        <v>3248</v>
      </c>
      <c r="G133" s="144" t="s">
        <v>1063</v>
      </c>
      <c r="H133" s="146" t="n">
        <v>3120000</v>
      </c>
      <c r="I133" s="135" t="str">
        <f aca="false">CONCATENATE(F133,D133)</f>
        <v>15204ESTRUTURAÇÃO E MODERNIZAÇÃO DA DEFESA AGROPECUÁRIA DO ESTADO DO PIAUÍ</v>
      </c>
      <c r="J133" s="136" t="s">
        <v>3250</v>
      </c>
    </row>
    <row r="134" customFormat="false" ht="15" hidden="false" customHeight="false" outlineLevel="0" collapsed="false">
      <c r="A134" s="137" t="s">
        <v>76</v>
      </c>
      <c r="B134" s="138" t="s">
        <v>2887</v>
      </c>
      <c r="C134" s="138" t="s">
        <v>2959</v>
      </c>
      <c r="D134" s="139" t="s">
        <v>1073</v>
      </c>
      <c r="E134" s="140" t="s">
        <v>3251</v>
      </c>
      <c r="F134" s="140" t="s">
        <v>3248</v>
      </c>
      <c r="G134" s="139" t="s">
        <v>1063</v>
      </c>
      <c r="H134" s="141" t="n">
        <v>230000</v>
      </c>
      <c r="I134" s="135" t="str">
        <f aca="false">CONCATENATE(F134,D134)</f>
        <v>15204CONTROLE DE AGROTÓXICOS</v>
      </c>
      <c r="J134" s="136" t="s">
        <v>3252</v>
      </c>
    </row>
    <row r="135" customFormat="false" ht="15" hidden="false" customHeight="false" outlineLevel="0" collapsed="false">
      <c r="A135" s="137" t="s">
        <v>76</v>
      </c>
      <c r="B135" s="138" t="s">
        <v>2887</v>
      </c>
      <c r="C135" s="138" t="s">
        <v>2959</v>
      </c>
      <c r="D135" s="139" t="s">
        <v>1088</v>
      </c>
      <c r="E135" s="140" t="s">
        <v>3253</v>
      </c>
      <c r="F135" s="140" t="s">
        <v>3248</v>
      </c>
      <c r="G135" s="139" t="s">
        <v>1063</v>
      </c>
      <c r="H135" s="141" t="n">
        <v>750000</v>
      </c>
      <c r="I135" s="135" t="str">
        <f aca="false">CONCATENATE(F135,D135)</f>
        <v>15204DEFESA ANIMAL</v>
      </c>
      <c r="J135" s="136" t="s">
        <v>3254</v>
      </c>
    </row>
    <row r="136" customFormat="false" ht="15" hidden="false" customHeight="false" outlineLevel="0" collapsed="false">
      <c r="A136" s="137" t="s">
        <v>76</v>
      </c>
      <c r="B136" s="138" t="s">
        <v>2887</v>
      </c>
      <c r="C136" s="138" t="s">
        <v>2959</v>
      </c>
      <c r="D136" s="139" t="s">
        <v>1083</v>
      </c>
      <c r="E136" s="140" t="s">
        <v>3255</v>
      </c>
      <c r="F136" s="140" t="s">
        <v>3248</v>
      </c>
      <c r="G136" s="139" t="s">
        <v>1063</v>
      </c>
      <c r="H136" s="141" t="n">
        <v>787000</v>
      </c>
      <c r="I136" s="135" t="str">
        <f aca="false">CONCATENATE(F136,D136)</f>
        <v>15204DEFESA VEGETAL</v>
      </c>
      <c r="J136" s="136" t="s">
        <v>3256</v>
      </c>
    </row>
    <row r="137" customFormat="false" ht="15" hidden="false" customHeight="false" outlineLevel="0" collapsed="false">
      <c r="A137" s="137" t="s">
        <v>76</v>
      </c>
      <c r="B137" s="138" t="s">
        <v>2887</v>
      </c>
      <c r="C137" s="138" t="s">
        <v>2959</v>
      </c>
      <c r="D137" s="139" t="s">
        <v>1093</v>
      </c>
      <c r="E137" s="140" t="s">
        <v>3257</v>
      </c>
      <c r="F137" s="140" t="s">
        <v>3248</v>
      </c>
      <c r="G137" s="139" t="s">
        <v>1063</v>
      </c>
      <c r="H137" s="141" t="n">
        <v>6750000</v>
      </c>
      <c r="I137" s="135" t="str">
        <f aca="false">CONCATENATE(F137,D137)</f>
        <v>15204PROGRAMA ESTADUAL DE ERRADICAÇÃO E PREVENÇÃO DA FEBRE AFTOSA</v>
      </c>
      <c r="J137" s="136" t="s">
        <v>3258</v>
      </c>
    </row>
    <row r="138" customFormat="false" ht="15" hidden="false" customHeight="false" outlineLevel="0" collapsed="false">
      <c r="A138" s="137" t="s">
        <v>76</v>
      </c>
      <c r="B138" s="138" t="s">
        <v>2887</v>
      </c>
      <c r="C138" s="138" t="s">
        <v>2959</v>
      </c>
      <c r="D138" s="139" t="s">
        <v>1078</v>
      </c>
      <c r="E138" s="140" t="s">
        <v>3259</v>
      </c>
      <c r="F138" s="140" t="s">
        <v>3248</v>
      </c>
      <c r="G138" s="139" t="s">
        <v>1063</v>
      </c>
      <c r="H138" s="141" t="n">
        <v>210000</v>
      </c>
      <c r="I138" s="135" t="str">
        <f aca="false">CONCATENATE(F138,D138)</f>
        <v>15204PROMOÇÃO DA EDUCAÇÃO SANITÁRIA ANIMAL E VEGETAL</v>
      </c>
      <c r="J138" s="136" t="s">
        <v>3260</v>
      </c>
    </row>
    <row r="139" customFormat="false" ht="15" hidden="false" customHeight="false" outlineLevel="0" collapsed="false">
      <c r="A139" s="137" t="s">
        <v>76</v>
      </c>
      <c r="B139" s="138" t="s">
        <v>2887</v>
      </c>
      <c r="C139" s="138" t="s">
        <v>2959</v>
      </c>
      <c r="D139" s="139" t="s">
        <v>1068</v>
      </c>
      <c r="E139" s="140" t="s">
        <v>3261</v>
      </c>
      <c r="F139" s="140" t="s">
        <v>3248</v>
      </c>
      <c r="G139" s="139" t="s">
        <v>1063</v>
      </c>
      <c r="H139" s="141" t="n">
        <v>115000</v>
      </c>
      <c r="I139" s="135" t="str">
        <f aca="false">CONCATENATE(F139,D139)</f>
        <v>15204SERVIÇO DE CLASSIFICAÇÃO DE PRODUTOS DE ORIGEM VEGETAL</v>
      </c>
      <c r="J139" s="136" t="s">
        <v>3262</v>
      </c>
    </row>
    <row r="140" customFormat="false" ht="15" hidden="false" customHeight="false" outlineLevel="0" collapsed="false">
      <c r="A140" s="137" t="s">
        <v>76</v>
      </c>
      <c r="B140" s="138" t="s">
        <v>2887</v>
      </c>
      <c r="C140" s="138" t="s">
        <v>2959</v>
      </c>
      <c r="D140" s="139" t="s">
        <v>1100</v>
      </c>
      <c r="E140" s="140" t="s">
        <v>3263</v>
      </c>
      <c r="F140" s="140" t="s">
        <v>3248</v>
      </c>
      <c r="G140" s="139" t="s">
        <v>1063</v>
      </c>
      <c r="H140" s="141" t="n">
        <v>226000</v>
      </c>
      <c r="I140" s="135" t="str">
        <f aca="false">CONCATENATE(F140,D140)</f>
        <v>15204SERVIÇO DE INSPEÇÃO ESTADUAL (SIE)</v>
      </c>
      <c r="J140" s="136" t="s">
        <v>3264</v>
      </c>
    </row>
    <row r="141" customFormat="false" ht="15" hidden="false" customHeight="false" outlineLevel="0" collapsed="false">
      <c r="A141" s="137" t="s">
        <v>94</v>
      </c>
      <c r="B141" s="138" t="s">
        <v>2991</v>
      </c>
      <c r="C141" s="138" t="s">
        <v>2997</v>
      </c>
      <c r="D141" s="139" t="s">
        <v>1133</v>
      </c>
      <c r="E141" s="140" t="s">
        <v>3081</v>
      </c>
      <c r="F141" s="140" t="s">
        <v>3265</v>
      </c>
      <c r="G141" s="139" t="s">
        <v>1111</v>
      </c>
      <c r="H141" s="141" t="n">
        <v>43000000</v>
      </c>
      <c r="I141" s="135" t="str">
        <f aca="false">CONCATENATE(F141,D141)</f>
        <v>16101COORDENAÇÃO GERAL DA SEINFRA</v>
      </c>
      <c r="J141" s="136" t="s">
        <v>3266</v>
      </c>
    </row>
    <row r="142" customFormat="false" ht="15" hidden="false" customHeight="false" outlineLevel="0" collapsed="false">
      <c r="A142" s="142" t="s">
        <v>51</v>
      </c>
      <c r="B142" s="143" t="s">
        <v>2887</v>
      </c>
      <c r="C142" s="143" t="s">
        <v>2886</v>
      </c>
      <c r="D142" s="144" t="s">
        <v>1112</v>
      </c>
      <c r="E142" s="145" t="s">
        <v>3213</v>
      </c>
      <c r="F142" s="145" t="s">
        <v>3265</v>
      </c>
      <c r="G142" s="144" t="s">
        <v>1111</v>
      </c>
      <c r="H142" s="146" t="n">
        <v>4500000</v>
      </c>
      <c r="I142" s="135" t="str">
        <f aca="false">CONCATENATE(F142,D142)</f>
        <v>16101ESTUDO, PESQUISA, ELABORAÇÃO, EXECUÇÃO E ACOMPANHAMENTO DE ESTUDOS E PROJETOS DE OBRAS</v>
      </c>
      <c r="J142" s="136" t="s">
        <v>3267</v>
      </c>
    </row>
    <row r="143" customFormat="false" ht="15" hidden="false" customHeight="false" outlineLevel="0" collapsed="false">
      <c r="A143" s="137" t="s">
        <v>72</v>
      </c>
      <c r="B143" s="138" t="s">
        <v>2887</v>
      </c>
      <c r="C143" s="138" t="s">
        <v>2947</v>
      </c>
      <c r="D143" s="139" t="s">
        <v>1115</v>
      </c>
      <c r="E143" s="140" t="s">
        <v>3268</v>
      </c>
      <c r="F143" s="140" t="s">
        <v>3265</v>
      </c>
      <c r="G143" s="139" t="s">
        <v>1111</v>
      </c>
      <c r="H143" s="141" t="n">
        <v>15000000</v>
      </c>
      <c r="I143" s="135" t="str">
        <f aca="false">CONCATENATE(F143,D143)</f>
        <v>16101SANEAMENTO BASICO AMBIENTAL</v>
      </c>
      <c r="J143" s="136" t="s">
        <v>3269</v>
      </c>
    </row>
    <row r="144" customFormat="false" ht="15" hidden="false" customHeight="false" outlineLevel="0" collapsed="false">
      <c r="A144" s="137" t="s">
        <v>74</v>
      </c>
      <c r="B144" s="138" t="s">
        <v>2887</v>
      </c>
      <c r="C144" s="138" t="s">
        <v>2953</v>
      </c>
      <c r="D144" s="139" t="s">
        <v>1118</v>
      </c>
      <c r="E144" s="140" t="s">
        <v>3270</v>
      </c>
      <c r="F144" s="140" t="s">
        <v>3265</v>
      </c>
      <c r="G144" s="139" t="s">
        <v>1111</v>
      </c>
      <c r="H144" s="141" t="n">
        <v>180000000</v>
      </c>
      <c r="I144" s="135" t="str">
        <f aca="false">CONCATENATE(F144,D144)</f>
        <v>16101INFRAESTRUTURA DE OBRAS, TRANSPORTE E TURISMO</v>
      </c>
      <c r="J144" s="136" t="s">
        <v>3271</v>
      </c>
    </row>
    <row r="145" customFormat="false" ht="15" hidden="false" customHeight="false" outlineLevel="0" collapsed="false">
      <c r="A145" s="137" t="s">
        <v>74</v>
      </c>
      <c r="B145" s="138" t="s">
        <v>2887</v>
      </c>
      <c r="C145" s="138" t="s">
        <v>2953</v>
      </c>
      <c r="D145" s="139" t="s">
        <v>1125</v>
      </c>
      <c r="E145" s="140" t="s">
        <v>3272</v>
      </c>
      <c r="F145" s="140" t="s">
        <v>3265</v>
      </c>
      <c r="G145" s="139" t="s">
        <v>1111</v>
      </c>
      <c r="H145" s="141" t="n">
        <v>65000000</v>
      </c>
      <c r="I145" s="135" t="str">
        <f aca="false">CONCATENATE(F145,D145)</f>
        <v>16101INFRAESTRUTURA HÍDRICA</v>
      </c>
      <c r="J145" s="136" t="s">
        <v>3273</v>
      </c>
    </row>
    <row r="146" customFormat="false" ht="15" hidden="false" customHeight="false" outlineLevel="0" collapsed="false">
      <c r="A146" s="137" t="s">
        <v>72</v>
      </c>
      <c r="B146" s="138" t="s">
        <v>2887</v>
      </c>
      <c r="C146" s="138" t="s">
        <v>2947</v>
      </c>
      <c r="D146" s="139" t="s">
        <v>1140</v>
      </c>
      <c r="E146" s="140" t="s">
        <v>3274</v>
      </c>
      <c r="F146" s="140" t="s">
        <v>3275</v>
      </c>
      <c r="G146" s="139" t="s">
        <v>1135</v>
      </c>
      <c r="H146" s="141" t="n">
        <v>709927440</v>
      </c>
      <c r="I146" s="135" t="str">
        <f aca="false">CONCATENATE(F146,D146)</f>
        <v>16202AMPLIAÇÃO DA COLETA E TRATAMENTO DE ESGOTO SANITÁRIO</v>
      </c>
      <c r="J146" s="136" t="s">
        <v>3276</v>
      </c>
    </row>
    <row r="147" customFormat="false" ht="15" hidden="false" customHeight="false" outlineLevel="0" collapsed="false">
      <c r="A147" s="137" t="s">
        <v>72</v>
      </c>
      <c r="B147" s="138" t="s">
        <v>2887</v>
      </c>
      <c r="C147" s="138" t="s">
        <v>2947</v>
      </c>
      <c r="D147" s="139" t="s">
        <v>1136</v>
      </c>
      <c r="E147" s="140" t="s">
        <v>3277</v>
      </c>
      <c r="F147" s="140" t="s">
        <v>3275</v>
      </c>
      <c r="G147" s="139" t="s">
        <v>1135</v>
      </c>
      <c r="H147" s="141" t="n">
        <v>265015943</v>
      </c>
      <c r="I147" s="135" t="str">
        <f aca="false">CONCATENATE(F147,D147)</f>
        <v>16202UNIVERSALIZAÇÃO DO ACESSO À ÁGUA</v>
      </c>
      <c r="J147" s="136" t="s">
        <v>3278</v>
      </c>
    </row>
    <row r="148" customFormat="false" ht="15" hidden="false" customHeight="false" outlineLevel="0" collapsed="false">
      <c r="A148" s="137" t="s">
        <v>94</v>
      </c>
      <c r="B148" s="138" t="s">
        <v>2991</v>
      </c>
      <c r="C148" s="138" t="s">
        <v>2997</v>
      </c>
      <c r="D148" s="139" t="s">
        <v>1243</v>
      </c>
      <c r="E148" s="140" t="s">
        <v>3083</v>
      </c>
      <c r="F148" s="140" t="s">
        <v>3279</v>
      </c>
      <c r="G148" s="139" t="s">
        <v>1144</v>
      </c>
      <c r="H148" s="141" t="n">
        <v>17950000</v>
      </c>
      <c r="I148" s="135" t="str">
        <f aca="false">CONCATENATE(F148,D148)</f>
        <v>16208COORDENAÇÃO GERAL DO IDEPI</v>
      </c>
      <c r="J148" s="136" t="s">
        <v>3280</v>
      </c>
    </row>
    <row r="149" customFormat="false" ht="15" hidden="false" customHeight="false" outlineLevel="0" collapsed="false">
      <c r="A149" s="142" t="s">
        <v>51</v>
      </c>
      <c r="B149" s="143" t="s">
        <v>2887</v>
      </c>
      <c r="C149" s="143" t="s">
        <v>2886</v>
      </c>
      <c r="D149" s="144" t="s">
        <v>1145</v>
      </c>
      <c r="E149" s="145" t="s">
        <v>3215</v>
      </c>
      <c r="F149" s="145" t="s">
        <v>3279</v>
      </c>
      <c r="G149" s="144" t="s">
        <v>1144</v>
      </c>
      <c r="H149" s="146" t="n">
        <v>3500000</v>
      </c>
      <c r="I149" s="135" t="str">
        <f aca="false">CONCATENATE(F149,D149)</f>
        <v>16208CONTRATAÇÃO DE CONSULTORIA EM OBRAS</v>
      </c>
      <c r="J149" s="136" t="s">
        <v>3281</v>
      </c>
    </row>
    <row r="150" customFormat="false" ht="15" hidden="false" customHeight="false" outlineLevel="0" collapsed="false">
      <c r="A150" s="137" t="s">
        <v>74</v>
      </c>
      <c r="B150" s="138" t="s">
        <v>2887</v>
      </c>
      <c r="C150" s="138" t="s">
        <v>2953</v>
      </c>
      <c r="D150" s="139" t="s">
        <v>1151</v>
      </c>
      <c r="E150" s="140" t="s">
        <v>3282</v>
      </c>
      <c r="F150" s="140" t="s">
        <v>3279</v>
      </c>
      <c r="G150" s="139" t="s">
        <v>1144</v>
      </c>
      <c r="H150" s="141" t="n">
        <v>4520000</v>
      </c>
      <c r="I150" s="135" t="str">
        <f aca="false">CONCATENATE(F150,D150)</f>
        <v>16208CONSTRUÇÃO DE ADUTORAS</v>
      </c>
      <c r="J150" s="136" t="s">
        <v>3283</v>
      </c>
    </row>
    <row r="151" customFormat="false" ht="15" hidden="false" customHeight="false" outlineLevel="0" collapsed="false">
      <c r="A151" s="137" t="s">
        <v>74</v>
      </c>
      <c r="B151" s="138" t="s">
        <v>2887</v>
      </c>
      <c r="C151" s="138" t="s">
        <v>2953</v>
      </c>
      <c r="D151" s="139" t="s">
        <v>1160</v>
      </c>
      <c r="E151" s="140" t="s">
        <v>3284</v>
      </c>
      <c r="F151" s="140" t="s">
        <v>3279</v>
      </c>
      <c r="G151" s="139" t="s">
        <v>1144</v>
      </c>
      <c r="H151" s="141" t="n">
        <v>576598000</v>
      </c>
      <c r="I151" s="135" t="str">
        <f aca="false">CONCATENATE(F151,D151)</f>
        <v>16208CONSTRUÇÃO DE BARRAGENS</v>
      </c>
      <c r="J151" s="136" t="s">
        <v>3285</v>
      </c>
    </row>
    <row r="152" customFormat="false" ht="15" hidden="false" customHeight="false" outlineLevel="0" collapsed="false">
      <c r="A152" s="137" t="s">
        <v>74</v>
      </c>
      <c r="B152" s="138" t="s">
        <v>2887</v>
      </c>
      <c r="C152" s="138" t="s">
        <v>2953</v>
      </c>
      <c r="D152" s="139" t="s">
        <v>1188</v>
      </c>
      <c r="E152" s="140" t="s">
        <v>3286</v>
      </c>
      <c r="F152" s="140" t="s">
        <v>3279</v>
      </c>
      <c r="G152" s="139" t="s">
        <v>1144</v>
      </c>
      <c r="H152" s="141" t="n">
        <v>800000</v>
      </c>
      <c r="I152" s="135" t="str">
        <f aca="false">CONCATENATE(F152,D152)</f>
        <v>16208CONSTRUÇÃO DE ESTAÇÃO DE PISCICULTURA</v>
      </c>
      <c r="J152" s="136" t="s">
        <v>3287</v>
      </c>
    </row>
    <row r="153" customFormat="false" ht="15" hidden="false" customHeight="false" outlineLevel="0" collapsed="false">
      <c r="A153" s="137" t="s">
        <v>74</v>
      </c>
      <c r="B153" s="138" t="s">
        <v>2887</v>
      </c>
      <c r="C153" s="138" t="s">
        <v>2953</v>
      </c>
      <c r="D153" s="139" t="s">
        <v>1196</v>
      </c>
      <c r="E153" s="140" t="s">
        <v>3288</v>
      </c>
      <c r="F153" s="140" t="s">
        <v>3279</v>
      </c>
      <c r="G153" s="139" t="s">
        <v>1144</v>
      </c>
      <c r="H153" s="141" t="n">
        <v>12000000</v>
      </c>
      <c r="I153" s="135" t="str">
        <f aca="false">CONCATENATE(F153,D153)</f>
        <v>16208CONSTRUÇÃO DE MACRODRENAGEM</v>
      </c>
      <c r="J153" s="136" t="s">
        <v>3289</v>
      </c>
    </row>
    <row r="154" customFormat="false" ht="15" hidden="false" customHeight="false" outlineLevel="0" collapsed="false">
      <c r="A154" s="137" t="s">
        <v>74</v>
      </c>
      <c r="B154" s="138" t="s">
        <v>2887</v>
      </c>
      <c r="C154" s="138" t="s">
        <v>2953</v>
      </c>
      <c r="D154" s="139" t="s">
        <v>1208</v>
      </c>
      <c r="E154" s="140" t="s">
        <v>3290</v>
      </c>
      <c r="F154" s="140" t="s">
        <v>3279</v>
      </c>
      <c r="G154" s="139" t="s">
        <v>1144</v>
      </c>
      <c r="H154" s="141" t="n">
        <v>10000000</v>
      </c>
      <c r="I154" s="135" t="str">
        <f aca="false">CONCATENATE(F154,D154)</f>
        <v>16208ELABORAÇÃO DE ESTUDOS E PROJETOS BÁSICOS</v>
      </c>
      <c r="J154" s="136" t="s">
        <v>3203</v>
      </c>
    </row>
    <row r="155" customFormat="false" ht="15" hidden="false" customHeight="false" outlineLevel="0" collapsed="false">
      <c r="A155" s="137" t="s">
        <v>74</v>
      </c>
      <c r="B155" s="138" t="s">
        <v>2887</v>
      </c>
      <c r="C155" s="138" t="s">
        <v>2953</v>
      </c>
      <c r="D155" s="139" t="s">
        <v>1192</v>
      </c>
      <c r="E155" s="140" t="s">
        <v>3291</v>
      </c>
      <c r="F155" s="140" t="s">
        <v>3279</v>
      </c>
      <c r="G155" s="139" t="s">
        <v>1144</v>
      </c>
      <c r="H155" s="141" t="n">
        <v>75000000</v>
      </c>
      <c r="I155" s="135" t="str">
        <f aca="false">CONCATENATE(F155,D155)</f>
        <v>16208IMPLANTAÇÃO DE SISTEMA DE ABASTECIMENTO DE ÁGUA E CONSTRUÇÃO DE ESTAÇÃO DE TRATAMENTO</v>
      </c>
      <c r="J155" s="136" t="s">
        <v>3292</v>
      </c>
    </row>
    <row r="156" customFormat="false" ht="15" hidden="false" customHeight="false" outlineLevel="0" collapsed="false">
      <c r="A156" s="137" t="s">
        <v>74</v>
      </c>
      <c r="B156" s="138" t="s">
        <v>2887</v>
      </c>
      <c r="C156" s="138" t="s">
        <v>2953</v>
      </c>
      <c r="D156" s="139" t="s">
        <v>1223</v>
      </c>
      <c r="E156" s="140" t="s">
        <v>3293</v>
      </c>
      <c r="F156" s="140" t="s">
        <v>3279</v>
      </c>
      <c r="G156" s="139" t="s">
        <v>1144</v>
      </c>
      <c r="H156" s="141" t="n">
        <v>30000000</v>
      </c>
      <c r="I156" s="135" t="str">
        <f aca="false">CONCATENATE(F156,D156)</f>
        <v>16208MANUTENÇÃO E CONSERVAÇÃO DE BARRAGENS</v>
      </c>
      <c r="J156" s="136" t="s">
        <v>3294</v>
      </c>
    </row>
    <row r="157" customFormat="false" ht="15" hidden="false" customHeight="false" outlineLevel="0" collapsed="false">
      <c r="A157" s="137" t="s">
        <v>74</v>
      </c>
      <c r="B157" s="138" t="s">
        <v>2887</v>
      </c>
      <c r="C157" s="138" t="s">
        <v>2953</v>
      </c>
      <c r="D157" s="139" t="s">
        <v>1229</v>
      </c>
      <c r="E157" s="140" t="s">
        <v>3295</v>
      </c>
      <c r="F157" s="140" t="s">
        <v>3279</v>
      </c>
      <c r="G157" s="139" t="s">
        <v>1144</v>
      </c>
      <c r="H157" s="141" t="n">
        <v>56600000</v>
      </c>
      <c r="I157" s="135" t="str">
        <f aca="false">CONCATENATE(F157,D157)</f>
        <v>16208PAVIMENTAÇÃO ASFÁLTICA</v>
      </c>
      <c r="J157" s="136" t="s">
        <v>3296</v>
      </c>
    </row>
    <row r="158" customFormat="false" ht="15" hidden="false" customHeight="false" outlineLevel="0" collapsed="false">
      <c r="A158" s="137" t="s">
        <v>74</v>
      </c>
      <c r="B158" s="138" t="s">
        <v>2887</v>
      </c>
      <c r="C158" s="138" t="s">
        <v>2953</v>
      </c>
      <c r="D158" s="139" t="s">
        <v>1232</v>
      </c>
      <c r="E158" s="140" t="s">
        <v>3297</v>
      </c>
      <c r="F158" s="140" t="s">
        <v>3279</v>
      </c>
      <c r="G158" s="139" t="s">
        <v>1144</v>
      </c>
      <c r="H158" s="141" t="n">
        <v>12000000</v>
      </c>
      <c r="I158" s="135" t="str">
        <f aca="false">CONCATENATE(F158,D158)</f>
        <v>16208PAVIMENTAÇÃO EM PARALELEPÍPEDO</v>
      </c>
      <c r="J158" s="136" t="s">
        <v>3298</v>
      </c>
    </row>
    <row r="159" customFormat="false" ht="15" hidden="false" customHeight="false" outlineLevel="0" collapsed="false">
      <c r="A159" s="137" t="s">
        <v>74</v>
      </c>
      <c r="B159" s="138" t="s">
        <v>2887</v>
      </c>
      <c r="C159" s="138" t="s">
        <v>2953</v>
      </c>
      <c r="D159" s="139" t="s">
        <v>1238</v>
      </c>
      <c r="E159" s="140" t="s">
        <v>3299</v>
      </c>
      <c r="F159" s="140" t="s">
        <v>3279</v>
      </c>
      <c r="G159" s="139" t="s">
        <v>1144</v>
      </c>
      <c r="H159" s="141" t="n">
        <v>56000000</v>
      </c>
      <c r="I159" s="135" t="str">
        <f aca="false">CONCATENATE(F159,D159)</f>
        <v>16208RECUPERAÇÃO E REFORMA DE ESTRADAS VICINAIS</v>
      </c>
      <c r="J159" s="136" t="s">
        <v>3300</v>
      </c>
    </row>
    <row r="160" customFormat="false" ht="15" hidden="false" customHeight="false" outlineLevel="0" collapsed="false">
      <c r="A160" s="137" t="s">
        <v>94</v>
      </c>
      <c r="B160" s="138" t="s">
        <v>2991</v>
      </c>
      <c r="C160" s="138" t="s">
        <v>2997</v>
      </c>
      <c r="D160" s="139" t="s">
        <v>1315</v>
      </c>
      <c r="E160" s="140" t="s">
        <v>3085</v>
      </c>
      <c r="F160" s="140" t="s">
        <v>3301</v>
      </c>
      <c r="G160" s="139" t="s">
        <v>1245</v>
      </c>
      <c r="H160" s="141" t="n">
        <v>3700000000</v>
      </c>
      <c r="I160" s="135" t="str">
        <f aca="false">CONCATENATE(F160,D160)</f>
        <v>17101COORDENAÇÃO GERAL DA SECRETARIA DE ESTADO DA SAÚDE - SESAPI</v>
      </c>
      <c r="J160" s="136" t="s">
        <v>3302</v>
      </c>
    </row>
    <row r="161" customFormat="false" ht="15" hidden="false" customHeight="false" outlineLevel="0" collapsed="false">
      <c r="A161" s="142" t="s">
        <v>55</v>
      </c>
      <c r="B161" s="143" t="s">
        <v>2887</v>
      </c>
      <c r="C161" s="143" t="s">
        <v>2893</v>
      </c>
      <c r="D161" s="144" t="s">
        <v>1258</v>
      </c>
      <c r="E161" s="145" t="s">
        <v>3298</v>
      </c>
      <c r="F161" s="145" t="s">
        <v>3301</v>
      </c>
      <c r="G161" s="144" t="s">
        <v>1245</v>
      </c>
      <c r="H161" s="146" t="n">
        <v>110000000</v>
      </c>
      <c r="I161" s="135" t="str">
        <f aca="false">CONCATENATE(F161,D161)</f>
        <v>17101AMPLIAÇÃO E DIVERSIFICAÇÃO DA OFERTA DE CONSULTAS, EXAMES LABORATORIAIS E PROCEDIMENTOS ESPECIALIZADOS DE SAÚDE, DE MÉDIA E ALTA COMPLEXIDADE, NO ÂMBITO DOS SERVIÇOS PÚBLICOS DE REFERÊNCIA REGIONAL E ESTADUAL DO SUS-PI</v>
      </c>
      <c r="J161" s="136" t="s">
        <v>3303</v>
      </c>
    </row>
    <row r="162" customFormat="false" ht="15" hidden="false" customHeight="false" outlineLevel="0" collapsed="false">
      <c r="A162" s="142" t="s">
        <v>55</v>
      </c>
      <c r="B162" s="143" t="s">
        <v>2887</v>
      </c>
      <c r="C162" s="143" t="s">
        <v>2893</v>
      </c>
      <c r="D162" s="144" t="s">
        <v>1246</v>
      </c>
      <c r="E162" s="145" t="s">
        <v>3300</v>
      </c>
      <c r="F162" s="145" t="s">
        <v>3301</v>
      </c>
      <c r="G162" s="144" t="s">
        <v>1245</v>
      </c>
      <c r="H162" s="146" t="n">
        <v>56000000</v>
      </c>
      <c r="I162" s="135" t="str">
        <f aca="false">CONCATENATE(F162,D162)</f>
        <v>17101FOMENTO DAS AÇÕES E SERVIÇOS MEDIANTE CONVÊNIOS E CONTRATOS DE REPASSES COM MUNICIPIOS, M.SAÚDE, CEF E OUTROS</v>
      </c>
      <c r="J162" s="136" t="s">
        <v>3304</v>
      </c>
    </row>
    <row r="163" customFormat="false" ht="15" hidden="false" customHeight="false" outlineLevel="0" collapsed="false">
      <c r="A163" s="142" t="s">
        <v>55</v>
      </c>
      <c r="B163" s="143" t="s">
        <v>2887</v>
      </c>
      <c r="C163" s="143" t="s">
        <v>2893</v>
      </c>
      <c r="D163" s="144" t="s">
        <v>1310</v>
      </c>
      <c r="E163" s="145" t="s">
        <v>3302</v>
      </c>
      <c r="F163" s="145" t="s">
        <v>3301</v>
      </c>
      <c r="G163" s="144" t="s">
        <v>1245</v>
      </c>
      <c r="H163" s="146" t="n">
        <v>682955980</v>
      </c>
      <c r="I163" s="135" t="str">
        <f aca="false">CONCATENATE(F163,D163)</f>
        <v>17101FORTALECIMENTO DA ATENÇÃO PRIMÁRIA/SECUNDÁRIA/ESPECIALIZADA NO CONTEXTO DAS AÇÕES E SERVIÇOS DE SAÚDE DO SUS-PI NOS 224 MUNICÍPIOS DO ESTADO</v>
      </c>
      <c r="J163" s="136" t="s">
        <v>3305</v>
      </c>
    </row>
    <row r="164" customFormat="false" ht="15" hidden="false" customHeight="false" outlineLevel="0" collapsed="false">
      <c r="A164" s="142" t="s">
        <v>55</v>
      </c>
      <c r="B164" s="143" t="s">
        <v>2887</v>
      </c>
      <c r="C164" s="143" t="s">
        <v>2893</v>
      </c>
      <c r="D164" s="144" t="s">
        <v>1280</v>
      </c>
      <c r="E164" s="145" t="s">
        <v>3303</v>
      </c>
      <c r="F164" s="145" t="s">
        <v>3301</v>
      </c>
      <c r="G164" s="144" t="s">
        <v>1245</v>
      </c>
      <c r="H164" s="146" t="n">
        <v>606692325</v>
      </c>
      <c r="I164" s="135" t="str">
        <f aca="false">CONCATENATE(F164,D164)</f>
        <v>17101FORTALECIMENTO DA GESTÃO NO ÂMBITO DO SUS-PI (CONTROLE, PLANEJAMENTO, REGULAÇÃO, AVALIAÇÃO, OUVIDORIA, AUDITORIA, EDUCAÇÃO PERMANENTE DA REDE PÚBLICA DE SAÚDE E DAS UNIDADES ADMINISTRATIVAS DA SESAPI)</v>
      </c>
      <c r="J164" s="136" t="s">
        <v>3306</v>
      </c>
    </row>
    <row r="165" customFormat="false" ht="15" hidden="false" customHeight="false" outlineLevel="0" collapsed="false">
      <c r="A165" s="142" t="s">
        <v>55</v>
      </c>
      <c r="B165" s="143" t="s">
        <v>2887</v>
      </c>
      <c r="C165" s="143" t="s">
        <v>2893</v>
      </c>
      <c r="D165" s="144" t="s">
        <v>1293</v>
      </c>
      <c r="E165" s="145" t="s">
        <v>3304</v>
      </c>
      <c r="F165" s="145" t="s">
        <v>3301</v>
      </c>
      <c r="G165" s="144" t="s">
        <v>1245</v>
      </c>
      <c r="H165" s="146" t="n">
        <v>19095600</v>
      </c>
      <c r="I165" s="135" t="str">
        <f aca="false">CONCATENATE(F165,D165)</f>
        <v>17101IMPLANTAÇÃO E IMPLEMENTAÇÃO DAS REDES TEMÁTICAS NAS REGIÕES DE SAÚDE DO ESTADO, VIABILIZANDO AÇÕES DE PROMOÇÃO, PREVENÇÃO, TRATAMENTO E REABILITAÇÃO, TENDO A ATENÇÃO BÁSICA COMO ORDENADORA DO CUIDADO EM REDE</v>
      </c>
      <c r="J165" s="136" t="s">
        <v>3307</v>
      </c>
    </row>
    <row r="166" customFormat="false" ht="15" hidden="false" customHeight="false" outlineLevel="0" collapsed="false">
      <c r="A166" s="142" t="s">
        <v>55</v>
      </c>
      <c r="B166" s="143" t="s">
        <v>2887</v>
      </c>
      <c r="C166" s="143" t="s">
        <v>2893</v>
      </c>
      <c r="D166" s="144" t="s">
        <v>1249</v>
      </c>
      <c r="E166" s="145" t="s">
        <v>3305</v>
      </c>
      <c r="F166" s="145" t="s">
        <v>3301</v>
      </c>
      <c r="G166" s="144" t="s">
        <v>1245</v>
      </c>
      <c r="H166" s="146" t="n">
        <v>160000000</v>
      </c>
      <c r="I166" s="135" t="str">
        <f aca="false">CONCATENATE(F166,D166)</f>
        <v>17101MODERNIZAÇÃO E QUALIFICAÇÃO DO PROCESSO DE GESTÃO, AQUISIÇÃO, CONTROLE DE ESTOQUE, ARMAZENAMENTO, DISTRIBUIÇÃO E DISPENSAÇÃO DE MEDICAMENTOS EM TODAS AS UNIDADES DE ASSISTÊNCIA FARMACÊUTICA SOB GESTÃO</v>
      </c>
      <c r="J166" s="136" t="s">
        <v>3308</v>
      </c>
    </row>
    <row r="167" customFormat="false" ht="15" hidden="false" customHeight="false" outlineLevel="0" collapsed="false">
      <c r="A167" s="142" t="s">
        <v>55</v>
      </c>
      <c r="B167" s="143" t="s">
        <v>2887</v>
      </c>
      <c r="C167" s="143" t="s">
        <v>2893</v>
      </c>
      <c r="D167" s="144" t="s">
        <v>1276</v>
      </c>
      <c r="E167" s="145" t="s">
        <v>3306</v>
      </c>
      <c r="F167" s="145" t="s">
        <v>3301</v>
      </c>
      <c r="G167" s="144" t="s">
        <v>1245</v>
      </c>
      <c r="H167" s="146" t="n">
        <v>510000000</v>
      </c>
      <c r="I167" s="135" t="str">
        <f aca="false">CONCATENATE(F167,D167)</f>
        <v>17101PRESTAÇÃO DE ASSISTÊNCIA HOSPITALAR E AMBULATORIAL DE MÉDIA E ALTA COMPLEXIDADE PARA A POPULAÇÃO DO ESTADO DO PIAUÍ</v>
      </c>
      <c r="J167" s="136" t="s">
        <v>3309</v>
      </c>
    </row>
    <row r="168" customFormat="false" ht="15" hidden="false" customHeight="false" outlineLevel="0" collapsed="false">
      <c r="A168" s="142" t="s">
        <v>55</v>
      </c>
      <c r="B168" s="143" t="s">
        <v>2887</v>
      </c>
      <c r="C168" s="143" t="s">
        <v>2893</v>
      </c>
      <c r="D168" s="144" t="s">
        <v>1284</v>
      </c>
      <c r="E168" s="145" t="s">
        <v>3307</v>
      </c>
      <c r="F168" s="145" t="s">
        <v>3301</v>
      </c>
      <c r="G168" s="144" t="s">
        <v>1245</v>
      </c>
      <c r="H168" s="146" t="n">
        <v>37000000</v>
      </c>
      <c r="I168" s="135" t="str">
        <f aca="false">CONCATENATE(F168,D168)</f>
        <v>17101PROMOÇÃO DE VIGILÂNCIAS EM SAÚDE EPIDEMIOLÓGICA, AMBIENTAL E SANITÁRIA E SAÚDE DO TRABALHADOR</v>
      </c>
      <c r="J168" s="136" t="s">
        <v>3310</v>
      </c>
    </row>
    <row r="169" customFormat="false" ht="15" hidden="false" customHeight="false" outlineLevel="0" collapsed="false">
      <c r="A169" s="142" t="s">
        <v>55</v>
      </c>
      <c r="B169" s="143" t="s">
        <v>2887</v>
      </c>
      <c r="C169" s="143" t="s">
        <v>2893</v>
      </c>
      <c r="D169" s="144" t="s">
        <v>1253</v>
      </c>
      <c r="E169" s="145" t="s">
        <v>3308</v>
      </c>
      <c r="F169" s="145" t="s">
        <v>3301</v>
      </c>
      <c r="G169" s="144" t="s">
        <v>1245</v>
      </c>
      <c r="H169" s="146" t="n">
        <v>344150000</v>
      </c>
      <c r="I169" s="135" t="str">
        <f aca="false">CONCATENATE(F169,D169)</f>
        <v>17101REFORMA, AMPLIAÇÃO, CONSTRUÇÃO E AQUISIÇÃO DE EQUIPAMENTOS PARA AS UNIDADES DESCENTRALIZADAS DA SESAPI E SERVIÇOS DE SAÚDE DA REDE ESTADUAL, COM VISTAS À IMPLEMENTAÇÃO DAS RAS</v>
      </c>
      <c r="J169" s="136" t="s">
        <v>3311</v>
      </c>
    </row>
    <row r="170" customFormat="false" ht="15" hidden="false" customHeight="false" outlineLevel="0" collapsed="false">
      <c r="A170" s="142" t="s">
        <v>55</v>
      </c>
      <c r="B170" s="143" t="s">
        <v>2887</v>
      </c>
      <c r="C170" s="143" t="s">
        <v>2893</v>
      </c>
      <c r="D170" s="144" t="s">
        <v>1319</v>
      </c>
      <c r="E170" s="145" t="s">
        <v>3309</v>
      </c>
      <c r="F170" s="145" t="s">
        <v>3312</v>
      </c>
      <c r="G170" s="144" t="s">
        <v>1318</v>
      </c>
      <c r="H170" s="146" t="n">
        <v>40000000</v>
      </c>
      <c r="I170" s="135" t="str">
        <f aca="false">CONCATENATE(F170,D170)</f>
        <v>17102ASSISTÊNCIA HOSPITALAR E AMBULATORIAL DE MÉDIA E ALTA COMPLEXIDADE À POPULAÇÃO DO TERRITÓRIO DA CHAPADA DAS MANGABEIRAS</v>
      </c>
      <c r="J170" s="136" t="s">
        <v>3313</v>
      </c>
    </row>
    <row r="171" customFormat="false" ht="15" hidden="false" customHeight="false" outlineLevel="0" collapsed="false">
      <c r="A171" s="142" t="s">
        <v>55</v>
      </c>
      <c r="B171" s="143" t="s">
        <v>2887</v>
      </c>
      <c r="C171" s="143" t="s">
        <v>2893</v>
      </c>
      <c r="D171" s="144" t="s">
        <v>1324</v>
      </c>
      <c r="E171" s="145" t="s">
        <v>3310</v>
      </c>
      <c r="F171" s="145" t="s">
        <v>3314</v>
      </c>
      <c r="G171" s="144" t="s">
        <v>1323</v>
      </c>
      <c r="H171" s="146" t="n">
        <v>30000000</v>
      </c>
      <c r="I171" s="135" t="str">
        <f aca="false">CONCATENATE(F171,D171)</f>
        <v>17103PRESTAÇÃO DE ASSISTÊNCIA HOSPITALAR E AMBULATORIAL DE MÉDIA E ALTA COMPLEXIDADE À POPULAÇÃO DO TERRITÓRIO VALE DOS RIOS PIAUÍ E ITAUEIRA</v>
      </c>
      <c r="J171" s="136" t="s">
        <v>3315</v>
      </c>
    </row>
    <row r="172" customFormat="false" ht="15" hidden="false" customHeight="false" outlineLevel="0" collapsed="false">
      <c r="A172" s="142" t="s">
        <v>55</v>
      </c>
      <c r="B172" s="143" t="s">
        <v>2887</v>
      </c>
      <c r="C172" s="143" t="s">
        <v>2893</v>
      </c>
      <c r="D172" s="144" t="s">
        <v>1329</v>
      </c>
      <c r="E172" s="145" t="s">
        <v>3311</v>
      </c>
      <c r="F172" s="145" t="s">
        <v>3316</v>
      </c>
      <c r="G172" s="144" t="s">
        <v>1328</v>
      </c>
      <c r="H172" s="146" t="n">
        <v>10000000</v>
      </c>
      <c r="I172" s="135" t="str">
        <f aca="false">CONCATENATE(F172,D172)</f>
        <v>17104ASSISTÊNCIA HOSPITALAR E AMBULATÓRIAL DE MÉDIA E ALTA COMPLEXIDADE À POPULAÇÃO DO TERRITÓRIO DA PLANÍCIE LITORÂNEA</v>
      </c>
      <c r="J172" s="136" t="s">
        <v>3317</v>
      </c>
    </row>
    <row r="173" customFormat="false" ht="15" hidden="false" customHeight="false" outlineLevel="0" collapsed="false">
      <c r="A173" s="142" t="s">
        <v>55</v>
      </c>
      <c r="B173" s="143" t="s">
        <v>2887</v>
      </c>
      <c r="C173" s="143" t="s">
        <v>2893</v>
      </c>
      <c r="D173" s="144" t="s">
        <v>1334</v>
      </c>
      <c r="E173" s="145" t="s">
        <v>3313</v>
      </c>
      <c r="F173" s="145" t="s">
        <v>3318</v>
      </c>
      <c r="G173" s="144" t="s">
        <v>1333</v>
      </c>
      <c r="H173" s="146" t="n">
        <v>38000000</v>
      </c>
      <c r="I173" s="135" t="str">
        <f aca="false">CONCATENATE(F173,D173)</f>
        <v>17105PRESTAÇÃO DE ASSISTÊNCIA HOSPITALAR E AMBULATORIAL DE MÉDIA E ALTA COMPLEXIDADE À POPULAÇÃO DO TERRITÓRIO DO VALE DO RIO GUARIBAS</v>
      </c>
      <c r="J173" s="136" t="s">
        <v>3319</v>
      </c>
    </row>
    <row r="174" customFormat="false" ht="15" hidden="false" customHeight="false" outlineLevel="0" collapsed="false">
      <c r="A174" s="142" t="s">
        <v>55</v>
      </c>
      <c r="B174" s="143" t="s">
        <v>2887</v>
      </c>
      <c r="C174" s="143" t="s">
        <v>2893</v>
      </c>
      <c r="D174" s="144" t="s">
        <v>1338</v>
      </c>
      <c r="E174" s="145" t="s">
        <v>3315</v>
      </c>
      <c r="F174" s="145" t="s">
        <v>3320</v>
      </c>
      <c r="G174" s="144" t="s">
        <v>1337</v>
      </c>
      <c r="H174" s="146" t="n">
        <v>35000000</v>
      </c>
      <c r="I174" s="135" t="str">
        <f aca="false">CONCATENATE(F174,D174)</f>
        <v>17106ASSISTÊNCIA HOSPITALAR E AMBULATORIAL DE MÉDIA E ALTA COMPLEXIDADE À POPULAÇÃO DO TERRITÓRIO SERRA DA CAPIVARA</v>
      </c>
      <c r="J174" s="136" t="s">
        <v>3321</v>
      </c>
    </row>
    <row r="175" customFormat="false" ht="15" hidden="false" customHeight="false" outlineLevel="0" collapsed="false">
      <c r="A175" s="142" t="s">
        <v>55</v>
      </c>
      <c r="B175" s="143" t="s">
        <v>2887</v>
      </c>
      <c r="C175" s="143" t="s">
        <v>2893</v>
      </c>
      <c r="D175" s="144" t="s">
        <v>1342</v>
      </c>
      <c r="E175" s="145" t="s">
        <v>3317</v>
      </c>
      <c r="F175" s="145" t="s">
        <v>3322</v>
      </c>
      <c r="G175" s="144" t="s">
        <v>1341</v>
      </c>
      <c r="H175" s="146" t="n">
        <v>37000000</v>
      </c>
      <c r="I175" s="135" t="str">
        <f aca="false">CONCATENATE(F175,D175)</f>
        <v>17108ASSISTÊNCIA HOSPITALAR E AMBULATORIAL DE MÉDIA E ALTA COMPLEXIDADE À POPULAÇÃO DO TERRITÓRIO DOS CARNAUBAIS</v>
      </c>
      <c r="J175" s="136" t="s">
        <v>3323</v>
      </c>
    </row>
    <row r="176" customFormat="false" ht="15" hidden="false" customHeight="false" outlineLevel="0" collapsed="false">
      <c r="A176" s="142" t="s">
        <v>55</v>
      </c>
      <c r="B176" s="143" t="s">
        <v>2887</v>
      </c>
      <c r="C176" s="143" t="s">
        <v>2893</v>
      </c>
      <c r="D176" s="144" t="s">
        <v>1346</v>
      </c>
      <c r="E176" s="145" t="s">
        <v>3319</v>
      </c>
      <c r="F176" s="145" t="s">
        <v>3324</v>
      </c>
      <c r="G176" s="144" t="s">
        <v>1345</v>
      </c>
      <c r="H176" s="146" t="n">
        <v>35000000</v>
      </c>
      <c r="I176" s="135" t="str">
        <f aca="false">CONCATENATE(F176,D176)</f>
        <v>17109ASSISTÊNCIA HOSPITALAR E AMBULATORIAL DE MÉDIA COMPLEXIDADE À POPULAÇÃO DO TERRITÓRIO CHAPADA DAS MANGABEIRAS - CORRENTE</v>
      </c>
      <c r="J176" s="136" t="s">
        <v>3325</v>
      </c>
    </row>
    <row r="177" customFormat="false" ht="15" hidden="false" customHeight="false" outlineLevel="0" collapsed="false">
      <c r="A177" s="142" t="s">
        <v>55</v>
      </c>
      <c r="B177" s="143" t="s">
        <v>2887</v>
      </c>
      <c r="C177" s="143" t="s">
        <v>2893</v>
      </c>
      <c r="D177" s="144" t="s">
        <v>1349</v>
      </c>
      <c r="E177" s="145" t="s">
        <v>3321</v>
      </c>
      <c r="F177" s="145" t="s">
        <v>3326</v>
      </c>
      <c r="G177" s="144" t="s">
        <v>1348</v>
      </c>
      <c r="H177" s="146" t="n">
        <v>27000000</v>
      </c>
      <c r="I177" s="135" t="str">
        <f aca="false">CONCATENATE(F177,D177)</f>
        <v>17110PRESTAÇÃO DE ASSISTÊNCIA HOSPITALAR E AMBULATORIAL DE MÉDIA E ALTA COMPLEXIDADE À POPULAÇÃO DO VALE DO CANINDÉ</v>
      </c>
      <c r="J177" s="136" t="s">
        <v>3327</v>
      </c>
    </row>
    <row r="178" customFormat="false" ht="15" hidden="false" customHeight="false" outlineLevel="0" collapsed="false">
      <c r="A178" s="142" t="s">
        <v>55</v>
      </c>
      <c r="B178" s="143" t="s">
        <v>2887</v>
      </c>
      <c r="C178" s="143" t="s">
        <v>2893</v>
      </c>
      <c r="D178" s="144" t="s">
        <v>1354</v>
      </c>
      <c r="E178" s="145" t="s">
        <v>3323</v>
      </c>
      <c r="F178" s="145" t="s">
        <v>3328</v>
      </c>
      <c r="G178" s="144" t="s">
        <v>1353</v>
      </c>
      <c r="H178" s="146" t="n">
        <v>40000000</v>
      </c>
      <c r="I178" s="135" t="str">
        <f aca="false">CONCATENATE(F178,D178)</f>
        <v>17111ASSISTÊNCIA HOSPITALAR E AMBULATORIAL DE MÉDIA E ALTA COMPLEXIDADE À POPULAÇÃO DOS COCAIS</v>
      </c>
      <c r="J178" s="136" t="s">
        <v>3329</v>
      </c>
    </row>
    <row r="179" customFormat="false" ht="15" hidden="false" customHeight="false" outlineLevel="0" collapsed="false">
      <c r="A179" s="142" t="s">
        <v>55</v>
      </c>
      <c r="B179" s="143" t="s">
        <v>2887</v>
      </c>
      <c r="C179" s="143" t="s">
        <v>2893</v>
      </c>
      <c r="D179" s="144" t="s">
        <v>1359</v>
      </c>
      <c r="E179" s="145" t="s">
        <v>3325</v>
      </c>
      <c r="F179" s="145" t="s">
        <v>3330</v>
      </c>
      <c r="G179" s="144" t="s">
        <v>1358</v>
      </c>
      <c r="H179" s="146" t="n">
        <v>27500000</v>
      </c>
      <c r="I179" s="135" t="str">
        <f aca="false">CONCATENATE(F179,D179)</f>
        <v>17112AMPLIAÇÃO E DIVERSIFICAÇÃO DA OFERTA DE EXAMES LABORATORIAIS ESPECIALIZADOS DE SAÚDE PÚBLICA, DE MÉDIA E ALTA COMPLEXIDADE NO ÂMBITO DO SUS</v>
      </c>
      <c r="J179" s="136" t="s">
        <v>3331</v>
      </c>
    </row>
    <row r="180" customFormat="false" ht="15" hidden="false" customHeight="false" outlineLevel="0" collapsed="false">
      <c r="A180" s="142" t="s">
        <v>55</v>
      </c>
      <c r="B180" s="143" t="s">
        <v>2887</v>
      </c>
      <c r="C180" s="143" t="s">
        <v>2893</v>
      </c>
      <c r="D180" s="144" t="s">
        <v>1364</v>
      </c>
      <c r="E180" s="145" t="s">
        <v>3327</v>
      </c>
      <c r="F180" s="145" t="s">
        <v>3332</v>
      </c>
      <c r="G180" s="144" t="s">
        <v>1363</v>
      </c>
      <c r="H180" s="146" t="n">
        <v>77700000</v>
      </c>
      <c r="I180" s="135" t="str">
        <f aca="false">CONCATENATE(F180,D180)</f>
        <v>17113ASSISTÊNCIA HOSPITALAR E AMBULATORIAL DE MÉDIA E ALTA COMPLEXIDADE PARA A POPULAÇÃO INFANTIL DO ESTADO DO PIAUÍ</v>
      </c>
      <c r="J180" s="136" t="s">
        <v>3333</v>
      </c>
    </row>
    <row r="181" customFormat="false" ht="15" hidden="false" customHeight="false" outlineLevel="0" collapsed="false">
      <c r="A181" s="142" t="s">
        <v>55</v>
      </c>
      <c r="B181" s="143" t="s">
        <v>2887</v>
      </c>
      <c r="C181" s="143" t="s">
        <v>2893</v>
      </c>
      <c r="D181" s="144" t="s">
        <v>1372</v>
      </c>
      <c r="E181" s="145" t="s">
        <v>3329</v>
      </c>
      <c r="F181" s="145" t="s">
        <v>3334</v>
      </c>
      <c r="G181" s="144" t="s">
        <v>1371</v>
      </c>
      <c r="H181" s="146" t="n">
        <v>21200000</v>
      </c>
      <c r="I181" s="135" t="str">
        <f aca="false">CONCATENATE(F181,D181)</f>
        <v>17114ASSISTÊNCIA HOSPITALAR E AMBULATORIAL DE MÉDIA E ALTA COMPLEXIDADE A PACIENTES COM TRANSTORNO MENTAL</v>
      </c>
      <c r="J181" s="136" t="s">
        <v>3335</v>
      </c>
    </row>
    <row r="182" customFormat="false" ht="15" hidden="false" customHeight="false" outlineLevel="0" collapsed="false">
      <c r="A182" s="142" t="s">
        <v>55</v>
      </c>
      <c r="B182" s="143" t="s">
        <v>2887</v>
      </c>
      <c r="C182" s="143" t="s">
        <v>2893</v>
      </c>
      <c r="D182" s="144" t="s">
        <v>1378</v>
      </c>
      <c r="E182" s="145" t="s">
        <v>3331</v>
      </c>
      <c r="F182" s="145" t="s">
        <v>3336</v>
      </c>
      <c r="G182" s="144" t="s">
        <v>1377</v>
      </c>
      <c r="H182" s="146" t="n">
        <v>114000000</v>
      </c>
      <c r="I182" s="135" t="str">
        <f aca="false">CONCATENATE(F182,D182)</f>
        <v>17115ASSISTÊNCIA HOSPITALAR E AMBULATORIAL DE MÉDIA E ALTA COMPLEXIDADE À POPULAÇÃO MATERNA E RÉCEM NASCIDOS, REFERENCIADA DO SUS</v>
      </c>
      <c r="J182" s="136" t="s">
        <v>3337</v>
      </c>
    </row>
    <row r="183" customFormat="false" ht="15" hidden="false" customHeight="false" outlineLevel="0" collapsed="false">
      <c r="A183" s="142" t="s">
        <v>55</v>
      </c>
      <c r="B183" s="143" t="s">
        <v>2887</v>
      </c>
      <c r="C183" s="143" t="s">
        <v>2893</v>
      </c>
      <c r="D183" s="144" t="s">
        <v>1386</v>
      </c>
      <c r="E183" s="145" t="s">
        <v>3333</v>
      </c>
      <c r="F183" s="145" t="s">
        <v>3338</v>
      </c>
      <c r="G183" s="144" t="s">
        <v>1385</v>
      </c>
      <c r="H183" s="146" t="n">
        <v>44000000</v>
      </c>
      <c r="I183" s="135" t="str">
        <f aca="false">CONCATENATE(F183,D183)</f>
        <v>17116ASSISTÊNCIA HOSPITALAR E AMBULATORIAL ESPECIALIZADA NA ÁREA DE DOENÇAS INFECCIOSAS</v>
      </c>
      <c r="J183" s="136" t="s">
        <v>3339</v>
      </c>
    </row>
    <row r="184" customFormat="false" ht="15" hidden="false" customHeight="false" outlineLevel="0" collapsed="false">
      <c r="A184" s="142" t="s">
        <v>55</v>
      </c>
      <c r="B184" s="143" t="s">
        <v>2887</v>
      </c>
      <c r="C184" s="143" t="s">
        <v>2893</v>
      </c>
      <c r="D184" s="144" t="s">
        <v>1393</v>
      </c>
      <c r="E184" s="145" t="s">
        <v>3335</v>
      </c>
      <c r="F184" s="145" t="s">
        <v>3340</v>
      </c>
      <c r="G184" s="144" t="s">
        <v>1392</v>
      </c>
      <c r="H184" s="146" t="n">
        <v>190000000</v>
      </c>
      <c r="I184" s="135" t="str">
        <f aca="false">CONCATENATE(F184,D184)</f>
        <v>17117PRESTAÇÃO DE ASSISTÊNCIA HOSPITALAR E AMBULATORIAL DE MÉDIA E ALTA COMPLEXIDADE DE FORMA INDISSOCIÁVEL E INTEGRADA AO ENSINO, PESQUISA E EXTENSÃO</v>
      </c>
      <c r="J184" s="136" t="s">
        <v>3341</v>
      </c>
    </row>
    <row r="185" customFormat="false" ht="15" hidden="false" customHeight="false" outlineLevel="0" collapsed="false">
      <c r="A185" s="142" t="s">
        <v>55</v>
      </c>
      <c r="B185" s="143" t="s">
        <v>2887</v>
      </c>
      <c r="C185" s="143" t="s">
        <v>2893</v>
      </c>
      <c r="D185" s="144" t="s">
        <v>1405</v>
      </c>
      <c r="E185" s="145" t="s">
        <v>3337</v>
      </c>
      <c r="F185" s="145" t="s">
        <v>3342</v>
      </c>
      <c r="G185" s="144" t="s">
        <v>1404</v>
      </c>
      <c r="H185" s="146" t="n">
        <v>69400000</v>
      </c>
      <c r="I185" s="135" t="str">
        <f aca="false">CONCATENATE(F185,D185)</f>
        <v>17118ASSISTÊNCIA HEMATOLÓGICA E HEMOTERÁPICA DE QUALIDADE À POPULAÇÃO DOS 224 MUNICÍPIOS DO ESTADO</v>
      </c>
      <c r="J185" s="136" t="s">
        <v>3343</v>
      </c>
    </row>
    <row r="186" customFormat="false" ht="15" hidden="false" customHeight="false" outlineLevel="0" collapsed="false">
      <c r="A186" s="142" t="s">
        <v>55</v>
      </c>
      <c r="B186" s="143" t="s">
        <v>2887</v>
      </c>
      <c r="C186" s="143" t="s">
        <v>2893</v>
      </c>
      <c r="D186" s="144" t="s">
        <v>1329</v>
      </c>
      <c r="E186" s="145" t="s">
        <v>3339</v>
      </c>
      <c r="F186" s="145" t="s">
        <v>3344</v>
      </c>
      <c r="G186" s="144" t="s">
        <v>1410</v>
      </c>
      <c r="H186" s="146" t="n">
        <v>82000000</v>
      </c>
      <c r="I186" s="135" t="str">
        <f aca="false">CONCATENATE(F186,D186)</f>
        <v>17119ASSISTÊNCIA HOSPITALAR E AMBULATÓRIAL DE MÉDIA E ALTA COMPLEXIDADE À POPULAÇÃO DO TERRITÓRIO DA PLANÍCIE LITORÂNEA</v>
      </c>
      <c r="J186" s="136" t="s">
        <v>3345</v>
      </c>
    </row>
    <row r="187" customFormat="false" ht="15" hidden="false" customHeight="false" outlineLevel="0" collapsed="false">
      <c r="A187" s="142" t="s">
        <v>55</v>
      </c>
      <c r="B187" s="143" t="s">
        <v>2887</v>
      </c>
      <c r="C187" s="143" t="s">
        <v>2893</v>
      </c>
      <c r="D187" s="144" t="s">
        <v>1414</v>
      </c>
      <c r="E187" s="145" t="s">
        <v>3341</v>
      </c>
      <c r="F187" s="145" t="s">
        <v>3346</v>
      </c>
      <c r="G187" s="144" t="s">
        <v>1413</v>
      </c>
      <c r="H187" s="146" t="n">
        <v>27800000</v>
      </c>
      <c r="I187" s="135" t="str">
        <f aca="false">CONCATENATE(F187,D187)</f>
        <v>17121ASSISTÊNCIA HOSPITALAR E AMBULATORIAL DE MÉDIA COMPLEXIDADE À POPULAÇÃO DE ESPERANTINA REFERENCIADA PELO SUS</v>
      </c>
      <c r="J187" s="136" t="s">
        <v>3347</v>
      </c>
    </row>
    <row r="188" customFormat="false" ht="15" hidden="false" customHeight="false" outlineLevel="0" collapsed="false">
      <c r="A188" s="142" t="s">
        <v>55</v>
      </c>
      <c r="B188" s="143" t="s">
        <v>2887</v>
      </c>
      <c r="C188" s="143" t="s">
        <v>2893</v>
      </c>
      <c r="D188" s="144" t="s">
        <v>1419</v>
      </c>
      <c r="E188" s="145" t="s">
        <v>3343</v>
      </c>
      <c r="F188" s="145" t="s">
        <v>3348</v>
      </c>
      <c r="G188" s="144" t="s">
        <v>1418</v>
      </c>
      <c r="H188" s="146" t="n">
        <v>23000000</v>
      </c>
      <c r="I188" s="135" t="str">
        <f aca="false">CONCATENATE(F188,D188)</f>
        <v>17123ASSISTÊNCIA HOSPITALAR E AMBULATORIAL DE MÉDIA COMPLEXIDADE À POPULAÇÃO N0 TERRITORIO VALE DO CANINDÉ</v>
      </c>
      <c r="J188" s="136" t="s">
        <v>3349</v>
      </c>
    </row>
    <row r="189" customFormat="false" ht="15" hidden="false" customHeight="false" outlineLevel="0" collapsed="false">
      <c r="A189" s="142" t="s">
        <v>55</v>
      </c>
      <c r="B189" s="143" t="s">
        <v>2887</v>
      </c>
      <c r="C189" s="143" t="s">
        <v>2893</v>
      </c>
      <c r="D189" s="144" t="s">
        <v>1424</v>
      </c>
      <c r="E189" s="145" t="s">
        <v>3345</v>
      </c>
      <c r="F189" s="145" t="s">
        <v>3350</v>
      </c>
      <c r="G189" s="144" t="s">
        <v>1423</v>
      </c>
      <c r="H189" s="146" t="n">
        <v>20200000</v>
      </c>
      <c r="I189" s="135" t="str">
        <f aca="false">CONCATENATE(F189,D189)</f>
        <v>17124ASSISTÊNCIA HOSPITALAR E AMBULATORIAL DE MÉDIA COMPLEXIDADE À POPULAÇÃO NO TERRITÓRIO SERRA DA CAPIVARA</v>
      </c>
      <c r="J189" s="136" t="s">
        <v>3351</v>
      </c>
    </row>
    <row r="190" customFormat="false" ht="15" hidden="false" customHeight="false" outlineLevel="0" collapsed="false">
      <c r="A190" s="142" t="s">
        <v>55</v>
      </c>
      <c r="B190" s="143" t="s">
        <v>2887</v>
      </c>
      <c r="C190" s="143" t="s">
        <v>2893</v>
      </c>
      <c r="D190" s="144" t="s">
        <v>1427</v>
      </c>
      <c r="E190" s="145" t="s">
        <v>3347</v>
      </c>
      <c r="F190" s="145" t="s">
        <v>3352</v>
      </c>
      <c r="G190" s="144" t="s">
        <v>1426</v>
      </c>
      <c r="H190" s="146" t="n">
        <v>19400000</v>
      </c>
      <c r="I190" s="135" t="str">
        <f aca="false">CONCATENATE(F190,D190)</f>
        <v>17125ASSISTÊNCIA HOSPITALAR E AMBULATORIAL DE MÉDIA COMPLEXIDADE À POPULAÇÃO DO TERRITÓRIO VALE DO SAMBITO</v>
      </c>
      <c r="J190" s="136" t="s">
        <v>3353</v>
      </c>
    </row>
    <row r="191" customFormat="false" ht="15" hidden="false" customHeight="false" outlineLevel="0" collapsed="false">
      <c r="A191" s="142" t="s">
        <v>55</v>
      </c>
      <c r="B191" s="143" t="s">
        <v>2887</v>
      </c>
      <c r="C191" s="143" t="s">
        <v>2893</v>
      </c>
      <c r="D191" s="144" t="s">
        <v>1431</v>
      </c>
      <c r="E191" s="145" t="s">
        <v>3349</v>
      </c>
      <c r="F191" s="145" t="s">
        <v>3354</v>
      </c>
      <c r="G191" s="144" t="s">
        <v>1430</v>
      </c>
      <c r="H191" s="146" t="n">
        <v>30000000</v>
      </c>
      <c r="I191" s="135" t="str">
        <f aca="false">CONCATENATE(F191,D191)</f>
        <v>17126PRESTAÇÃO DA ASSISTÊNCIA HOSPITALAR E AMBULATORIAL DE MÉDIA COMPLEXIDADE À POPULAÇÃO REFERENCIADA DO SUS - TERRITÓRIO ALTO PARNAÍBA</v>
      </c>
      <c r="J191" s="136" t="s">
        <v>3355</v>
      </c>
    </row>
    <row r="192" customFormat="false" ht="15" hidden="false" customHeight="false" outlineLevel="0" collapsed="false">
      <c r="A192" s="142" t="s">
        <v>55</v>
      </c>
      <c r="B192" s="143" t="s">
        <v>2887</v>
      </c>
      <c r="C192" s="143" t="s">
        <v>2893</v>
      </c>
      <c r="D192" s="144" t="s">
        <v>1436</v>
      </c>
      <c r="E192" s="145" t="s">
        <v>3351</v>
      </c>
      <c r="F192" s="145" t="s">
        <v>3356</v>
      </c>
      <c r="G192" s="144" t="s">
        <v>1435</v>
      </c>
      <c r="H192" s="146" t="n">
        <v>14190000</v>
      </c>
      <c r="I192" s="135" t="str">
        <f aca="false">CONCATENATE(F192,D192)</f>
        <v>17128ASSISTÊNCIA HOSPITALAR E AMBULATORIAL DE MÉDIA COMPLEXIDADE À POPULAÇÃO</v>
      </c>
      <c r="J192" s="136" t="s">
        <v>3357</v>
      </c>
    </row>
    <row r="193" customFormat="false" ht="15" hidden="false" customHeight="false" outlineLevel="0" collapsed="false">
      <c r="A193" s="142" t="s">
        <v>55</v>
      </c>
      <c r="B193" s="143" t="s">
        <v>2887</v>
      </c>
      <c r="C193" s="143" t="s">
        <v>2893</v>
      </c>
      <c r="D193" s="144" t="s">
        <v>1441</v>
      </c>
      <c r="E193" s="145" t="s">
        <v>3353</v>
      </c>
      <c r="F193" s="145" t="s">
        <v>3358</v>
      </c>
      <c r="G193" s="144" t="s">
        <v>1440</v>
      </c>
      <c r="H193" s="146" t="n">
        <v>11540000</v>
      </c>
      <c r="I193" s="135" t="str">
        <f aca="false">CONCATENATE(F193,D193)</f>
        <v>17129FORTALECIMENTO DA DESCENTRALIZAÇÃO DAS AÇÕES DA POLÍTICA ESTADUAL DE SAÚDE NOS MUNICÍPIOS DA ÁREA DE ABRANGÊNCIA DA COORDENAÇÃO REGIONAL DE SAÚDE DE PARNAÍBA</v>
      </c>
      <c r="J193" s="136" t="s">
        <v>3359</v>
      </c>
    </row>
    <row r="194" customFormat="false" ht="15" hidden="false" customHeight="false" outlineLevel="0" collapsed="false">
      <c r="A194" s="142" t="s">
        <v>55</v>
      </c>
      <c r="B194" s="143" t="s">
        <v>2887</v>
      </c>
      <c r="C194" s="143" t="s">
        <v>2893</v>
      </c>
      <c r="D194" s="144" t="s">
        <v>1446</v>
      </c>
      <c r="E194" s="145" t="s">
        <v>3355</v>
      </c>
      <c r="F194" s="145" t="s">
        <v>3360</v>
      </c>
      <c r="G194" s="144" t="s">
        <v>1445</v>
      </c>
      <c r="H194" s="146" t="n">
        <v>3000000</v>
      </c>
      <c r="I194" s="135" t="str">
        <f aca="false">CONCATENATE(F194,D194)</f>
        <v>17130FORTALECIMENTO DA DESCENTRALIZAÇÃO DAS AÇÕES DA POLÍTICA ESTADUAL DE SAÚDE NOS MUNICÍPIOS DA ÁREA DE ABRANGÊNCIA DA COORDENAÇÃO REGIONAL DE SAÚDE DE PIRIPIRI</v>
      </c>
      <c r="J194" s="136" t="s">
        <v>3361</v>
      </c>
    </row>
    <row r="195" customFormat="false" ht="15" hidden="false" customHeight="false" outlineLevel="0" collapsed="false">
      <c r="A195" s="142" t="s">
        <v>55</v>
      </c>
      <c r="B195" s="143" t="s">
        <v>2887</v>
      </c>
      <c r="C195" s="143" t="s">
        <v>2893</v>
      </c>
      <c r="D195" s="144" t="s">
        <v>1450</v>
      </c>
      <c r="E195" s="145" t="s">
        <v>3357</v>
      </c>
      <c r="F195" s="145" t="s">
        <v>3362</v>
      </c>
      <c r="G195" s="144" t="s">
        <v>1449</v>
      </c>
      <c r="H195" s="146" t="n">
        <v>16000000</v>
      </c>
      <c r="I195" s="135" t="str">
        <f aca="false">CONCATENATE(F195,D195)</f>
        <v>17131APOIO TÉCNICO AOS MUNICÍPIOS PARA GARANTIR A INTEGRALIDADE DA ATENÇÃO À SAÚDE NOS MUNICÍPIOS DA SUA ÁREA DE ABRANGÊNCIA</v>
      </c>
      <c r="J195" s="136" t="s">
        <v>3363</v>
      </c>
    </row>
    <row r="196" customFormat="false" ht="15" hidden="false" customHeight="false" outlineLevel="0" collapsed="false">
      <c r="A196" s="142" t="s">
        <v>55</v>
      </c>
      <c r="B196" s="143" t="s">
        <v>2887</v>
      </c>
      <c r="C196" s="143" t="s">
        <v>2893</v>
      </c>
      <c r="D196" s="144" t="s">
        <v>1455</v>
      </c>
      <c r="E196" s="145" t="s">
        <v>3359</v>
      </c>
      <c r="F196" s="145" t="s">
        <v>3364</v>
      </c>
      <c r="G196" s="144" t="s">
        <v>1454</v>
      </c>
      <c r="H196" s="146" t="n">
        <v>4900000</v>
      </c>
      <c r="I196" s="135" t="str">
        <f aca="false">CONCATENATE(F196,D196)</f>
        <v>17132FORTALECIMENTO DA DESCENTRALIZAÇÃO DAS AÇÕES DA POLÍTICA ESTADUAL DE SAÚDE NOS MUNICÍPIOS DA ÁREA DE ABRANGÊNCIA DA COORDENAÇÃO REGIONAL DE SAÚDE DE VALENÇA</v>
      </c>
      <c r="J196" s="136" t="s">
        <v>3365</v>
      </c>
    </row>
    <row r="197" customFormat="false" ht="15" hidden="false" customHeight="false" outlineLevel="0" collapsed="false">
      <c r="A197" s="142" t="s">
        <v>55</v>
      </c>
      <c r="B197" s="143" t="s">
        <v>2887</v>
      </c>
      <c r="C197" s="143" t="s">
        <v>2893</v>
      </c>
      <c r="D197" s="144" t="s">
        <v>1458</v>
      </c>
      <c r="E197" s="145" t="s">
        <v>3361</v>
      </c>
      <c r="F197" s="145" t="s">
        <v>3366</v>
      </c>
      <c r="G197" s="144" t="s">
        <v>1457</v>
      </c>
      <c r="H197" s="146" t="n">
        <v>19000000</v>
      </c>
      <c r="I197" s="135" t="str">
        <f aca="false">CONCATENATE(F197,D197)</f>
        <v>17133FORTALECIMENTO DA DESCENTRALIZAÇÃO DAS AÇÕES DA POLÍTICA ESTADUAL DE SAÚDE NOS MUNICÍPIOS DA ÁREA DE ABRANGÊNCIA DA COORDENAÇÃO REGIONAL DE SAÚDE DE PICOS</v>
      </c>
      <c r="J197" s="136" t="s">
        <v>3367</v>
      </c>
    </row>
    <row r="198" customFormat="false" ht="15" hidden="false" customHeight="false" outlineLevel="0" collapsed="false">
      <c r="A198" s="142" t="s">
        <v>55</v>
      </c>
      <c r="B198" s="143" t="s">
        <v>2887</v>
      </c>
      <c r="C198" s="143" t="s">
        <v>2893</v>
      </c>
      <c r="D198" s="144" t="s">
        <v>1463</v>
      </c>
      <c r="E198" s="145" t="s">
        <v>3363</v>
      </c>
      <c r="F198" s="145" t="s">
        <v>3368</v>
      </c>
      <c r="G198" s="144" t="s">
        <v>1462</v>
      </c>
      <c r="H198" s="146" t="n">
        <v>17000000</v>
      </c>
      <c r="I198" s="135" t="str">
        <f aca="false">CONCATENATE(F198,D198)</f>
        <v>17134FORTALECIMENTO DA DESCENTRALIZAÇÃO DAS AÇÕES DA POLÍTICA ESTADUAL DE SAÚDE NOS MUNICÍPIOS DA ÁREA DE ABRANGÊNCIA DA COORDENAÇÃO REGIONAL DE SAÚDE DE FLORIANO</v>
      </c>
      <c r="J198" s="136" t="s">
        <v>3369</v>
      </c>
    </row>
    <row r="199" customFormat="false" ht="15" hidden="false" customHeight="false" outlineLevel="0" collapsed="false">
      <c r="A199" s="142" t="s">
        <v>55</v>
      </c>
      <c r="B199" s="143" t="s">
        <v>2887</v>
      </c>
      <c r="C199" s="143" t="s">
        <v>2893</v>
      </c>
      <c r="D199" s="144" t="s">
        <v>1468</v>
      </c>
      <c r="E199" s="145" t="s">
        <v>3365</v>
      </c>
      <c r="F199" s="145" t="s">
        <v>3370</v>
      </c>
      <c r="G199" s="144" t="s">
        <v>1467</v>
      </c>
      <c r="H199" s="146" t="n">
        <v>25450000</v>
      </c>
      <c r="I199" s="135" t="str">
        <f aca="false">CONCATENATE(F199,D199)</f>
        <v>17135DESCENTRALIZAÇÃO DAS AÇÕES DA POLÍTICA ESTADUAL DE SAÚDE NOS MUNICÍPIOS DA ÁREA DE ABRANGÊNCIA DA COORDENAÇÃO REGIONAL DE SAÚDE DE SÃO RAIMUNDO NONATO</v>
      </c>
      <c r="J199" s="136" t="s">
        <v>3371</v>
      </c>
    </row>
    <row r="200" customFormat="false" ht="15" hidden="false" customHeight="false" outlineLevel="0" collapsed="false">
      <c r="A200" s="142" t="s">
        <v>55</v>
      </c>
      <c r="B200" s="143" t="s">
        <v>2887</v>
      </c>
      <c r="C200" s="143" t="s">
        <v>2893</v>
      </c>
      <c r="D200" s="144" t="s">
        <v>1472</v>
      </c>
      <c r="E200" s="145" t="s">
        <v>3367</v>
      </c>
      <c r="F200" s="145" t="s">
        <v>3372</v>
      </c>
      <c r="G200" s="144" t="s">
        <v>1471</v>
      </c>
      <c r="H200" s="146" t="n">
        <v>7900000</v>
      </c>
      <c r="I200" s="135" t="str">
        <f aca="false">CONCATENATE(F200,D200)</f>
        <v>17136FORTALECIMENTO DA DESCENTRALIZAÇÃO DAS AÇÕES DA POLÍTICA ESTADUAL DE SAÚDE NOS MUNICÍPIOS DA ÁREA DE ABRANGÊNCIA DA COORDENAÇÃO REGIONAL DE SAÚDE DE BOM JESUS</v>
      </c>
      <c r="J200" s="136" t="s">
        <v>3373</v>
      </c>
    </row>
    <row r="201" customFormat="false" ht="15" hidden="false" customHeight="false" outlineLevel="0" collapsed="false">
      <c r="A201" s="142" t="s">
        <v>55</v>
      </c>
      <c r="B201" s="143" t="s">
        <v>2887</v>
      </c>
      <c r="C201" s="143" t="s">
        <v>2893</v>
      </c>
      <c r="D201" s="144" t="s">
        <v>1477</v>
      </c>
      <c r="E201" s="145" t="s">
        <v>3369</v>
      </c>
      <c r="F201" s="145" t="s">
        <v>3374</v>
      </c>
      <c r="G201" s="144" t="s">
        <v>1476</v>
      </c>
      <c r="H201" s="146" t="n">
        <v>9540000</v>
      </c>
      <c r="I201" s="135" t="str">
        <f aca="false">CONCATENATE(F201,D201)</f>
        <v>17137FORTALECIMENTO DA DESCENTRALIZAÇÃO DAS AÇÕES DA POLÍTICA ESTADUAL DE SAÚDE NOS MUNICÍPIOS DA ÁREA DE ABRANGÊNCIA DA COORDENAÇÃO REGIONAL DE SAÚDE DE TERESINA</v>
      </c>
      <c r="J201" s="136" t="s">
        <v>3375</v>
      </c>
    </row>
    <row r="202" customFormat="false" ht="15" hidden="false" customHeight="false" outlineLevel="0" collapsed="false">
      <c r="A202" s="142" t="s">
        <v>55</v>
      </c>
      <c r="B202" s="143" t="s">
        <v>2887</v>
      </c>
      <c r="C202" s="143" t="s">
        <v>2893</v>
      </c>
      <c r="D202" s="144" t="s">
        <v>1482</v>
      </c>
      <c r="E202" s="145" t="s">
        <v>3371</v>
      </c>
      <c r="F202" s="145" t="s">
        <v>3376</v>
      </c>
      <c r="G202" s="144" t="s">
        <v>1481</v>
      </c>
      <c r="H202" s="146" t="n">
        <v>19380000</v>
      </c>
      <c r="I202" s="135" t="str">
        <f aca="false">CONCATENATE(F202,D202)</f>
        <v>17138ASSISTÊNCIA HOSPITALAR E AMBULATORIAL DE MÉDIA COMPLEXIDADE À POPULAÇÃO REFERENCIADA PELO SUS À UNIDADE INTEGRADA DO MOCAMBINHO</v>
      </c>
      <c r="J202" s="136" t="s">
        <v>3377</v>
      </c>
    </row>
    <row r="203" customFormat="false" ht="15" hidden="false" customHeight="false" outlineLevel="0" collapsed="false">
      <c r="A203" s="142" t="s">
        <v>55</v>
      </c>
      <c r="B203" s="143" t="s">
        <v>2887</v>
      </c>
      <c r="C203" s="143" t="s">
        <v>2893</v>
      </c>
      <c r="D203" s="144" t="s">
        <v>1487</v>
      </c>
      <c r="E203" s="145" t="s">
        <v>3373</v>
      </c>
      <c r="F203" s="145" t="s">
        <v>3378</v>
      </c>
      <c r="G203" s="144" t="s">
        <v>1486</v>
      </c>
      <c r="H203" s="146" t="n">
        <v>280000000</v>
      </c>
      <c r="I203" s="135" t="str">
        <f aca="false">CONCATENATE(F203,D203)</f>
        <v>17139CONSTRUÇÃO, REFORMA , AMPLIAÇÃO E AQUISIÇÃO DE EQUIPAMENTOS PARA AS UNIDADES DE SAÚDE NOS MUNICÍPIOS</v>
      </c>
      <c r="J203" s="136" t="s">
        <v>3054</v>
      </c>
    </row>
    <row r="204" customFormat="false" ht="15" hidden="false" customHeight="false" outlineLevel="0" collapsed="false">
      <c r="A204" s="142" t="s">
        <v>55</v>
      </c>
      <c r="B204" s="143" t="s">
        <v>2887</v>
      </c>
      <c r="C204" s="143" t="s">
        <v>2893</v>
      </c>
      <c r="D204" s="144" t="s">
        <v>1246</v>
      </c>
      <c r="E204" s="145" t="s">
        <v>3375</v>
      </c>
      <c r="F204" s="145" t="s">
        <v>3378</v>
      </c>
      <c r="G204" s="144" t="s">
        <v>1486</v>
      </c>
      <c r="H204" s="146" t="n">
        <v>74000000</v>
      </c>
      <c r="I204" s="135" t="str">
        <f aca="false">CONCATENATE(F204,D204)</f>
        <v>17139FOMENTO DAS AÇÕES E SERVIÇOS MEDIANTE CONVÊNIOS E CONTRATOS DE REPASSES COM MUNICIPIOS, M.SAÚDE, CEF E OUTROS</v>
      </c>
      <c r="J204" s="136" t="s">
        <v>3379</v>
      </c>
    </row>
    <row r="205" customFormat="false" ht="15" hidden="false" customHeight="false" outlineLevel="0" collapsed="false">
      <c r="A205" s="137" t="s">
        <v>94</v>
      </c>
      <c r="B205" s="138" t="s">
        <v>2991</v>
      </c>
      <c r="C205" s="138" t="s">
        <v>2997</v>
      </c>
      <c r="D205" s="139" t="s">
        <v>1516</v>
      </c>
      <c r="E205" s="140" t="s">
        <v>3087</v>
      </c>
      <c r="F205" s="140" t="s">
        <v>3380</v>
      </c>
      <c r="G205" s="139" t="s">
        <v>1493</v>
      </c>
      <c r="H205" s="141" t="n">
        <v>40000000</v>
      </c>
      <c r="I205" s="135" t="str">
        <f aca="false">CONCATENATE(F205,D205)</f>
        <v>19101COORDENAÇÃO GERAL DA SEPLAN</v>
      </c>
      <c r="J205" s="136" t="s">
        <v>3381</v>
      </c>
    </row>
    <row r="206" customFormat="false" ht="15" hidden="false" customHeight="false" outlineLevel="0" collapsed="false">
      <c r="A206" s="142" t="s">
        <v>51</v>
      </c>
      <c r="B206" s="143" t="s">
        <v>2887</v>
      </c>
      <c r="C206" s="143" t="s">
        <v>2886</v>
      </c>
      <c r="D206" s="144" t="s">
        <v>1512</v>
      </c>
      <c r="E206" s="145" t="s">
        <v>3217</v>
      </c>
      <c r="F206" s="145" t="s">
        <v>3380</v>
      </c>
      <c r="G206" s="144" t="s">
        <v>1493</v>
      </c>
      <c r="H206" s="146" t="n">
        <v>2700000</v>
      </c>
      <c r="I206" s="135" t="str">
        <f aca="false">CONCATENATE(F206,D206)</f>
        <v>19101ACOMPANHAMENTO ESTRATÉGICO E DESENVOLVIMENTO SOCIOECONÔMICO</v>
      </c>
      <c r="J206" s="136" t="s">
        <v>3382</v>
      </c>
    </row>
    <row r="207" customFormat="false" ht="15" hidden="false" customHeight="false" outlineLevel="0" collapsed="false">
      <c r="A207" s="142" t="s">
        <v>51</v>
      </c>
      <c r="B207" s="143" t="s">
        <v>2887</v>
      </c>
      <c r="C207" s="143" t="s">
        <v>2886</v>
      </c>
      <c r="D207" s="144" t="s">
        <v>1494</v>
      </c>
      <c r="E207" s="145" t="s">
        <v>3219</v>
      </c>
      <c r="F207" s="145" t="s">
        <v>3380</v>
      </c>
      <c r="G207" s="144" t="s">
        <v>1493</v>
      </c>
      <c r="H207" s="146" t="n">
        <v>2000000</v>
      </c>
      <c r="I207" s="135" t="str">
        <f aca="false">CONCATENATE(F207,D207)</f>
        <v>19101MODERNIZAÇÃO DA GESTÃO</v>
      </c>
      <c r="J207" s="136" t="s">
        <v>3383</v>
      </c>
    </row>
    <row r="208" customFormat="false" ht="15" hidden="false" customHeight="false" outlineLevel="0" collapsed="false">
      <c r="A208" s="142" t="s">
        <v>51</v>
      </c>
      <c r="B208" s="143" t="s">
        <v>2887</v>
      </c>
      <c r="C208" s="143" t="s">
        <v>2886</v>
      </c>
      <c r="D208" s="144" t="s">
        <v>1501</v>
      </c>
      <c r="E208" s="145" t="s">
        <v>3221</v>
      </c>
      <c r="F208" s="145" t="s">
        <v>3380</v>
      </c>
      <c r="G208" s="144" t="s">
        <v>1493</v>
      </c>
      <c r="H208" s="146" t="n">
        <v>2050000</v>
      </c>
      <c r="I208" s="135" t="str">
        <f aca="false">CONCATENATE(F208,D208)</f>
        <v>19101MONITORAMENTO E AVALIAÇÃO DE POLÍTICAS PÚBLICAS</v>
      </c>
      <c r="J208" s="136" t="s">
        <v>3384</v>
      </c>
    </row>
    <row r="209" customFormat="false" ht="15" hidden="false" customHeight="false" outlineLevel="0" collapsed="false">
      <c r="A209" s="142" t="s">
        <v>51</v>
      </c>
      <c r="B209" s="143" t="s">
        <v>2887</v>
      </c>
      <c r="C209" s="143" t="s">
        <v>2886</v>
      </c>
      <c r="D209" s="144" t="s">
        <v>1506</v>
      </c>
      <c r="E209" s="145" t="s">
        <v>3223</v>
      </c>
      <c r="F209" s="145" t="s">
        <v>3380</v>
      </c>
      <c r="G209" s="144" t="s">
        <v>1493</v>
      </c>
      <c r="H209" s="146" t="n">
        <v>2350000</v>
      </c>
      <c r="I209" s="135" t="str">
        <f aca="false">CONCATENATE(F209,D209)</f>
        <v>19101PLANEJA PIAUÍ</v>
      </c>
      <c r="J209" s="136" t="s">
        <v>3385</v>
      </c>
    </row>
    <row r="210" customFormat="false" ht="15" hidden="false" customHeight="false" outlineLevel="0" collapsed="false">
      <c r="A210" s="137" t="s">
        <v>94</v>
      </c>
      <c r="B210" s="138" t="s">
        <v>2991</v>
      </c>
      <c r="C210" s="138" t="s">
        <v>2997</v>
      </c>
      <c r="D210" s="139" t="s">
        <v>1535</v>
      </c>
      <c r="E210" s="140" t="s">
        <v>3089</v>
      </c>
      <c r="F210" s="140" t="s">
        <v>3386</v>
      </c>
      <c r="G210" s="139" t="s">
        <v>1518</v>
      </c>
      <c r="H210" s="141" t="n">
        <v>31000000</v>
      </c>
      <c r="I210" s="135" t="str">
        <f aca="false">CONCATENATE(F210,D210)</f>
        <v>19201COORDENAÇÃO GERAL DA FUNDAÇÃO CEPRO</v>
      </c>
      <c r="J210" s="136" t="s">
        <v>3387</v>
      </c>
    </row>
    <row r="211" customFormat="false" ht="15" hidden="false" customHeight="false" outlineLevel="0" collapsed="false">
      <c r="A211" s="142" t="s">
        <v>51</v>
      </c>
      <c r="B211" s="143" t="s">
        <v>2887</v>
      </c>
      <c r="C211" s="143" t="s">
        <v>2886</v>
      </c>
      <c r="D211" s="144" t="s">
        <v>1519</v>
      </c>
      <c r="E211" s="145" t="s">
        <v>3225</v>
      </c>
      <c r="F211" s="145" t="s">
        <v>3386</v>
      </c>
      <c r="G211" s="144" t="s">
        <v>1518</v>
      </c>
      <c r="H211" s="146" t="n">
        <v>2805928</v>
      </c>
      <c r="I211" s="135" t="str">
        <f aca="false">CONCATENATE(F211,D211)</f>
        <v>19201ESTUDOS E PESQUISAS SOCIOECONÔMICAS</v>
      </c>
      <c r="J211" s="136" t="s">
        <v>3388</v>
      </c>
    </row>
    <row r="212" customFormat="false" ht="15" hidden="false" customHeight="false" outlineLevel="0" collapsed="false">
      <c r="A212" s="142" t="s">
        <v>51</v>
      </c>
      <c r="B212" s="143" t="s">
        <v>2887</v>
      </c>
      <c r="C212" s="143" t="s">
        <v>2886</v>
      </c>
      <c r="D212" s="144" t="s">
        <v>1523</v>
      </c>
      <c r="E212" s="145" t="s">
        <v>3227</v>
      </c>
      <c r="F212" s="145" t="s">
        <v>3386</v>
      </c>
      <c r="G212" s="144" t="s">
        <v>1518</v>
      </c>
      <c r="H212" s="146" t="n">
        <v>2397124</v>
      </c>
      <c r="I212" s="135" t="str">
        <f aca="false">CONCATENATE(F212,D212)</f>
        <v>19201FORTALECIMENTO INSTITUCIONAL</v>
      </c>
      <c r="J212" s="136" t="s">
        <v>3389</v>
      </c>
    </row>
    <row r="213" customFormat="false" ht="15" hidden="false" customHeight="false" outlineLevel="0" collapsed="false">
      <c r="A213" s="142" t="s">
        <v>51</v>
      </c>
      <c r="B213" s="143" t="s">
        <v>2887</v>
      </c>
      <c r="C213" s="143" t="s">
        <v>2886</v>
      </c>
      <c r="D213" s="144" t="s">
        <v>1528</v>
      </c>
      <c r="E213" s="145" t="s">
        <v>3229</v>
      </c>
      <c r="F213" s="145" t="s">
        <v>3386</v>
      </c>
      <c r="G213" s="144" t="s">
        <v>1518</v>
      </c>
      <c r="H213" s="146" t="n">
        <v>2950000</v>
      </c>
      <c r="I213" s="135" t="str">
        <f aca="false">CONCATENATE(F213,D213)</f>
        <v>19201PESQUISA DE ESTATÍSTICA E INFORMAÇÃO</v>
      </c>
      <c r="J213" s="136" t="s">
        <v>3390</v>
      </c>
    </row>
    <row r="214" customFormat="false" ht="15" hidden="false" customHeight="false" outlineLevel="0" collapsed="false">
      <c r="A214" s="137" t="s">
        <v>94</v>
      </c>
      <c r="B214" s="138" t="s">
        <v>2991</v>
      </c>
      <c r="C214" s="138" t="s">
        <v>2997</v>
      </c>
      <c r="D214" s="139" t="s">
        <v>1593</v>
      </c>
      <c r="E214" s="140" t="s">
        <v>3091</v>
      </c>
      <c r="F214" s="140" t="s">
        <v>3391</v>
      </c>
      <c r="G214" s="139" t="s">
        <v>1537</v>
      </c>
      <c r="H214" s="141" t="n">
        <v>45455000</v>
      </c>
      <c r="I214" s="135" t="str">
        <f aca="false">CONCATENATE(F214,D214)</f>
        <v>20101COORDENAÇÃO GERAL DA SEDET</v>
      </c>
      <c r="J214" s="136" t="s">
        <v>3392</v>
      </c>
    </row>
    <row r="215" customFormat="false" ht="15" hidden="false" customHeight="false" outlineLevel="0" collapsed="false">
      <c r="A215" s="142" t="s">
        <v>51</v>
      </c>
      <c r="B215" s="143" t="s">
        <v>2887</v>
      </c>
      <c r="C215" s="143" t="s">
        <v>2886</v>
      </c>
      <c r="D215" s="144" t="s">
        <v>3393</v>
      </c>
      <c r="E215" s="145" t="s">
        <v>3231</v>
      </c>
      <c r="F215" s="145" t="s">
        <v>3391</v>
      </c>
      <c r="G215" s="144" t="s">
        <v>1537</v>
      </c>
      <c r="H215" s="146" t="n">
        <v>1500000</v>
      </c>
      <c r="I215" s="135" t="str">
        <f aca="false">CONCATENATE(F215,D215)</f>
        <v>20101MODERNIZAÇÃO DA SECRETARIA DO DESENVOLVIMENTO ECONÔMICO E TECNOLÓGICO</v>
      </c>
      <c r="J215" s="136" t="s">
        <v>3394</v>
      </c>
    </row>
    <row r="216" customFormat="false" ht="15" hidden="false" customHeight="false" outlineLevel="0" collapsed="false">
      <c r="A216" s="137" t="s">
        <v>68</v>
      </c>
      <c r="B216" s="138" t="s">
        <v>2887</v>
      </c>
      <c r="C216" s="138" t="s">
        <v>2934</v>
      </c>
      <c r="D216" s="139" t="s">
        <v>1538</v>
      </c>
      <c r="E216" s="140" t="s">
        <v>3395</v>
      </c>
      <c r="F216" s="140" t="s">
        <v>3391</v>
      </c>
      <c r="G216" s="139" t="s">
        <v>1537</v>
      </c>
      <c r="H216" s="141" t="n">
        <v>2400000</v>
      </c>
      <c r="I216" s="135" t="str">
        <f aca="false">CONCATENATE(F216,D216)</f>
        <v>20101APOIO A PESQUISAS E ESTRATÉGIAS PARA O DESENVOLVIMENTO SUSTENTÁVEL E A BIODIVERSIDADE NO ESTADO DO PIAUÍ</v>
      </c>
      <c r="J216" s="136" t="s">
        <v>3396</v>
      </c>
    </row>
    <row r="217" customFormat="false" ht="15" hidden="false" customHeight="false" outlineLevel="0" collapsed="false">
      <c r="A217" s="137" t="s">
        <v>68</v>
      </c>
      <c r="B217" s="138" t="s">
        <v>2887</v>
      </c>
      <c r="C217" s="138" t="s">
        <v>2934</v>
      </c>
      <c r="D217" s="139" t="s">
        <v>1546</v>
      </c>
      <c r="E217" s="140" t="s">
        <v>3397</v>
      </c>
      <c r="F217" s="140" t="s">
        <v>3391</v>
      </c>
      <c r="G217" s="139" t="s">
        <v>1537</v>
      </c>
      <c r="H217" s="141" t="n">
        <v>8000000</v>
      </c>
      <c r="I217" s="135" t="str">
        <f aca="false">CONCATENATE(F217,D217)</f>
        <v>20101APOIO ÀS INICIATIVAS DE DESENVOLVIMENTO E INOVAÇÃO TECNOLÓGICA</v>
      </c>
      <c r="J217" s="136" t="s">
        <v>3398</v>
      </c>
    </row>
    <row r="218" customFormat="false" ht="15" hidden="false" customHeight="false" outlineLevel="0" collapsed="false">
      <c r="A218" s="137" t="s">
        <v>68</v>
      </c>
      <c r="B218" s="138" t="s">
        <v>2887</v>
      </c>
      <c r="C218" s="138" t="s">
        <v>2934</v>
      </c>
      <c r="D218" s="139" t="s">
        <v>1542</v>
      </c>
      <c r="E218" s="140" t="s">
        <v>3399</v>
      </c>
      <c r="F218" s="140" t="s">
        <v>3391</v>
      </c>
      <c r="G218" s="139" t="s">
        <v>1537</v>
      </c>
      <c r="H218" s="141" t="n">
        <v>4800000</v>
      </c>
      <c r="I218" s="135" t="str">
        <f aca="false">CONCATENATE(F218,D218)</f>
        <v>20101DESENVOLVIMENTO DA BIOTECNOLOGIA NO ESTADO</v>
      </c>
      <c r="J218" s="136" t="s">
        <v>3400</v>
      </c>
    </row>
    <row r="219" customFormat="false" ht="15" hidden="false" customHeight="false" outlineLevel="0" collapsed="false">
      <c r="A219" s="137" t="s">
        <v>68</v>
      </c>
      <c r="B219" s="138" t="s">
        <v>2887</v>
      </c>
      <c r="C219" s="138" t="s">
        <v>2934</v>
      </c>
      <c r="D219" s="139" t="s">
        <v>1554</v>
      </c>
      <c r="E219" s="140" t="s">
        <v>3401</v>
      </c>
      <c r="F219" s="140" t="s">
        <v>3391</v>
      </c>
      <c r="G219" s="139" t="s">
        <v>1537</v>
      </c>
      <c r="H219" s="141" t="n">
        <v>1120000</v>
      </c>
      <c r="I219" s="135" t="str">
        <f aca="false">CONCATENATE(F219,D219)</f>
        <v>20101DIFUSÃO CIENTÍFICA E TECNOLÓGICA</v>
      </c>
      <c r="J219" s="136" t="s">
        <v>3402</v>
      </c>
    </row>
    <row r="220" customFormat="false" ht="15" hidden="false" customHeight="false" outlineLevel="0" collapsed="false">
      <c r="A220" s="137" t="s">
        <v>68</v>
      </c>
      <c r="B220" s="138" t="s">
        <v>2887</v>
      </c>
      <c r="C220" s="138" t="s">
        <v>2934</v>
      </c>
      <c r="D220" s="139" t="s">
        <v>1550</v>
      </c>
      <c r="E220" s="140" t="s">
        <v>3403</v>
      </c>
      <c r="F220" s="140" t="s">
        <v>3391</v>
      </c>
      <c r="G220" s="139" t="s">
        <v>1537</v>
      </c>
      <c r="H220" s="141" t="n">
        <v>55000000</v>
      </c>
      <c r="I220" s="135" t="str">
        <f aca="false">CONCATENATE(F220,D220)</f>
        <v>20101IMPLANTAÇÃO DE PARQUES TECNOLÓGICOS</v>
      </c>
      <c r="J220" s="136" t="s">
        <v>3404</v>
      </c>
    </row>
    <row r="221" customFormat="false" ht="15" hidden="false" customHeight="false" outlineLevel="0" collapsed="false">
      <c r="A221" s="137" t="s">
        <v>80</v>
      </c>
      <c r="B221" s="138" t="s">
        <v>2887</v>
      </c>
      <c r="C221" s="138" t="s">
        <v>2970</v>
      </c>
      <c r="D221" s="139" t="s">
        <v>1587</v>
      </c>
      <c r="E221" s="140" t="s">
        <v>3405</v>
      </c>
      <c r="F221" s="140" t="s">
        <v>3391</v>
      </c>
      <c r="G221" s="139" t="s">
        <v>1537</v>
      </c>
      <c r="H221" s="141" t="n">
        <v>2350000</v>
      </c>
      <c r="I221" s="135" t="str">
        <f aca="false">CONCATENATE(F221,D221)</f>
        <v>20101EMPREENDER PARA CRESCER</v>
      </c>
      <c r="J221" s="136" t="s">
        <v>3406</v>
      </c>
    </row>
    <row r="222" customFormat="false" ht="15" hidden="false" customHeight="false" outlineLevel="0" collapsed="false">
      <c r="A222" s="137" t="s">
        <v>80</v>
      </c>
      <c r="B222" s="138" t="s">
        <v>2887</v>
      </c>
      <c r="C222" s="138" t="s">
        <v>2970</v>
      </c>
      <c r="D222" s="139" t="s">
        <v>1568</v>
      </c>
      <c r="E222" s="140" t="s">
        <v>3407</v>
      </c>
      <c r="F222" s="140" t="s">
        <v>3391</v>
      </c>
      <c r="G222" s="139" t="s">
        <v>1537</v>
      </c>
      <c r="H222" s="141" t="n">
        <v>32400000</v>
      </c>
      <c r="I222" s="135" t="str">
        <f aca="false">CONCATENATE(F222,D222)</f>
        <v>20101FORTALECIMENTO AOS ARRANJOS PRODUTIVOS LOCAIS</v>
      </c>
      <c r="J222" s="136" t="s">
        <v>3408</v>
      </c>
    </row>
    <row r="223" customFormat="false" ht="15" hidden="false" customHeight="false" outlineLevel="0" collapsed="false">
      <c r="A223" s="137" t="s">
        <v>80</v>
      </c>
      <c r="B223" s="138" t="s">
        <v>2887</v>
      </c>
      <c r="C223" s="138" t="s">
        <v>2970</v>
      </c>
      <c r="D223" s="139" t="s">
        <v>1561</v>
      </c>
      <c r="E223" s="140" t="s">
        <v>3409</v>
      </c>
      <c r="F223" s="140" t="s">
        <v>3391</v>
      </c>
      <c r="G223" s="139" t="s">
        <v>1537</v>
      </c>
      <c r="H223" s="141" t="n">
        <v>4000000</v>
      </c>
      <c r="I223" s="135" t="str">
        <f aca="false">CONCATENATE(F223,D223)</f>
        <v>20101FORTALECIMENTO DO COMÉRCIO E SERVIÇO DO ESTADO</v>
      </c>
      <c r="J223" s="136" t="s">
        <v>3410</v>
      </c>
    </row>
    <row r="224" customFormat="false" ht="15" hidden="false" customHeight="false" outlineLevel="0" collapsed="false">
      <c r="A224" s="137" t="s">
        <v>80</v>
      </c>
      <c r="B224" s="138" t="s">
        <v>2887</v>
      </c>
      <c r="C224" s="138" t="s">
        <v>2970</v>
      </c>
      <c r="D224" s="139" t="s">
        <v>1573</v>
      </c>
      <c r="E224" s="140" t="s">
        <v>3411</v>
      </c>
      <c r="F224" s="140" t="s">
        <v>3391</v>
      </c>
      <c r="G224" s="139" t="s">
        <v>1537</v>
      </c>
      <c r="H224" s="141" t="n">
        <v>70440000</v>
      </c>
      <c r="I224" s="135" t="str">
        <f aca="false">CONCATENATE(F224,D224)</f>
        <v>20101FUNDO DE DESENVOLVIMENTO INDUSTRIAL DO PIAUÍ</v>
      </c>
      <c r="J224" s="136" t="s">
        <v>3412</v>
      </c>
    </row>
    <row r="225" customFormat="false" ht="15" hidden="false" customHeight="false" outlineLevel="0" collapsed="false">
      <c r="A225" s="137" t="s">
        <v>80</v>
      </c>
      <c r="B225" s="138" t="s">
        <v>2887</v>
      </c>
      <c r="C225" s="138" t="s">
        <v>2970</v>
      </c>
      <c r="D225" s="139" t="s">
        <v>1579</v>
      </c>
      <c r="E225" s="140" t="s">
        <v>3413</v>
      </c>
      <c r="F225" s="140" t="s">
        <v>3391</v>
      </c>
      <c r="G225" s="139" t="s">
        <v>1537</v>
      </c>
      <c r="H225" s="141" t="n">
        <v>32944000</v>
      </c>
      <c r="I225" s="135" t="str">
        <f aca="false">CONCATENATE(F225,D225)</f>
        <v>20101INCENTIVO ÀS EXPORTAÇÕES E ATRAÇÃO DE INVESTIMENTOS</v>
      </c>
      <c r="J225" s="136" t="s">
        <v>3414</v>
      </c>
    </row>
    <row r="226" customFormat="false" ht="15" hidden="false" customHeight="false" outlineLevel="0" collapsed="false">
      <c r="A226" s="132" t="s">
        <v>81</v>
      </c>
      <c r="B226" s="62" t="s">
        <v>2887</v>
      </c>
      <c r="C226" s="62" t="s">
        <v>2973</v>
      </c>
      <c r="D226" s="72" t="s">
        <v>3415</v>
      </c>
      <c r="E226" s="133" t="s">
        <v>3416</v>
      </c>
      <c r="F226" s="133" t="s">
        <v>3391</v>
      </c>
      <c r="G226" s="74" t="s">
        <v>1537</v>
      </c>
      <c r="H226" s="149" t="n">
        <v>1050000</v>
      </c>
      <c r="I226" s="135" t="str">
        <f aca="false">CONCATENATE(F226,D226)</f>
        <v>20101APOIO AO DESENVOLVIMENTO DE ENERGIAS RENOVÁVEIS</v>
      </c>
      <c r="J226" s="136" t="s">
        <v>3417</v>
      </c>
    </row>
    <row r="227" customFormat="false" ht="15" hidden="false" customHeight="false" outlineLevel="0" collapsed="false">
      <c r="A227" s="137" t="s">
        <v>68</v>
      </c>
      <c r="B227" s="138" t="s">
        <v>2887</v>
      </c>
      <c r="C227" s="138" t="s">
        <v>2934</v>
      </c>
      <c r="D227" s="139" t="s">
        <v>3418</v>
      </c>
      <c r="E227" s="140" t="s">
        <v>3419</v>
      </c>
      <c r="F227" s="140" t="s">
        <v>3420</v>
      </c>
      <c r="G227" s="139" t="s">
        <v>3421</v>
      </c>
      <c r="H227" s="141" t="n">
        <v>57500000</v>
      </c>
      <c r="I227" s="135" t="str">
        <f aca="false">CONCATENATE(F227,D227)</f>
        <v>20102FOMENTO À PESQUISA E DESENVOLVIMENTO TÉCNICO, CIENTÍFICO E INOVAÇÃO</v>
      </c>
      <c r="J227" s="136" t="s">
        <v>3422</v>
      </c>
    </row>
    <row r="228" customFormat="false" ht="15" hidden="false" customHeight="false" outlineLevel="0" collapsed="false">
      <c r="A228" s="137" t="s">
        <v>94</v>
      </c>
      <c r="B228" s="138" t="s">
        <v>2991</v>
      </c>
      <c r="C228" s="138" t="s">
        <v>2997</v>
      </c>
      <c r="D228" s="139" t="s">
        <v>1608</v>
      </c>
      <c r="E228" s="140" t="s">
        <v>3094</v>
      </c>
      <c r="F228" s="140" t="s">
        <v>3423</v>
      </c>
      <c r="G228" s="139" t="s">
        <v>1598</v>
      </c>
      <c r="H228" s="141" t="n">
        <v>21600000</v>
      </c>
      <c r="I228" s="135" t="str">
        <f aca="false">CONCATENATE(F228,D228)</f>
        <v>20201COORDENAÇÃO GERAL DA JUCEPI</v>
      </c>
      <c r="J228" s="136" t="s">
        <v>3124</v>
      </c>
    </row>
    <row r="229" customFormat="false" ht="15" hidden="false" customHeight="false" outlineLevel="0" collapsed="false">
      <c r="A229" s="142" t="s">
        <v>51</v>
      </c>
      <c r="B229" s="143" t="s">
        <v>2887</v>
      </c>
      <c r="C229" s="143" t="s">
        <v>2886</v>
      </c>
      <c r="D229" s="144" t="s">
        <v>1599</v>
      </c>
      <c r="E229" s="145" t="s">
        <v>3233</v>
      </c>
      <c r="F229" s="145" t="s">
        <v>3423</v>
      </c>
      <c r="G229" s="144" t="s">
        <v>1598</v>
      </c>
      <c r="H229" s="146" t="n">
        <v>1700000</v>
      </c>
      <c r="I229" s="135" t="str">
        <f aca="false">CONCATENATE(F229,D229)</f>
        <v>20201MELHORIA DA INFRAESTRUTURA DA JUNTA COMERCIAL</v>
      </c>
      <c r="J229" s="136" t="s">
        <v>3126</v>
      </c>
    </row>
    <row r="230" customFormat="false" ht="15" hidden="false" customHeight="false" outlineLevel="0" collapsed="false">
      <c r="A230" s="137" t="s">
        <v>80</v>
      </c>
      <c r="B230" s="138" t="s">
        <v>2887</v>
      </c>
      <c r="C230" s="138" t="s">
        <v>2970</v>
      </c>
      <c r="D230" s="139" t="s">
        <v>1603</v>
      </c>
      <c r="E230" s="140" t="s">
        <v>3424</v>
      </c>
      <c r="F230" s="140" t="s">
        <v>3423</v>
      </c>
      <c r="G230" s="139" t="s">
        <v>1598</v>
      </c>
      <c r="H230" s="141" t="n">
        <v>1500000</v>
      </c>
      <c r="I230" s="135" t="str">
        <f aca="false">CONCATENATE(F230,D230)</f>
        <v>20201MODERNIZAÇÃO DOS SERVIÇOS NA JUCEPI</v>
      </c>
      <c r="J230" s="136" t="s">
        <v>3128</v>
      </c>
    </row>
    <row r="231" customFormat="false" ht="15" hidden="false" customHeight="false" outlineLevel="0" collapsed="false">
      <c r="A231" s="137" t="s">
        <v>80</v>
      </c>
      <c r="B231" s="138" t="s">
        <v>2887</v>
      </c>
      <c r="C231" s="138" t="s">
        <v>2970</v>
      </c>
      <c r="D231" s="139" t="s">
        <v>1606</v>
      </c>
      <c r="E231" s="140" t="s">
        <v>3425</v>
      </c>
      <c r="F231" s="140" t="s">
        <v>3423</v>
      </c>
      <c r="G231" s="139" t="s">
        <v>1598</v>
      </c>
      <c r="H231" s="141" t="n">
        <v>3016000</v>
      </c>
      <c r="I231" s="135" t="str">
        <f aca="false">CONCATENATE(F231,D231)</f>
        <v>20201PROJETO REDESIM/DESCONCENTRAÇÃO DOS SERVIÇOS</v>
      </c>
      <c r="J231" s="136" t="s">
        <v>3130</v>
      </c>
    </row>
    <row r="232" customFormat="false" ht="15" hidden="false" customHeight="false" outlineLevel="0" collapsed="false">
      <c r="A232" s="137" t="s">
        <v>94</v>
      </c>
      <c r="B232" s="138" t="s">
        <v>2991</v>
      </c>
      <c r="C232" s="138" t="s">
        <v>2997</v>
      </c>
      <c r="D232" s="139" t="s">
        <v>1629</v>
      </c>
      <c r="E232" s="140" t="s">
        <v>3097</v>
      </c>
      <c r="F232" s="140" t="s">
        <v>3426</v>
      </c>
      <c r="G232" s="139" t="s">
        <v>1614</v>
      </c>
      <c r="H232" s="141" t="n">
        <v>12800000</v>
      </c>
      <c r="I232" s="135" t="str">
        <f aca="false">CONCATENATE(F232,D232)</f>
        <v>20203COORDENAÇÃO GERAL DA FAPEPI</v>
      </c>
      <c r="J232" s="136" t="s">
        <v>3132</v>
      </c>
    </row>
    <row r="233" customFormat="false" ht="15" hidden="false" customHeight="false" outlineLevel="0" collapsed="false">
      <c r="A233" s="137" t="s">
        <v>68</v>
      </c>
      <c r="B233" s="138" t="s">
        <v>2887</v>
      </c>
      <c r="C233" s="138" t="s">
        <v>2934</v>
      </c>
      <c r="D233" s="139" t="s">
        <v>1642</v>
      </c>
      <c r="E233" s="140" t="s">
        <v>3427</v>
      </c>
      <c r="F233" s="140" t="s">
        <v>3426</v>
      </c>
      <c r="G233" s="139" t="s">
        <v>1614</v>
      </c>
      <c r="H233" s="141" t="n">
        <v>10000000</v>
      </c>
      <c r="I233" s="135" t="str">
        <f aca="false">CONCATENATE(F233,D233)</f>
        <v>20203APOIO A PROGRAMAS DE TECNOLOGIA SOCIAL</v>
      </c>
      <c r="J233" s="136" t="s">
        <v>3134</v>
      </c>
    </row>
    <row r="234" customFormat="false" ht="15" hidden="false" customHeight="false" outlineLevel="0" collapsed="false">
      <c r="A234" s="137" t="s">
        <v>68</v>
      </c>
      <c r="B234" s="138" t="s">
        <v>2887</v>
      </c>
      <c r="C234" s="138" t="s">
        <v>2934</v>
      </c>
      <c r="D234" s="139" t="s">
        <v>1615</v>
      </c>
      <c r="E234" s="140" t="s">
        <v>3428</v>
      </c>
      <c r="F234" s="140" t="s">
        <v>3426</v>
      </c>
      <c r="G234" s="139" t="s">
        <v>1614</v>
      </c>
      <c r="H234" s="141" t="n">
        <v>30820000</v>
      </c>
      <c r="I234" s="135" t="str">
        <f aca="false">CONCATENATE(F234,D234)</f>
        <v>20203APOIO ÀS PESQUISAS CIENTÍFICAS, TECNOLÓGICAS E DE INOVAÇÃO</v>
      </c>
      <c r="J234" s="136" t="s">
        <v>3136</v>
      </c>
    </row>
    <row r="235" customFormat="false" ht="15" hidden="false" customHeight="false" outlineLevel="0" collapsed="false">
      <c r="A235" s="137" t="s">
        <v>68</v>
      </c>
      <c r="B235" s="138" t="s">
        <v>2887</v>
      </c>
      <c r="C235" s="138" t="s">
        <v>2934</v>
      </c>
      <c r="D235" s="139" t="s">
        <v>1622</v>
      </c>
      <c r="E235" s="140" t="s">
        <v>3429</v>
      </c>
      <c r="F235" s="140" t="s">
        <v>3426</v>
      </c>
      <c r="G235" s="139" t="s">
        <v>1614</v>
      </c>
      <c r="H235" s="141" t="n">
        <v>10000000</v>
      </c>
      <c r="I235" s="135" t="str">
        <f aca="false">CONCATENATE(F235,D235)</f>
        <v>20203CONCESSÃO DE BOLSAS DE MESTRADO, DOUTORADO E PÓS-DOUTORADO NO ESTADO DO PIAUÍ</v>
      </c>
      <c r="J235" s="136" t="s">
        <v>3137</v>
      </c>
    </row>
    <row r="236" customFormat="false" ht="15" hidden="false" customHeight="false" outlineLevel="0" collapsed="false">
      <c r="A236" s="137" t="s">
        <v>68</v>
      </c>
      <c r="B236" s="138" t="s">
        <v>2887</v>
      </c>
      <c r="C236" s="138" t="s">
        <v>2934</v>
      </c>
      <c r="D236" s="139" t="s">
        <v>1639</v>
      </c>
      <c r="E236" s="140" t="s">
        <v>3430</v>
      </c>
      <c r="F236" s="140" t="s">
        <v>3426</v>
      </c>
      <c r="G236" s="139" t="s">
        <v>1614</v>
      </c>
      <c r="H236" s="141" t="n">
        <v>3800000</v>
      </c>
      <c r="I236" s="135" t="str">
        <f aca="false">CONCATENATE(F236,D236)</f>
        <v>20203INCENTIVO A PESQUISA TECNOLÓGICA NO SETOR RURAL PARA O DESENVOLVIMENTO SUSTENTÁVEL</v>
      </c>
      <c r="J236" s="136" t="s">
        <v>3431</v>
      </c>
    </row>
    <row r="237" customFormat="false" ht="15" hidden="false" customHeight="false" outlineLevel="0" collapsed="false">
      <c r="A237" s="137" t="s">
        <v>94</v>
      </c>
      <c r="B237" s="138" t="s">
        <v>2991</v>
      </c>
      <c r="C237" s="138" t="s">
        <v>2997</v>
      </c>
      <c r="D237" s="139" t="s">
        <v>1676</v>
      </c>
      <c r="E237" s="140" t="s">
        <v>3099</v>
      </c>
      <c r="F237" s="140" t="s">
        <v>3432</v>
      </c>
      <c r="G237" s="139" t="s">
        <v>1650</v>
      </c>
      <c r="H237" s="141" t="n">
        <v>23840000</v>
      </c>
      <c r="I237" s="135" t="str">
        <f aca="false">CONCATENATE(F237,D237)</f>
        <v>20205COORDENAÇÃO GERAL DO IMEPI</v>
      </c>
      <c r="J237" s="136" t="s">
        <v>3433</v>
      </c>
    </row>
    <row r="238" customFormat="false" ht="15" hidden="false" customHeight="false" outlineLevel="0" collapsed="false">
      <c r="A238" s="142" t="s">
        <v>51</v>
      </c>
      <c r="B238" s="143" t="s">
        <v>2887</v>
      </c>
      <c r="C238" s="143" t="s">
        <v>2886</v>
      </c>
      <c r="D238" s="144" t="s">
        <v>1651</v>
      </c>
      <c r="E238" s="145" t="s">
        <v>3235</v>
      </c>
      <c r="F238" s="145" t="s">
        <v>3432</v>
      </c>
      <c r="G238" s="144" t="s">
        <v>1650</v>
      </c>
      <c r="H238" s="146" t="n">
        <v>1870000</v>
      </c>
      <c r="I238" s="135" t="str">
        <f aca="false">CONCATENATE(F238,D238)</f>
        <v>20205ADEQUAÇÃO E INFORMATIZAÇÃO DA BASE DE VERIFICAÇÃO METROLÓGICA</v>
      </c>
      <c r="J238" s="136" t="s">
        <v>3434</v>
      </c>
    </row>
    <row r="239" customFormat="false" ht="15" hidden="false" customHeight="false" outlineLevel="0" collapsed="false">
      <c r="A239" s="137" t="s">
        <v>80</v>
      </c>
      <c r="B239" s="138" t="s">
        <v>2887</v>
      </c>
      <c r="C239" s="138" t="s">
        <v>2970</v>
      </c>
      <c r="D239" s="139" t="s">
        <v>1666</v>
      </c>
      <c r="E239" s="140" t="s">
        <v>3435</v>
      </c>
      <c r="F239" s="140" t="s">
        <v>3432</v>
      </c>
      <c r="G239" s="139" t="s">
        <v>1650</v>
      </c>
      <c r="H239" s="141" t="n">
        <v>6600000</v>
      </c>
      <c r="I239" s="135" t="str">
        <f aca="false">CONCATENATE(F239,D239)</f>
        <v>20205METROLOGIA LEGAL E AVALIAÇÃO DE CONFORMIDADE</v>
      </c>
      <c r="J239" s="136" t="s">
        <v>3436</v>
      </c>
    </row>
    <row r="240" customFormat="false" ht="15" hidden="false" customHeight="false" outlineLevel="0" collapsed="false">
      <c r="A240" s="137" t="s">
        <v>80</v>
      </c>
      <c r="B240" s="138" t="s">
        <v>2887</v>
      </c>
      <c r="C240" s="138" t="s">
        <v>2970</v>
      </c>
      <c r="D240" s="139" t="s">
        <v>1684</v>
      </c>
      <c r="E240" s="140" t="s">
        <v>3437</v>
      </c>
      <c r="F240" s="140" t="s">
        <v>3438</v>
      </c>
      <c r="G240" s="139" t="s">
        <v>1679</v>
      </c>
      <c r="H240" s="141" t="n">
        <v>1020000</v>
      </c>
      <c r="I240" s="135" t="str">
        <f aca="false">CONCATENATE(F240,D240)</f>
        <v>20206FOMENTO E DIFUSÃO DA CULTURA EXPORTADORA NO ESTADO DO PIAUÍ</v>
      </c>
      <c r="J240" s="136" t="s">
        <v>3439</v>
      </c>
    </row>
    <row r="241" customFormat="false" ht="15" hidden="false" customHeight="false" outlineLevel="0" collapsed="false">
      <c r="A241" s="137" t="s">
        <v>80</v>
      </c>
      <c r="B241" s="138" t="s">
        <v>2887</v>
      </c>
      <c r="C241" s="138" t="s">
        <v>2970</v>
      </c>
      <c r="D241" s="139" t="s">
        <v>1680</v>
      </c>
      <c r="E241" s="140" t="s">
        <v>3440</v>
      </c>
      <c r="F241" s="140" t="s">
        <v>3438</v>
      </c>
      <c r="G241" s="139" t="s">
        <v>1679</v>
      </c>
      <c r="H241" s="141" t="n">
        <v>45023271</v>
      </c>
      <c r="I241" s="135" t="str">
        <f aca="false">CONCATENATE(F241,D241)</f>
        <v>20206MANUTENÇÃO E IMPLEMENTAÇÃO DAS DEMAIS FASES DA ZPE PARNAÍBA</v>
      </c>
      <c r="J241" s="136" t="s">
        <v>3441</v>
      </c>
    </row>
    <row r="242" customFormat="false" ht="15" hidden="false" customHeight="false" outlineLevel="0" collapsed="false">
      <c r="A242" s="137" t="s">
        <v>80</v>
      </c>
      <c r="B242" s="138" t="s">
        <v>2887</v>
      </c>
      <c r="C242" s="138" t="s">
        <v>2970</v>
      </c>
      <c r="D242" s="139" t="s">
        <v>1691</v>
      </c>
      <c r="E242" s="140" t="s">
        <v>3442</v>
      </c>
      <c r="F242" s="140" t="s">
        <v>3443</v>
      </c>
      <c r="G242" s="139" t="s">
        <v>1690</v>
      </c>
      <c r="H242" s="141" t="n">
        <v>16000000</v>
      </c>
      <c r="I242" s="135" t="str">
        <f aca="false">CONCATENATE(F242,D242)</f>
        <v>20207FORTALECER A IMPLENTAÇÃO DOS TERMINAIS ALFANDEGADOS DO PIAUÍ - PORTO PI</v>
      </c>
      <c r="J242" s="136" t="s">
        <v>3444</v>
      </c>
    </row>
    <row r="243" customFormat="false" ht="15" hidden="false" customHeight="false" outlineLevel="0" collapsed="false">
      <c r="A243" s="137" t="s">
        <v>94</v>
      </c>
      <c r="B243" s="138" t="s">
        <v>2991</v>
      </c>
      <c r="C243" s="138" t="s">
        <v>2997</v>
      </c>
      <c r="D243" s="139" t="s">
        <v>1722</v>
      </c>
      <c r="E243" s="140" t="n">
        <v>2125</v>
      </c>
      <c r="F243" s="140" t="s">
        <v>3445</v>
      </c>
      <c r="G243" s="139" t="s">
        <v>1696</v>
      </c>
      <c r="H243" s="141" t="n">
        <v>331552000</v>
      </c>
      <c r="I243" s="135" t="str">
        <f aca="false">CONCATENATE(F243,D243)</f>
        <v>21101ADMINISTRAÇÃO DA GESTÃO SECRETARIA DA ADMINISTRAÇÃO E PREVIDÊNCIA</v>
      </c>
      <c r="J243" s="136" t="s">
        <v>3446</v>
      </c>
    </row>
    <row r="244" customFormat="false" ht="15" hidden="false" customHeight="false" outlineLevel="0" collapsed="false">
      <c r="A244" s="142" t="s">
        <v>51</v>
      </c>
      <c r="B244" s="143" t="s">
        <v>2887</v>
      </c>
      <c r="C244" s="143" t="s">
        <v>2886</v>
      </c>
      <c r="D244" s="144" t="s">
        <v>1704</v>
      </c>
      <c r="E244" s="145" t="s">
        <v>3236</v>
      </c>
      <c r="F244" s="145" t="s">
        <v>3445</v>
      </c>
      <c r="G244" s="144" t="s">
        <v>1696</v>
      </c>
      <c r="H244" s="146" t="n">
        <v>17000000</v>
      </c>
      <c r="I244" s="135" t="str">
        <f aca="false">CONCATENATE(F244,D244)</f>
        <v>21101AMPLIAÇÃO DOS ESPAÇOS DA CIDADANIA</v>
      </c>
      <c r="J244" s="136" t="s">
        <v>3155</v>
      </c>
    </row>
    <row r="245" customFormat="false" ht="15" hidden="false" customHeight="false" outlineLevel="0" collapsed="false">
      <c r="A245" s="142" t="s">
        <v>51</v>
      </c>
      <c r="B245" s="143" t="s">
        <v>2887</v>
      </c>
      <c r="C245" s="143" t="s">
        <v>2886</v>
      </c>
      <c r="D245" s="144" t="s">
        <v>1708</v>
      </c>
      <c r="E245" s="145" t="s">
        <v>3238</v>
      </c>
      <c r="F245" s="145" t="s">
        <v>3445</v>
      </c>
      <c r="G245" s="144" t="s">
        <v>1696</v>
      </c>
      <c r="H245" s="146" t="n">
        <v>58400000</v>
      </c>
      <c r="I245" s="135" t="str">
        <f aca="false">CONCATENATE(F245,D245)</f>
        <v>21101MODERNIZAÇÃO DA GESTÃO ADMINISTRATIVA</v>
      </c>
      <c r="J245" s="136" t="s">
        <v>3188</v>
      </c>
    </row>
    <row r="246" customFormat="false" ht="15" hidden="false" customHeight="false" outlineLevel="0" collapsed="false">
      <c r="A246" s="142" t="s">
        <v>51</v>
      </c>
      <c r="B246" s="143" t="s">
        <v>2887</v>
      </c>
      <c r="C246" s="143" t="s">
        <v>2886</v>
      </c>
      <c r="D246" s="144" t="s">
        <v>1697</v>
      </c>
      <c r="E246" s="145" t="s">
        <v>3240</v>
      </c>
      <c r="F246" s="145" t="s">
        <v>3445</v>
      </c>
      <c r="G246" s="144" t="s">
        <v>1696</v>
      </c>
      <c r="H246" s="146" t="n">
        <v>9465000</v>
      </c>
      <c r="I246" s="135" t="str">
        <f aca="false">CONCATENATE(F246,D246)</f>
        <v>21101QUALIFICAÇÃO E VALORIZAÇÃO DO SERVIDOR</v>
      </c>
      <c r="J246" s="136" t="s">
        <v>3190</v>
      </c>
    </row>
    <row r="247" customFormat="false" ht="15" hidden="false" customHeight="false" outlineLevel="0" collapsed="false">
      <c r="A247" s="137" t="s">
        <v>58</v>
      </c>
      <c r="B247" s="138" t="s">
        <v>2887</v>
      </c>
      <c r="C247" s="138" t="s">
        <v>2899</v>
      </c>
      <c r="D247" s="139" t="s">
        <v>1719</v>
      </c>
      <c r="E247" s="140" t="s">
        <v>3398</v>
      </c>
      <c r="F247" s="140" t="s">
        <v>3445</v>
      </c>
      <c r="G247" s="139" t="s">
        <v>1696</v>
      </c>
      <c r="H247" s="141" t="n">
        <v>2500000</v>
      </c>
      <c r="I247" s="135" t="str">
        <f aca="false">CONCATENATE(F247,D247)</f>
        <v>21101ACESSIBILIDADE ÀS PESSOAS COM DEFICIÊNCIA NOS ÓRGÃOS DA REDE ESTADUAL</v>
      </c>
      <c r="J247" s="136" t="s">
        <v>3192</v>
      </c>
    </row>
    <row r="248" customFormat="false" ht="15" hidden="false" customHeight="false" outlineLevel="0" collapsed="false">
      <c r="A248" s="137" t="s">
        <v>94</v>
      </c>
      <c r="B248" s="138" t="s">
        <v>2991</v>
      </c>
      <c r="C248" s="138" t="s">
        <v>2997</v>
      </c>
      <c r="D248" s="139" t="s">
        <v>1737</v>
      </c>
      <c r="E248" s="140" t="s">
        <v>3102</v>
      </c>
      <c r="F248" s="140" t="s">
        <v>3447</v>
      </c>
      <c r="G248" s="139" t="s">
        <v>1736</v>
      </c>
      <c r="H248" s="141" t="n">
        <v>11000000</v>
      </c>
      <c r="I248" s="135" t="str">
        <f aca="false">CONCATENATE(F248,D248)</f>
        <v>21102FUNDO ROTATIVO DE MATERIAL E CONSERVAÇÃO DE PATRIMÔNIO DO ESTADO DO PIAUÍ</v>
      </c>
      <c r="J248" s="136" t="s">
        <v>3194</v>
      </c>
    </row>
    <row r="249" customFormat="false" ht="15" hidden="false" customHeight="false" outlineLevel="0" collapsed="false">
      <c r="A249" s="137" t="s">
        <v>94</v>
      </c>
      <c r="B249" s="138" t="s">
        <v>2991</v>
      </c>
      <c r="C249" s="138" t="s">
        <v>2997</v>
      </c>
      <c r="D249" s="139" t="s">
        <v>1746</v>
      </c>
      <c r="E249" s="140" t="s">
        <v>3104</v>
      </c>
      <c r="F249" s="140" t="s">
        <v>3448</v>
      </c>
      <c r="G249" s="139" t="s">
        <v>1740</v>
      </c>
      <c r="H249" s="141" t="n">
        <v>650000000</v>
      </c>
      <c r="I249" s="135" t="str">
        <f aca="false">CONCATENATE(F249,D249)</f>
        <v>21201MODERNIZAÇÃO DA GESTÃO DO IASPI</v>
      </c>
      <c r="J249" s="136" t="s">
        <v>3157</v>
      </c>
    </row>
    <row r="250" customFormat="false" ht="15" hidden="false" customHeight="false" outlineLevel="0" collapsed="false">
      <c r="A250" s="132" t="s">
        <v>97</v>
      </c>
      <c r="B250" s="62" t="s">
        <v>2991</v>
      </c>
      <c r="C250" s="62" t="s">
        <v>3000</v>
      </c>
      <c r="D250" s="74" t="s">
        <v>1750</v>
      </c>
      <c r="E250" s="133" t="s">
        <v>3191</v>
      </c>
      <c r="F250" s="133" t="s">
        <v>3448</v>
      </c>
      <c r="G250" s="74" t="s">
        <v>1740</v>
      </c>
      <c r="H250" s="134" t="n">
        <v>188000000</v>
      </c>
      <c r="I250" s="135" t="str">
        <f aca="false">CONCATENATE(F250,D250)</f>
        <v>21201GESTÃO DO IASPI SAÚDE</v>
      </c>
      <c r="J250" s="136" t="s">
        <v>3160</v>
      </c>
    </row>
    <row r="251" customFormat="false" ht="15" hidden="false" customHeight="false" outlineLevel="0" collapsed="false">
      <c r="A251" s="132" t="s">
        <v>97</v>
      </c>
      <c r="B251" s="62" t="s">
        <v>2991</v>
      </c>
      <c r="C251" s="62" t="s">
        <v>3000</v>
      </c>
      <c r="D251" s="74" t="s">
        <v>1755</v>
      </c>
      <c r="E251" s="133" t="s">
        <v>3193</v>
      </c>
      <c r="F251" s="133" t="s">
        <v>3448</v>
      </c>
      <c r="G251" s="74" t="s">
        <v>1740</v>
      </c>
      <c r="H251" s="134" t="n">
        <v>410000000</v>
      </c>
      <c r="I251" s="135" t="str">
        <f aca="false">CONCATENATE(F251,D251)</f>
        <v>21201GESTÃO DO PLAMTA</v>
      </c>
      <c r="J251" s="136" t="s">
        <v>3162</v>
      </c>
    </row>
    <row r="252" customFormat="false" ht="15" hidden="false" customHeight="false" outlineLevel="0" collapsed="false">
      <c r="A252" s="142" t="s">
        <v>51</v>
      </c>
      <c r="B252" s="143" t="s">
        <v>2887</v>
      </c>
      <c r="C252" s="143" t="s">
        <v>2886</v>
      </c>
      <c r="D252" s="144" t="s">
        <v>1741</v>
      </c>
      <c r="E252" s="145" t="s">
        <v>3242</v>
      </c>
      <c r="F252" s="145" t="s">
        <v>3448</v>
      </c>
      <c r="G252" s="144" t="s">
        <v>3449</v>
      </c>
      <c r="H252" s="146" t="n">
        <v>1600000</v>
      </c>
      <c r="I252" s="135" t="str">
        <f aca="false">CONCATENATE(F252,D252)</f>
        <v>21201FORTALECIMENTO ADMINISTRATIVO E MELHORIA DA INFRAESTRUTURA DO IASPI</v>
      </c>
      <c r="J252" s="136" t="s">
        <v>3164</v>
      </c>
    </row>
    <row r="253" customFormat="false" ht="15" hidden="false" customHeight="false" outlineLevel="0" collapsed="false">
      <c r="A253" s="137" t="s">
        <v>94</v>
      </c>
      <c r="B253" s="138" t="s">
        <v>2991</v>
      </c>
      <c r="C253" s="138" t="s">
        <v>2997</v>
      </c>
      <c r="D253" s="139" t="s">
        <v>1763</v>
      </c>
      <c r="E253" s="140" t="s">
        <v>3106</v>
      </c>
      <c r="F253" s="140" t="s">
        <v>3450</v>
      </c>
      <c r="G253" s="139" t="s">
        <v>1759</v>
      </c>
      <c r="H253" s="141" t="n">
        <v>0</v>
      </c>
      <c r="I253" s="135" t="str">
        <f aca="false">CONCATENATE(F253,D253)</f>
        <v>21203GESTÃO DO FUNDO DE PREVIDÊNCIA</v>
      </c>
      <c r="J253" s="136" t="s">
        <v>3166</v>
      </c>
    </row>
    <row r="254" customFormat="false" ht="15" hidden="false" customHeight="false" outlineLevel="0" collapsed="false">
      <c r="A254" s="137" t="s">
        <v>96</v>
      </c>
      <c r="B254" s="138" t="s">
        <v>2991</v>
      </c>
      <c r="C254" s="138" t="s">
        <v>2999</v>
      </c>
      <c r="D254" s="139" t="s">
        <v>1765</v>
      </c>
      <c r="E254" s="140" t="s">
        <v>3187</v>
      </c>
      <c r="F254" s="140" t="s">
        <v>3450</v>
      </c>
      <c r="G254" s="139" t="s">
        <v>1759</v>
      </c>
      <c r="H254" s="141" t="n">
        <v>3500000000</v>
      </c>
      <c r="I254" s="135" t="str">
        <f aca="false">CONCATENATE(F254,D254)</f>
        <v>21203CONCESSÃO DE BENEFÍCIOS PREVIDENCIÁRIOS AOS SERVIDORES DO ESTADO</v>
      </c>
      <c r="J254" s="136" t="s">
        <v>3168</v>
      </c>
    </row>
    <row r="255" customFormat="false" ht="15" hidden="false" customHeight="false" outlineLevel="0" collapsed="false">
      <c r="A255" s="142" t="s">
        <v>51</v>
      </c>
      <c r="B255" s="143" t="s">
        <v>2887</v>
      </c>
      <c r="C255" s="143" t="s">
        <v>2886</v>
      </c>
      <c r="D255" s="144" t="s">
        <v>1760</v>
      </c>
      <c r="E255" s="145" t="s">
        <v>3243</v>
      </c>
      <c r="F255" s="145" t="s">
        <v>3450</v>
      </c>
      <c r="G255" s="144" t="s">
        <v>1759</v>
      </c>
      <c r="H255" s="146" t="n">
        <v>11500000</v>
      </c>
      <c r="I255" s="135" t="str">
        <f aca="false">CONCATENATE(F255,D255)</f>
        <v>21203MODERNIZAÇÃO DA GESTÃO E DA INFRAESTRUTURA DA PREVIDÊNCIA</v>
      </c>
      <c r="J255" s="136" t="s">
        <v>3170</v>
      </c>
    </row>
    <row r="256" customFormat="false" ht="15" hidden="false" customHeight="false" outlineLevel="0" collapsed="false">
      <c r="A256" s="137" t="s">
        <v>94</v>
      </c>
      <c r="B256" s="138" t="s">
        <v>2991</v>
      </c>
      <c r="C256" s="138" t="s">
        <v>2997</v>
      </c>
      <c r="D256" s="139" t="s">
        <v>1813</v>
      </c>
      <c r="E256" s="140" t="s">
        <v>3108</v>
      </c>
      <c r="F256" s="140" t="s">
        <v>3451</v>
      </c>
      <c r="G256" s="139" t="s">
        <v>1778</v>
      </c>
      <c r="H256" s="141" t="n">
        <v>28000000</v>
      </c>
      <c r="I256" s="135" t="str">
        <f aca="false">CONCATENATE(F256,D256)</f>
        <v>21204COORDENAÇÃO DA ATI</v>
      </c>
      <c r="J256" s="136" t="s">
        <v>3172</v>
      </c>
    </row>
    <row r="257" customFormat="false" ht="15" hidden="false" customHeight="false" outlineLevel="0" collapsed="false">
      <c r="A257" s="142" t="s">
        <v>51</v>
      </c>
      <c r="B257" s="143" t="s">
        <v>2887</v>
      </c>
      <c r="C257" s="143" t="s">
        <v>2886</v>
      </c>
      <c r="D257" s="144" t="s">
        <v>1779</v>
      </c>
      <c r="E257" s="145" t="s">
        <v>3245</v>
      </c>
      <c r="F257" s="145" t="s">
        <v>3451</v>
      </c>
      <c r="G257" s="144" t="s">
        <v>1778</v>
      </c>
      <c r="H257" s="146" t="n">
        <v>5000000</v>
      </c>
      <c r="I257" s="135" t="str">
        <f aca="false">CONCATENATE(F257,D257)</f>
        <v>21204GERENCIAMENTO DOCUMENTAL E SISTEMAS DE INFORMAÇÃO</v>
      </c>
      <c r="J257" s="136" t="s">
        <v>3174</v>
      </c>
    </row>
    <row r="258" customFormat="false" ht="15" hidden="false" customHeight="false" outlineLevel="0" collapsed="false">
      <c r="A258" s="142" t="s">
        <v>51</v>
      </c>
      <c r="B258" s="143" t="s">
        <v>2887</v>
      </c>
      <c r="C258" s="143" t="s">
        <v>2886</v>
      </c>
      <c r="D258" s="144" t="s">
        <v>1793</v>
      </c>
      <c r="E258" s="145" t="s">
        <v>3247</v>
      </c>
      <c r="F258" s="145" t="s">
        <v>3451</v>
      </c>
      <c r="G258" s="144" t="s">
        <v>1778</v>
      </c>
      <c r="H258" s="146" t="n">
        <v>3500000</v>
      </c>
      <c r="I258" s="135" t="str">
        <f aca="false">CONCATENATE(F258,D258)</f>
        <v>21204MODERNIZAÇÃO ADMINISTRATIVA</v>
      </c>
      <c r="J258" s="136" t="s">
        <v>3176</v>
      </c>
    </row>
    <row r="259" customFormat="false" ht="15" hidden="false" customHeight="false" outlineLevel="0" collapsed="false">
      <c r="A259" s="132" t="s">
        <v>53</v>
      </c>
      <c r="B259" s="62" t="s">
        <v>2887</v>
      </c>
      <c r="C259" s="62" t="s">
        <v>2890</v>
      </c>
      <c r="D259" s="74" t="s">
        <v>1807</v>
      </c>
      <c r="E259" s="133" t="s">
        <v>3292</v>
      </c>
      <c r="F259" s="133" t="s">
        <v>3451</v>
      </c>
      <c r="G259" s="74" t="s">
        <v>1778</v>
      </c>
      <c r="H259" s="134" t="n">
        <v>6500000</v>
      </c>
      <c r="I259" s="135" t="str">
        <f aca="false">CONCATENATE(F259,D259)</f>
        <v>21204CENTRO DE PROCESSAMENTO E ARMAZENAMENTO DE DADOS (DATA CENTER)</v>
      </c>
      <c r="J259" s="136" t="s">
        <v>3178</v>
      </c>
    </row>
    <row r="260" customFormat="false" ht="15" hidden="false" customHeight="false" outlineLevel="0" collapsed="false">
      <c r="A260" s="132" t="s">
        <v>53</v>
      </c>
      <c r="B260" s="62" t="s">
        <v>2887</v>
      </c>
      <c r="C260" s="62" t="s">
        <v>2890</v>
      </c>
      <c r="D260" s="74" t="s">
        <v>1797</v>
      </c>
      <c r="E260" s="133" t="s">
        <v>3294</v>
      </c>
      <c r="F260" s="133" t="s">
        <v>3451</v>
      </c>
      <c r="G260" s="74" t="s">
        <v>1778</v>
      </c>
      <c r="H260" s="134" t="n">
        <v>38000000</v>
      </c>
      <c r="I260" s="135" t="str">
        <f aca="false">CONCATENATE(F260,D260)</f>
        <v>21204INCLUSÃO SOCIAL ATRAVÉS DA TECNOLOGIA DA INFORMAÇÃO</v>
      </c>
      <c r="J260" s="136" t="s">
        <v>3180</v>
      </c>
    </row>
    <row r="261" customFormat="false" ht="15" hidden="false" customHeight="false" outlineLevel="0" collapsed="false">
      <c r="A261" s="132" t="s">
        <v>53</v>
      </c>
      <c r="B261" s="62" t="s">
        <v>2887</v>
      </c>
      <c r="C261" s="62" t="s">
        <v>2890</v>
      </c>
      <c r="D261" s="74" t="s">
        <v>1790</v>
      </c>
      <c r="E261" s="133" t="s">
        <v>3296</v>
      </c>
      <c r="F261" s="133" t="s">
        <v>3451</v>
      </c>
      <c r="G261" s="74" t="s">
        <v>1778</v>
      </c>
      <c r="H261" s="134" t="n">
        <v>18000000</v>
      </c>
      <c r="I261" s="135" t="str">
        <f aca="false">CONCATENATE(F261,D261)</f>
        <v>21204REDE GOVERNO INFOVIA</v>
      </c>
      <c r="J261" s="136" t="s">
        <v>3182</v>
      </c>
    </row>
    <row r="262" customFormat="false" ht="15" hidden="false" customHeight="false" outlineLevel="0" collapsed="false">
      <c r="A262" s="137" t="s">
        <v>94</v>
      </c>
      <c r="B262" s="138" t="s">
        <v>2991</v>
      </c>
      <c r="C262" s="138" t="s">
        <v>2997</v>
      </c>
      <c r="D262" s="139" t="s">
        <v>1870</v>
      </c>
      <c r="E262" s="140" t="s">
        <v>3110</v>
      </c>
      <c r="F262" s="140" t="s">
        <v>3452</v>
      </c>
      <c r="G262" s="139" t="s">
        <v>1817</v>
      </c>
      <c r="H262" s="141" t="n">
        <v>409572000</v>
      </c>
      <c r="I262" s="135" t="str">
        <f aca="false">CONCATENATE(F262,D262)</f>
        <v>21205MANUTENÇÃO E GESTÃO DA EMGERPI</v>
      </c>
      <c r="J262" s="136" t="s">
        <v>3062</v>
      </c>
    </row>
    <row r="263" customFormat="false" ht="15" hidden="false" customHeight="false" outlineLevel="0" collapsed="false">
      <c r="A263" s="142" t="s">
        <v>51</v>
      </c>
      <c r="B263" s="143" t="s">
        <v>2887</v>
      </c>
      <c r="C263" s="143" t="s">
        <v>2886</v>
      </c>
      <c r="D263" s="144" t="s">
        <v>1818</v>
      </c>
      <c r="E263" s="145" t="s">
        <v>3249</v>
      </c>
      <c r="F263" s="145" t="s">
        <v>3452</v>
      </c>
      <c r="G263" s="144" t="s">
        <v>1817</v>
      </c>
      <c r="H263" s="146" t="n">
        <v>9040000</v>
      </c>
      <c r="I263" s="135" t="str">
        <f aca="false">CONCATENATE(F263,D263)</f>
        <v>21205MODERNIZAÇÃO DA EMGERPI</v>
      </c>
      <c r="J263" s="136" t="s">
        <v>3103</v>
      </c>
    </row>
    <row r="264" customFormat="false" ht="15" hidden="false" customHeight="false" outlineLevel="0" collapsed="false">
      <c r="A264" s="132" t="s">
        <v>71</v>
      </c>
      <c r="B264" s="62" t="s">
        <v>2887</v>
      </c>
      <c r="C264" s="62" t="s">
        <v>2944</v>
      </c>
      <c r="D264" s="74" t="s">
        <v>1840</v>
      </c>
      <c r="E264" s="133" t="s">
        <v>3453</v>
      </c>
      <c r="F264" s="133" t="s">
        <v>3452</v>
      </c>
      <c r="G264" s="74" t="s">
        <v>1817</v>
      </c>
      <c r="H264" s="134" t="n">
        <v>200000</v>
      </c>
      <c r="I264" s="135" t="str">
        <f aca="false">CONCATENATE(F264,D264)</f>
        <v>21205REGULARIZAÇÃO, CONSTRUÇÃO, REFORMA E AMPLIAÇÃO DE UNIDADES HABITACIONAIS</v>
      </c>
      <c r="J264" s="136" t="s">
        <v>3199</v>
      </c>
    </row>
    <row r="265" customFormat="false" ht="15" hidden="false" customHeight="false" outlineLevel="0" collapsed="false">
      <c r="A265" s="132" t="s">
        <v>71</v>
      </c>
      <c r="B265" s="62" t="s">
        <v>2887</v>
      </c>
      <c r="C265" s="62" t="s">
        <v>2944</v>
      </c>
      <c r="D265" s="74" t="s">
        <v>1834</v>
      </c>
      <c r="E265" s="133" t="s">
        <v>3454</v>
      </c>
      <c r="F265" s="133" t="s">
        <v>3452</v>
      </c>
      <c r="G265" s="74" t="s">
        <v>1817</v>
      </c>
      <c r="H265" s="134" t="n">
        <v>6660000</v>
      </c>
      <c r="I265" s="135" t="str">
        <f aca="false">CONCATENATE(F265,D265)</f>
        <v>21205REGULARIZAÇÃO FUNDIÁRIA URBANA DE EMPREENDIMENTOS HABITACIONAIS INCORPORADOS PELA EMGERPI</v>
      </c>
      <c r="J265" s="136" t="s">
        <v>3200</v>
      </c>
    </row>
    <row r="266" customFormat="false" ht="15" hidden="false" customHeight="false" outlineLevel="0" collapsed="false">
      <c r="A266" s="137" t="s">
        <v>72</v>
      </c>
      <c r="B266" s="138" t="s">
        <v>2887</v>
      </c>
      <c r="C266" s="138" t="s">
        <v>2947</v>
      </c>
      <c r="D266" s="139" t="s">
        <v>1842</v>
      </c>
      <c r="E266" s="140" t="s">
        <v>3455</v>
      </c>
      <c r="F266" s="140" t="s">
        <v>3452</v>
      </c>
      <c r="G266" s="139" t="s">
        <v>1817</v>
      </c>
      <c r="H266" s="141" t="n">
        <v>100000</v>
      </c>
      <c r="I266" s="135" t="str">
        <f aca="false">CONCATENATE(F266,D266)</f>
        <v>21205REGULARIZAÇÃO DA IMPLANTAÇÃO, REFORMA E AMPLIAÇÃO DE SISTEMAS DE ABASTECIMENTO DE ÁGUA</v>
      </c>
      <c r="J266" s="136" t="s">
        <v>3201</v>
      </c>
    </row>
    <row r="267" customFormat="false" ht="15" hidden="false" customHeight="false" outlineLevel="0" collapsed="false">
      <c r="A267" s="132" t="s">
        <v>73</v>
      </c>
      <c r="B267" s="62" t="s">
        <v>2887</v>
      </c>
      <c r="C267" s="62" t="s">
        <v>2950</v>
      </c>
      <c r="D267" s="74" t="s">
        <v>1867</v>
      </c>
      <c r="E267" s="133" t="s">
        <v>3456</v>
      </c>
      <c r="F267" s="133" t="s">
        <v>3452</v>
      </c>
      <c r="G267" s="74" t="s">
        <v>1817</v>
      </c>
      <c r="H267" s="134" t="n">
        <v>100000</v>
      </c>
      <c r="I267" s="135" t="str">
        <f aca="false">CONCATENATE(F267,D267)</f>
        <v>21205REGULARIZAÇÃO, CONSTRUÇÃO, REFORMA E AMPLIAÇÃO DE ESTRADAS E VIAS ASFÁLTICA, PARALELEPÍPEDO, POLIÉDRICA E VICINAL</v>
      </c>
      <c r="J267" s="136" t="s">
        <v>3056</v>
      </c>
    </row>
    <row r="268" customFormat="false" ht="15" hidden="false" customHeight="false" outlineLevel="0" collapsed="false">
      <c r="A268" s="137" t="s">
        <v>74</v>
      </c>
      <c r="B268" s="138" t="s">
        <v>2887</v>
      </c>
      <c r="C268" s="138" t="s">
        <v>2953</v>
      </c>
      <c r="D268" s="139" t="s">
        <v>1845</v>
      </c>
      <c r="E268" s="140" t="s">
        <v>3457</v>
      </c>
      <c r="F268" s="140" t="s">
        <v>3452</v>
      </c>
      <c r="G268" s="139" t="s">
        <v>1817</v>
      </c>
      <c r="H268" s="141" t="n">
        <v>8520000</v>
      </c>
      <c r="I268" s="135" t="str">
        <f aca="false">CONCATENATE(F268,D268)</f>
        <v>21205REGULARIZAÇÃO, CONSTRUÇÃO, REFORMA E AMPLIAÇÃO DE INFRAESTRUTURA</v>
      </c>
      <c r="J268" s="136" t="s">
        <v>3064</v>
      </c>
    </row>
    <row r="269" customFormat="false" ht="15" hidden="false" customHeight="false" outlineLevel="0" collapsed="false">
      <c r="A269" s="137" t="s">
        <v>82</v>
      </c>
      <c r="B269" s="138" t="s">
        <v>2887</v>
      </c>
      <c r="C269" s="138" t="s">
        <v>2976</v>
      </c>
      <c r="D269" s="139" t="s">
        <v>1849</v>
      </c>
      <c r="E269" s="140" t="s">
        <v>3458</v>
      </c>
      <c r="F269" s="140" t="s">
        <v>3452</v>
      </c>
      <c r="G269" s="139" t="s">
        <v>1817</v>
      </c>
      <c r="H269" s="141" t="n">
        <v>120000</v>
      </c>
      <c r="I269" s="135" t="str">
        <f aca="false">CONCATENATE(F269,D269)</f>
        <v>21205EXPLORAÇÃO DE JAZIDAS DE CALCÁRIO</v>
      </c>
      <c r="J269" s="136" t="s">
        <v>3459</v>
      </c>
    </row>
    <row r="270" customFormat="false" ht="15" hidden="false" customHeight="false" outlineLevel="0" collapsed="false">
      <c r="A270" s="137" t="s">
        <v>96</v>
      </c>
      <c r="B270" s="138" t="s">
        <v>2991</v>
      </c>
      <c r="C270" s="138" t="s">
        <v>2999</v>
      </c>
      <c r="D270" s="139" t="s">
        <v>3460</v>
      </c>
      <c r="E270" s="140" t="s">
        <v>3189</v>
      </c>
      <c r="F270" s="140" t="s">
        <v>3461</v>
      </c>
      <c r="G270" s="139" t="s">
        <v>1872</v>
      </c>
      <c r="H270" s="141" t="n">
        <v>150000000</v>
      </c>
      <c r="I270" s="135" t="str">
        <f aca="false">CONCATENATE(F270,D270)</f>
        <v>21206PREVIDÊNCIA DOS SERVIDORES DO ESTADO DO PAIUÍ</v>
      </c>
      <c r="J270" s="136" t="s">
        <v>3462</v>
      </c>
    </row>
    <row r="271" customFormat="false" ht="15" hidden="false" customHeight="false" outlineLevel="0" collapsed="false">
      <c r="A271" s="137" t="s">
        <v>94</v>
      </c>
      <c r="B271" s="138" t="s">
        <v>2991</v>
      </c>
      <c r="C271" s="138" t="s">
        <v>2997</v>
      </c>
      <c r="D271" s="139" t="s">
        <v>1907</v>
      </c>
      <c r="E271" s="140" t="s">
        <v>3112</v>
      </c>
      <c r="F271" s="140" t="s">
        <v>3463</v>
      </c>
      <c r="G271" s="139" t="s">
        <v>1874</v>
      </c>
      <c r="H271" s="141" t="n">
        <v>205300000</v>
      </c>
      <c r="I271" s="135" t="str">
        <f aca="false">CONCATENATE(F271,D271)</f>
        <v>22101FORTALECIMENTO INSTITUCIONAL DA SEJUS</v>
      </c>
      <c r="J271" s="136" t="s">
        <v>3464</v>
      </c>
    </row>
    <row r="272" customFormat="false" ht="15" hidden="false" customHeight="false" outlineLevel="0" collapsed="false">
      <c r="A272" s="142" t="s">
        <v>51</v>
      </c>
      <c r="B272" s="143" t="s">
        <v>2887</v>
      </c>
      <c r="C272" s="143" t="s">
        <v>2886</v>
      </c>
      <c r="D272" s="144" t="s">
        <v>1875</v>
      </c>
      <c r="E272" s="145" t="s">
        <v>3250</v>
      </c>
      <c r="F272" s="145" t="s">
        <v>3463</v>
      </c>
      <c r="G272" s="144" t="s">
        <v>1874</v>
      </c>
      <c r="H272" s="146" t="n">
        <v>4500000</v>
      </c>
      <c r="I272" s="135" t="str">
        <f aca="false">CONCATENATE(F272,D272)</f>
        <v>22101POLÍTICAS DE VALORIZAÇÃO DA SECRETARIA DE JUSTIÇA E DO SERVIDOR</v>
      </c>
      <c r="J272" s="136" t="s">
        <v>3465</v>
      </c>
    </row>
    <row r="273" customFormat="false" ht="15" hidden="false" customHeight="false" outlineLevel="0" collapsed="false">
      <c r="A273" s="132" t="s">
        <v>61</v>
      </c>
      <c r="B273" s="62" t="s">
        <v>2887</v>
      </c>
      <c r="C273" s="62" t="s">
        <v>2908</v>
      </c>
      <c r="D273" s="147" t="s">
        <v>1880</v>
      </c>
      <c r="E273" s="133" t="s">
        <v>3434</v>
      </c>
      <c r="F273" s="133" t="s">
        <v>3463</v>
      </c>
      <c r="G273" s="147" t="s">
        <v>1874</v>
      </c>
      <c r="H273" s="148" t="n">
        <v>120000000</v>
      </c>
      <c r="I273" s="135" t="str">
        <f aca="false">CONCATENATE(F273,D273)</f>
        <v>22101CONSTRUÇÃO, REFORMA E AMPLIAÇÃO DO SISTEMA PENITENCIÁRIO</v>
      </c>
      <c r="J273" s="136" t="s">
        <v>3466</v>
      </c>
    </row>
    <row r="274" customFormat="false" ht="15" hidden="false" customHeight="false" outlineLevel="0" collapsed="false">
      <c r="A274" s="132" t="s">
        <v>61</v>
      </c>
      <c r="B274" s="62" t="s">
        <v>2887</v>
      </c>
      <c r="C274" s="62" t="s">
        <v>2908</v>
      </c>
      <c r="D274" s="147" t="s">
        <v>1886</v>
      </c>
      <c r="E274" s="133" t="s">
        <v>3436</v>
      </c>
      <c r="F274" s="133" t="s">
        <v>3463</v>
      </c>
      <c r="G274" s="147" t="s">
        <v>1874</v>
      </c>
      <c r="H274" s="148" t="n">
        <v>15000000</v>
      </c>
      <c r="I274" s="135" t="str">
        <f aca="false">CONCATENATE(F274,D274)</f>
        <v>22101DESENVOLVIMENTO DE PROJETOS VOLTADOS A REMISSÃO DE PENAS E PROMOÇÃO DE CIDADANIA</v>
      </c>
      <c r="J274" s="136" t="s">
        <v>3467</v>
      </c>
    </row>
    <row r="275" customFormat="false" ht="15" hidden="false" customHeight="false" outlineLevel="0" collapsed="false">
      <c r="A275" s="132" t="s">
        <v>61</v>
      </c>
      <c r="B275" s="62" t="s">
        <v>2887</v>
      </c>
      <c r="C275" s="62" t="s">
        <v>2908</v>
      </c>
      <c r="D275" s="147" t="s">
        <v>1894</v>
      </c>
      <c r="E275" s="133" t="s">
        <v>3439</v>
      </c>
      <c r="F275" s="133" t="s">
        <v>3463</v>
      </c>
      <c r="G275" s="147" t="s">
        <v>1874</v>
      </c>
      <c r="H275" s="148" t="n">
        <v>29800000</v>
      </c>
      <c r="I275" s="135" t="str">
        <f aca="false">CONCATENATE(F275,D275)</f>
        <v>22101PROMOÇÃO DE AÇÕES SOCIOECONÔMICAS E EDUCATIVAS AOS DETENTOS E AMPLA MODERNIZAÇÃO DOS ESTABELECIMENTOS PENITENCIÁRIOS</v>
      </c>
      <c r="J275" s="136" t="s">
        <v>3468</v>
      </c>
    </row>
    <row r="276" customFormat="false" ht="15" hidden="false" customHeight="false" outlineLevel="0" collapsed="false">
      <c r="A276" s="132" t="s">
        <v>95</v>
      </c>
      <c r="B276" s="62" t="s">
        <v>2991</v>
      </c>
      <c r="C276" s="62" t="s">
        <v>2998</v>
      </c>
      <c r="D276" s="74" t="s">
        <v>1923</v>
      </c>
      <c r="E276" s="133" t="s">
        <v>3181</v>
      </c>
      <c r="F276" s="133" t="s">
        <v>3469</v>
      </c>
      <c r="G276" s="74" t="s">
        <v>1914</v>
      </c>
      <c r="H276" s="134" t="n">
        <v>558470000</v>
      </c>
      <c r="I276" s="135" t="str">
        <f aca="false">CONCATENATE(F276,D276)</f>
        <v>24101ENCARGOS PATRONAIS E CONTRIBUTIVOS</v>
      </c>
      <c r="J276" s="136" t="s">
        <v>3196</v>
      </c>
    </row>
    <row r="277" customFormat="false" ht="15" hidden="false" customHeight="false" outlineLevel="0" collapsed="false">
      <c r="A277" s="132" t="s">
        <v>95</v>
      </c>
      <c r="B277" s="62" t="s">
        <v>2991</v>
      </c>
      <c r="C277" s="62" t="s">
        <v>2998</v>
      </c>
      <c r="D277" s="74" t="s">
        <v>1915</v>
      </c>
      <c r="E277" s="133" t="s">
        <v>3183</v>
      </c>
      <c r="F277" s="133" t="s">
        <v>3469</v>
      </c>
      <c r="G277" s="74" t="s">
        <v>1914</v>
      </c>
      <c r="H277" s="134" t="n">
        <v>2812000000</v>
      </c>
      <c r="I277" s="135" t="str">
        <f aca="false">CONCATENATE(F277,D277)</f>
        <v>24101GESTÃO DA DÍVIDA PÚBLICA</v>
      </c>
      <c r="J277" s="136" t="s">
        <v>3395</v>
      </c>
    </row>
    <row r="278" customFormat="false" ht="15" hidden="false" customHeight="false" outlineLevel="0" collapsed="false">
      <c r="A278" s="132" t="s">
        <v>95</v>
      </c>
      <c r="B278" s="62" t="s">
        <v>2991</v>
      </c>
      <c r="C278" s="62" t="s">
        <v>2998</v>
      </c>
      <c r="D278" s="74" t="s">
        <v>1941</v>
      </c>
      <c r="E278" s="133" t="s">
        <v>3185</v>
      </c>
      <c r="F278" s="133" t="s">
        <v>3469</v>
      </c>
      <c r="G278" s="74" t="s">
        <v>1914</v>
      </c>
      <c r="H278" s="134" t="n">
        <v>160000000</v>
      </c>
      <c r="I278" s="135" t="str">
        <f aca="false">CONCATENATE(F278,D278)</f>
        <v>24101INVESTIMENTO EM PARTICIPAÇÕES SOCIETÁRIAS</v>
      </c>
      <c r="J278" s="136" t="s">
        <v>3397</v>
      </c>
    </row>
    <row r="279" customFormat="false" ht="15" hidden="false" customHeight="false" outlineLevel="0" collapsed="false">
      <c r="A279" s="132" t="s">
        <v>89</v>
      </c>
      <c r="B279" s="62" t="s">
        <v>2991</v>
      </c>
      <c r="C279" s="62" t="s">
        <v>2993</v>
      </c>
      <c r="D279" s="74" t="s">
        <v>1954</v>
      </c>
      <c r="E279" s="133" t="s">
        <v>3026</v>
      </c>
      <c r="F279" s="133" t="s">
        <v>3470</v>
      </c>
      <c r="G279" s="74" t="s">
        <v>1947</v>
      </c>
      <c r="H279" s="134" t="n">
        <v>800000</v>
      </c>
      <c r="I279" s="135" t="str">
        <f aca="false">CONCATENATE(F279,D279)</f>
        <v>25101APERFEIÇOAMENTO FUNCIONAL DE MEMBROS E SERVIDORES</v>
      </c>
      <c r="J279" s="136" t="s">
        <v>3399</v>
      </c>
    </row>
    <row r="280" customFormat="false" ht="15" hidden="false" customHeight="false" outlineLevel="0" collapsed="false">
      <c r="A280" s="132" t="s">
        <v>89</v>
      </c>
      <c r="B280" s="62" t="s">
        <v>2991</v>
      </c>
      <c r="C280" s="62" t="s">
        <v>2993</v>
      </c>
      <c r="D280" s="74" t="s">
        <v>1979</v>
      </c>
      <c r="E280" s="133" t="s">
        <v>3029</v>
      </c>
      <c r="F280" s="133" t="s">
        <v>3470</v>
      </c>
      <c r="G280" s="74" t="s">
        <v>1947</v>
      </c>
      <c r="H280" s="134" t="n">
        <v>26740000</v>
      </c>
      <c r="I280" s="135" t="str">
        <f aca="false">CONCATENATE(F280,D280)</f>
        <v>25101CONSTRUÇÃO, REFORMA E AMPLIAÇÃO DE SEDES ADMINISTRATIVAS E PROMOTORIAS DE JUSTIÇA</v>
      </c>
      <c r="J280" s="136" t="s">
        <v>3401</v>
      </c>
    </row>
    <row r="281" customFormat="false" ht="15" hidden="false" customHeight="false" outlineLevel="0" collapsed="false">
      <c r="A281" s="132" t="s">
        <v>89</v>
      </c>
      <c r="B281" s="62" t="s">
        <v>2991</v>
      </c>
      <c r="C281" s="62" t="s">
        <v>2993</v>
      </c>
      <c r="D281" s="74" t="s">
        <v>1982</v>
      </c>
      <c r="E281" s="133" t="s">
        <v>3031</v>
      </c>
      <c r="F281" s="133" t="s">
        <v>3470</v>
      </c>
      <c r="G281" s="74" t="s">
        <v>1947</v>
      </c>
      <c r="H281" s="134" t="n">
        <v>17200000</v>
      </c>
      <c r="I281" s="135" t="str">
        <f aca="false">CONCATENATE(F281,D281)</f>
        <v>25101IMPLANTAÇÃO DE AÇÕES DE SEGURANÇA INSTITUCIONAL</v>
      </c>
      <c r="J281" s="136" t="s">
        <v>3403</v>
      </c>
    </row>
    <row r="282" customFormat="false" ht="15" hidden="false" customHeight="false" outlineLevel="0" collapsed="false">
      <c r="A282" s="132" t="s">
        <v>89</v>
      </c>
      <c r="B282" s="62" t="s">
        <v>2991</v>
      </c>
      <c r="C282" s="62" t="s">
        <v>2993</v>
      </c>
      <c r="D282" s="74" t="s">
        <v>1976</v>
      </c>
      <c r="E282" s="133" t="s">
        <v>3033</v>
      </c>
      <c r="F282" s="133" t="s">
        <v>3470</v>
      </c>
      <c r="G282" s="74" t="s">
        <v>1947</v>
      </c>
      <c r="H282" s="134" t="n">
        <v>40400000</v>
      </c>
      <c r="I282" s="135" t="str">
        <f aca="false">CONCATENATE(F282,D282)</f>
        <v>25101PAGAMENTO DE PASSIVOS DE MEMBROS E SERVIDORES</v>
      </c>
      <c r="J282" s="136" t="s">
        <v>3419</v>
      </c>
    </row>
    <row r="283" customFormat="false" ht="15" hidden="false" customHeight="false" outlineLevel="0" collapsed="false">
      <c r="A283" s="132" t="s">
        <v>89</v>
      </c>
      <c r="B283" s="62" t="s">
        <v>2991</v>
      </c>
      <c r="C283" s="62" t="s">
        <v>2993</v>
      </c>
      <c r="D283" s="74" t="s">
        <v>1958</v>
      </c>
      <c r="E283" s="133" t="s">
        <v>3035</v>
      </c>
      <c r="F283" s="133" t="s">
        <v>3470</v>
      </c>
      <c r="G283" s="74" t="s">
        <v>1947</v>
      </c>
      <c r="H283" s="134" t="n">
        <v>715724489</v>
      </c>
      <c r="I283" s="135" t="str">
        <f aca="false">CONCATENATE(F283,D283)</f>
        <v>25101RENOVAÇÃO E OTIMIZAÇÃO DA ESTRUTURA ADMINISTRATIVA DO MINISTÉRIO PÚBLICO</v>
      </c>
      <c r="J283" s="136" t="s">
        <v>3427</v>
      </c>
    </row>
    <row r="284" customFormat="false" ht="15" hidden="false" customHeight="false" outlineLevel="0" collapsed="false">
      <c r="A284" s="142" t="s">
        <v>51</v>
      </c>
      <c r="B284" s="143" t="s">
        <v>2887</v>
      </c>
      <c r="C284" s="143" t="s">
        <v>2886</v>
      </c>
      <c r="D284" s="144" t="s">
        <v>1946</v>
      </c>
      <c r="E284" s="145" t="s">
        <v>3252</v>
      </c>
      <c r="F284" s="145" t="s">
        <v>3470</v>
      </c>
      <c r="G284" s="144" t="s">
        <v>1947</v>
      </c>
      <c r="H284" s="146" t="n">
        <v>45000000</v>
      </c>
      <c r="I284" s="135" t="str">
        <f aca="false">CONCATENATE(F284,D284)</f>
        <v>25101FORTALECIMENTO DE PARCERIAS</v>
      </c>
      <c r="J284" s="136" t="s">
        <v>3428</v>
      </c>
    </row>
    <row r="285" customFormat="false" ht="15" hidden="false" customHeight="false" outlineLevel="0" collapsed="false">
      <c r="A285" s="137" t="s">
        <v>90</v>
      </c>
      <c r="B285" s="138" t="s">
        <v>2887</v>
      </c>
      <c r="C285" s="138" t="s">
        <v>182</v>
      </c>
      <c r="D285" s="139" t="s">
        <v>1985</v>
      </c>
      <c r="E285" s="140" t="s">
        <v>3471</v>
      </c>
      <c r="F285" s="140" t="s">
        <v>3470</v>
      </c>
      <c r="G285" s="139" t="s">
        <v>1947</v>
      </c>
      <c r="H285" s="141" t="n">
        <v>35000000</v>
      </c>
      <c r="I285" s="135" t="str">
        <f aca="false">CONCATENATE(F285,D285)</f>
        <v>25101DEFESA DA ORDEM JURÍDICA, DO REGIME DEMOCRÁTICO E DOS INTERESSES SOCIAIS E INDIVIDUAIS INDISPONÍVEIS</v>
      </c>
      <c r="J285" s="136" t="s">
        <v>3429</v>
      </c>
    </row>
    <row r="286" customFormat="false" ht="15" hidden="false" customHeight="false" outlineLevel="0" collapsed="false">
      <c r="A286" s="137" t="s">
        <v>90</v>
      </c>
      <c r="B286" s="138" t="s">
        <v>2887</v>
      </c>
      <c r="C286" s="138" t="s">
        <v>182</v>
      </c>
      <c r="D286" s="139" t="s">
        <v>1991</v>
      </c>
      <c r="E286" s="140" t="s">
        <v>3472</v>
      </c>
      <c r="F286" s="140" t="s">
        <v>3470</v>
      </c>
      <c r="G286" s="139" t="s">
        <v>1947</v>
      </c>
      <c r="H286" s="141" t="n">
        <v>4200000</v>
      </c>
      <c r="I286" s="135" t="str">
        <f aca="false">CONCATENATE(F286,D286)</f>
        <v>25101ESTRUTURAÇÃO E FORTALECIMENTO DAS AÇÕES DO GRUPO DE ATUAÇÃO ESPECIAL DE COMBATE AO CRIME ORGANIZADO (GAECO)</v>
      </c>
      <c r="J286" s="136" t="s">
        <v>3430</v>
      </c>
    </row>
    <row r="287" customFormat="false" ht="15" hidden="false" customHeight="false" outlineLevel="0" collapsed="false">
      <c r="A287" s="137" t="s">
        <v>90</v>
      </c>
      <c r="B287" s="138" t="s">
        <v>2887</v>
      </c>
      <c r="C287" s="138" t="s">
        <v>182</v>
      </c>
      <c r="D287" s="139" t="s">
        <v>1993</v>
      </c>
      <c r="E287" s="140" t="s">
        <v>3473</v>
      </c>
      <c r="F287" s="140" t="s">
        <v>3470</v>
      </c>
      <c r="G287" s="139" t="s">
        <v>1947</v>
      </c>
      <c r="H287" s="141" t="n">
        <v>42800000</v>
      </c>
      <c r="I287" s="135" t="str">
        <f aca="false">CONCATENATE(F287,D287)</f>
        <v>25101REESTRUTURAÇÃO ORGANIZACIONAL E DE PROCESSOS</v>
      </c>
      <c r="J287" s="136" t="s">
        <v>3474</v>
      </c>
    </row>
    <row r="288" customFormat="false" ht="15" hidden="false" customHeight="false" outlineLevel="0" collapsed="false">
      <c r="A288" s="132" t="s">
        <v>89</v>
      </c>
      <c r="B288" s="62" t="s">
        <v>2991</v>
      </c>
      <c r="C288" s="62" t="s">
        <v>2993</v>
      </c>
      <c r="D288" s="74" t="s">
        <v>1998</v>
      </c>
      <c r="E288" s="133" t="s">
        <v>3036</v>
      </c>
      <c r="F288" s="133" t="s">
        <v>3475</v>
      </c>
      <c r="G288" s="74" t="s">
        <v>1999</v>
      </c>
      <c r="H288" s="134" t="n">
        <v>12000000</v>
      </c>
      <c r="I288" s="135" t="str">
        <f aca="false">CONCATENATE(F288,D288)</f>
        <v>25102MODERNIZAÇÃO DO MINISTÉRIO PÚBLICO ESTADUAL</v>
      </c>
      <c r="J288" s="136" t="s">
        <v>3476</v>
      </c>
    </row>
    <row r="289" customFormat="false" ht="15" hidden="false" customHeight="false" outlineLevel="0" collapsed="false">
      <c r="A289" s="137" t="s">
        <v>90</v>
      </c>
      <c r="B289" s="138" t="s">
        <v>2887</v>
      </c>
      <c r="C289" s="138" t="s">
        <v>182</v>
      </c>
      <c r="D289" s="139" t="s">
        <v>2011</v>
      </c>
      <c r="E289" s="140" t="s">
        <v>3477</v>
      </c>
      <c r="F289" s="140" t="s">
        <v>3478</v>
      </c>
      <c r="G289" s="139" t="s">
        <v>2010</v>
      </c>
      <c r="H289" s="141" t="n">
        <v>5000000</v>
      </c>
      <c r="I289" s="135" t="str">
        <f aca="false">CONCATENATE(F289,D289)</f>
        <v>25104AÇÕES E SERVIÇOS DE PROTEÇÃO E DEFESA DOS DIREITOS DOS CONSUMIDORES</v>
      </c>
      <c r="J289" s="136" t="s">
        <v>3479</v>
      </c>
    </row>
    <row r="290" customFormat="false" ht="15" hidden="false" customHeight="false" outlineLevel="0" collapsed="false">
      <c r="A290" s="137" t="s">
        <v>94</v>
      </c>
      <c r="B290" s="138" t="s">
        <v>2991</v>
      </c>
      <c r="C290" s="138" t="s">
        <v>2997</v>
      </c>
      <c r="D290" s="139" t="s">
        <v>2062</v>
      </c>
      <c r="E290" s="140" t="s">
        <v>3114</v>
      </c>
      <c r="F290" s="140" t="s">
        <v>3480</v>
      </c>
      <c r="G290" s="139" t="s">
        <v>2020</v>
      </c>
      <c r="H290" s="141" t="n">
        <v>1557501172</v>
      </c>
      <c r="I290" s="135" t="str">
        <f aca="false">CONCATENATE(F290,D290)</f>
        <v>26101COORDENAÇÃO GERAL DA POLÍCIA MILITAR</v>
      </c>
      <c r="J290" s="136" t="s">
        <v>3481</v>
      </c>
    </row>
    <row r="291" customFormat="false" ht="15" hidden="false" customHeight="false" outlineLevel="0" collapsed="false">
      <c r="A291" s="142" t="s">
        <v>51</v>
      </c>
      <c r="B291" s="143" t="s">
        <v>2887</v>
      </c>
      <c r="C291" s="143" t="s">
        <v>2886</v>
      </c>
      <c r="D291" s="144" t="s">
        <v>2021</v>
      </c>
      <c r="E291" s="145" t="s">
        <v>3254</v>
      </c>
      <c r="F291" s="145" t="s">
        <v>3480</v>
      </c>
      <c r="G291" s="144" t="s">
        <v>2020</v>
      </c>
      <c r="H291" s="146" t="n">
        <v>18110000</v>
      </c>
      <c r="I291" s="135" t="str">
        <f aca="false">CONCATENATE(F291,D291)</f>
        <v>26101MODERNIZAÇÃO DA GESTÃO DOS RECURSOS DA POLÍCIA MILITAR DO PIAUÍ</v>
      </c>
      <c r="J291" s="136" t="s">
        <v>3482</v>
      </c>
    </row>
    <row r="292" customFormat="false" ht="15" hidden="false" customHeight="false" outlineLevel="0" collapsed="false">
      <c r="A292" s="137" t="s">
        <v>60</v>
      </c>
      <c r="B292" s="138" t="s">
        <v>2887</v>
      </c>
      <c r="C292" s="138" t="s">
        <v>2905</v>
      </c>
      <c r="D292" s="139" t="s">
        <v>2046</v>
      </c>
      <c r="E292" s="140" t="s">
        <v>3431</v>
      </c>
      <c r="F292" s="140" t="s">
        <v>3480</v>
      </c>
      <c r="G292" s="139" t="s">
        <v>2020</v>
      </c>
      <c r="H292" s="141" t="n">
        <v>3052000</v>
      </c>
      <c r="I292" s="135" t="str">
        <f aca="false">CONCATENATE(F292,D292)</f>
        <v>26101ENFRENTAMENTO DAS DIVERSAS FORMAS DE VIOLÊNCIAS NO ESTADO DO PIAUÍ</v>
      </c>
      <c r="J292" s="136" t="s">
        <v>3483</v>
      </c>
    </row>
    <row r="293" customFormat="false" ht="15" hidden="false" customHeight="false" outlineLevel="0" collapsed="false">
      <c r="A293" s="137" t="s">
        <v>60</v>
      </c>
      <c r="B293" s="138" t="s">
        <v>2887</v>
      </c>
      <c r="C293" s="138" t="s">
        <v>2905</v>
      </c>
      <c r="D293" s="139" t="s">
        <v>2028</v>
      </c>
      <c r="E293" s="140" t="s">
        <v>3433</v>
      </c>
      <c r="F293" s="140" t="s">
        <v>3480</v>
      </c>
      <c r="G293" s="139" t="s">
        <v>2020</v>
      </c>
      <c r="H293" s="141" t="n">
        <v>141647535</v>
      </c>
      <c r="I293" s="135" t="str">
        <f aca="false">CONCATENATE(F293,D293)</f>
        <v>26101RESTRUTURAÇÃO DAS INSTALAÇÕES FÍSICAS E AQUISIÇÃO DE EQUIPAMENTOS PARA POLÍCIA MILITAR DO PIAUÍ.</v>
      </c>
      <c r="J293" s="136" t="s">
        <v>3484</v>
      </c>
    </row>
    <row r="294" customFormat="false" ht="15" hidden="false" customHeight="false" outlineLevel="0" collapsed="false">
      <c r="A294" s="132" t="s">
        <v>83</v>
      </c>
      <c r="B294" s="62" t="s">
        <v>2887</v>
      </c>
      <c r="C294" s="62" t="s">
        <v>2979</v>
      </c>
      <c r="D294" s="74" t="s">
        <v>2057</v>
      </c>
      <c r="E294" s="133" t="s">
        <v>3485</v>
      </c>
      <c r="F294" s="133" t="s">
        <v>3480</v>
      </c>
      <c r="G294" s="74" t="s">
        <v>2020</v>
      </c>
      <c r="H294" s="134" t="n">
        <v>2280000</v>
      </c>
      <c r="I294" s="135" t="str">
        <f aca="false">CONCATENATE(F294,D294)</f>
        <v>26101FORTALECIMENTO DE POLÍTICAS DE PREVENÇÃO À VIOLÊNCIA NO TRÂNSITO</v>
      </c>
      <c r="J294" s="136" t="s">
        <v>3486</v>
      </c>
    </row>
    <row r="295" customFormat="false" ht="15" hidden="false" customHeight="false" outlineLevel="0" collapsed="false">
      <c r="A295" s="137" t="s">
        <v>94</v>
      </c>
      <c r="B295" s="138" t="s">
        <v>2991</v>
      </c>
      <c r="C295" s="138" t="s">
        <v>2997</v>
      </c>
      <c r="D295" s="139" t="s">
        <v>2071</v>
      </c>
      <c r="E295" s="140" t="n">
        <v>2444</v>
      </c>
      <c r="F295" s="140" t="s">
        <v>3487</v>
      </c>
      <c r="G295" s="139" t="s">
        <v>2065</v>
      </c>
      <c r="H295" s="141" t="n">
        <v>90926472</v>
      </c>
      <c r="I295" s="135" t="str">
        <f aca="false">CONCATENATE(F295,D295)</f>
        <v>26102COORDENAÇÃO DO HOSPITAL DIRCEU ARCOVERDE DA PM-PI</v>
      </c>
      <c r="J295" s="136" t="s">
        <v>3488</v>
      </c>
    </row>
    <row r="296" customFormat="false" ht="15" hidden="false" customHeight="false" outlineLevel="0" collapsed="false">
      <c r="A296" s="142" t="s">
        <v>51</v>
      </c>
      <c r="B296" s="143" t="s">
        <v>2887</v>
      </c>
      <c r="C296" s="143" t="s">
        <v>2886</v>
      </c>
      <c r="D296" s="144" t="s">
        <v>2064</v>
      </c>
      <c r="E296" s="145" t="s">
        <v>3256</v>
      </c>
      <c r="F296" s="145" t="s">
        <v>3487</v>
      </c>
      <c r="G296" s="144" t="s">
        <v>2065</v>
      </c>
      <c r="H296" s="146" t="n">
        <v>232050</v>
      </c>
      <c r="I296" s="135" t="str">
        <f aca="false">CONCATENATE(F296,D296)</f>
        <v>26102CAPACITAÇÃO TÉCNICA E VALORIZAÇÃO HUMANA DOS FUNCIONÁRIOS</v>
      </c>
      <c r="J296" s="136" t="s">
        <v>3489</v>
      </c>
    </row>
    <row r="297" customFormat="false" ht="15" hidden="false" customHeight="false" outlineLevel="0" collapsed="false">
      <c r="A297" s="142" t="s">
        <v>55</v>
      </c>
      <c r="B297" s="143" t="s">
        <v>2887</v>
      </c>
      <c r="C297" s="143" t="s">
        <v>2893</v>
      </c>
      <c r="D297" s="144" t="s">
        <v>2068</v>
      </c>
      <c r="E297" s="145" t="s">
        <v>3377</v>
      </c>
      <c r="F297" s="145" t="s">
        <v>3487</v>
      </c>
      <c r="G297" s="144" t="s">
        <v>2065</v>
      </c>
      <c r="H297" s="146" t="n">
        <v>54859618</v>
      </c>
      <c r="I297" s="135" t="str">
        <f aca="false">CONCATENATE(F297,D297)</f>
        <v>26102ASSISTÊNCIA HOSPITALAR E AMBULATÓRIAL DE MÉDIA E ALTA COMPLEXIDADE À POPULAÇÃO</v>
      </c>
      <c r="J297" s="136" t="s">
        <v>3490</v>
      </c>
    </row>
    <row r="298" customFormat="false" ht="15" hidden="false" customHeight="false" outlineLevel="0" collapsed="false">
      <c r="A298" s="137" t="s">
        <v>94</v>
      </c>
      <c r="B298" s="138" t="s">
        <v>2991</v>
      </c>
      <c r="C298" s="138" t="s">
        <v>2997</v>
      </c>
      <c r="D298" s="139" t="s">
        <v>2074</v>
      </c>
      <c r="E298" s="140" t="s">
        <v>3117</v>
      </c>
      <c r="F298" s="140" t="s">
        <v>3491</v>
      </c>
      <c r="G298" s="139" t="s">
        <v>2073</v>
      </c>
      <c r="H298" s="141" t="n">
        <v>1120000</v>
      </c>
      <c r="I298" s="135" t="str">
        <f aca="false">CONCATENATE(F298,D298)</f>
        <v>26103COORDENAÇÃO GERAL DO 2º BATALHÃO DA POLÍCIA MILITAR</v>
      </c>
      <c r="J298" s="136" t="s">
        <v>3492</v>
      </c>
    </row>
    <row r="299" customFormat="false" ht="15" hidden="false" customHeight="false" outlineLevel="0" collapsed="false">
      <c r="A299" s="137" t="s">
        <v>94</v>
      </c>
      <c r="B299" s="138" t="s">
        <v>2991</v>
      </c>
      <c r="C299" s="138" t="s">
        <v>2997</v>
      </c>
      <c r="D299" s="139" t="s">
        <v>2078</v>
      </c>
      <c r="E299" s="140" t="s">
        <v>3119</v>
      </c>
      <c r="F299" s="140" t="s">
        <v>3493</v>
      </c>
      <c r="G299" s="139" t="s">
        <v>2077</v>
      </c>
      <c r="H299" s="141" t="n">
        <v>1120000</v>
      </c>
      <c r="I299" s="135" t="str">
        <f aca="false">CONCATENATE(F299,D299)</f>
        <v>26104COORDENAÇÃO GERAL DO 3º BATALHÃO DA POLÍCIA MILITAR</v>
      </c>
      <c r="J299" s="136" t="s">
        <v>3494</v>
      </c>
    </row>
    <row r="300" customFormat="false" ht="15" hidden="false" customHeight="false" outlineLevel="0" collapsed="false">
      <c r="A300" s="137" t="s">
        <v>94</v>
      </c>
      <c r="B300" s="138" t="s">
        <v>2991</v>
      </c>
      <c r="C300" s="138" t="s">
        <v>2997</v>
      </c>
      <c r="D300" s="139" t="s">
        <v>2081</v>
      </c>
      <c r="E300" s="140" t="s">
        <v>3121</v>
      </c>
      <c r="F300" s="140" t="s">
        <v>3495</v>
      </c>
      <c r="G300" s="139" t="s">
        <v>2080</v>
      </c>
      <c r="H300" s="141" t="n">
        <v>1120000</v>
      </c>
      <c r="I300" s="135" t="str">
        <f aca="false">CONCATENATE(F300,D300)</f>
        <v>26105COORDENAÇÃO GERAL DO 4º BATALHÃO DA POLÍCIA MILITAR</v>
      </c>
      <c r="J300" s="136" t="s">
        <v>3496</v>
      </c>
    </row>
    <row r="301" customFormat="false" ht="15" hidden="false" customHeight="false" outlineLevel="0" collapsed="false">
      <c r="A301" s="137" t="s">
        <v>94</v>
      </c>
      <c r="B301" s="138" t="s">
        <v>2991</v>
      </c>
      <c r="C301" s="138" t="s">
        <v>2997</v>
      </c>
      <c r="D301" s="139" t="s">
        <v>2085</v>
      </c>
      <c r="E301" s="140" t="s">
        <v>3123</v>
      </c>
      <c r="F301" s="140" t="s">
        <v>3497</v>
      </c>
      <c r="G301" s="139" t="s">
        <v>2084</v>
      </c>
      <c r="H301" s="141" t="n">
        <v>1120000</v>
      </c>
      <c r="I301" s="135" t="str">
        <f aca="false">CONCATENATE(F301,D301)</f>
        <v>26106COORDENAÇÃO GERAL DO 7º BATALHÃO DA POLÍCIA MILITAR</v>
      </c>
      <c r="J301" s="136" t="s">
        <v>3498</v>
      </c>
    </row>
    <row r="302" customFormat="false" ht="15" hidden="false" customHeight="false" outlineLevel="0" collapsed="false">
      <c r="A302" s="137" t="s">
        <v>94</v>
      </c>
      <c r="B302" s="138" t="s">
        <v>2991</v>
      </c>
      <c r="C302" s="138" t="s">
        <v>2997</v>
      </c>
      <c r="D302" s="139" t="s">
        <v>2091</v>
      </c>
      <c r="E302" s="140" t="s">
        <v>3125</v>
      </c>
      <c r="F302" s="140" t="s">
        <v>3499</v>
      </c>
      <c r="G302" s="139" t="s">
        <v>2087</v>
      </c>
      <c r="H302" s="141" t="n">
        <v>1216000</v>
      </c>
      <c r="I302" s="135" t="str">
        <f aca="false">CONCATENATE(F302,D302)</f>
        <v>26107COORDENAÇÃO GERAL DA ACADEMIA DA POLÍCIA MILITAR</v>
      </c>
      <c r="J302" s="136" t="s">
        <v>3500</v>
      </c>
    </row>
    <row r="303" customFormat="false" ht="15" hidden="false" customHeight="false" outlineLevel="0" collapsed="false">
      <c r="A303" s="142" t="s">
        <v>51</v>
      </c>
      <c r="B303" s="143" t="s">
        <v>2887</v>
      </c>
      <c r="C303" s="143" t="s">
        <v>2886</v>
      </c>
      <c r="D303" s="144" t="s">
        <v>2088</v>
      </c>
      <c r="E303" s="145" t="s">
        <v>3258</v>
      </c>
      <c r="F303" s="145" t="s">
        <v>3499</v>
      </c>
      <c r="G303" s="144" t="s">
        <v>2087</v>
      </c>
      <c r="H303" s="146" t="n">
        <v>884000</v>
      </c>
      <c r="I303" s="135" t="str">
        <f aca="false">CONCATENATE(F303,D303)</f>
        <v>26107FORMAÇÃO DE PESSOAS E CAPACITAÇÃO DE POLICIAIS MILITARES</v>
      </c>
      <c r="J303" s="136" t="s">
        <v>3501</v>
      </c>
    </row>
    <row r="304" customFormat="false" ht="15" hidden="false" customHeight="false" outlineLevel="0" collapsed="false">
      <c r="A304" s="137" t="s">
        <v>94</v>
      </c>
      <c r="B304" s="138" t="s">
        <v>2991</v>
      </c>
      <c r="C304" s="138" t="s">
        <v>2997</v>
      </c>
      <c r="D304" s="139" t="s">
        <v>2094</v>
      </c>
      <c r="E304" s="140" t="s">
        <v>3127</v>
      </c>
      <c r="F304" s="140" t="s">
        <v>3502</v>
      </c>
      <c r="G304" s="139" t="s">
        <v>2093</v>
      </c>
      <c r="H304" s="141" t="n">
        <v>1120000</v>
      </c>
      <c r="I304" s="135" t="str">
        <f aca="false">CONCATENATE(F304,D304)</f>
        <v>26108COORDENAÇÃO GERAL DO 10º BATALHÃO DA POLÍCIA MILITAR</v>
      </c>
      <c r="J304" s="136" t="s">
        <v>3453</v>
      </c>
    </row>
    <row r="305" customFormat="false" ht="15" hidden="false" customHeight="false" outlineLevel="0" collapsed="false">
      <c r="A305" s="137" t="s">
        <v>94</v>
      </c>
      <c r="B305" s="138" t="s">
        <v>2991</v>
      </c>
      <c r="C305" s="138" t="s">
        <v>2997</v>
      </c>
      <c r="D305" s="139" t="s">
        <v>2097</v>
      </c>
      <c r="E305" s="140" t="s">
        <v>3129</v>
      </c>
      <c r="F305" s="140" t="s">
        <v>3503</v>
      </c>
      <c r="G305" s="139" t="s">
        <v>2096</v>
      </c>
      <c r="H305" s="141" t="n">
        <v>1120000</v>
      </c>
      <c r="I305" s="135" t="str">
        <f aca="false">CONCATENATE(F305,D305)</f>
        <v>26109COORDENAÇÃO GERAL DO 11º BATALHÃO DA POLÍCIA MILITAR - SÃO RAIMUNDO NONATO</v>
      </c>
      <c r="J305" s="136" t="s">
        <v>3454</v>
      </c>
    </row>
    <row r="306" customFormat="false" ht="15" hidden="false" customHeight="false" outlineLevel="0" collapsed="false">
      <c r="A306" s="137" t="s">
        <v>94</v>
      </c>
      <c r="B306" s="138" t="s">
        <v>2991</v>
      </c>
      <c r="C306" s="138" t="s">
        <v>2997</v>
      </c>
      <c r="D306" s="139" t="s">
        <v>2100</v>
      </c>
      <c r="E306" s="140" t="s">
        <v>3131</v>
      </c>
      <c r="F306" s="140" t="s">
        <v>3504</v>
      </c>
      <c r="G306" s="139" t="s">
        <v>2099</v>
      </c>
      <c r="H306" s="141" t="n">
        <v>1120000</v>
      </c>
      <c r="I306" s="135" t="str">
        <f aca="false">CONCATENATE(F306,D306)</f>
        <v>26110COORDENAÇÃO GERAL DO 12º BATALHÃO DA POLÍCIA MILITAR - PIRIPIRI</v>
      </c>
      <c r="J306" s="136" t="s">
        <v>3505</v>
      </c>
    </row>
    <row r="307" customFormat="false" ht="15" hidden="false" customHeight="false" outlineLevel="0" collapsed="false">
      <c r="A307" s="137" t="s">
        <v>94</v>
      </c>
      <c r="B307" s="138" t="s">
        <v>2991</v>
      </c>
      <c r="C307" s="138" t="s">
        <v>2997</v>
      </c>
      <c r="D307" s="139" t="s">
        <v>2103</v>
      </c>
      <c r="E307" s="140" t="s">
        <v>3133</v>
      </c>
      <c r="F307" s="140" t="s">
        <v>3506</v>
      </c>
      <c r="G307" s="139" t="s">
        <v>3507</v>
      </c>
      <c r="H307" s="141" t="n">
        <v>1120000</v>
      </c>
      <c r="I307" s="135" t="str">
        <f aca="false">CONCATENATE(F307,D307)</f>
        <v>26111COORDENAÇÃO GERAL DO 14º BATALHÃO DA POLÍCIA MILITAR - OEIRAS</v>
      </c>
      <c r="J307" s="136" t="s">
        <v>3508</v>
      </c>
    </row>
    <row r="308" customFormat="false" ht="15" hidden="false" customHeight="false" outlineLevel="0" collapsed="false">
      <c r="A308" s="137" t="s">
        <v>94</v>
      </c>
      <c r="B308" s="138" t="s">
        <v>2991</v>
      </c>
      <c r="C308" s="138" t="s">
        <v>2997</v>
      </c>
      <c r="D308" s="139" t="s">
        <v>2106</v>
      </c>
      <c r="E308" s="140" t="s">
        <v>3135</v>
      </c>
      <c r="F308" s="140" t="s">
        <v>3509</v>
      </c>
      <c r="G308" s="139" t="s">
        <v>2105</v>
      </c>
      <c r="H308" s="141" t="n">
        <v>1120000</v>
      </c>
      <c r="I308" s="135" t="str">
        <f aca="false">CONCATENATE(F308,D308)</f>
        <v>26112COORDENAÇÃO GERAL DO 15º BATALHÃO DA POLÍCIA MILITAR</v>
      </c>
      <c r="J308" s="136" t="s">
        <v>3510</v>
      </c>
    </row>
    <row r="309" customFormat="false" ht="15" hidden="false" customHeight="false" outlineLevel="0" collapsed="false">
      <c r="A309" s="137" t="s">
        <v>94</v>
      </c>
      <c r="B309" s="138" t="s">
        <v>2991</v>
      </c>
      <c r="C309" s="138" t="s">
        <v>2997</v>
      </c>
      <c r="D309" s="139" t="s">
        <v>2109</v>
      </c>
      <c r="E309" s="140" t="n">
        <v>1545</v>
      </c>
      <c r="F309" s="140" t="s">
        <v>3511</v>
      </c>
      <c r="G309" s="139" t="s">
        <v>2108</v>
      </c>
      <c r="H309" s="141" t="n">
        <v>690000</v>
      </c>
      <c r="I309" s="135" t="str">
        <f aca="false">CONCATENATE(F309,D309)</f>
        <v>26113COORDENAÇÃO GERAL DO BATALHÃO DA 5º COMPANHIA DA POLÍCIA MILITAR - PAULISTANA</v>
      </c>
      <c r="J309" s="136" t="s">
        <v>3512</v>
      </c>
    </row>
    <row r="310" customFormat="false" ht="15" hidden="false" customHeight="false" outlineLevel="0" collapsed="false">
      <c r="A310" s="137" t="s">
        <v>94</v>
      </c>
      <c r="B310" s="138" t="s">
        <v>2991</v>
      </c>
      <c r="C310" s="138" t="s">
        <v>2997</v>
      </c>
      <c r="D310" s="139" t="s">
        <v>2112</v>
      </c>
      <c r="E310" s="140" t="s">
        <v>3138</v>
      </c>
      <c r="F310" s="140" t="s">
        <v>3513</v>
      </c>
      <c r="G310" s="139" t="s">
        <v>2111</v>
      </c>
      <c r="H310" s="141" t="n">
        <v>690000</v>
      </c>
      <c r="I310" s="135" t="str">
        <f aca="false">CONCATENATE(F310,D310)</f>
        <v>26114COORDENAÇÃO GERAL DA COMPANHIA INDEPENDENTE DE TURISMO - LUÍS CORREIA</v>
      </c>
      <c r="J310" s="136" t="s">
        <v>3514</v>
      </c>
    </row>
    <row r="311" customFormat="false" ht="15" hidden="false" customHeight="false" outlineLevel="0" collapsed="false">
      <c r="A311" s="137" t="s">
        <v>94</v>
      </c>
      <c r="B311" s="138" t="s">
        <v>2991</v>
      </c>
      <c r="C311" s="138" t="s">
        <v>2997</v>
      </c>
      <c r="D311" s="139" t="s">
        <v>2165</v>
      </c>
      <c r="E311" s="140" t="s">
        <v>3140</v>
      </c>
      <c r="F311" s="140" t="s">
        <v>3515</v>
      </c>
      <c r="G311" s="139" t="s">
        <v>2114</v>
      </c>
      <c r="H311" s="141" t="n">
        <v>43050000</v>
      </c>
      <c r="I311" s="135" t="str">
        <f aca="false">CONCATENATE(F311,D311)</f>
        <v>28101GESTÃO DA SECRETARIA ESTADUAL DE MEIO AMBIENTE E RECURSOS HÍDRICOS</v>
      </c>
      <c r="J311" s="136" t="s">
        <v>3516</v>
      </c>
    </row>
    <row r="312" customFormat="false" ht="15" hidden="false" customHeight="false" outlineLevel="0" collapsed="false">
      <c r="A312" s="150" t="s">
        <v>51</v>
      </c>
      <c r="B312" s="151" t="s">
        <v>2887</v>
      </c>
      <c r="C312" s="151" t="s">
        <v>2886</v>
      </c>
      <c r="D312" s="144" t="s">
        <v>2115</v>
      </c>
      <c r="E312" s="145" t="s">
        <v>3260</v>
      </c>
      <c r="F312" s="145" t="s">
        <v>3515</v>
      </c>
      <c r="G312" s="144" t="s">
        <v>2114</v>
      </c>
      <c r="H312" s="146" t="n">
        <v>8600000</v>
      </c>
      <c r="I312" s="135" t="str">
        <f aca="false">CONCATENATE(F312,D312)</f>
        <v>28101DESCENTRALIZAÇÃO E MODERNIZAÇÃO DA GESTÃO AMBIENTAL E DOS RECURSOS HÍDRICOS</v>
      </c>
      <c r="J312" s="136" t="s">
        <v>3517</v>
      </c>
    </row>
    <row r="313" customFormat="false" ht="15" hidden="false" customHeight="false" outlineLevel="0" collapsed="false">
      <c r="A313" s="137" t="s">
        <v>70</v>
      </c>
      <c r="B313" s="138" t="s">
        <v>2887</v>
      </c>
      <c r="C313" s="138" t="s">
        <v>2941</v>
      </c>
      <c r="D313" s="139" t="s">
        <v>2144</v>
      </c>
      <c r="E313" s="140" t="s">
        <v>3483</v>
      </c>
      <c r="F313" s="140" t="s">
        <v>3515</v>
      </c>
      <c r="G313" s="139" t="s">
        <v>2114</v>
      </c>
      <c r="H313" s="141" t="n">
        <v>4385793</v>
      </c>
      <c r="I313" s="135" t="str">
        <f aca="false">CONCATENATE(F313,D313)</f>
        <v>28101ADESÃO AO PROGRAMA DE ESTÍMULO DE DIVULGAÇÃO A QUALIDADE DA ÁGUA QUALIÁGUA</v>
      </c>
      <c r="J313" s="136" t="s">
        <v>3518</v>
      </c>
    </row>
    <row r="314" customFormat="false" ht="15" hidden="false" customHeight="false" outlineLevel="0" collapsed="false">
      <c r="A314" s="137" t="s">
        <v>70</v>
      </c>
      <c r="B314" s="138" t="s">
        <v>2887</v>
      </c>
      <c r="C314" s="138" t="s">
        <v>2941</v>
      </c>
      <c r="D314" s="139" t="s">
        <v>2159</v>
      </c>
      <c r="E314" s="140" t="s">
        <v>3484</v>
      </c>
      <c r="F314" s="140" t="s">
        <v>3515</v>
      </c>
      <c r="G314" s="139" t="s">
        <v>2114</v>
      </c>
      <c r="H314" s="141" t="n">
        <v>11000000</v>
      </c>
      <c r="I314" s="135" t="str">
        <f aca="false">CONCATENATE(F314,D314)</f>
        <v>28101AMPLIAÇÃO E MODERNIZAÇÃO DA REDE HIDROMETEOROLÓGICA DO ESTADO</v>
      </c>
      <c r="J314" s="136" t="s">
        <v>3519</v>
      </c>
    </row>
    <row r="315" customFormat="false" ht="15" hidden="false" customHeight="false" outlineLevel="0" collapsed="false">
      <c r="A315" s="137" t="s">
        <v>70</v>
      </c>
      <c r="B315" s="138" t="s">
        <v>2887</v>
      </c>
      <c r="C315" s="138" t="s">
        <v>2941</v>
      </c>
      <c r="D315" s="139" t="s">
        <v>2140</v>
      </c>
      <c r="E315" s="140" t="s">
        <v>3486</v>
      </c>
      <c r="F315" s="140" t="s">
        <v>3515</v>
      </c>
      <c r="G315" s="139" t="s">
        <v>2114</v>
      </c>
      <c r="H315" s="141" t="n">
        <v>16887900</v>
      </c>
      <c r="I315" s="135" t="str">
        <f aca="false">CONCATENATE(F315,D315)</f>
        <v>28101AMPLIAÇÃO, ESTRUTURAÇÃO E ADEQUAÇÃO DAS ÁREAS PROTEGIDAS</v>
      </c>
      <c r="J315" s="136" t="s">
        <v>3116</v>
      </c>
    </row>
    <row r="316" customFormat="false" ht="15" hidden="false" customHeight="false" outlineLevel="0" collapsed="false">
      <c r="A316" s="152" t="s">
        <v>70</v>
      </c>
      <c r="B316" s="153" t="s">
        <v>2887</v>
      </c>
      <c r="C316" s="153" t="s">
        <v>2941</v>
      </c>
      <c r="D316" s="139" t="s">
        <v>2124</v>
      </c>
      <c r="E316" s="140" t="s">
        <v>3488</v>
      </c>
      <c r="F316" s="140" t="s">
        <v>3515</v>
      </c>
      <c r="G316" s="139" t="s">
        <v>2114</v>
      </c>
      <c r="H316" s="141" t="n">
        <v>40000000</v>
      </c>
      <c r="I316" s="135" t="str">
        <f aca="false">CONCATENATE(F316,D316)</f>
        <v>28101CADASTRAMENTO NO CADASTRO NACIONAL DE USUÁRIOS DE RECURSOS HÍDRICOS (CNARH)</v>
      </c>
      <c r="J316" s="136" t="s">
        <v>3118</v>
      </c>
    </row>
    <row r="317" customFormat="false" ht="15" hidden="false" customHeight="false" outlineLevel="0" collapsed="false">
      <c r="A317" s="137" t="s">
        <v>70</v>
      </c>
      <c r="B317" s="138" t="s">
        <v>2887</v>
      </c>
      <c r="C317" s="138" t="s">
        <v>2941</v>
      </c>
      <c r="D317" s="139" t="s">
        <v>3520</v>
      </c>
      <c r="E317" s="140" t="s">
        <v>3489</v>
      </c>
      <c r="F317" s="140" t="s">
        <v>3515</v>
      </c>
      <c r="G317" s="139" t="s">
        <v>2114</v>
      </c>
      <c r="H317" s="141" t="n">
        <v>7001111</v>
      </c>
      <c r="I317" s="135" t="str">
        <f aca="false">CONCATENATE(F317,D317)</f>
        <v>28101DESENVOLVIMENTO SOCIOAMBIENTAL DA ÁREA DOS POÇOS JORRANTES DO VALE DO GURGUÉIA</v>
      </c>
      <c r="J317" s="136" t="s">
        <v>3268</v>
      </c>
    </row>
    <row r="318" customFormat="false" ht="15" hidden="false" customHeight="false" outlineLevel="0" collapsed="false">
      <c r="A318" s="137" t="s">
        <v>70</v>
      </c>
      <c r="B318" s="138" t="s">
        <v>2887</v>
      </c>
      <c r="C318" s="138" t="s">
        <v>2941</v>
      </c>
      <c r="D318" s="139" t="s">
        <v>2156</v>
      </c>
      <c r="E318" s="140" t="s">
        <v>3490</v>
      </c>
      <c r="F318" s="140" t="s">
        <v>3515</v>
      </c>
      <c r="G318" s="139" t="s">
        <v>2114</v>
      </c>
      <c r="H318" s="141" t="n">
        <v>32500000</v>
      </c>
      <c r="I318" s="135" t="str">
        <f aca="false">CONCATENATE(F318,D318)</f>
        <v>28101ELABORAÇÃO E IMPLEMENTAÇÃO DE INSTRUMENTOS DE PROMOÇÃO DO ORDENAMENTO E GESTÃO TERRITORIAL: ZEE E CAR</v>
      </c>
      <c r="J318" s="136" t="s">
        <v>3274</v>
      </c>
    </row>
    <row r="319" customFormat="false" ht="15" hidden="false" customHeight="false" outlineLevel="0" collapsed="false">
      <c r="A319" s="137" t="s">
        <v>70</v>
      </c>
      <c r="B319" s="138" t="s">
        <v>2887</v>
      </c>
      <c r="C319" s="138" t="s">
        <v>2941</v>
      </c>
      <c r="D319" s="139" t="s">
        <v>2120</v>
      </c>
      <c r="E319" s="140" t="s">
        <v>3492</v>
      </c>
      <c r="F319" s="140" t="s">
        <v>3515</v>
      </c>
      <c r="G319" s="139" t="s">
        <v>2114</v>
      </c>
      <c r="H319" s="141" t="n">
        <v>55313796</v>
      </c>
      <c r="I319" s="135" t="str">
        <f aca="false">CONCATENATE(F319,D319)</f>
        <v>28101ESTRUTURAÇÃO DO SISTEMA DE MONITORAMENTO E GESTÃO DA PROTEÇÃO AMBIENTAL</v>
      </c>
      <c r="J319" s="136" t="s">
        <v>3277</v>
      </c>
    </row>
    <row r="320" customFormat="false" ht="15" hidden="false" customHeight="false" outlineLevel="0" collapsed="false">
      <c r="A320" s="137" t="s">
        <v>70</v>
      </c>
      <c r="B320" s="138" t="s">
        <v>2887</v>
      </c>
      <c r="C320" s="138" t="s">
        <v>2941</v>
      </c>
      <c r="D320" s="139" t="s">
        <v>3521</v>
      </c>
      <c r="E320" s="140" t="s">
        <v>3494</v>
      </c>
      <c r="F320" s="140" t="s">
        <v>3515</v>
      </c>
      <c r="G320" s="139" t="s">
        <v>2114</v>
      </c>
      <c r="H320" s="141" t="n">
        <v>239610000</v>
      </c>
      <c r="I320" s="135" t="str">
        <f aca="false">CONCATENATE(F320,D320)</f>
        <v>28101GESTÃO E REGULARIZAÇÃO DO SISTEMA DE OFERTA DE ÁGUA DO ESTADO DO PIAUÍ</v>
      </c>
      <c r="J320" s="136" t="s">
        <v>3455</v>
      </c>
    </row>
    <row r="321" customFormat="false" ht="15" hidden="false" customHeight="false" outlineLevel="0" collapsed="false">
      <c r="A321" s="137" t="s">
        <v>70</v>
      </c>
      <c r="B321" s="138" t="s">
        <v>2887</v>
      </c>
      <c r="C321" s="138" t="s">
        <v>2941</v>
      </c>
      <c r="D321" s="139" t="s">
        <v>2163</v>
      </c>
      <c r="E321" s="140" t="s">
        <v>3496</v>
      </c>
      <c r="F321" s="140" t="s">
        <v>3515</v>
      </c>
      <c r="G321" s="139" t="s">
        <v>2114</v>
      </c>
      <c r="H321" s="141" t="n">
        <v>1200000</v>
      </c>
      <c r="I321" s="135" t="str">
        <f aca="false">CONCATENATE(F321,D321)</f>
        <v>28101IMPLEMENTAÇÃO E APERFEIÇOAMENTO DOS INSTRUMENTOS DE GESTÃO DE RECURSOS HÍDRICOS</v>
      </c>
      <c r="J321" s="136" t="s">
        <v>3522</v>
      </c>
    </row>
    <row r="322" customFormat="false" ht="15" hidden="false" customHeight="false" outlineLevel="0" collapsed="false">
      <c r="A322" s="137" t="s">
        <v>70</v>
      </c>
      <c r="B322" s="138" t="s">
        <v>2887</v>
      </c>
      <c r="C322" s="138" t="s">
        <v>2941</v>
      </c>
      <c r="D322" s="139" t="s">
        <v>2128</v>
      </c>
      <c r="E322" s="140" t="s">
        <v>3498</v>
      </c>
      <c r="F322" s="140" t="s">
        <v>3515</v>
      </c>
      <c r="G322" s="139" t="s">
        <v>2114</v>
      </c>
      <c r="H322" s="141" t="n">
        <v>10808162</v>
      </c>
      <c r="I322" s="135" t="str">
        <f aca="false">CONCATENATE(F322,D322)</f>
        <v>28101IMPLEMENTAÇÃO E GESTÃO DO PROGRAMA ESTADUAL DE EDUCAÇÃO AMBIENTAL</v>
      </c>
      <c r="J322" s="136" t="s">
        <v>3523</v>
      </c>
    </row>
    <row r="323" customFormat="false" ht="15" hidden="false" customHeight="false" outlineLevel="0" collapsed="false">
      <c r="A323" s="137" t="s">
        <v>70</v>
      </c>
      <c r="B323" s="138" t="s">
        <v>2887</v>
      </c>
      <c r="C323" s="138" t="s">
        <v>2941</v>
      </c>
      <c r="D323" s="139" t="s">
        <v>2147</v>
      </c>
      <c r="E323" s="140" t="s">
        <v>3500</v>
      </c>
      <c r="F323" s="140" t="s">
        <v>3515</v>
      </c>
      <c r="G323" s="139" t="s">
        <v>2114</v>
      </c>
      <c r="H323" s="141" t="n">
        <v>140415442</v>
      </c>
      <c r="I323" s="135" t="str">
        <f aca="false">CONCATENATE(F323,D323)</f>
        <v>28101RECUPERAÇÃO DAS ÁREAS E ECOSSISTEMAS DEGRADADOS E COMBATE À DESERTIFICAÇÃO</v>
      </c>
      <c r="J323" s="136" t="s">
        <v>3524</v>
      </c>
    </row>
    <row r="324" customFormat="false" ht="15" hidden="false" customHeight="false" outlineLevel="0" collapsed="false">
      <c r="A324" s="137" t="s">
        <v>70</v>
      </c>
      <c r="B324" s="138" t="s">
        <v>2887</v>
      </c>
      <c r="C324" s="138" t="s">
        <v>2941</v>
      </c>
      <c r="D324" s="139" t="s">
        <v>3525</v>
      </c>
      <c r="E324" s="140" t="s">
        <v>3501</v>
      </c>
      <c r="F324" s="140" t="s">
        <v>3515</v>
      </c>
      <c r="G324" s="139" t="s">
        <v>2114</v>
      </c>
      <c r="H324" s="141" t="n">
        <v>500000</v>
      </c>
      <c r="I324" s="135" t="str">
        <f aca="false">CONCATENATE(F324,D324)</f>
        <v>28101REVISÃO DO ARCABOUÇO LEGAL AMBIENTAL E HÍDRICO DO ESTADO</v>
      </c>
      <c r="J324" s="136" t="s">
        <v>3526</v>
      </c>
    </row>
    <row r="325" customFormat="false" ht="15" hidden="false" customHeight="false" outlineLevel="0" collapsed="false">
      <c r="A325" s="137" t="s">
        <v>94</v>
      </c>
      <c r="B325" s="138" t="s">
        <v>2991</v>
      </c>
      <c r="C325" s="138" t="s">
        <v>2997</v>
      </c>
      <c r="D325" s="139" t="s">
        <v>2218</v>
      </c>
      <c r="E325" s="140" t="s">
        <v>3142</v>
      </c>
      <c r="F325" s="140" t="s">
        <v>3527</v>
      </c>
      <c r="G325" s="139" t="s">
        <v>2167</v>
      </c>
      <c r="H325" s="141" t="n">
        <v>234440000</v>
      </c>
      <c r="I325" s="135" t="str">
        <f aca="false">CONCATENATE(F325,D325)</f>
        <v>30101ADMINISTRAÇÃO GERAL DA SECRETARIA DA ASSISTÊNCIA SOCIAL E CIDADANIA</v>
      </c>
      <c r="J325" s="136" t="s">
        <v>3528</v>
      </c>
    </row>
    <row r="326" customFormat="false" ht="15" hidden="false" customHeight="false" outlineLevel="0" collapsed="false">
      <c r="A326" s="142" t="s">
        <v>51</v>
      </c>
      <c r="B326" s="143" t="s">
        <v>2887</v>
      </c>
      <c r="C326" s="143" t="s">
        <v>2886</v>
      </c>
      <c r="D326" s="144" t="s">
        <v>2168</v>
      </c>
      <c r="E326" s="145" t="s">
        <v>3262</v>
      </c>
      <c r="F326" s="145" t="s">
        <v>3527</v>
      </c>
      <c r="G326" s="144" t="s">
        <v>2167</v>
      </c>
      <c r="H326" s="146" t="n">
        <v>23000000</v>
      </c>
      <c r="I326" s="135" t="str">
        <f aca="false">CONCATENATE(F326,D326)</f>
        <v>30101MODERNIZAÇÃO E APRIMORAMENTO DA GESTÃO DA SASC</v>
      </c>
      <c r="J326" s="136" t="s">
        <v>3456</v>
      </c>
    </row>
    <row r="327" customFormat="false" ht="15" hidden="false" customHeight="false" outlineLevel="0" collapsed="false">
      <c r="A327" s="132" t="s">
        <v>57</v>
      </c>
      <c r="B327" s="62" t="s">
        <v>2887</v>
      </c>
      <c r="C327" s="62" t="s">
        <v>2896</v>
      </c>
      <c r="D327" s="74" t="s">
        <v>2181</v>
      </c>
      <c r="E327" s="133" t="s">
        <v>3379</v>
      </c>
      <c r="F327" s="133" t="s">
        <v>3527</v>
      </c>
      <c r="G327" s="74" t="s">
        <v>2167</v>
      </c>
      <c r="H327" s="134" t="n">
        <v>2800000</v>
      </c>
      <c r="I327" s="135" t="str">
        <f aca="false">CONCATENATE(F327,D327)</f>
        <v>30101EXPANSÃO DAS AÇÕES DE INCLUSÃO PRODUTIVA ATRAVÉS DE PROJETOS DE ECONOMIA SOLIDÁRIA</v>
      </c>
      <c r="J327" s="136" t="s">
        <v>3529</v>
      </c>
    </row>
    <row r="328" customFormat="false" ht="15" hidden="false" customHeight="false" outlineLevel="0" collapsed="false">
      <c r="A328" s="132" t="s">
        <v>57</v>
      </c>
      <c r="B328" s="62" t="s">
        <v>2887</v>
      </c>
      <c r="C328" s="62" t="s">
        <v>2896</v>
      </c>
      <c r="D328" s="74" t="s">
        <v>2173</v>
      </c>
      <c r="E328" s="133" t="s">
        <v>3381</v>
      </c>
      <c r="F328" s="133" t="s">
        <v>3527</v>
      </c>
      <c r="G328" s="74" t="s">
        <v>2167</v>
      </c>
      <c r="H328" s="134" t="n">
        <v>3130000</v>
      </c>
      <c r="I328" s="135" t="str">
        <f aca="false">CONCATENATE(F328,D328)</f>
        <v>30101FORTALECIMENTO DA GESTÃO E APRIMORAMENTO DAS INSTÂNCIAS DE PACTUAÇÃO E CONTROLE SOCIAL E DA REDE DE PROTEÇÃO SOCIAL</v>
      </c>
      <c r="J328" s="136" t="s">
        <v>3530</v>
      </c>
    </row>
    <row r="329" customFormat="false" ht="15" hidden="false" customHeight="false" outlineLevel="0" collapsed="false">
      <c r="A329" s="132" t="s">
        <v>57</v>
      </c>
      <c r="B329" s="62" t="s">
        <v>2887</v>
      </c>
      <c r="C329" s="62" t="s">
        <v>2896</v>
      </c>
      <c r="D329" s="74" t="s">
        <v>2196</v>
      </c>
      <c r="E329" s="133" t="s">
        <v>3382</v>
      </c>
      <c r="F329" s="133" t="s">
        <v>3527</v>
      </c>
      <c r="G329" s="74" t="s">
        <v>2167</v>
      </c>
      <c r="H329" s="134" t="n">
        <v>32278385</v>
      </c>
      <c r="I329" s="135" t="str">
        <f aca="false">CONCATENATE(F329,D329)</f>
        <v>30101IMPLEMENTAÇÃO DE AÇÕES DE CIDADANIA A FAMÍLIAS EM SITUAÇÃO DE VULNERABILIDADE SOCIAL</v>
      </c>
      <c r="J329" s="136" t="s">
        <v>3531</v>
      </c>
    </row>
    <row r="330" customFormat="false" ht="15" hidden="false" customHeight="false" outlineLevel="0" collapsed="false">
      <c r="A330" s="132" t="s">
        <v>57</v>
      </c>
      <c r="B330" s="62" t="s">
        <v>2887</v>
      </c>
      <c r="C330" s="62" t="s">
        <v>2896</v>
      </c>
      <c r="D330" s="74" t="s">
        <v>2178</v>
      </c>
      <c r="E330" s="133" t="s">
        <v>3383</v>
      </c>
      <c r="F330" s="133" t="s">
        <v>3527</v>
      </c>
      <c r="G330" s="74" t="s">
        <v>2167</v>
      </c>
      <c r="H330" s="134" t="n">
        <v>23660000</v>
      </c>
      <c r="I330" s="135" t="str">
        <f aca="false">CONCATENATE(F330,D330)</f>
        <v>30101PROMOÇÃO DA SEGURANÇA ALIMENTAR</v>
      </c>
      <c r="J330" s="136" t="s">
        <v>3532</v>
      </c>
    </row>
    <row r="331" customFormat="false" ht="15" hidden="false" customHeight="false" outlineLevel="0" collapsed="false">
      <c r="A331" s="132" t="s">
        <v>57</v>
      </c>
      <c r="B331" s="62" t="s">
        <v>2887</v>
      </c>
      <c r="C331" s="62" t="s">
        <v>2896</v>
      </c>
      <c r="D331" s="74" t="s">
        <v>2183</v>
      </c>
      <c r="E331" s="133" t="s">
        <v>3384</v>
      </c>
      <c r="F331" s="133" t="s">
        <v>3527</v>
      </c>
      <c r="G331" s="74" t="s">
        <v>2167</v>
      </c>
      <c r="H331" s="134" t="n">
        <v>10070000</v>
      </c>
      <c r="I331" s="135" t="str">
        <f aca="false">CONCATENATE(F331,D331)</f>
        <v>30101PROMOÇÃO E DEFESA DE DIREITOS HUMANOS, COM ÊNFASE NAS PESSOAS COM DIREITOS VIOLADOS OU EM SITUAÇÃO DE IMINENTE VIOLAÇÃO</v>
      </c>
      <c r="J331" s="136" t="s">
        <v>3533</v>
      </c>
    </row>
    <row r="332" customFormat="false" ht="15" hidden="false" customHeight="false" outlineLevel="0" collapsed="false">
      <c r="A332" s="132" t="s">
        <v>57</v>
      </c>
      <c r="B332" s="62" t="s">
        <v>2887</v>
      </c>
      <c r="C332" s="62" t="s">
        <v>2896</v>
      </c>
      <c r="D332" s="74" t="s">
        <v>2241</v>
      </c>
      <c r="E332" s="133" t="s">
        <v>3385</v>
      </c>
      <c r="F332" s="133" t="s">
        <v>3534</v>
      </c>
      <c r="G332" s="74" t="s">
        <v>2227</v>
      </c>
      <c r="H332" s="134" t="n">
        <v>2000000</v>
      </c>
      <c r="I332" s="135" t="str">
        <f aca="false">CONCATENATE(F332,D332)</f>
        <v>30102APRIMORAMENTO DA GESTÃO DO CADASTRO ÚNICO E MONITORAMENTO DO PROGRAMA BOLSA FAMÍLIA</v>
      </c>
      <c r="J332" s="136" t="s">
        <v>3535</v>
      </c>
    </row>
    <row r="333" customFormat="false" ht="15" hidden="false" customHeight="false" outlineLevel="0" collapsed="false">
      <c r="A333" s="132" t="s">
        <v>57</v>
      </c>
      <c r="B333" s="62" t="s">
        <v>2887</v>
      </c>
      <c r="C333" s="62" t="s">
        <v>2896</v>
      </c>
      <c r="D333" s="74" t="s">
        <v>2236</v>
      </c>
      <c r="E333" s="133" t="s">
        <v>3387</v>
      </c>
      <c r="F333" s="133" t="s">
        <v>3534</v>
      </c>
      <c r="G333" s="74" t="s">
        <v>2227</v>
      </c>
      <c r="H333" s="134" t="n">
        <v>56522400</v>
      </c>
      <c r="I333" s="135" t="str">
        <f aca="false">CONCATENATE(F333,D333)</f>
        <v>30102COFINANCIAMENTO DA PROTEÇÃO SOCIAL BÁSICA POSSIBILITANDO A AMPLIAÇÃO, QUALIFICAÇÃO E MANUTENÇÃO DOS SERVIÇOS SOCIOASSISTENCIAIS, PROGRAMAS, BENEFÍCIOS E PROJETOS NO ÂMBITO DO SUAS</v>
      </c>
      <c r="J333" s="136" t="s">
        <v>3536</v>
      </c>
    </row>
    <row r="334" customFormat="false" ht="15" hidden="false" customHeight="false" outlineLevel="0" collapsed="false">
      <c r="A334" s="132" t="s">
        <v>57</v>
      </c>
      <c r="B334" s="62" t="s">
        <v>2887</v>
      </c>
      <c r="C334" s="62" t="s">
        <v>2896</v>
      </c>
      <c r="D334" s="74" t="s">
        <v>2257</v>
      </c>
      <c r="E334" s="133" t="s">
        <v>3388</v>
      </c>
      <c r="F334" s="133" t="s">
        <v>3534</v>
      </c>
      <c r="G334" s="74" t="s">
        <v>2227</v>
      </c>
      <c r="H334" s="134" t="n">
        <v>9926200</v>
      </c>
      <c r="I334" s="135" t="str">
        <f aca="false">CONCATENATE(F334,D334)</f>
        <v>30102COFINANCIAMENTO DA PROTEÇÃO SOCIAL ESPECIAL POSSIBILITANDO SUA AMPLIAÇÃO, QUALIFICAÇÃO E MANUTENÇÃO DOS SERVIÇOS E ESTRUTURAÇÃO DA REDE DE PROTEÇÃO SOCIAL ESPECIAL</v>
      </c>
      <c r="J334" s="136" t="s">
        <v>3537</v>
      </c>
    </row>
    <row r="335" customFormat="false" ht="15" hidden="false" customHeight="false" outlineLevel="0" collapsed="false">
      <c r="A335" s="132" t="s">
        <v>57</v>
      </c>
      <c r="B335" s="62" t="s">
        <v>2887</v>
      </c>
      <c r="C335" s="62" t="s">
        <v>2896</v>
      </c>
      <c r="D335" s="74" t="s">
        <v>2244</v>
      </c>
      <c r="E335" s="133" t="s">
        <v>3389</v>
      </c>
      <c r="F335" s="133" t="s">
        <v>3534</v>
      </c>
      <c r="G335" s="74" t="s">
        <v>2227</v>
      </c>
      <c r="H335" s="134" t="n">
        <v>23800000</v>
      </c>
      <c r="I335" s="135" t="str">
        <f aca="false">CONCATENATE(F335,D335)</f>
        <v>30102IMPLANTAÇÃO DE SERVIÇOS DE CARÁTER REGIONAL OU DE UNIDADES REGIONAIS DE PROTEÇÃO SOCIAL ESPECIAL DE MÉDIA E ALTA COMPLEXIDADE, PODENDO TER COMO REFERÊNCIA A EXISTÊNCIA DE COMARCAS, AS MICRORREGIÕES E O MAPA DE RISCO SOCIAL</v>
      </c>
      <c r="J335" s="136" t="s">
        <v>3538</v>
      </c>
    </row>
    <row r="336" customFormat="false" ht="15" hidden="false" customHeight="false" outlineLevel="0" collapsed="false">
      <c r="A336" s="132" t="s">
        <v>57</v>
      </c>
      <c r="B336" s="62" t="s">
        <v>2887</v>
      </c>
      <c r="C336" s="62" t="s">
        <v>2896</v>
      </c>
      <c r="D336" s="74" t="s">
        <v>2228</v>
      </c>
      <c r="E336" s="133" t="s">
        <v>3390</v>
      </c>
      <c r="F336" s="133" t="s">
        <v>3534</v>
      </c>
      <c r="G336" s="74" t="s">
        <v>2227</v>
      </c>
      <c r="H336" s="134" t="n">
        <v>10200000</v>
      </c>
      <c r="I336" s="135" t="str">
        <f aca="false">CONCATENATE(F336,D336)</f>
        <v>30102MODERNIZAÇÃO DA GESTÃO DO SISTEMA ÚNICO DA ASSISTÊNCIA SOCIAL</v>
      </c>
      <c r="J336" s="136" t="s">
        <v>3539</v>
      </c>
    </row>
    <row r="337" customFormat="false" ht="15" hidden="false" customHeight="false" outlineLevel="0" collapsed="false">
      <c r="A337" s="132" t="s">
        <v>57</v>
      </c>
      <c r="B337" s="62" t="s">
        <v>2887</v>
      </c>
      <c r="C337" s="62" t="s">
        <v>2896</v>
      </c>
      <c r="D337" s="74" t="s">
        <v>2233</v>
      </c>
      <c r="E337" s="133" t="s">
        <v>3392</v>
      </c>
      <c r="F337" s="133" t="s">
        <v>3534</v>
      </c>
      <c r="G337" s="74" t="s">
        <v>2227</v>
      </c>
      <c r="H337" s="134" t="n">
        <v>500000</v>
      </c>
      <c r="I337" s="135" t="str">
        <f aca="false">CONCATENATE(F337,D337)</f>
        <v>30102PROMOÇÃO DOS DIREITOS DE CRIANÇAS E ADOLESCENTES POR MEIO DA PROTEÇÃO SOCIAL BÁSICA E ESPECIAL COM O OBJETIVO DE ENFRENTAR AS SITUAÇÕES DE VIOLÊNCIA, DE TRABALHO INFANTIL E EXPLORAÇÃO SEXUAL</v>
      </c>
      <c r="J337" s="136" t="s">
        <v>3540</v>
      </c>
    </row>
    <row r="338" customFormat="false" ht="15" hidden="false" customHeight="false" outlineLevel="0" collapsed="false">
      <c r="A338" s="132" t="s">
        <v>57</v>
      </c>
      <c r="B338" s="62" t="s">
        <v>2887</v>
      </c>
      <c r="C338" s="62" t="s">
        <v>2896</v>
      </c>
      <c r="D338" s="74" t="s">
        <v>3541</v>
      </c>
      <c r="E338" s="133" t="s">
        <v>3394</v>
      </c>
      <c r="F338" s="133" t="s">
        <v>3542</v>
      </c>
      <c r="G338" s="74" t="s">
        <v>2263</v>
      </c>
      <c r="H338" s="134" t="n">
        <v>146000</v>
      </c>
      <c r="I338" s="135" t="str">
        <f aca="false">CONCATENATE(F338,D338)</f>
        <v>30104PROMOÇÃO DOS DIREITOS DAS CRIANÇAS E ADOLESCENTES MEDIANTE A PROTEÇÃO SOCIAL BÁSICA E ESPECIAL</v>
      </c>
      <c r="J338" s="136" t="s">
        <v>3543</v>
      </c>
    </row>
    <row r="339" customFormat="false" ht="15" hidden="false" customHeight="false" outlineLevel="0" collapsed="false">
      <c r="A339" s="132" t="s">
        <v>57</v>
      </c>
      <c r="B339" s="62" t="s">
        <v>2887</v>
      </c>
      <c r="C339" s="62" t="s">
        <v>2896</v>
      </c>
      <c r="D339" s="74" t="s">
        <v>2264</v>
      </c>
      <c r="E339" s="133" t="s">
        <v>3396</v>
      </c>
      <c r="F339" s="133" t="s">
        <v>3542</v>
      </c>
      <c r="G339" s="74" t="s">
        <v>2263</v>
      </c>
      <c r="H339" s="134" t="n">
        <v>34000000</v>
      </c>
      <c r="I339" s="135" t="str">
        <f aca="false">CONCATENATE(F339,D339)</f>
        <v>30104REORDENAMENTO DO ATENDIMENTO SOCIOEDUCATIVO DO ESTADO DO PIAUÍ, INCLUINDO A INFRAESTRUTURA FÍSICA, CONTRATAÇÃO E CAPACITAÇÃO DE RECURSOS HUMANOS</v>
      </c>
      <c r="J339" s="136" t="s">
        <v>3544</v>
      </c>
    </row>
    <row r="340" customFormat="false" ht="15" hidden="false" customHeight="false" outlineLevel="0" collapsed="false">
      <c r="A340" s="137" t="s">
        <v>94</v>
      </c>
      <c r="B340" s="138" t="s">
        <v>2991</v>
      </c>
      <c r="C340" s="138" t="s">
        <v>2997</v>
      </c>
      <c r="D340" s="139" t="s">
        <v>2276</v>
      </c>
      <c r="E340" s="140" t="s">
        <v>3145</v>
      </c>
      <c r="F340" s="140" t="s">
        <v>3545</v>
      </c>
      <c r="G340" s="139" t="s">
        <v>2271</v>
      </c>
      <c r="H340" s="141" t="n">
        <v>32117000</v>
      </c>
      <c r="I340" s="135" t="str">
        <f aca="false">CONCATENATE(F340,D340)</f>
        <v>33101ADMINISTRAÇÃO GERAL DE COMUNICAÇÃO SOCIAL</v>
      </c>
      <c r="J340" s="136" t="s">
        <v>3546</v>
      </c>
    </row>
    <row r="341" customFormat="false" ht="15" hidden="false" customHeight="false" outlineLevel="0" collapsed="false">
      <c r="A341" s="142" t="s">
        <v>51</v>
      </c>
      <c r="B341" s="143" t="s">
        <v>2887</v>
      </c>
      <c r="C341" s="143" t="s">
        <v>2886</v>
      </c>
      <c r="D341" s="144" t="s">
        <v>2272</v>
      </c>
      <c r="E341" s="145" t="s">
        <v>3264</v>
      </c>
      <c r="F341" s="145" t="s">
        <v>3545</v>
      </c>
      <c r="G341" s="144" t="s">
        <v>2271</v>
      </c>
      <c r="H341" s="146" t="n">
        <v>152173600</v>
      </c>
      <c r="I341" s="135" t="str">
        <f aca="false">CONCATENATE(F341,D341)</f>
        <v>33101MODERNIZAÇÃO DA COMUNICAÇÃO DAS AÇÕES DO GOVERNO À SOCIEDADE</v>
      </c>
      <c r="J341" s="136" t="s">
        <v>3547</v>
      </c>
    </row>
    <row r="342" customFormat="false" ht="15" hidden="false" customHeight="false" outlineLevel="0" collapsed="false">
      <c r="A342" s="137" t="s">
        <v>88</v>
      </c>
      <c r="B342" s="138" t="s">
        <v>2991</v>
      </c>
      <c r="C342" s="138" t="s">
        <v>2992</v>
      </c>
      <c r="D342" s="139" t="s">
        <v>2298</v>
      </c>
      <c r="E342" s="140" t="s">
        <v>3024</v>
      </c>
      <c r="F342" s="140" t="s">
        <v>3548</v>
      </c>
      <c r="G342" s="139" t="s">
        <v>2278</v>
      </c>
      <c r="H342" s="141" t="n">
        <v>351600000</v>
      </c>
      <c r="I342" s="135" t="str">
        <f aca="false">CONCATENATE(F342,D342)</f>
        <v>35101COORDENAÇÃO GERAL DA DEFENSORIA PÚBLICA</v>
      </c>
      <c r="J342" s="136" t="s">
        <v>3549</v>
      </c>
    </row>
    <row r="343" customFormat="false" ht="15" hidden="false" customHeight="false" outlineLevel="0" collapsed="false">
      <c r="A343" s="142" t="s">
        <v>51</v>
      </c>
      <c r="B343" s="143" t="s">
        <v>2887</v>
      </c>
      <c r="C343" s="143" t="s">
        <v>2886</v>
      </c>
      <c r="D343" s="144" t="s">
        <v>2279</v>
      </c>
      <c r="E343" s="145" t="s">
        <v>3266</v>
      </c>
      <c r="F343" s="145" t="s">
        <v>3548</v>
      </c>
      <c r="G343" s="144" t="s">
        <v>2278</v>
      </c>
      <c r="H343" s="146" t="n">
        <v>20200000</v>
      </c>
      <c r="I343" s="135" t="str">
        <f aca="false">CONCATENATE(F343,D343)</f>
        <v>35101MODERNIZAÇÃO DA DEFENSORIA PÚBLICA DO ESTADO</v>
      </c>
      <c r="J343" s="136" t="s">
        <v>3107</v>
      </c>
    </row>
    <row r="344" customFormat="false" ht="15" hidden="false" customHeight="false" outlineLevel="0" collapsed="false">
      <c r="A344" s="137" t="s">
        <v>58</v>
      </c>
      <c r="B344" s="138" t="s">
        <v>2887</v>
      </c>
      <c r="C344" s="138" t="s">
        <v>2899</v>
      </c>
      <c r="D344" s="139" t="s">
        <v>2285</v>
      </c>
      <c r="E344" s="140" t="s">
        <v>3400</v>
      </c>
      <c r="F344" s="140" t="s">
        <v>3548</v>
      </c>
      <c r="G344" s="139" t="s">
        <v>2278</v>
      </c>
      <c r="H344" s="141" t="n">
        <v>1385000</v>
      </c>
      <c r="I344" s="135" t="str">
        <f aca="false">CONCATENATE(F344,D344)</f>
        <v>35101EFETIVAÇÃO DOS DIREITOS SOCIAIS E ASSISTÊNCIA A PESSOA COM DEFICIÊNCIA</v>
      </c>
      <c r="J344" s="136" t="s">
        <v>3270</v>
      </c>
    </row>
    <row r="345" customFormat="false" ht="15" hidden="false" customHeight="false" outlineLevel="0" collapsed="false">
      <c r="A345" s="132" t="s">
        <v>61</v>
      </c>
      <c r="B345" s="62" t="s">
        <v>2887</v>
      </c>
      <c r="C345" s="62" t="s">
        <v>2908</v>
      </c>
      <c r="D345" s="147" t="s">
        <v>2290</v>
      </c>
      <c r="E345" s="133" t="s">
        <v>3441</v>
      </c>
      <c r="F345" s="133" t="s">
        <v>3548</v>
      </c>
      <c r="G345" s="147" t="s">
        <v>2278</v>
      </c>
      <c r="H345" s="148" t="n">
        <v>4500000</v>
      </c>
      <c r="I345" s="135" t="str">
        <f aca="false">CONCATENATE(F345,D345)</f>
        <v>35101PROMOÇÃO E ARTICULAÇÃO DE AÇÕES DE EDUCAÇÃO EM DIREITOS, PROTEÇÃO ÀS MULHERES E ENFRENTAMENTO ÀS DROGAS</v>
      </c>
      <c r="J345" s="136" t="s">
        <v>3272</v>
      </c>
    </row>
    <row r="346" customFormat="false" ht="15" hidden="false" customHeight="false" outlineLevel="0" collapsed="false">
      <c r="A346" s="132" t="s">
        <v>93</v>
      </c>
      <c r="B346" s="62" t="s">
        <v>2887</v>
      </c>
      <c r="C346" s="62" t="s">
        <v>2996</v>
      </c>
      <c r="D346" s="74" t="s">
        <v>2308</v>
      </c>
      <c r="E346" s="133" t="s">
        <v>3550</v>
      </c>
      <c r="F346" s="133" t="s">
        <v>3548</v>
      </c>
      <c r="G346" s="74" t="s">
        <v>2278</v>
      </c>
      <c r="H346" s="134" t="n">
        <v>5000000</v>
      </c>
      <c r="I346" s="135" t="str">
        <f aca="false">CONCATENATE(F346,D346)</f>
        <v>35101ASSISTÊNCIA JURÍDICA</v>
      </c>
      <c r="J346" s="136" t="s">
        <v>3282</v>
      </c>
    </row>
    <row r="347" customFormat="false" ht="15" hidden="false" customHeight="false" outlineLevel="0" collapsed="false">
      <c r="A347" s="132" t="s">
        <v>93</v>
      </c>
      <c r="B347" s="62" t="s">
        <v>2887</v>
      </c>
      <c r="C347" s="62" t="s">
        <v>2996</v>
      </c>
      <c r="D347" s="74" t="s">
        <v>2322</v>
      </c>
      <c r="E347" s="133" t="s">
        <v>3551</v>
      </c>
      <c r="F347" s="133" t="s">
        <v>3548</v>
      </c>
      <c r="G347" s="74" t="s">
        <v>2278</v>
      </c>
      <c r="H347" s="134" t="n">
        <v>114000000</v>
      </c>
      <c r="I347" s="135" t="str">
        <f aca="false">CONCATENATE(F347,D347)</f>
        <v>35101ESTRUTURAÇÃO E APARELHAMENTO DA DEFENSORIA PÚBLICA</v>
      </c>
      <c r="J347" s="136" t="s">
        <v>3284</v>
      </c>
    </row>
    <row r="348" customFormat="false" ht="15" hidden="false" customHeight="false" outlineLevel="0" collapsed="false">
      <c r="A348" s="142" t="s">
        <v>51</v>
      </c>
      <c r="B348" s="143" t="s">
        <v>2887</v>
      </c>
      <c r="C348" s="143" t="s">
        <v>2886</v>
      </c>
      <c r="D348" s="144" t="s">
        <v>2330</v>
      </c>
      <c r="E348" s="145" t="s">
        <v>3267</v>
      </c>
      <c r="F348" s="145" t="s">
        <v>3552</v>
      </c>
      <c r="G348" s="144" t="s">
        <v>2329</v>
      </c>
      <c r="H348" s="146" t="n">
        <v>2050000</v>
      </c>
      <c r="I348" s="135" t="str">
        <f aca="false">CONCATENATE(F348,D348)</f>
        <v>35102FUNDO DE MODERNIZAÇÃO E APARELHAMENTO DA DEFENSORIA PÚBLICA</v>
      </c>
      <c r="J348" s="136" t="s">
        <v>3286</v>
      </c>
    </row>
    <row r="349" customFormat="false" ht="15" hidden="false" customHeight="false" outlineLevel="0" collapsed="false">
      <c r="A349" s="137" t="s">
        <v>94</v>
      </c>
      <c r="B349" s="138" t="s">
        <v>2991</v>
      </c>
      <c r="C349" s="138" t="s">
        <v>2997</v>
      </c>
      <c r="D349" s="139" t="s">
        <v>2342</v>
      </c>
      <c r="E349" s="140" t="s">
        <v>3148</v>
      </c>
      <c r="F349" s="140" t="s">
        <v>3553</v>
      </c>
      <c r="G349" s="139" t="s">
        <v>2336</v>
      </c>
      <c r="H349" s="141" t="n">
        <v>64000000</v>
      </c>
      <c r="I349" s="135" t="str">
        <f aca="false">CONCATENATE(F349,D349)</f>
        <v>36101COORDENAÇÃO DA PROCURADORIA GERAL DO ESTADO</v>
      </c>
      <c r="J349" s="136" t="s">
        <v>3288</v>
      </c>
    </row>
    <row r="350" customFormat="false" ht="15" hidden="false" customHeight="false" outlineLevel="0" collapsed="false">
      <c r="A350" s="142" t="s">
        <v>51</v>
      </c>
      <c r="B350" s="143" t="s">
        <v>2887</v>
      </c>
      <c r="C350" s="143" t="s">
        <v>2886</v>
      </c>
      <c r="D350" s="144" t="s">
        <v>2337</v>
      </c>
      <c r="E350" s="145" t="s">
        <v>3269</v>
      </c>
      <c r="F350" s="145" t="s">
        <v>3553</v>
      </c>
      <c r="G350" s="144" t="s">
        <v>2336</v>
      </c>
      <c r="H350" s="146" t="n">
        <v>8000000</v>
      </c>
      <c r="I350" s="135" t="str">
        <f aca="false">CONCATENATE(F350,D350)</f>
        <v>36101MODERNIZAÇÃO DA PROCURADORIA GERAL DO ESTADO</v>
      </c>
      <c r="J350" s="136" t="s">
        <v>3290</v>
      </c>
    </row>
    <row r="351" customFormat="false" ht="15" hidden="false" customHeight="false" outlineLevel="0" collapsed="false">
      <c r="A351" s="137" t="s">
        <v>94</v>
      </c>
      <c r="B351" s="138" t="s">
        <v>2991</v>
      </c>
      <c r="C351" s="138" t="s">
        <v>2997</v>
      </c>
      <c r="D351" s="139" t="s">
        <v>2361</v>
      </c>
      <c r="E351" s="140" t="s">
        <v>3150</v>
      </c>
      <c r="F351" s="140" t="s">
        <v>3554</v>
      </c>
      <c r="G351" s="139" t="s">
        <v>2345</v>
      </c>
      <c r="H351" s="141" t="n">
        <v>56000000</v>
      </c>
      <c r="I351" s="135" t="str">
        <f aca="false">CONCATENATE(F351,D351)</f>
        <v>37101GESTÃO DA CONTROLADORIA GERAL DO ESTADO</v>
      </c>
      <c r="J351" s="136" t="s">
        <v>3291</v>
      </c>
    </row>
    <row r="352" customFormat="false" ht="15" hidden="false" customHeight="false" outlineLevel="0" collapsed="false">
      <c r="A352" s="142" t="s">
        <v>51</v>
      </c>
      <c r="B352" s="143" t="s">
        <v>2887</v>
      </c>
      <c r="C352" s="143" t="s">
        <v>2886</v>
      </c>
      <c r="D352" s="144" t="s">
        <v>2350</v>
      </c>
      <c r="E352" s="145" t="s">
        <v>3271</v>
      </c>
      <c r="F352" s="145" t="s">
        <v>3554</v>
      </c>
      <c r="G352" s="144" t="s">
        <v>2345</v>
      </c>
      <c r="H352" s="146" t="n">
        <v>1700000</v>
      </c>
      <c r="I352" s="135" t="str">
        <f aca="false">CONCATENATE(F352,D352)</f>
        <v>37101INTERAÇÃO SOCIAL E TRANSPARÊNCIA</v>
      </c>
      <c r="J352" s="136" t="s">
        <v>3293</v>
      </c>
    </row>
    <row r="353" customFormat="false" ht="15" hidden="false" customHeight="false" outlineLevel="0" collapsed="false">
      <c r="A353" s="142" t="s">
        <v>51</v>
      </c>
      <c r="B353" s="143" t="s">
        <v>2887</v>
      </c>
      <c r="C353" s="143" t="s">
        <v>2886</v>
      </c>
      <c r="D353" s="144" t="s">
        <v>2344</v>
      </c>
      <c r="E353" s="145" t="s">
        <v>3273</v>
      </c>
      <c r="F353" s="145" t="s">
        <v>3554</v>
      </c>
      <c r="G353" s="144" t="s">
        <v>2345</v>
      </c>
      <c r="H353" s="146" t="n">
        <v>3000000</v>
      </c>
      <c r="I353" s="135" t="str">
        <f aca="false">CONCATENATE(F353,D353)</f>
        <v>37101MODERNIZAÇÃO DA CONTROLADORIA GERAL DO ESTADO</v>
      </c>
      <c r="J353" s="136" t="s">
        <v>3295</v>
      </c>
    </row>
    <row r="354" customFormat="false" ht="15" hidden="false" customHeight="false" outlineLevel="0" collapsed="false">
      <c r="A354" s="137" t="s">
        <v>90</v>
      </c>
      <c r="B354" s="138" t="s">
        <v>2887</v>
      </c>
      <c r="C354" s="138" t="s">
        <v>182</v>
      </c>
      <c r="D354" s="139" t="s">
        <v>2354</v>
      </c>
      <c r="E354" s="140" t="s">
        <v>3555</v>
      </c>
      <c r="F354" s="140" t="s">
        <v>3554</v>
      </c>
      <c r="G354" s="139" t="s">
        <v>2345</v>
      </c>
      <c r="H354" s="141" t="n">
        <v>2200000</v>
      </c>
      <c r="I354" s="135" t="str">
        <f aca="false">CONCATENATE(F354,D354)</f>
        <v>37101PREVENÇÃO E COMBATE À CORRUPÇÃO</v>
      </c>
      <c r="J354" s="136" t="s">
        <v>3297</v>
      </c>
    </row>
    <row r="355" customFormat="false" ht="15" hidden="false" customHeight="false" outlineLevel="0" collapsed="false">
      <c r="A355" s="137" t="s">
        <v>94</v>
      </c>
      <c r="B355" s="138" t="s">
        <v>2991</v>
      </c>
      <c r="C355" s="138" t="s">
        <v>2997</v>
      </c>
      <c r="D355" s="139" t="s">
        <v>2443</v>
      </c>
      <c r="E355" s="140" t="s">
        <v>3152</v>
      </c>
      <c r="F355" s="140" t="s">
        <v>3556</v>
      </c>
      <c r="G355" s="139" t="s">
        <v>2364</v>
      </c>
      <c r="H355" s="141" t="n">
        <v>18000000</v>
      </c>
      <c r="I355" s="135" t="str">
        <f aca="false">CONCATENATE(F355,D355)</f>
        <v>38101COORDENAÇÃO GERAL DA SEID</v>
      </c>
      <c r="J355" s="136" t="s">
        <v>3299</v>
      </c>
    </row>
    <row r="356" customFormat="false" ht="15" hidden="false" customHeight="false" outlineLevel="0" collapsed="false">
      <c r="A356" s="142" t="s">
        <v>51</v>
      </c>
      <c r="B356" s="143" t="s">
        <v>2887</v>
      </c>
      <c r="C356" s="143" t="s">
        <v>2886</v>
      </c>
      <c r="D356" s="144" t="s">
        <v>2365</v>
      </c>
      <c r="E356" s="145" t="s">
        <v>3276</v>
      </c>
      <c r="F356" s="145" t="s">
        <v>3556</v>
      </c>
      <c r="G356" s="144" t="s">
        <v>2364</v>
      </c>
      <c r="H356" s="146" t="n">
        <v>1800000</v>
      </c>
      <c r="I356" s="135" t="str">
        <f aca="false">CONCATENATE(F356,D356)</f>
        <v>38101MODERNIZAÇÃO DA GESTÃO DA SEID</v>
      </c>
      <c r="J356" s="136" t="s">
        <v>3457</v>
      </c>
    </row>
    <row r="357" customFormat="false" ht="15" hidden="false" customHeight="false" outlineLevel="0" collapsed="false">
      <c r="A357" s="142" t="s">
        <v>51</v>
      </c>
      <c r="B357" s="143" t="s">
        <v>2887</v>
      </c>
      <c r="C357" s="143" t="s">
        <v>2886</v>
      </c>
      <c r="D357" s="144" t="s">
        <v>2368</v>
      </c>
      <c r="E357" s="145" t="s">
        <v>3278</v>
      </c>
      <c r="F357" s="145" t="s">
        <v>3556</v>
      </c>
      <c r="G357" s="144" t="s">
        <v>2364</v>
      </c>
      <c r="H357" s="146" t="n">
        <v>2800000</v>
      </c>
      <c r="I357" s="135" t="str">
        <f aca="false">CONCATENATE(F357,D357)</f>
        <v>38101REESTRUTURAÇÃO DO ESPAÇO FÍSICO E MODERNIZAÇÃO DA NOVA SEDE DA SEID</v>
      </c>
      <c r="J357" s="136" t="s">
        <v>3557</v>
      </c>
    </row>
    <row r="358" customFormat="false" ht="15" hidden="false" customHeight="false" outlineLevel="0" collapsed="false">
      <c r="A358" s="137" t="s">
        <v>58</v>
      </c>
      <c r="B358" s="138" t="s">
        <v>2887</v>
      </c>
      <c r="C358" s="138" t="s">
        <v>2899</v>
      </c>
      <c r="D358" s="139" t="s">
        <v>2432</v>
      </c>
      <c r="E358" s="140" t="s">
        <v>3402</v>
      </c>
      <c r="F358" s="140" t="s">
        <v>3556</v>
      </c>
      <c r="G358" s="139" t="s">
        <v>2364</v>
      </c>
      <c r="H358" s="141" t="n">
        <v>21400000</v>
      </c>
      <c r="I358" s="135" t="str">
        <f aca="false">CONCATENATE(F358,D358)</f>
        <v>38101AÇÕES DE ATENÇÃO À SAÚDE DA PESSOA COM DEFICIÊNCIA</v>
      </c>
      <c r="J358" s="136" t="s">
        <v>3558</v>
      </c>
    </row>
    <row r="359" customFormat="false" ht="15" hidden="false" customHeight="false" outlineLevel="0" collapsed="false">
      <c r="A359" s="137" t="s">
        <v>58</v>
      </c>
      <c r="B359" s="138" t="s">
        <v>2887</v>
      </c>
      <c r="C359" s="138" t="s">
        <v>2899</v>
      </c>
      <c r="D359" s="139" t="s">
        <v>2378</v>
      </c>
      <c r="E359" s="140" t="s">
        <v>3404</v>
      </c>
      <c r="F359" s="140" t="s">
        <v>3556</v>
      </c>
      <c r="G359" s="139" t="s">
        <v>2364</v>
      </c>
      <c r="H359" s="141" t="n">
        <v>2000000</v>
      </c>
      <c r="I359" s="135" t="str">
        <f aca="false">CONCATENATE(F359,D359)</f>
        <v>38101APOIO TEÉCNICO E FINANCEIRO ÀS ENTIDADES SEM FINS LUCRATIVOS QUE ATENDEM AS PESSOAS COM DEFICIÊNCIA</v>
      </c>
      <c r="J359" s="136" t="s">
        <v>3559</v>
      </c>
    </row>
    <row r="360" customFormat="false" ht="15" hidden="false" customHeight="false" outlineLevel="0" collapsed="false">
      <c r="A360" s="137" t="s">
        <v>58</v>
      </c>
      <c r="B360" s="138" t="s">
        <v>2887</v>
      </c>
      <c r="C360" s="138" t="s">
        <v>2899</v>
      </c>
      <c r="D360" s="139" t="s">
        <v>2389</v>
      </c>
      <c r="E360" s="140" t="s">
        <v>3406</v>
      </c>
      <c r="F360" s="140" t="s">
        <v>3556</v>
      </c>
      <c r="G360" s="139" t="s">
        <v>2364</v>
      </c>
      <c r="H360" s="141" t="n">
        <v>800000</v>
      </c>
      <c r="I360" s="135" t="str">
        <f aca="false">CONCATENATE(F360,D360)</f>
        <v>38101FORTALECIMENTO DA REDE DE PROTEÇÃO SOCIAL VISANDO À AMPLIAÇÃO E QUALIFICAÇÃO DAS MEDIDAS SOCIOASSISTENCIAIS</v>
      </c>
      <c r="J360" s="136" t="s">
        <v>3560</v>
      </c>
    </row>
    <row r="361" customFormat="false" ht="15" hidden="false" customHeight="false" outlineLevel="0" collapsed="false">
      <c r="A361" s="137" t="s">
        <v>58</v>
      </c>
      <c r="B361" s="138" t="s">
        <v>2887</v>
      </c>
      <c r="C361" s="138" t="s">
        <v>2899</v>
      </c>
      <c r="D361" s="139" t="s">
        <v>2406</v>
      </c>
      <c r="E361" s="140" t="s">
        <v>3408</v>
      </c>
      <c r="F361" s="140" t="s">
        <v>3556</v>
      </c>
      <c r="G361" s="139" t="s">
        <v>2364</v>
      </c>
      <c r="H361" s="141" t="n">
        <v>3150000</v>
      </c>
      <c r="I361" s="135" t="str">
        <f aca="false">CONCATENATE(F361,D361)</f>
        <v>38101GARANTIA DO ACESSO E DA PERMANÊNCIA DA PESSOA COM DEFICIÊNCIA A UMA EDUCAÇÃO QUE FAVOREÇA O SEU PLENO DESENVOLVIMENTO E SUA INCLUSÃO SOCIAL</v>
      </c>
      <c r="J361" s="136" t="s">
        <v>3109</v>
      </c>
    </row>
    <row r="362" customFormat="false" ht="15" hidden="false" customHeight="false" outlineLevel="0" collapsed="false">
      <c r="A362" s="137" t="s">
        <v>58</v>
      </c>
      <c r="B362" s="138" t="s">
        <v>2887</v>
      </c>
      <c r="C362" s="138" t="s">
        <v>2899</v>
      </c>
      <c r="D362" s="139" t="s">
        <v>2420</v>
      </c>
      <c r="E362" s="140" t="s">
        <v>3410</v>
      </c>
      <c r="F362" s="140" t="s">
        <v>3556</v>
      </c>
      <c r="G362" s="139" t="s">
        <v>2364</v>
      </c>
      <c r="H362" s="141" t="n">
        <v>7300000</v>
      </c>
      <c r="I362" s="135" t="str">
        <f aca="false">CONCATENATE(F362,D362)</f>
        <v>38101IMPLEMENTAÇÃO DA ACESSIBILIDADE NO DESENHO UNIVERSAL</v>
      </c>
      <c r="J362" s="136" t="s">
        <v>3206</v>
      </c>
    </row>
    <row r="363" customFormat="false" ht="15" hidden="false" customHeight="false" outlineLevel="0" collapsed="false">
      <c r="A363" s="137" t="s">
        <v>58</v>
      </c>
      <c r="B363" s="138" t="s">
        <v>2887</v>
      </c>
      <c r="C363" s="138" t="s">
        <v>2899</v>
      </c>
      <c r="D363" s="139" t="s">
        <v>2395</v>
      </c>
      <c r="E363" s="140" t="s">
        <v>3412</v>
      </c>
      <c r="F363" s="140" t="s">
        <v>3556</v>
      </c>
      <c r="G363" s="139" t="s">
        <v>2364</v>
      </c>
      <c r="H363" s="141" t="n">
        <v>1880000</v>
      </c>
      <c r="I363" s="135" t="str">
        <f aca="false">CONCATENATE(F363,D363)</f>
        <v>38101IMPLEMENTAÇÃO DO PLANO ESTADUAL PIAUÍ VIVER SEM LIMITE</v>
      </c>
      <c r="J363" s="136" t="s">
        <v>3208</v>
      </c>
    </row>
    <row r="364" customFormat="false" ht="15" hidden="false" customHeight="false" outlineLevel="0" collapsed="false">
      <c r="A364" s="137" t="s">
        <v>58</v>
      </c>
      <c r="B364" s="138" t="s">
        <v>2887</v>
      </c>
      <c r="C364" s="138" t="s">
        <v>2899</v>
      </c>
      <c r="D364" s="139" t="s">
        <v>2382</v>
      </c>
      <c r="E364" s="140" t="s">
        <v>3414</v>
      </c>
      <c r="F364" s="140" t="s">
        <v>3556</v>
      </c>
      <c r="G364" s="139" t="s">
        <v>2364</v>
      </c>
      <c r="H364" s="141" t="n">
        <v>2600000</v>
      </c>
      <c r="I364" s="135" t="str">
        <f aca="false">CONCATENATE(F364,D364)</f>
        <v>38101PROMOÇÃO DO ACESSO DAS PESSOAS COM DEFICIÊNCIA AO MERCADO DE TRABALHO FORMAL, DE GERAÇÃO DE RENDA E DE EMPREENDEDORISMO</v>
      </c>
      <c r="J364" s="136" t="s">
        <v>3210</v>
      </c>
    </row>
    <row r="365" customFormat="false" ht="15" hidden="false" customHeight="false" outlineLevel="0" collapsed="false">
      <c r="A365" s="137" t="s">
        <v>58</v>
      </c>
      <c r="B365" s="138" t="s">
        <v>2887</v>
      </c>
      <c r="C365" s="138" t="s">
        <v>2899</v>
      </c>
      <c r="D365" s="139" t="s">
        <v>2453</v>
      </c>
      <c r="E365" s="140" t="s">
        <v>3417</v>
      </c>
      <c r="F365" s="140" t="s">
        <v>3561</v>
      </c>
      <c r="G365" s="139" t="s">
        <v>2449</v>
      </c>
      <c r="H365" s="141" t="n">
        <v>1200000</v>
      </c>
      <c r="I365" s="135" t="str">
        <f aca="false">CONCATENATE(F365,D365)</f>
        <v>38102FORTALECIMENTO DAS INSTÂNCIAS COLEGIADAS DE DEFESA DOS DIREITOS DAS PESSOAS COM DEFICIÊNCIA NOS MUNICÍPIOS</v>
      </c>
      <c r="J365" s="136" t="s">
        <v>3212</v>
      </c>
    </row>
    <row r="366" customFormat="false" ht="15" hidden="false" customHeight="false" outlineLevel="0" collapsed="false">
      <c r="A366" s="137" t="s">
        <v>58</v>
      </c>
      <c r="B366" s="138" t="s">
        <v>2887</v>
      </c>
      <c r="C366" s="138" t="s">
        <v>2899</v>
      </c>
      <c r="D366" s="139" t="s">
        <v>2450</v>
      </c>
      <c r="E366" s="140" t="s">
        <v>3422</v>
      </c>
      <c r="F366" s="140" t="s">
        <v>3561</v>
      </c>
      <c r="G366" s="139" t="s">
        <v>2449</v>
      </c>
      <c r="H366" s="141" t="n">
        <v>2000000</v>
      </c>
      <c r="I366" s="135" t="str">
        <f aca="false">CONCATENATE(F366,D366)</f>
        <v>38102IMPLEMENTAÇÃO DA POLÍTICA DE ATENDIMENTO À PESSOA COM DEFICIÊNCIA</v>
      </c>
      <c r="J366" s="136" t="s">
        <v>3214</v>
      </c>
    </row>
    <row r="367" customFormat="false" ht="15" hidden="false" customHeight="false" outlineLevel="0" collapsed="false">
      <c r="A367" s="137" t="s">
        <v>98</v>
      </c>
      <c r="B367" s="138" t="s">
        <v>2991</v>
      </c>
      <c r="C367" s="138" t="s">
        <v>3001</v>
      </c>
      <c r="D367" s="139" t="s">
        <v>3001</v>
      </c>
      <c r="E367" s="140" t="s">
        <v>3195</v>
      </c>
      <c r="F367" s="140" t="s">
        <v>3562</v>
      </c>
      <c r="G367" s="139" t="s">
        <v>3563</v>
      </c>
      <c r="H367" s="141" t="n">
        <v>65000000</v>
      </c>
      <c r="I367" s="135" t="str">
        <f aca="false">CONCATENATE(F367,D367)</f>
        <v>39000RESERVA DE CONTINGÊNCIA</v>
      </c>
      <c r="J367" s="136" t="s">
        <v>3216</v>
      </c>
    </row>
    <row r="368" customFormat="false" ht="15" hidden="false" customHeight="false" outlineLevel="0" collapsed="false">
      <c r="A368" s="137" t="s">
        <v>94</v>
      </c>
      <c r="B368" s="138" t="s">
        <v>2991</v>
      </c>
      <c r="C368" s="138" t="s">
        <v>2997</v>
      </c>
      <c r="D368" s="139" t="s">
        <v>2474</v>
      </c>
      <c r="E368" s="140" t="s">
        <v>3154</v>
      </c>
      <c r="F368" s="140" t="s">
        <v>3564</v>
      </c>
      <c r="G368" s="139" t="s">
        <v>2460</v>
      </c>
      <c r="H368" s="141" t="n">
        <v>112000000</v>
      </c>
      <c r="I368" s="135" t="str">
        <f aca="false">CONCATENATE(F368,D368)</f>
        <v>44101COORDENAÇÃO GERAL DO CORPO DE BOMBEIROS</v>
      </c>
      <c r="J368" s="136" t="s">
        <v>3218</v>
      </c>
    </row>
    <row r="369" customFormat="false" ht="15" hidden="false" customHeight="false" outlineLevel="0" collapsed="false">
      <c r="A369" s="142" t="s">
        <v>51</v>
      </c>
      <c r="B369" s="143" t="s">
        <v>2887</v>
      </c>
      <c r="C369" s="143" t="s">
        <v>2886</v>
      </c>
      <c r="D369" s="144" t="s">
        <v>2461</v>
      </c>
      <c r="E369" s="145" t="s">
        <v>3280</v>
      </c>
      <c r="F369" s="145" t="s">
        <v>3564</v>
      </c>
      <c r="G369" s="144" t="s">
        <v>2460</v>
      </c>
      <c r="H369" s="146" t="n">
        <v>25800000</v>
      </c>
      <c r="I369" s="135" t="str">
        <f aca="false">CONCATENATE(F369,D369)</f>
        <v>44101CONSTRUÇÃO, MODERNIZAÇÃO E AMPLIAÇÃO DO SISTEMA OPERACIONAL E INTEGRAÇÃO BOMBEIRO E SOCIEDADE</v>
      </c>
      <c r="J369" s="136" t="s">
        <v>3220</v>
      </c>
    </row>
    <row r="370" customFormat="false" ht="15" hidden="false" customHeight="false" outlineLevel="0" collapsed="false">
      <c r="A370" s="137" t="s">
        <v>94</v>
      </c>
      <c r="B370" s="138" t="s">
        <v>2991</v>
      </c>
      <c r="C370" s="138" t="s">
        <v>2997</v>
      </c>
      <c r="D370" s="139" t="s">
        <v>2513</v>
      </c>
      <c r="E370" s="140" t="s">
        <v>3156</v>
      </c>
      <c r="F370" s="140" t="s">
        <v>3565</v>
      </c>
      <c r="G370" s="139" t="s">
        <v>2477</v>
      </c>
      <c r="H370" s="141" t="n">
        <v>30500000</v>
      </c>
      <c r="I370" s="135" t="str">
        <f aca="false">CONCATENATE(F370,D370)</f>
        <v>45101FORTALECIMENTO DA COORDENAÇÃO GERAL DA SECID</v>
      </c>
      <c r="J370" s="136" t="s">
        <v>3244</v>
      </c>
    </row>
    <row r="371" customFormat="false" ht="15" hidden="false" customHeight="false" outlineLevel="0" collapsed="false">
      <c r="A371" s="132" t="s">
        <v>71</v>
      </c>
      <c r="B371" s="62" t="s">
        <v>2887</v>
      </c>
      <c r="C371" s="62" t="s">
        <v>2944</v>
      </c>
      <c r="D371" s="74" t="s">
        <v>3566</v>
      </c>
      <c r="E371" s="133" t="s">
        <v>3505</v>
      </c>
      <c r="F371" s="133" t="s">
        <v>3565</v>
      </c>
      <c r="G371" s="74" t="s">
        <v>2477</v>
      </c>
      <c r="H371" s="134" t="n">
        <v>9200000</v>
      </c>
      <c r="I371" s="135" t="str">
        <f aca="false">CONCATENATE(F371,D371)</f>
        <v>45101ELABORAÇÃO E EXECUÇÃO DE PROJETOS DE HABITAÇÃO DE INTERESSE SOCIAL EM ÁREAS URBANAS E RURAIS</v>
      </c>
      <c r="J371" s="136" t="s">
        <v>3111</v>
      </c>
    </row>
    <row r="372" customFormat="false" ht="15" hidden="false" customHeight="false" outlineLevel="0" collapsed="false">
      <c r="A372" s="137" t="s">
        <v>72</v>
      </c>
      <c r="B372" s="138" t="s">
        <v>2887</v>
      </c>
      <c r="C372" s="138" t="s">
        <v>2947</v>
      </c>
      <c r="D372" s="139" t="s">
        <v>2485</v>
      </c>
      <c r="E372" s="140" t="s">
        <v>3522</v>
      </c>
      <c r="F372" s="140" t="s">
        <v>3565</v>
      </c>
      <c r="G372" s="139" t="s">
        <v>2477</v>
      </c>
      <c r="H372" s="141" t="n">
        <v>24500000</v>
      </c>
      <c r="I372" s="135" t="str">
        <f aca="false">CONCATENATE(F372,D372)</f>
        <v>45101IMPLANTAÇÃO DE SISTEMA ADUTOR E OUTRAS OBRAS HÍDRICAS, EM ÁREAS URBANAS E RURAIS</v>
      </c>
      <c r="J372" s="136" t="s">
        <v>3222</v>
      </c>
    </row>
    <row r="373" customFormat="false" ht="15" hidden="false" customHeight="false" outlineLevel="0" collapsed="false">
      <c r="A373" s="137" t="s">
        <v>72</v>
      </c>
      <c r="B373" s="138" t="s">
        <v>2887</v>
      </c>
      <c r="C373" s="138" t="s">
        <v>2947</v>
      </c>
      <c r="D373" s="139" t="s">
        <v>2492</v>
      </c>
      <c r="E373" s="140" t="s">
        <v>3523</v>
      </c>
      <c r="F373" s="140" t="s">
        <v>3565</v>
      </c>
      <c r="G373" s="139" t="s">
        <v>2477</v>
      </c>
      <c r="H373" s="141" t="n">
        <v>96900000</v>
      </c>
      <c r="I373" s="135" t="str">
        <f aca="false">CONCATENATE(F373,D373)</f>
        <v>45101IMPLEMENTAÇÃO DE INTERVENÇÕES NA ÁREA DE RESÍDUOS SÓLIDOS</v>
      </c>
      <c r="J373" s="136" t="s">
        <v>3224</v>
      </c>
    </row>
    <row r="374" customFormat="false" ht="15" hidden="false" customHeight="false" outlineLevel="0" collapsed="false">
      <c r="A374" s="137" t="s">
        <v>72</v>
      </c>
      <c r="B374" s="138" t="s">
        <v>2887</v>
      </c>
      <c r="C374" s="138" t="s">
        <v>2947</v>
      </c>
      <c r="D374" s="139" t="s">
        <v>2478</v>
      </c>
      <c r="E374" s="140" t="s">
        <v>3524</v>
      </c>
      <c r="F374" s="140" t="s">
        <v>3565</v>
      </c>
      <c r="G374" s="139" t="s">
        <v>2477</v>
      </c>
      <c r="H374" s="141" t="n">
        <v>47000000</v>
      </c>
      <c r="I374" s="135" t="str">
        <f aca="false">CONCATENATE(F374,D374)</f>
        <v>45101SANEAMENTO BÁSICO NOS MUNICÍPIOS</v>
      </c>
      <c r="J374" s="136" t="s">
        <v>3226</v>
      </c>
    </row>
    <row r="375" customFormat="false" ht="15" hidden="false" customHeight="false" outlineLevel="0" collapsed="false">
      <c r="A375" s="137" t="s">
        <v>74</v>
      </c>
      <c r="B375" s="138" t="s">
        <v>2887</v>
      </c>
      <c r="C375" s="138" t="s">
        <v>2953</v>
      </c>
      <c r="D375" s="139" t="s">
        <v>2497</v>
      </c>
      <c r="E375" s="140" t="s">
        <v>3557</v>
      </c>
      <c r="F375" s="140" t="s">
        <v>3565</v>
      </c>
      <c r="G375" s="139" t="s">
        <v>2477</v>
      </c>
      <c r="H375" s="141" t="n">
        <v>47000000</v>
      </c>
      <c r="I375" s="135" t="str">
        <f aca="false">CONCATENATE(F375,D375)</f>
        <v>45101APOIAR OS MUNÍCIPIOS NA IMPLEMENTAÇÃO DE OBRAS URBANAS DE AMPLA RELEVÂNCIA</v>
      </c>
      <c r="J375" s="136" t="s">
        <v>3228</v>
      </c>
    </row>
    <row r="376" customFormat="false" ht="15" hidden="false" customHeight="false" outlineLevel="0" collapsed="false">
      <c r="A376" s="137" t="s">
        <v>74</v>
      </c>
      <c r="B376" s="138" t="s">
        <v>2887</v>
      </c>
      <c r="C376" s="138" t="s">
        <v>2953</v>
      </c>
      <c r="D376" s="139" t="s">
        <v>2511</v>
      </c>
      <c r="E376" s="140" t="s">
        <v>3558</v>
      </c>
      <c r="F376" s="140" t="s">
        <v>3565</v>
      </c>
      <c r="G376" s="139" t="s">
        <v>2477</v>
      </c>
      <c r="H376" s="141" t="n">
        <v>15000000</v>
      </c>
      <c r="I376" s="135" t="str">
        <f aca="false">CONCATENATE(F376,D376)</f>
        <v>45101IMPLANTAÇÃO DE ANÉIS VIÁRIOS NOS MUNICÍPIOS PIAUIENSES</v>
      </c>
      <c r="J376" s="136" t="s">
        <v>3251</v>
      </c>
    </row>
    <row r="377" customFormat="false" ht="15" hidden="false" customHeight="false" outlineLevel="0" collapsed="false">
      <c r="A377" s="137" t="s">
        <v>74</v>
      </c>
      <c r="B377" s="138" t="s">
        <v>2887</v>
      </c>
      <c r="C377" s="138" t="s">
        <v>2953</v>
      </c>
      <c r="D377" s="139" t="s">
        <v>2501</v>
      </c>
      <c r="E377" s="140" t="s">
        <v>3559</v>
      </c>
      <c r="F377" s="140" t="s">
        <v>3565</v>
      </c>
      <c r="G377" s="139" t="s">
        <v>2477</v>
      </c>
      <c r="H377" s="141" t="n">
        <v>116100000</v>
      </c>
      <c r="I377" s="135" t="str">
        <f aca="false">CONCATENATE(F377,D377)</f>
        <v>45101IMPLANTAÇÃO E EXECUÇÃO DE PAVIMENTAÇÃO COM PARALELEPÍPEDO, ESTRADA VICINAL E PAVIMENTAÇÃO ASFÁLTICA</v>
      </c>
      <c r="J377" s="136" t="s">
        <v>3253</v>
      </c>
    </row>
    <row r="378" customFormat="false" ht="15" hidden="false" customHeight="false" outlineLevel="0" collapsed="false">
      <c r="A378" s="137" t="s">
        <v>94</v>
      </c>
      <c r="B378" s="138" t="s">
        <v>2991</v>
      </c>
      <c r="C378" s="138" t="s">
        <v>2997</v>
      </c>
      <c r="D378" s="139" t="s">
        <v>2529</v>
      </c>
      <c r="E378" s="140" t="s">
        <v>3159</v>
      </c>
      <c r="F378" s="140" t="s">
        <v>3567</v>
      </c>
      <c r="G378" s="139" t="s">
        <v>2515</v>
      </c>
      <c r="H378" s="141" t="n">
        <v>398000000</v>
      </c>
      <c r="I378" s="135" t="str">
        <f aca="false">CONCATENATE(F378,D378)</f>
        <v>45201COORDENAÇÃO GERAL DO DETRAN</v>
      </c>
      <c r="J378" s="136" t="s">
        <v>3255</v>
      </c>
    </row>
    <row r="379" customFormat="false" ht="15" hidden="false" customHeight="false" outlineLevel="0" collapsed="false">
      <c r="A379" s="142" t="s">
        <v>51</v>
      </c>
      <c r="B379" s="143" t="s">
        <v>2887</v>
      </c>
      <c r="C379" s="143" t="s">
        <v>2886</v>
      </c>
      <c r="D379" s="144" t="s">
        <v>2516</v>
      </c>
      <c r="E379" s="145" t="s">
        <v>3281</v>
      </c>
      <c r="F379" s="145" t="s">
        <v>3567</v>
      </c>
      <c r="G379" s="144" t="s">
        <v>2515</v>
      </c>
      <c r="H379" s="146" t="n">
        <v>25000000</v>
      </c>
      <c r="I379" s="135" t="str">
        <f aca="false">CONCATENATE(F379,D379)</f>
        <v>45201MODERNIZAÇÃO ADMINISTRATIVA DO DETRAN</v>
      </c>
      <c r="J379" s="136" t="s">
        <v>3257</v>
      </c>
    </row>
    <row r="380" customFormat="false" ht="15" hidden="false" customHeight="false" outlineLevel="0" collapsed="false">
      <c r="A380" s="132" t="s">
        <v>83</v>
      </c>
      <c r="B380" s="62" t="s">
        <v>2887</v>
      </c>
      <c r="C380" s="62" t="s">
        <v>2979</v>
      </c>
      <c r="D380" s="74" t="s">
        <v>2521</v>
      </c>
      <c r="E380" s="133" t="s">
        <v>3568</v>
      </c>
      <c r="F380" s="133" t="s">
        <v>3567</v>
      </c>
      <c r="G380" s="74" t="s">
        <v>2515</v>
      </c>
      <c r="H380" s="134" t="n">
        <v>13500000</v>
      </c>
      <c r="I380" s="135" t="str">
        <f aca="false">CONCATENATE(F380,D380)</f>
        <v>45201MELHORIA NO TRÂNSITO</v>
      </c>
      <c r="J380" s="136" t="s">
        <v>3259</v>
      </c>
    </row>
    <row r="381" customFormat="false" ht="15" hidden="false" customHeight="false" outlineLevel="0" collapsed="false">
      <c r="A381" s="137" t="s">
        <v>94</v>
      </c>
      <c r="B381" s="138" t="s">
        <v>2991</v>
      </c>
      <c r="C381" s="138" t="s">
        <v>2997</v>
      </c>
      <c r="D381" s="139" t="s">
        <v>2559</v>
      </c>
      <c r="E381" s="140" t="s">
        <v>3161</v>
      </c>
      <c r="F381" s="140" t="s">
        <v>3569</v>
      </c>
      <c r="G381" s="139" t="s">
        <v>2531</v>
      </c>
      <c r="H381" s="141" t="n">
        <v>27621000</v>
      </c>
      <c r="I381" s="135" t="str">
        <f aca="false">CONCATENATE(F381,D381)</f>
        <v>45202COORDENAÇÃO GERAL DA ADH</v>
      </c>
      <c r="J381" s="136" t="s">
        <v>3261</v>
      </c>
    </row>
    <row r="382" customFormat="false" ht="15" hidden="false" customHeight="false" outlineLevel="0" collapsed="false">
      <c r="A382" s="132" t="s">
        <v>71</v>
      </c>
      <c r="B382" s="62" t="s">
        <v>2887</v>
      </c>
      <c r="C382" s="62" t="s">
        <v>2944</v>
      </c>
      <c r="D382" s="74" t="s">
        <v>2532</v>
      </c>
      <c r="E382" s="133" t="s">
        <v>3508</v>
      </c>
      <c r="F382" s="133" t="s">
        <v>3569</v>
      </c>
      <c r="G382" s="74" t="s">
        <v>2531</v>
      </c>
      <c r="H382" s="134" t="n">
        <v>1620000</v>
      </c>
      <c r="I382" s="135" t="str">
        <f aca="false">CONCATENATE(F382,D382)</f>
        <v>45202ACOMPANHAMENTO DO TRABALHO TÉCNICO SOCIAL</v>
      </c>
      <c r="J382" s="136" t="s">
        <v>3263</v>
      </c>
    </row>
    <row r="383" customFormat="false" ht="15" hidden="false" customHeight="false" outlineLevel="0" collapsed="false">
      <c r="A383" s="132" t="s">
        <v>71</v>
      </c>
      <c r="B383" s="62" t="s">
        <v>2887</v>
      </c>
      <c r="C383" s="62" t="s">
        <v>2944</v>
      </c>
      <c r="D383" s="74" t="s">
        <v>2536</v>
      </c>
      <c r="E383" s="133" t="s">
        <v>3510</v>
      </c>
      <c r="F383" s="133" t="s">
        <v>3569</v>
      </c>
      <c r="G383" s="74" t="s">
        <v>2531</v>
      </c>
      <c r="H383" s="134" t="n">
        <v>263000000</v>
      </c>
      <c r="I383" s="135" t="str">
        <f aca="false">CONCATENATE(F383,D383)</f>
        <v>45202AUTOFINANCIAMENTO HABITACIONAL</v>
      </c>
      <c r="J383" s="136" t="s">
        <v>3230</v>
      </c>
    </row>
    <row r="384" customFormat="false" ht="15" hidden="false" customHeight="false" outlineLevel="0" collapsed="false">
      <c r="A384" s="132" t="s">
        <v>71</v>
      </c>
      <c r="B384" s="62" t="s">
        <v>2887</v>
      </c>
      <c r="C384" s="62" t="s">
        <v>2944</v>
      </c>
      <c r="D384" s="74" t="s">
        <v>2544</v>
      </c>
      <c r="E384" s="133" t="s">
        <v>3512</v>
      </c>
      <c r="F384" s="133" t="s">
        <v>3569</v>
      </c>
      <c r="G384" s="74" t="s">
        <v>2531</v>
      </c>
      <c r="H384" s="134" t="n">
        <v>1313440000</v>
      </c>
      <c r="I384" s="135" t="str">
        <f aca="false">CONCATENATE(F384,D384)</f>
        <v>45202CONSTRUÇÃO DE UNIDADES HABITACIONAIS</v>
      </c>
      <c r="J384" s="136" t="s">
        <v>3237</v>
      </c>
    </row>
    <row r="385" customFormat="false" ht="15" hidden="false" customHeight="false" outlineLevel="0" collapsed="false">
      <c r="A385" s="132" t="s">
        <v>71</v>
      </c>
      <c r="B385" s="62" t="s">
        <v>2887</v>
      </c>
      <c r="C385" s="62" t="s">
        <v>2944</v>
      </c>
      <c r="D385" s="74" t="s">
        <v>2550</v>
      </c>
      <c r="E385" s="133" t="s">
        <v>3514</v>
      </c>
      <c r="F385" s="133" t="s">
        <v>3569</v>
      </c>
      <c r="G385" s="74" t="s">
        <v>2531</v>
      </c>
      <c r="H385" s="134" t="n">
        <v>32000000</v>
      </c>
      <c r="I385" s="135" t="str">
        <f aca="false">CONCATENATE(F385,D385)</f>
        <v>45202FUNDO ESTADUAL DE INTERESSE SOCIAL</v>
      </c>
      <c r="J385" s="136" t="s">
        <v>3239</v>
      </c>
    </row>
    <row r="386" customFormat="false" ht="15" hidden="false" customHeight="false" outlineLevel="0" collapsed="false">
      <c r="A386" s="132" t="s">
        <v>71</v>
      </c>
      <c r="B386" s="62" t="s">
        <v>2887</v>
      </c>
      <c r="C386" s="62" t="s">
        <v>2944</v>
      </c>
      <c r="D386" s="74" t="s">
        <v>2540</v>
      </c>
      <c r="E386" s="133" t="s">
        <v>3516</v>
      </c>
      <c r="F386" s="133" t="s">
        <v>3569</v>
      </c>
      <c r="G386" s="74" t="s">
        <v>2531</v>
      </c>
      <c r="H386" s="134" t="n">
        <v>319000000</v>
      </c>
      <c r="I386" s="135" t="str">
        <f aca="false">CONCATENATE(F386,D386)</f>
        <v>45202HABITAÇÃO PARA SERVIDORES PÚBLICOS</v>
      </c>
      <c r="J386" s="136" t="s">
        <v>3113</v>
      </c>
    </row>
    <row r="387" customFormat="false" ht="15" hidden="false" customHeight="false" outlineLevel="0" collapsed="false">
      <c r="A387" s="132" t="s">
        <v>71</v>
      </c>
      <c r="B387" s="62" t="s">
        <v>2887</v>
      </c>
      <c r="C387" s="62" t="s">
        <v>2944</v>
      </c>
      <c r="D387" s="74" t="s">
        <v>2554</v>
      </c>
      <c r="E387" s="133" t="s">
        <v>3517</v>
      </c>
      <c r="F387" s="133" t="s">
        <v>3569</v>
      </c>
      <c r="G387" s="74" t="s">
        <v>2531</v>
      </c>
      <c r="H387" s="134" t="n">
        <v>50150000</v>
      </c>
      <c r="I387" s="135" t="str">
        <f aca="false">CONCATENATE(F387,D387)</f>
        <v>45202MELHORIA HABITACIONAL</v>
      </c>
      <c r="J387" s="136" t="s">
        <v>3184</v>
      </c>
    </row>
    <row r="388" customFormat="false" ht="15" hidden="false" customHeight="false" outlineLevel="0" collapsed="false">
      <c r="A388" s="132" t="s">
        <v>71</v>
      </c>
      <c r="B388" s="62" t="s">
        <v>2887</v>
      </c>
      <c r="C388" s="62" t="s">
        <v>2944</v>
      </c>
      <c r="D388" s="74" t="s">
        <v>2556</v>
      </c>
      <c r="E388" s="133" t="s">
        <v>3518</v>
      </c>
      <c r="F388" s="133" t="s">
        <v>3569</v>
      </c>
      <c r="G388" s="74" t="s">
        <v>2531</v>
      </c>
      <c r="H388" s="134" t="n">
        <v>8312000</v>
      </c>
      <c r="I388" s="135" t="str">
        <f aca="false">CONCATENATE(F388,D388)</f>
        <v>45202REGULARIZAÇÃO E AVERBAÇÃO FUNDIÁRIA HABITACIONAL</v>
      </c>
      <c r="J388" s="136" t="s">
        <v>3232</v>
      </c>
    </row>
    <row r="389" customFormat="false" ht="15" hidden="false" customHeight="false" outlineLevel="0" collapsed="false">
      <c r="A389" s="132" t="s">
        <v>71</v>
      </c>
      <c r="B389" s="62" t="s">
        <v>2887</v>
      </c>
      <c r="C389" s="62" t="s">
        <v>2944</v>
      </c>
      <c r="D389" s="74" t="s">
        <v>2547</v>
      </c>
      <c r="E389" s="133" t="s">
        <v>3519</v>
      </c>
      <c r="F389" s="133" t="s">
        <v>3569</v>
      </c>
      <c r="G389" s="74" t="s">
        <v>2531</v>
      </c>
      <c r="H389" s="134" t="n">
        <v>159196000</v>
      </c>
      <c r="I389" s="135" t="str">
        <f aca="false">CONCATENATE(F389,D389)</f>
        <v>45202URBANIZAÇÃO E CONSTRUÇÃO DE EQUIPAMENTOS SOCIAIS</v>
      </c>
      <c r="J389" s="136" t="s">
        <v>3246</v>
      </c>
    </row>
    <row r="390" customFormat="false" ht="15" hidden="false" customHeight="false" outlineLevel="0" collapsed="false">
      <c r="A390" s="137" t="s">
        <v>94</v>
      </c>
      <c r="B390" s="138" t="s">
        <v>2991</v>
      </c>
      <c r="C390" s="138" t="s">
        <v>2997</v>
      </c>
      <c r="D390" s="139" t="s">
        <v>2574</v>
      </c>
      <c r="E390" s="140" t="s">
        <v>3163</v>
      </c>
      <c r="F390" s="140" t="s">
        <v>3570</v>
      </c>
      <c r="G390" s="139" t="s">
        <v>2561</v>
      </c>
      <c r="H390" s="141" t="n">
        <v>380000000</v>
      </c>
      <c r="I390" s="135" t="str">
        <f aca="false">CONCATENATE(F390,D390)</f>
        <v>45203GESTÃO DO INSTITUTO DE ÁGUAS E ESGOTOS DO PIAUÍ</v>
      </c>
      <c r="J390" s="136" t="s">
        <v>3571</v>
      </c>
    </row>
    <row r="391" customFormat="false" ht="15" hidden="false" customHeight="false" outlineLevel="0" collapsed="false">
      <c r="A391" s="137" t="s">
        <v>72</v>
      </c>
      <c r="B391" s="138" t="s">
        <v>2887</v>
      </c>
      <c r="C391" s="138" t="s">
        <v>2947</v>
      </c>
      <c r="D391" s="139" t="s">
        <v>2562</v>
      </c>
      <c r="E391" s="140" t="s">
        <v>3526</v>
      </c>
      <c r="F391" s="140" t="s">
        <v>3570</v>
      </c>
      <c r="G391" s="139" t="s">
        <v>2561</v>
      </c>
      <c r="H391" s="141" t="n">
        <v>1500000000</v>
      </c>
      <c r="I391" s="135" t="str">
        <f aca="false">CONCATENATE(F391,D391)</f>
        <v>45203ELABORAÇÃO E IMPLEMENTAÇÃO DE PROJETOS E ATIVIDADES DE ABASTECIMENTO DE ÁGUA POTÁVEL E ESGOTAMENTO SANITÁRIO</v>
      </c>
      <c r="J391" s="136" t="s">
        <v>3572</v>
      </c>
    </row>
    <row r="392" customFormat="false" ht="15" hidden="false" customHeight="false" outlineLevel="0" collapsed="false">
      <c r="A392" s="137" t="s">
        <v>72</v>
      </c>
      <c r="B392" s="138" t="s">
        <v>2887</v>
      </c>
      <c r="C392" s="138" t="s">
        <v>2947</v>
      </c>
      <c r="D392" s="139" t="s">
        <v>2567</v>
      </c>
      <c r="E392" s="140" t="s">
        <v>3528</v>
      </c>
      <c r="F392" s="140" t="s">
        <v>3570</v>
      </c>
      <c r="G392" s="139" t="s">
        <v>2561</v>
      </c>
      <c r="H392" s="141" t="n">
        <v>450000000</v>
      </c>
      <c r="I392" s="135" t="str">
        <f aca="false">CONCATENATE(F392,D392)</f>
        <v>45203GESTÃO DE RESÍDUOS SÓLIDOS</v>
      </c>
      <c r="J392" s="136" t="s">
        <v>3066</v>
      </c>
    </row>
    <row r="393" customFormat="false" ht="15" hidden="false" customHeight="false" outlineLevel="0" collapsed="false">
      <c r="A393" s="137" t="s">
        <v>94</v>
      </c>
      <c r="B393" s="138" t="s">
        <v>2991</v>
      </c>
      <c r="C393" s="138" t="s">
        <v>2997</v>
      </c>
      <c r="D393" s="139" t="s">
        <v>2615</v>
      </c>
      <c r="E393" s="140" t="s">
        <v>3165</v>
      </c>
      <c r="F393" s="140" t="s">
        <v>3573</v>
      </c>
      <c r="G393" s="139" t="s">
        <v>2576</v>
      </c>
      <c r="H393" s="141" t="n">
        <v>37000000</v>
      </c>
      <c r="I393" s="135" t="str">
        <f aca="false">CONCATENATE(F393,D393)</f>
        <v>46101GESTÃO MODERNA DA SECRETARIA DOS TRANSPORTES</v>
      </c>
      <c r="J393" s="136" t="s">
        <v>3574</v>
      </c>
    </row>
    <row r="394" customFormat="false" ht="15" hidden="false" customHeight="false" outlineLevel="0" collapsed="false">
      <c r="A394" s="132" t="s">
        <v>73</v>
      </c>
      <c r="B394" s="62" t="s">
        <v>2887</v>
      </c>
      <c r="C394" s="62" t="s">
        <v>2950</v>
      </c>
      <c r="D394" s="74" t="s">
        <v>2611</v>
      </c>
      <c r="E394" s="133" t="s">
        <v>3529</v>
      </c>
      <c r="F394" s="133" t="s">
        <v>3573</v>
      </c>
      <c r="G394" s="74" t="s">
        <v>2576</v>
      </c>
      <c r="H394" s="148" t="n">
        <v>282000000</v>
      </c>
      <c r="I394" s="135" t="str">
        <f aca="false">CONCATENATE(F394,D394)</f>
        <v>46101CONSTRUÇÃO DA RODOVIA TRANSCERRADO</v>
      </c>
      <c r="J394" s="136" t="s">
        <v>3575</v>
      </c>
    </row>
    <row r="395" customFormat="false" ht="15" hidden="false" customHeight="false" outlineLevel="0" collapsed="false">
      <c r="A395" s="132" t="s">
        <v>73</v>
      </c>
      <c r="B395" s="62" t="s">
        <v>2887</v>
      </c>
      <c r="C395" s="62" t="s">
        <v>2950</v>
      </c>
      <c r="D395" s="74" t="s">
        <v>2583</v>
      </c>
      <c r="E395" s="133" t="s">
        <v>3530</v>
      </c>
      <c r="F395" s="133" t="s">
        <v>3573</v>
      </c>
      <c r="G395" s="74" t="s">
        <v>2576</v>
      </c>
      <c r="H395" s="134" t="n">
        <v>120000000</v>
      </c>
      <c r="I395" s="135" t="str">
        <f aca="false">CONCATENATE(F395,D395)</f>
        <v>46101CONSTRUÇÃO DE RODOANEIS</v>
      </c>
      <c r="J395" s="136" t="s">
        <v>3576</v>
      </c>
    </row>
    <row r="396" customFormat="false" ht="15" hidden="false" customHeight="false" outlineLevel="0" collapsed="false">
      <c r="A396" s="132" t="s">
        <v>73</v>
      </c>
      <c r="B396" s="62" t="s">
        <v>2887</v>
      </c>
      <c r="C396" s="62" t="s">
        <v>2950</v>
      </c>
      <c r="D396" s="74" t="s">
        <v>2580</v>
      </c>
      <c r="E396" s="133" t="s">
        <v>3531</v>
      </c>
      <c r="F396" s="133" t="s">
        <v>3573</v>
      </c>
      <c r="G396" s="74" t="s">
        <v>2576</v>
      </c>
      <c r="H396" s="134" t="n">
        <v>4000000</v>
      </c>
      <c r="I396" s="135" t="str">
        <f aca="false">CONCATENATE(F396,D396)</f>
        <v>46101CONTROLE E OPERAÇÃO DE TRÁFEGO</v>
      </c>
      <c r="J396" s="136" t="s">
        <v>3577</v>
      </c>
    </row>
    <row r="397" customFormat="false" ht="15" hidden="false" customHeight="false" outlineLevel="0" collapsed="false">
      <c r="A397" s="132" t="s">
        <v>73</v>
      </c>
      <c r="B397" s="62" t="s">
        <v>2887</v>
      </c>
      <c r="C397" s="62" t="s">
        <v>2950</v>
      </c>
      <c r="D397" s="74" t="s">
        <v>2587</v>
      </c>
      <c r="E397" s="133" t="s">
        <v>3532</v>
      </c>
      <c r="F397" s="133" t="s">
        <v>3573</v>
      </c>
      <c r="G397" s="74" t="s">
        <v>2576</v>
      </c>
      <c r="H397" s="134" t="n">
        <v>800000000</v>
      </c>
      <c r="I397" s="135" t="str">
        <f aca="false">CONCATENATE(F397,D397)</f>
        <v>46101IMPLANTAÇÃO DO METRÔ DE TERESINA</v>
      </c>
      <c r="J397" s="136" t="s">
        <v>3146</v>
      </c>
    </row>
    <row r="398" customFormat="false" ht="15" hidden="false" customHeight="false" outlineLevel="0" collapsed="false">
      <c r="A398" s="132" t="s">
        <v>73</v>
      </c>
      <c r="B398" s="62" t="s">
        <v>2887</v>
      </c>
      <c r="C398" s="62" t="s">
        <v>2950</v>
      </c>
      <c r="D398" s="74" t="s">
        <v>2577</v>
      </c>
      <c r="E398" s="133" t="s">
        <v>3533</v>
      </c>
      <c r="F398" s="133" t="s">
        <v>3573</v>
      </c>
      <c r="G398" s="74" t="s">
        <v>2576</v>
      </c>
      <c r="H398" s="134" t="n">
        <v>180000000</v>
      </c>
      <c r="I398" s="135" t="str">
        <f aca="false">CONCATENATE(F398,D398)</f>
        <v>46101INFRAESTRUTURA DO MODAL AEROVIÁRIO</v>
      </c>
      <c r="J398" s="136" t="s">
        <v>3405</v>
      </c>
    </row>
    <row r="399" customFormat="false" ht="15" hidden="false" customHeight="false" outlineLevel="0" collapsed="false">
      <c r="A399" s="132" t="s">
        <v>73</v>
      </c>
      <c r="B399" s="62" t="s">
        <v>2887</v>
      </c>
      <c r="C399" s="62" t="s">
        <v>2950</v>
      </c>
      <c r="D399" s="74" t="s">
        <v>2597</v>
      </c>
      <c r="E399" s="133" t="s">
        <v>3535</v>
      </c>
      <c r="F399" s="133" t="s">
        <v>3573</v>
      </c>
      <c r="G399" s="74" t="s">
        <v>2576</v>
      </c>
      <c r="H399" s="134" t="n">
        <v>800000000</v>
      </c>
      <c r="I399" s="135" t="str">
        <f aca="false">CONCATENATE(F399,D399)</f>
        <v>46101INFRAESTRUTURA DO MODAL FERROVIÁRIO</v>
      </c>
      <c r="J399" s="136" t="s">
        <v>3407</v>
      </c>
    </row>
    <row r="400" customFormat="false" ht="15" hidden="false" customHeight="false" outlineLevel="0" collapsed="false">
      <c r="A400" s="132" t="s">
        <v>73</v>
      </c>
      <c r="B400" s="62" t="s">
        <v>2887</v>
      </c>
      <c r="C400" s="62" t="s">
        <v>2950</v>
      </c>
      <c r="D400" s="74" t="s">
        <v>2594</v>
      </c>
      <c r="E400" s="133" t="s">
        <v>3536</v>
      </c>
      <c r="F400" s="133" t="s">
        <v>3573</v>
      </c>
      <c r="G400" s="74" t="s">
        <v>2576</v>
      </c>
      <c r="H400" s="134" t="n">
        <v>350000000</v>
      </c>
      <c r="I400" s="135" t="str">
        <f aca="false">CONCATENATE(F400,D400)</f>
        <v>46101INFRAESTRUTURA DO MODAL HIDROVIÁRIO</v>
      </c>
      <c r="J400" s="136" t="s">
        <v>3409</v>
      </c>
    </row>
    <row r="401" customFormat="false" ht="15" hidden="false" customHeight="false" outlineLevel="0" collapsed="false">
      <c r="A401" s="132" t="s">
        <v>73</v>
      </c>
      <c r="B401" s="62" t="s">
        <v>2887</v>
      </c>
      <c r="C401" s="62" t="s">
        <v>2950</v>
      </c>
      <c r="D401" s="74" t="s">
        <v>2607</v>
      </c>
      <c r="E401" s="133" t="s">
        <v>3537</v>
      </c>
      <c r="F401" s="133" t="s">
        <v>3573</v>
      </c>
      <c r="G401" s="74" t="s">
        <v>2576</v>
      </c>
      <c r="H401" s="134" t="n">
        <v>360000000</v>
      </c>
      <c r="I401" s="135" t="str">
        <f aca="false">CONCATENATE(F401,D401)</f>
        <v>46101INFRAESTRUTURA DO MODAL PORTUÁRIO</v>
      </c>
      <c r="J401" s="136" t="s">
        <v>3411</v>
      </c>
    </row>
    <row r="402" customFormat="false" ht="15" hidden="false" customHeight="false" outlineLevel="0" collapsed="false">
      <c r="A402" s="132" t="s">
        <v>73</v>
      </c>
      <c r="B402" s="62" t="s">
        <v>2887</v>
      </c>
      <c r="C402" s="62" t="s">
        <v>2950</v>
      </c>
      <c r="D402" s="74" t="s">
        <v>2591</v>
      </c>
      <c r="E402" s="133" t="s">
        <v>3538</v>
      </c>
      <c r="F402" s="133" t="s">
        <v>3573</v>
      </c>
      <c r="G402" s="74" t="s">
        <v>2576</v>
      </c>
      <c r="H402" s="134" t="n">
        <v>1750000000</v>
      </c>
      <c r="I402" s="135" t="str">
        <f aca="false">CONCATENATE(F402,D402)</f>
        <v>46101INFRAESTRUTURA DO MODAL RODOVIÁRIO</v>
      </c>
      <c r="J402" s="136" t="s">
        <v>3413</v>
      </c>
    </row>
    <row r="403" customFormat="false" ht="15" hidden="false" customHeight="false" outlineLevel="0" collapsed="false">
      <c r="A403" s="137" t="s">
        <v>94</v>
      </c>
      <c r="B403" s="138" t="s">
        <v>2991</v>
      </c>
      <c r="C403" s="138" t="s">
        <v>2997</v>
      </c>
      <c r="D403" s="139" t="s">
        <v>2640</v>
      </c>
      <c r="E403" s="140" t="s">
        <v>3167</v>
      </c>
      <c r="F403" s="140" t="s">
        <v>3578</v>
      </c>
      <c r="G403" s="139" t="s">
        <v>2617</v>
      </c>
      <c r="H403" s="141" t="n">
        <v>223842877</v>
      </c>
      <c r="I403" s="135" t="str">
        <f aca="false">CONCATENATE(F403,D403)</f>
        <v>46201ADMINISTRAÇÃO EFICIENTE DO DER-PI</v>
      </c>
      <c r="J403" s="136" t="s">
        <v>3424</v>
      </c>
    </row>
    <row r="404" customFormat="false" ht="15" hidden="false" customHeight="false" outlineLevel="0" collapsed="false">
      <c r="A404" s="142" t="s">
        <v>51</v>
      </c>
      <c r="B404" s="143" t="s">
        <v>2887</v>
      </c>
      <c r="C404" s="143" t="s">
        <v>2886</v>
      </c>
      <c r="D404" s="144" t="s">
        <v>2618</v>
      </c>
      <c r="E404" s="145" t="s">
        <v>3283</v>
      </c>
      <c r="F404" s="145" t="s">
        <v>3578</v>
      </c>
      <c r="G404" s="144" t="s">
        <v>2617</v>
      </c>
      <c r="H404" s="146" t="n">
        <v>2335000</v>
      </c>
      <c r="I404" s="135" t="str">
        <f aca="false">CONCATENATE(F404,D404)</f>
        <v>46201MODERNIZAÇÃO DA OPERACIONALIDADE DO DER-PI</v>
      </c>
      <c r="J404" s="136" t="s">
        <v>3425</v>
      </c>
    </row>
    <row r="405" customFormat="false" ht="15" hidden="false" customHeight="false" outlineLevel="0" collapsed="false">
      <c r="A405" s="132" t="s">
        <v>73</v>
      </c>
      <c r="B405" s="62" t="s">
        <v>2887</v>
      </c>
      <c r="C405" s="62" t="s">
        <v>2950</v>
      </c>
      <c r="D405" s="74" t="s">
        <v>2625</v>
      </c>
      <c r="E405" s="133" t="s">
        <v>3539</v>
      </c>
      <c r="F405" s="133" t="s">
        <v>3578</v>
      </c>
      <c r="G405" s="74" t="s">
        <v>2617</v>
      </c>
      <c r="H405" s="134" t="n">
        <v>1266844089</v>
      </c>
      <c r="I405" s="135" t="str">
        <f aca="false">CONCATENATE(F405,D405)</f>
        <v>46201DESENVOLVIMENTO E OPERACIONALIDADE DA INFRAESTRUTURA RODOVIÁRIA E MOBILIDADE URBANA</v>
      </c>
      <c r="J405" s="136" t="s">
        <v>3435</v>
      </c>
    </row>
    <row r="406" customFormat="false" ht="15" hidden="false" customHeight="false" outlineLevel="0" collapsed="false">
      <c r="A406" s="137" t="s">
        <v>94</v>
      </c>
      <c r="B406" s="138" t="s">
        <v>2991</v>
      </c>
      <c r="C406" s="138" t="s">
        <v>2997</v>
      </c>
      <c r="D406" s="139" t="s">
        <v>2676</v>
      </c>
      <c r="E406" s="140" t="s">
        <v>3169</v>
      </c>
      <c r="F406" s="140" t="s">
        <v>3579</v>
      </c>
      <c r="G406" s="139" t="s">
        <v>2645</v>
      </c>
      <c r="H406" s="141" t="n">
        <v>30000000</v>
      </c>
      <c r="I406" s="135" t="str">
        <f aca="false">CONCATENATE(F406,D406)</f>
        <v>46202COORDENAÇÃO GERAL DA CMTP</v>
      </c>
      <c r="J406" s="136" t="s">
        <v>3437</v>
      </c>
    </row>
    <row r="407" customFormat="false" ht="15" hidden="false" customHeight="false" outlineLevel="0" collapsed="false">
      <c r="A407" s="142" t="s">
        <v>51</v>
      </c>
      <c r="B407" s="143" t="s">
        <v>2887</v>
      </c>
      <c r="C407" s="143" t="s">
        <v>2886</v>
      </c>
      <c r="D407" s="144" t="s">
        <v>2646</v>
      </c>
      <c r="E407" s="145" t="s">
        <v>3285</v>
      </c>
      <c r="F407" s="145" t="s">
        <v>3579</v>
      </c>
      <c r="G407" s="144" t="s">
        <v>2645</v>
      </c>
      <c r="H407" s="146" t="n">
        <v>4500000</v>
      </c>
      <c r="I407" s="135" t="str">
        <f aca="false">CONCATENATE(F407,D407)</f>
        <v>46202REQUALIFICAÇÃO FÍSICA E DE RECURSOS HUMANOS DA COMPANHIA METROPOLITANA DE TRANSPORTES PÚBLICOS</v>
      </c>
      <c r="J407" s="136" t="s">
        <v>3440</v>
      </c>
    </row>
    <row r="408" customFormat="false" ht="15" hidden="false" customHeight="false" outlineLevel="0" collapsed="false">
      <c r="A408" s="132" t="s">
        <v>73</v>
      </c>
      <c r="B408" s="62" t="s">
        <v>2887</v>
      </c>
      <c r="C408" s="62" t="s">
        <v>2950</v>
      </c>
      <c r="D408" s="74" t="s">
        <v>2661</v>
      </c>
      <c r="E408" s="133" t="s">
        <v>3540</v>
      </c>
      <c r="F408" s="133" t="s">
        <v>3579</v>
      </c>
      <c r="G408" s="74" t="s">
        <v>2645</v>
      </c>
      <c r="H408" s="134" t="n">
        <v>234500000</v>
      </c>
      <c r="I408" s="135" t="str">
        <f aca="false">CONCATENATE(F408,D408)</f>
        <v>46202AMPLIAÇÃO, MELHORIA E MANUTENÇÃO DO SISTEMA METROVIÁRIO</v>
      </c>
      <c r="J408" s="136" t="s">
        <v>3442</v>
      </c>
    </row>
    <row r="409" customFormat="false" ht="15" hidden="false" customHeight="false" outlineLevel="0" collapsed="false">
      <c r="A409" s="132" t="s">
        <v>73</v>
      </c>
      <c r="B409" s="62" t="s">
        <v>2887</v>
      </c>
      <c r="C409" s="62" t="s">
        <v>2950</v>
      </c>
      <c r="D409" s="74" t="s">
        <v>2653</v>
      </c>
      <c r="E409" s="133" t="s">
        <v>3543</v>
      </c>
      <c r="F409" s="133" t="s">
        <v>3579</v>
      </c>
      <c r="G409" s="74" t="s">
        <v>2645</v>
      </c>
      <c r="H409" s="134" t="n">
        <v>150000000</v>
      </c>
      <c r="I409" s="135" t="str">
        <f aca="false">CONCATENATE(F409,D409)</f>
        <v>46202LINHA ALTOS PARNAÍBA</v>
      </c>
      <c r="J409" s="136" t="s">
        <v>3416</v>
      </c>
    </row>
    <row r="410" customFormat="false" ht="15" hidden="false" customHeight="false" outlineLevel="0" collapsed="false">
      <c r="A410" s="132" t="s">
        <v>73</v>
      </c>
      <c r="B410" s="62" t="s">
        <v>2887</v>
      </c>
      <c r="C410" s="62" t="s">
        <v>2950</v>
      </c>
      <c r="D410" s="74" t="s">
        <v>2673</v>
      </c>
      <c r="E410" s="133" t="s">
        <v>3544</v>
      </c>
      <c r="F410" s="133" t="s">
        <v>3579</v>
      </c>
      <c r="G410" s="74" t="s">
        <v>2645</v>
      </c>
      <c r="H410" s="134" t="n">
        <v>46000000</v>
      </c>
      <c r="I410" s="135" t="str">
        <f aca="false">CONCATENATE(F410,D410)</f>
        <v>46202MODERNIZAÇÃO E MELHORIA DE MATERIAL RODANTE</v>
      </c>
      <c r="J410" s="136" t="s">
        <v>3580</v>
      </c>
    </row>
    <row r="411" customFormat="false" ht="15" hidden="false" customHeight="false" outlineLevel="0" collapsed="false">
      <c r="A411" s="132" t="s">
        <v>73</v>
      </c>
      <c r="B411" s="62" t="s">
        <v>2887</v>
      </c>
      <c r="C411" s="62" t="s">
        <v>2950</v>
      </c>
      <c r="D411" s="74" t="s">
        <v>2669</v>
      </c>
      <c r="E411" s="133" t="s">
        <v>3546</v>
      </c>
      <c r="F411" s="133" t="s">
        <v>3579</v>
      </c>
      <c r="G411" s="74" t="s">
        <v>2645</v>
      </c>
      <c r="H411" s="134" t="n">
        <v>70000000</v>
      </c>
      <c r="I411" s="135" t="str">
        <f aca="false">CONCATENATE(F411,D411)</f>
        <v>46202PROGRAMA TREM REGIONAL</v>
      </c>
      <c r="J411" s="136" t="s">
        <v>3581</v>
      </c>
    </row>
    <row r="412" customFormat="false" ht="15" hidden="false" customHeight="false" outlineLevel="0" collapsed="false">
      <c r="A412" s="132" t="s">
        <v>73</v>
      </c>
      <c r="B412" s="62" t="s">
        <v>2887</v>
      </c>
      <c r="C412" s="62" t="s">
        <v>2950</v>
      </c>
      <c r="D412" s="74" t="s">
        <v>2671</v>
      </c>
      <c r="E412" s="133" t="s">
        <v>3547</v>
      </c>
      <c r="F412" s="133" t="s">
        <v>3579</v>
      </c>
      <c r="G412" s="74" t="s">
        <v>2645</v>
      </c>
      <c r="H412" s="134" t="n">
        <v>90000000</v>
      </c>
      <c r="I412" s="135" t="str">
        <f aca="false">CONCATENATE(F412,D412)</f>
        <v>46202VLT PARNAÍBA</v>
      </c>
      <c r="J412" s="136" t="s">
        <v>3582</v>
      </c>
    </row>
    <row r="413" customFormat="false" ht="15" hidden="false" customHeight="false" outlineLevel="0" collapsed="false">
      <c r="A413" s="132" t="s">
        <v>73</v>
      </c>
      <c r="B413" s="62" t="s">
        <v>2887</v>
      </c>
      <c r="C413" s="62" t="s">
        <v>2950</v>
      </c>
      <c r="D413" s="74" t="s">
        <v>2657</v>
      </c>
      <c r="E413" s="133" t="s">
        <v>3549</v>
      </c>
      <c r="F413" s="133" t="s">
        <v>3579</v>
      </c>
      <c r="G413" s="74" t="s">
        <v>2645</v>
      </c>
      <c r="H413" s="134" t="n">
        <v>35000000</v>
      </c>
      <c r="I413" s="135" t="str">
        <f aca="false">CONCATENATE(F413,D413)</f>
        <v>46202VLT TERESINA - TIMON</v>
      </c>
      <c r="J413" s="136" t="s">
        <v>3583</v>
      </c>
    </row>
    <row r="414" customFormat="false" ht="15" hidden="false" customHeight="false" outlineLevel="0" collapsed="false">
      <c r="A414" s="137" t="s">
        <v>94</v>
      </c>
      <c r="B414" s="138" t="s">
        <v>2991</v>
      </c>
      <c r="C414" s="138" t="s">
        <v>2997</v>
      </c>
      <c r="D414" s="139" t="s">
        <v>2742</v>
      </c>
      <c r="E414" s="140" t="s">
        <v>3171</v>
      </c>
      <c r="F414" s="140" t="s">
        <v>3584</v>
      </c>
      <c r="G414" s="139" t="s">
        <v>2680</v>
      </c>
      <c r="H414" s="141" t="n">
        <v>28600000</v>
      </c>
      <c r="I414" s="135" t="str">
        <f aca="false">CONCATENATE(F414,D414)</f>
        <v>47101COORDENAÇÃO GERAL DA SECRETARIA DE TURISMO</v>
      </c>
      <c r="J414" s="136" t="s">
        <v>3458</v>
      </c>
    </row>
    <row r="415" customFormat="false" ht="15" hidden="false" customHeight="false" outlineLevel="0" collapsed="false">
      <c r="A415" s="142" t="s">
        <v>51</v>
      </c>
      <c r="B415" s="143" t="s">
        <v>2887</v>
      </c>
      <c r="C415" s="143" t="s">
        <v>2886</v>
      </c>
      <c r="D415" s="144" t="s">
        <v>2679</v>
      </c>
      <c r="E415" s="145" t="s">
        <v>3287</v>
      </c>
      <c r="F415" s="145" t="s">
        <v>3584</v>
      </c>
      <c r="G415" s="144" t="s">
        <v>2680</v>
      </c>
      <c r="H415" s="146" t="n">
        <v>3350000</v>
      </c>
      <c r="I415" s="135" t="str">
        <f aca="false">CONCATENATE(F415,D415)</f>
        <v>47101MODERNIZAÇÃO DA SECRETARIA DO TURISMO</v>
      </c>
      <c r="J415" s="136" t="s">
        <v>3585</v>
      </c>
    </row>
    <row r="416" customFormat="false" ht="15" hidden="false" customHeight="false" outlineLevel="0" collapsed="false">
      <c r="A416" s="132" t="s">
        <v>69</v>
      </c>
      <c r="B416" s="62" t="s">
        <v>2887</v>
      </c>
      <c r="C416" s="62" t="s">
        <v>2938</v>
      </c>
      <c r="D416" s="74" t="s">
        <v>2737</v>
      </c>
      <c r="E416" s="133" t="s">
        <v>3474</v>
      </c>
      <c r="F416" s="133" t="s">
        <v>3584</v>
      </c>
      <c r="G416" s="74" t="s">
        <v>2680</v>
      </c>
      <c r="H416" s="134" t="n">
        <v>23000000</v>
      </c>
      <c r="I416" s="135" t="str">
        <f aca="false">CONCATENATE(F416,D416)</f>
        <v>47101FOMENTO AOS ROTEIROS E IMAGENS TURÍSTICAS DO ESTADO / PRODETUR NACIONAL</v>
      </c>
      <c r="J416" s="136" t="s">
        <v>3586</v>
      </c>
    </row>
    <row r="417" customFormat="false" ht="15" hidden="false" customHeight="false" outlineLevel="0" collapsed="false">
      <c r="A417" s="132" t="s">
        <v>69</v>
      </c>
      <c r="B417" s="62" t="s">
        <v>2887</v>
      </c>
      <c r="C417" s="62" t="s">
        <v>2938</v>
      </c>
      <c r="D417" s="74" t="s">
        <v>2684</v>
      </c>
      <c r="E417" s="133" t="s">
        <v>3476</v>
      </c>
      <c r="F417" s="133" t="s">
        <v>3584</v>
      </c>
      <c r="G417" s="74" t="s">
        <v>2680</v>
      </c>
      <c r="H417" s="134" t="n">
        <v>3200000</v>
      </c>
      <c r="I417" s="135" t="str">
        <f aca="false">CONCATENATE(F417,D417)</f>
        <v>47101FORTALECIMENTO DA GESTÃO INSTITUCIONAL PARA O TURISMO / PRODETUR NACIONAL</v>
      </c>
      <c r="J417" s="136" t="s">
        <v>3587</v>
      </c>
    </row>
    <row r="418" customFormat="false" ht="15" hidden="false" customHeight="false" outlineLevel="0" collapsed="false">
      <c r="A418" s="132" t="s">
        <v>69</v>
      </c>
      <c r="B418" s="62" t="s">
        <v>2887</v>
      </c>
      <c r="C418" s="62" t="s">
        <v>2938</v>
      </c>
      <c r="D418" s="74" t="s">
        <v>2690</v>
      </c>
      <c r="E418" s="133" t="s">
        <v>3479</v>
      </c>
      <c r="F418" s="133" t="s">
        <v>3584</v>
      </c>
      <c r="G418" s="74" t="s">
        <v>2680</v>
      </c>
      <c r="H418" s="134" t="n">
        <v>6600000</v>
      </c>
      <c r="I418" s="135" t="str">
        <f aca="false">CONCATENATE(F418,D418)</f>
        <v>47101FORTALECIMENTO DA GESTÃO MUNICIPAL</v>
      </c>
      <c r="J418" s="136" t="s">
        <v>3588</v>
      </c>
    </row>
    <row r="419" customFormat="false" ht="15" hidden="false" customHeight="false" outlineLevel="0" collapsed="false">
      <c r="A419" s="132" t="s">
        <v>69</v>
      </c>
      <c r="B419" s="62" t="s">
        <v>2887</v>
      </c>
      <c r="C419" s="62" t="s">
        <v>2938</v>
      </c>
      <c r="D419" s="74" t="s">
        <v>2694</v>
      </c>
      <c r="E419" s="133" t="s">
        <v>3481</v>
      </c>
      <c r="F419" s="133" t="s">
        <v>3584</v>
      </c>
      <c r="G419" s="74" t="s">
        <v>2680</v>
      </c>
      <c r="H419" s="134" t="n">
        <v>19500000</v>
      </c>
      <c r="I419" s="135" t="str">
        <f aca="false">CONCATENATE(F419,D419)</f>
        <v>47101FORTALECIMENTO DO TURISMO SUSTENTÁVEL NO PIAUÍ</v>
      </c>
      <c r="J419" s="136" t="s">
        <v>3485</v>
      </c>
    </row>
    <row r="420" customFormat="false" ht="15" hidden="false" customHeight="false" outlineLevel="0" collapsed="false">
      <c r="A420" s="132" t="s">
        <v>69</v>
      </c>
      <c r="B420" s="62" t="s">
        <v>2887</v>
      </c>
      <c r="C420" s="62" t="s">
        <v>2938</v>
      </c>
      <c r="D420" s="74" t="s">
        <v>2708</v>
      </c>
      <c r="E420" s="133" t="s">
        <v>3482</v>
      </c>
      <c r="F420" s="133" t="s">
        <v>3584</v>
      </c>
      <c r="G420" s="74" t="s">
        <v>2680</v>
      </c>
      <c r="H420" s="134" t="n">
        <v>116000000</v>
      </c>
      <c r="I420" s="135" t="str">
        <f aca="false">CONCATENATE(F420,D420)</f>
        <v>47101INFRAESTRUTURA TURÍSTICA E MELHORIA DOS SERVIÇOS TURÍSTICOS</v>
      </c>
      <c r="J420" s="136" t="s">
        <v>3568</v>
      </c>
    </row>
    <row r="421" customFormat="false" ht="15" hidden="false" customHeight="false" outlineLevel="0" collapsed="false">
      <c r="A421" s="137" t="s">
        <v>94</v>
      </c>
      <c r="B421" s="138" t="s">
        <v>2991</v>
      </c>
      <c r="C421" s="138" t="s">
        <v>2997</v>
      </c>
      <c r="D421" s="139" t="s">
        <v>2781</v>
      </c>
      <c r="E421" s="140" t="s">
        <v>3173</v>
      </c>
      <c r="F421" s="140" t="s">
        <v>3589</v>
      </c>
      <c r="G421" s="139" t="s">
        <v>2744</v>
      </c>
      <c r="H421" s="141" t="n">
        <v>28000000</v>
      </c>
      <c r="I421" s="135" t="str">
        <f aca="false">CONCATENATE(F421,D421)</f>
        <v>48101GESTÃO, MANUTENÇÃO E AMPLIAÇÃO DA SETRE E SINE</v>
      </c>
      <c r="J421" s="136" t="s">
        <v>3076</v>
      </c>
    </row>
    <row r="422" customFormat="false" ht="15" hidden="false" customHeight="false" outlineLevel="0" collapsed="false">
      <c r="A422" s="137" t="s">
        <v>78</v>
      </c>
      <c r="B422" s="138" t="s">
        <v>2887</v>
      </c>
      <c r="C422" s="138" t="s">
        <v>2965</v>
      </c>
      <c r="D422" s="139" t="s">
        <v>2743</v>
      </c>
      <c r="E422" s="140" t="s">
        <v>3571</v>
      </c>
      <c r="F422" s="140" t="s">
        <v>3589</v>
      </c>
      <c r="G422" s="139" t="s">
        <v>2744</v>
      </c>
      <c r="H422" s="141" t="n">
        <v>11000000</v>
      </c>
      <c r="I422" s="135" t="str">
        <f aca="false">CONCATENATE(F422,D422)</f>
        <v>48101FOMENTO AO EMPREENDEDORISMO JOVEM NO SEMIÁRIDO</v>
      </c>
      <c r="J422" s="136" t="s">
        <v>3078</v>
      </c>
    </row>
    <row r="423" customFormat="false" ht="15" hidden="false" customHeight="false" outlineLevel="0" collapsed="false">
      <c r="A423" s="132" t="s">
        <v>79</v>
      </c>
      <c r="B423" s="62" t="s">
        <v>2887</v>
      </c>
      <c r="C423" s="62" t="s">
        <v>2768</v>
      </c>
      <c r="D423" s="74" t="s">
        <v>2769</v>
      </c>
      <c r="E423" s="133" t="s">
        <v>3572</v>
      </c>
      <c r="F423" s="133" t="s">
        <v>3589</v>
      </c>
      <c r="G423" s="74" t="s">
        <v>2744</v>
      </c>
      <c r="H423" s="134" t="n">
        <v>1500000</v>
      </c>
      <c r="I423" s="135" t="str">
        <f aca="false">CONCATENATE(F423,D423)</f>
        <v>48101DESENVOLVIMENTO EMPRESARIAL E INCENTIVO AO EMPREENDEDORISMO</v>
      </c>
      <c r="J423" s="136" t="s">
        <v>3080</v>
      </c>
    </row>
    <row r="424" customFormat="false" ht="15" hidden="false" customHeight="false" outlineLevel="0" collapsed="false">
      <c r="A424" s="132" t="s">
        <v>79</v>
      </c>
      <c r="B424" s="62" t="s">
        <v>2887</v>
      </c>
      <c r="C424" s="62" t="s">
        <v>2768</v>
      </c>
      <c r="D424" s="74" t="s">
        <v>2749</v>
      </c>
      <c r="E424" s="133" t="s">
        <v>3574</v>
      </c>
      <c r="F424" s="133" t="s">
        <v>3589</v>
      </c>
      <c r="G424" s="74" t="s">
        <v>2744</v>
      </c>
      <c r="H424" s="134" t="n">
        <v>4400000</v>
      </c>
      <c r="I424" s="135" t="str">
        <f aca="false">CONCATENATE(F424,D424)</f>
        <v>48101INTERMEDIAÇÃO DE MÃO DE OBRA /SINE</v>
      </c>
      <c r="J424" s="136" t="s">
        <v>3082</v>
      </c>
    </row>
    <row r="425" customFormat="false" ht="15" hidden="false" customHeight="false" outlineLevel="0" collapsed="false">
      <c r="A425" s="132" t="s">
        <v>79</v>
      </c>
      <c r="B425" s="62" t="s">
        <v>2887</v>
      </c>
      <c r="C425" s="62" t="s">
        <v>2768</v>
      </c>
      <c r="D425" s="74" t="s">
        <v>1501</v>
      </c>
      <c r="E425" s="133" t="s">
        <v>3575</v>
      </c>
      <c r="F425" s="133" t="s">
        <v>3589</v>
      </c>
      <c r="G425" s="74" t="s">
        <v>2744</v>
      </c>
      <c r="H425" s="134" t="n">
        <v>2200000</v>
      </c>
      <c r="I425" s="135" t="str">
        <f aca="false">CONCATENATE(F425,D425)</f>
        <v>48101MONITORAMENTO E AVALIAÇÃO DE POLÍTICAS PÚBLICAS</v>
      </c>
      <c r="J425" s="136" t="s">
        <v>3084</v>
      </c>
    </row>
    <row r="426" customFormat="false" ht="15" hidden="false" customHeight="false" outlineLevel="0" collapsed="false">
      <c r="A426" s="132" t="s">
        <v>79</v>
      </c>
      <c r="B426" s="62" t="s">
        <v>2887</v>
      </c>
      <c r="C426" s="62" t="s">
        <v>2768</v>
      </c>
      <c r="D426" s="74" t="s">
        <v>2756</v>
      </c>
      <c r="E426" s="133" t="s">
        <v>3576</v>
      </c>
      <c r="F426" s="133" t="s">
        <v>3589</v>
      </c>
      <c r="G426" s="74" t="s">
        <v>2744</v>
      </c>
      <c r="H426" s="134" t="n">
        <v>3300000</v>
      </c>
      <c r="I426" s="135" t="str">
        <f aca="false">CONCATENATE(F426,D426)</f>
        <v>48101PROTEÇÃO SOCIAL BÁSICA</v>
      </c>
      <c r="J426" s="136" t="s">
        <v>3086</v>
      </c>
    </row>
    <row r="427" customFormat="false" ht="15" hidden="false" customHeight="false" outlineLevel="0" collapsed="false">
      <c r="A427" s="132" t="s">
        <v>79</v>
      </c>
      <c r="B427" s="62" t="s">
        <v>2887</v>
      </c>
      <c r="C427" s="62" t="s">
        <v>2768</v>
      </c>
      <c r="D427" s="74" t="s">
        <v>2760</v>
      </c>
      <c r="E427" s="133" t="s">
        <v>3577</v>
      </c>
      <c r="F427" s="133" t="s">
        <v>3589</v>
      </c>
      <c r="G427" s="74" t="s">
        <v>2744</v>
      </c>
      <c r="H427" s="134" t="n">
        <v>123400000</v>
      </c>
      <c r="I427" s="135" t="str">
        <f aca="false">CONCATENATE(F427,D427)</f>
        <v>48101QUALIFICAÇÃO SOCIAL, PROFISSIONAL E EMPREENDEDORA / INTERMEDIAÇÃO DE MÃO DE OBRA COM CAPACITAÇÃO</v>
      </c>
      <c r="J427" s="136" t="s">
        <v>3088</v>
      </c>
    </row>
    <row r="428" customFormat="false" ht="15" hidden="false" customHeight="false" outlineLevel="0" collapsed="false">
      <c r="A428" s="137" t="s">
        <v>94</v>
      </c>
      <c r="B428" s="138" t="s">
        <v>2991</v>
      </c>
      <c r="C428" s="138" t="s">
        <v>2997</v>
      </c>
      <c r="D428" s="139" t="s">
        <v>2799</v>
      </c>
      <c r="E428" s="140" t="s">
        <v>3175</v>
      </c>
      <c r="F428" s="140" t="s">
        <v>3590</v>
      </c>
      <c r="G428" s="139" t="s">
        <v>2786</v>
      </c>
      <c r="H428" s="141" t="n">
        <v>20200000</v>
      </c>
      <c r="I428" s="135" t="str">
        <f aca="false">CONCATENATE(F428,D428)</f>
        <v>49101COORDENAÇÃO GERAL DA SECRETARIA DE DEFESA CIVIL</v>
      </c>
      <c r="J428" s="136" t="s">
        <v>3068</v>
      </c>
    </row>
    <row r="429" customFormat="false" ht="15" hidden="false" customHeight="false" outlineLevel="0" collapsed="false">
      <c r="A429" s="137" t="s">
        <v>62</v>
      </c>
      <c r="B429" s="138" t="s">
        <v>2887</v>
      </c>
      <c r="C429" s="138" t="s">
        <v>2911</v>
      </c>
      <c r="D429" s="139" t="s">
        <v>2790</v>
      </c>
      <c r="E429" s="140" t="s">
        <v>3444</v>
      </c>
      <c r="F429" s="140" t="s">
        <v>3590</v>
      </c>
      <c r="G429" s="139" t="s">
        <v>2786</v>
      </c>
      <c r="H429" s="141" t="n">
        <v>49230000</v>
      </c>
      <c r="I429" s="135" t="str">
        <f aca="false">CONCATENATE(F429,D429)</f>
        <v>49101AÇÕES DE PREVENÇÃO DE DESASTRES</v>
      </c>
      <c r="J429" s="136" t="s">
        <v>3070</v>
      </c>
    </row>
    <row r="430" customFormat="false" ht="15" hidden="false" customHeight="false" outlineLevel="0" collapsed="false">
      <c r="A430" s="137" t="s">
        <v>62</v>
      </c>
      <c r="B430" s="138" t="s">
        <v>2887</v>
      </c>
      <c r="C430" s="138" t="s">
        <v>2911</v>
      </c>
      <c r="D430" s="139" t="s">
        <v>2787</v>
      </c>
      <c r="E430" s="140" t="s">
        <v>3446</v>
      </c>
      <c r="F430" s="140" t="s">
        <v>3590</v>
      </c>
      <c r="G430" s="139" t="s">
        <v>2786</v>
      </c>
      <c r="H430" s="141" t="n">
        <v>160480000</v>
      </c>
      <c r="I430" s="135" t="str">
        <f aca="false">CONCATENATE(F430,D430)</f>
        <v>49101RECUPERAÇÃO DOS DANOS CAUSADOS POR DESASTRES</v>
      </c>
      <c r="J430" s="136" t="s">
        <v>3072</v>
      </c>
    </row>
    <row r="431" customFormat="false" ht="15" hidden="false" customHeight="false" outlineLevel="0" collapsed="false">
      <c r="A431" s="137" t="s">
        <v>74</v>
      </c>
      <c r="B431" s="138" t="s">
        <v>2887</v>
      </c>
      <c r="C431" s="138" t="s">
        <v>2953</v>
      </c>
      <c r="D431" s="139" t="s">
        <v>2794</v>
      </c>
      <c r="E431" s="140" t="s">
        <v>3560</v>
      </c>
      <c r="F431" s="140" t="s">
        <v>3590</v>
      </c>
      <c r="G431" s="139" t="s">
        <v>2786</v>
      </c>
      <c r="H431" s="141" t="n">
        <v>138800000</v>
      </c>
      <c r="I431" s="135" t="str">
        <f aca="false">CONCATENATE(F431,D431)</f>
        <v>49101CONSTRUÇÃO E RECUPERAÇÃO DE OBRAS ESTRUTURANTES RELACIONADAS A FENÔMENOS CLIMÁTICOS E DESASTRES</v>
      </c>
      <c r="J431" s="136" t="s">
        <v>3093</v>
      </c>
    </row>
    <row r="432" customFormat="false" ht="15" hidden="false" customHeight="false" outlineLevel="0" collapsed="false">
      <c r="A432" s="137" t="s">
        <v>94</v>
      </c>
      <c r="B432" s="138" t="s">
        <v>2991</v>
      </c>
      <c r="C432" s="138" t="s">
        <v>2997</v>
      </c>
      <c r="D432" s="139" t="s">
        <v>2831</v>
      </c>
      <c r="E432" s="140" t="s">
        <v>3177</v>
      </c>
      <c r="F432" s="140" t="s">
        <v>3591</v>
      </c>
      <c r="G432" s="139" t="s">
        <v>2802</v>
      </c>
      <c r="H432" s="141" t="n">
        <v>24506400</v>
      </c>
      <c r="I432" s="135" t="str">
        <f aca="false">CONCATENATE(F432,D432)</f>
        <v>50101GESTÃO GERAL DA SEMINPER</v>
      </c>
      <c r="J432" s="136" t="s">
        <v>3096</v>
      </c>
    </row>
    <row r="433" customFormat="false" ht="15" hidden="false" customHeight="false" outlineLevel="0" collapsed="false">
      <c r="A433" s="132" t="s">
        <v>81</v>
      </c>
      <c r="B433" s="62" t="s">
        <v>2887</v>
      </c>
      <c r="C433" s="62" t="s">
        <v>2973</v>
      </c>
      <c r="D433" s="74" t="s">
        <v>2803</v>
      </c>
      <c r="E433" s="133" t="s">
        <v>3580</v>
      </c>
      <c r="F433" s="133" t="s">
        <v>3591</v>
      </c>
      <c r="G433" s="74" t="s">
        <v>2802</v>
      </c>
      <c r="H433" s="134" t="n">
        <v>1301000</v>
      </c>
      <c r="I433" s="135" t="str">
        <f aca="false">CONCATENATE(F433,D433)</f>
        <v>50101CONSOLIDAÇÃO DA BASE DE DADOS DO SETOR ENERGÉTICO NO PIAUÍ</v>
      </c>
      <c r="J433" s="136" t="s">
        <v>3098</v>
      </c>
    </row>
    <row r="434" customFormat="false" ht="15" hidden="false" customHeight="false" outlineLevel="0" collapsed="false">
      <c r="A434" s="132" t="s">
        <v>81</v>
      </c>
      <c r="B434" s="62" t="s">
        <v>2887</v>
      </c>
      <c r="C434" s="62" t="s">
        <v>2973</v>
      </c>
      <c r="D434" s="74" t="s">
        <v>2813</v>
      </c>
      <c r="E434" s="133" t="s">
        <v>3581</v>
      </c>
      <c r="F434" s="133" t="s">
        <v>3591</v>
      </c>
      <c r="G434" s="74" t="s">
        <v>2802</v>
      </c>
      <c r="H434" s="134" t="n">
        <v>60000</v>
      </c>
      <c r="I434" s="135" t="str">
        <f aca="false">CONCATENATE(F434,D434)</f>
        <v>50101CONSOLIDAÇÃO DA BASE LEGAL DE SUPORTE AOS NEGÓCIOS ENERGÉTICOS</v>
      </c>
      <c r="J434" s="136" t="s">
        <v>3100</v>
      </c>
    </row>
    <row r="435" customFormat="false" ht="15" hidden="false" customHeight="false" outlineLevel="0" collapsed="false">
      <c r="A435" s="132" t="s">
        <v>81</v>
      </c>
      <c r="B435" s="62" t="s">
        <v>2887</v>
      </c>
      <c r="C435" s="62" t="s">
        <v>2973</v>
      </c>
      <c r="D435" s="74" t="s">
        <v>2809</v>
      </c>
      <c r="E435" s="133" t="s">
        <v>3582</v>
      </c>
      <c r="F435" s="133" t="s">
        <v>3591</v>
      </c>
      <c r="G435" s="74" t="s">
        <v>2802</v>
      </c>
      <c r="H435" s="134" t="n">
        <v>460000</v>
      </c>
      <c r="I435" s="135" t="str">
        <f aca="false">CONCATENATE(F435,D435)</f>
        <v>50101PROMOÇÃO DE NEGÓCIOS ENERGÉTICOS</v>
      </c>
      <c r="J435" s="136" t="s">
        <v>3016</v>
      </c>
    </row>
    <row r="436" customFormat="false" ht="15" hidden="false" customHeight="false" outlineLevel="0" collapsed="false">
      <c r="A436" s="137" t="s">
        <v>82</v>
      </c>
      <c r="B436" s="138" t="s">
        <v>2887</v>
      </c>
      <c r="C436" s="138" t="s">
        <v>2976</v>
      </c>
      <c r="D436" s="139" t="s">
        <v>2823</v>
      </c>
      <c r="E436" s="140" t="s">
        <v>3585</v>
      </c>
      <c r="F436" s="140" t="s">
        <v>3591</v>
      </c>
      <c r="G436" s="139" t="s">
        <v>2802</v>
      </c>
      <c r="H436" s="141" t="n">
        <v>1130000</v>
      </c>
      <c r="I436" s="135" t="str">
        <f aca="false">CONCATENATE(F436,D436)</f>
        <v>50101CONSOLIDAÇÃO DA BASE DE DADOS DA MINERAÇÃO NO PIAUÍ</v>
      </c>
      <c r="J436" s="136" t="s">
        <v>3471</v>
      </c>
    </row>
    <row r="437" customFormat="false" ht="15" hidden="false" customHeight="false" outlineLevel="0" collapsed="false">
      <c r="A437" s="137" t="s">
        <v>82</v>
      </c>
      <c r="B437" s="138" t="s">
        <v>2887</v>
      </c>
      <c r="C437" s="138" t="s">
        <v>2976</v>
      </c>
      <c r="D437" s="139" t="s">
        <v>2826</v>
      </c>
      <c r="E437" s="140" t="s">
        <v>3586</v>
      </c>
      <c r="F437" s="140" t="s">
        <v>3591</v>
      </c>
      <c r="G437" s="139" t="s">
        <v>2802</v>
      </c>
      <c r="H437" s="141" t="n">
        <v>120000</v>
      </c>
      <c r="I437" s="135" t="str">
        <f aca="false">CONCATENATE(F437,D437)</f>
        <v>50101CONSOLIDAÇÃO DA BASE LEGAL DE SUPORTE AOS NEGÓCIOS MINERAIS</v>
      </c>
      <c r="J437" s="136" t="s">
        <v>3472</v>
      </c>
    </row>
    <row r="438" customFormat="false" ht="15" hidden="false" customHeight="false" outlineLevel="0" collapsed="false">
      <c r="A438" s="137" t="s">
        <v>82</v>
      </c>
      <c r="B438" s="138" t="s">
        <v>2887</v>
      </c>
      <c r="C438" s="138" t="s">
        <v>2976</v>
      </c>
      <c r="D438" s="139" t="s">
        <v>2816</v>
      </c>
      <c r="E438" s="140" t="s">
        <v>3587</v>
      </c>
      <c r="F438" s="140" t="s">
        <v>3591</v>
      </c>
      <c r="G438" s="139" t="s">
        <v>2802</v>
      </c>
      <c r="H438" s="141" t="n">
        <v>390000</v>
      </c>
      <c r="I438" s="135" t="str">
        <f aca="false">CONCATENATE(F438,D438)</f>
        <v>50101PROMOÇÃO DA PESQUISA, DESENVOLVIMENTO TECNOLÓGICO E INOVAÇÃO NO SETOR MINERAL</v>
      </c>
      <c r="J438" s="136" t="s">
        <v>3473</v>
      </c>
    </row>
    <row r="439" customFormat="false" ht="15" hidden="false" customHeight="false" outlineLevel="0" collapsed="false">
      <c r="A439" s="137" t="s">
        <v>82</v>
      </c>
      <c r="B439" s="138" t="s">
        <v>2887</v>
      </c>
      <c r="C439" s="138" t="s">
        <v>2976</v>
      </c>
      <c r="D439" s="139" t="s">
        <v>2819</v>
      </c>
      <c r="E439" s="140" t="s">
        <v>3588</v>
      </c>
      <c r="F439" s="140" t="s">
        <v>3591</v>
      </c>
      <c r="G439" s="139" t="s">
        <v>2802</v>
      </c>
      <c r="H439" s="141" t="n">
        <v>1860000</v>
      </c>
      <c r="I439" s="135" t="str">
        <f aca="false">CONCATENATE(F439,D439)</f>
        <v>50101PROMOÇÃO DE NEGÓCIOS MINERAIS</v>
      </c>
      <c r="J439" s="136" t="s">
        <v>3477</v>
      </c>
    </row>
    <row r="440" customFormat="false" ht="15" hidden="false" customHeight="false" outlineLevel="0" collapsed="false">
      <c r="A440" s="132" t="s">
        <v>81</v>
      </c>
      <c r="B440" s="62" t="s">
        <v>2887</v>
      </c>
      <c r="C440" s="62" t="s">
        <v>2973</v>
      </c>
      <c r="D440" s="74" t="s">
        <v>2832</v>
      </c>
      <c r="E440" s="133" t="s">
        <v>3583</v>
      </c>
      <c r="F440" s="133" t="s">
        <v>3592</v>
      </c>
      <c r="G440" s="74" t="s">
        <v>2833</v>
      </c>
      <c r="H440" s="134" t="n">
        <v>2517172</v>
      </c>
      <c r="I440" s="135" t="str">
        <f aca="false">CONCATENATE(F440,D440)</f>
        <v>50201DISTRIBUIÇÃO DE GÁS NATURAL ATRAVÉS DO GASODUTO</v>
      </c>
      <c r="J440" s="136" t="s">
        <v>3555</v>
      </c>
    </row>
    <row r="441" customFormat="false" ht="15" hidden="false" customHeight="false" outlineLevel="0" collapsed="false">
      <c r="A441" s="137" t="s">
        <v>94</v>
      </c>
      <c r="B441" s="138" t="s">
        <v>2991</v>
      </c>
      <c r="C441" s="138" t="s">
        <v>2997</v>
      </c>
      <c r="D441" s="139" t="s">
        <v>2863</v>
      </c>
      <c r="E441" s="140" t="s">
        <v>3179</v>
      </c>
      <c r="F441" s="140" t="s">
        <v>3593</v>
      </c>
      <c r="G441" s="139" t="s">
        <v>2838</v>
      </c>
      <c r="H441" s="141" t="n">
        <v>20700000</v>
      </c>
      <c r="I441" s="135" t="str">
        <f aca="false">CONCATENATE(F441,D441)</f>
        <v>51101COORDENAÇÃO GERAL DA SECRETARIA DA CULTURA</v>
      </c>
      <c r="J441" s="136" t="s">
        <v>3018</v>
      </c>
    </row>
    <row r="442" customFormat="false" ht="15" hidden="false" customHeight="false" outlineLevel="0" collapsed="false">
      <c r="A442" s="142" t="s">
        <v>51</v>
      </c>
      <c r="B442" s="143" t="s">
        <v>2887</v>
      </c>
      <c r="C442" s="143" t="s">
        <v>2886</v>
      </c>
      <c r="D442" s="144" t="s">
        <v>2839</v>
      </c>
      <c r="E442" s="145" t="s">
        <v>3289</v>
      </c>
      <c r="F442" s="145" t="s">
        <v>3593</v>
      </c>
      <c r="G442" s="144" t="s">
        <v>2838</v>
      </c>
      <c r="H442" s="146" t="n">
        <v>4000000</v>
      </c>
      <c r="I442" s="135" t="str">
        <f aca="false">CONCATENATE(F442,D442)</f>
        <v>51101MODERNIZAÇÃO DA INFRAESTRUTURA E QUALIFICAÇÃO DOS GESTORES E AGENTES CULTURAIS</v>
      </c>
      <c r="J442" s="136" t="n">
        <v>2654</v>
      </c>
    </row>
    <row r="443" customFormat="false" ht="15" hidden="false" customHeight="false" outlineLevel="0" collapsed="false">
      <c r="A443" s="132" t="s">
        <v>67</v>
      </c>
      <c r="B443" s="62" t="s">
        <v>2887</v>
      </c>
      <c r="C443" s="62" t="s">
        <v>2930</v>
      </c>
      <c r="D443" s="74" t="s">
        <v>2861</v>
      </c>
      <c r="E443" s="133" t="s">
        <v>3459</v>
      </c>
      <c r="F443" s="133" t="s">
        <v>3593</v>
      </c>
      <c r="G443" s="74" t="s">
        <v>2838</v>
      </c>
      <c r="H443" s="134" t="n">
        <v>20000000</v>
      </c>
      <c r="I443" s="135" t="str">
        <f aca="false">CONCATENATE(F443,D443)</f>
        <v>51101ACESSO UNIVERSALIZADO A BENS E EQUIPAMENTOS CULTURAIS</v>
      </c>
      <c r="J443" s="136" t="s">
        <v>3030</v>
      </c>
    </row>
    <row r="444" customFormat="false" ht="15" hidden="false" customHeight="false" outlineLevel="0" collapsed="false">
      <c r="A444" s="132" t="s">
        <v>67</v>
      </c>
      <c r="B444" s="62" t="s">
        <v>2887</v>
      </c>
      <c r="C444" s="62" t="s">
        <v>2930</v>
      </c>
      <c r="D444" s="74" t="s">
        <v>2853</v>
      </c>
      <c r="E444" s="133" t="s">
        <v>3462</v>
      </c>
      <c r="F444" s="133" t="s">
        <v>3593</v>
      </c>
      <c r="G444" s="74" t="s">
        <v>2838</v>
      </c>
      <c r="H444" s="134" t="n">
        <v>1000000</v>
      </c>
      <c r="I444" s="135" t="str">
        <f aca="false">CONCATENATE(F444,D444)</f>
        <v>51101CRIAÇÃO E APOIO NA IMPLANTAÇÃO DOS SISTEMAS MUNICIPAIS DE CULTURA</v>
      </c>
      <c r="J444" s="136" t="s">
        <v>3032</v>
      </c>
    </row>
    <row r="445" customFormat="false" ht="15" hidden="false" customHeight="false" outlineLevel="0" collapsed="false">
      <c r="A445" s="132" t="s">
        <v>67</v>
      </c>
      <c r="B445" s="62" t="s">
        <v>2887</v>
      </c>
      <c r="C445" s="62" t="s">
        <v>2930</v>
      </c>
      <c r="D445" s="74" t="s">
        <v>3594</v>
      </c>
      <c r="E445" s="133" t="s">
        <v>3464</v>
      </c>
      <c r="F445" s="133" t="s">
        <v>3593</v>
      </c>
      <c r="G445" s="74" t="s">
        <v>2838</v>
      </c>
      <c r="H445" s="134" t="n">
        <v>600000</v>
      </c>
      <c r="I445" s="135" t="str">
        <f aca="false">CONCATENATE(F445,D445)</f>
        <v>51101CRIAÇÃO E ATUALIZAÇÃO DO MARCO LEGAL DO SISTEMA ESTADUAL DE CULTURA</v>
      </c>
      <c r="J445" s="136" t="s">
        <v>3034</v>
      </c>
    </row>
    <row r="446" customFormat="false" ht="15" hidden="false" customHeight="false" outlineLevel="0" collapsed="false">
      <c r="A446" s="132" t="s">
        <v>67</v>
      </c>
      <c r="B446" s="62" t="s">
        <v>2887</v>
      </c>
      <c r="C446" s="62" t="s">
        <v>2930</v>
      </c>
      <c r="D446" s="74" t="s">
        <v>2855</v>
      </c>
      <c r="E446" s="133" t="s">
        <v>3465</v>
      </c>
      <c r="F446" s="133" t="s">
        <v>3593</v>
      </c>
      <c r="G446" s="74" t="s">
        <v>2838</v>
      </c>
      <c r="H446" s="134" t="n">
        <v>85000000</v>
      </c>
      <c r="I446" s="135" t="str">
        <f aca="false">CONCATENATE(F446,D446)</f>
        <v>51101FOMENTO À CRIAÇÃO E A PRODUÇÃO DE BENS ARTÍSTICOS E CULTURAIS DAS DIVERSAS LINGUAGENS</v>
      </c>
      <c r="J446" s="136" t="s">
        <v>3025</v>
      </c>
    </row>
    <row r="447" customFormat="false" ht="15" hidden="false" customHeight="false" outlineLevel="0" collapsed="false">
      <c r="A447" s="132" t="s">
        <v>67</v>
      </c>
      <c r="B447" s="62" t="s">
        <v>2887</v>
      </c>
      <c r="C447" s="62" t="s">
        <v>2930</v>
      </c>
      <c r="D447" s="74" t="s">
        <v>2848</v>
      </c>
      <c r="E447" s="133" t="s">
        <v>3466</v>
      </c>
      <c r="F447" s="133" t="s">
        <v>3593</v>
      </c>
      <c r="G447" s="74" t="s">
        <v>2838</v>
      </c>
      <c r="H447" s="134" t="n">
        <v>32000000</v>
      </c>
      <c r="I447" s="135" t="str">
        <f aca="false">CONCATENATE(F447,D447)</f>
        <v>51101FORTALECIMENTO E AMPLIAÇÃO DO PROGRAMA CULTURA VIVA NO ESTADO</v>
      </c>
      <c r="J447" s="136" t="n">
        <v>2257</v>
      </c>
    </row>
    <row r="448" customFormat="false" ht="15" hidden="false" customHeight="false" outlineLevel="0" collapsed="false">
      <c r="A448" s="132" t="s">
        <v>67</v>
      </c>
      <c r="B448" s="62" t="s">
        <v>2887</v>
      </c>
      <c r="C448" s="62" t="s">
        <v>2930</v>
      </c>
      <c r="D448" s="74" t="s">
        <v>2844</v>
      </c>
      <c r="E448" s="133" t="s">
        <v>3467</v>
      </c>
      <c r="F448" s="133" t="s">
        <v>3593</v>
      </c>
      <c r="G448" s="74" t="s">
        <v>2838</v>
      </c>
      <c r="H448" s="134" t="n">
        <v>10000000</v>
      </c>
      <c r="I448" s="135" t="str">
        <f aca="false">CONCATENATE(F448,D448)</f>
        <v>51101PROTEÇÃO E PRESERVAÇÃO DOS BENS CULTURAIS E CONHECIMENTOS DOS POVOS E COMUNIDADES TRADICIONAIS</v>
      </c>
      <c r="J448" s="136" t="s">
        <v>3550</v>
      </c>
    </row>
    <row r="449" customFormat="false" ht="15" hidden="false" customHeight="false" outlineLevel="0" collapsed="false">
      <c r="A449" s="132" t="s">
        <v>67</v>
      </c>
      <c r="B449" s="62" t="s">
        <v>2887</v>
      </c>
      <c r="C449" s="62" t="s">
        <v>2930</v>
      </c>
      <c r="D449" s="74" t="s">
        <v>2859</v>
      </c>
      <c r="E449" s="133" t="s">
        <v>3468</v>
      </c>
      <c r="F449" s="133" t="s">
        <v>3593</v>
      </c>
      <c r="G449" s="74" t="s">
        <v>2838</v>
      </c>
      <c r="H449" s="134" t="n">
        <v>6300000</v>
      </c>
      <c r="I449" s="135" t="str">
        <f aca="false">CONCATENATE(F449,D449)</f>
        <v>51101REALIZAÇÃO E APOIO A EVENTOS CULTURAIS NOS TERRITÓRIOS DE DESENVOLVIMENTO</v>
      </c>
      <c r="J449" s="136" t="s">
        <v>3551</v>
      </c>
    </row>
  </sheetData>
  <autoFilter ref="A2:H449"/>
  <mergeCells count="1">
    <mergeCell ref="A1:H1"/>
  </mergeCell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EC1613"/>
  <sheetViews>
    <sheetView windowProtection="true" showFormulas="false" showGridLines="true" showRowColHeaders="true" showZeros="true" rightToLeft="false" tabSelected="false" showOutlineSymbols="true" defaultGridColor="true" view="normal" topLeftCell="A1" colorId="64" zoomScale="85" zoomScaleNormal="85" zoomScalePageLayoutView="100" workbookViewId="0">
      <pane xSplit="7" ySplit="0" topLeftCell="X1" activePane="topRight" state="frozen"/>
      <selection pane="topLeft" activeCell="A1" activeCellId="0" sqref="A1"/>
      <selection pane="topRight" activeCell="E24" activeCellId="0" sqref="E24"/>
    </sheetView>
  </sheetViews>
  <sheetFormatPr defaultRowHeight="15"/>
  <cols>
    <col collapsed="false" hidden="false" max="1" min="1" style="43" width="11.9948979591837"/>
    <col collapsed="false" hidden="false" max="2" min="2" style="1" width="69"/>
    <col collapsed="false" hidden="false" max="3" min="3" style="1" width="6.28061224489796"/>
    <col collapsed="false" hidden="false" max="4" min="4" style="1" width="10"/>
    <col collapsed="false" hidden="false" max="5" min="5" style="114" width="37.9948979591837"/>
    <col collapsed="false" hidden="false" max="6" min="6" style="114" width="20.8622448979592"/>
    <col collapsed="false" hidden="false" max="7" min="7" style="114" width="33"/>
    <col collapsed="false" hidden="false" max="20" min="8" style="114" width="20.8622448979592"/>
    <col collapsed="false" hidden="false" max="21" min="21" style="154" width="3.70918367346939"/>
    <col collapsed="false" hidden="false" max="22" min="22" style="114" width="61.2857142857143"/>
    <col collapsed="false" hidden="false" max="24" min="23" style="114" width="20.8622448979592"/>
    <col collapsed="false" hidden="false" max="25" min="25" style="155" width="20.8622448979592"/>
    <col collapsed="false" hidden="false" max="133" min="26" style="114" width="20.8622448979592"/>
    <col collapsed="false" hidden="false" max="1025" min="134" style="1" width="9.14285714285714"/>
  </cols>
  <sheetData>
    <row r="1" customFormat="false" ht="28.5" hidden="false" customHeight="false" outlineLevel="0" collapsed="false">
      <c r="A1" s="128" t="s">
        <v>3003</v>
      </c>
      <c r="B1" s="129" t="s">
        <v>3005</v>
      </c>
      <c r="C1" s="129" t="s">
        <v>3006</v>
      </c>
      <c r="D1" s="129" t="s">
        <v>3007</v>
      </c>
      <c r="E1" s="130" t="s">
        <v>3595</v>
      </c>
      <c r="F1" s="130" t="s">
        <v>3009</v>
      </c>
      <c r="G1" s="130" t="s">
        <v>3596</v>
      </c>
      <c r="H1" s="156" t="s">
        <v>3597</v>
      </c>
      <c r="I1" s="157" t="s">
        <v>3598</v>
      </c>
      <c r="J1" s="130" t="s">
        <v>3599</v>
      </c>
      <c r="K1" s="157" t="s">
        <v>3600</v>
      </c>
      <c r="L1" s="157" t="s">
        <v>3601</v>
      </c>
      <c r="M1" s="157" t="s">
        <v>3602</v>
      </c>
      <c r="N1" s="157" t="s">
        <v>3603</v>
      </c>
      <c r="O1" s="157" t="s">
        <v>3604</v>
      </c>
      <c r="P1" s="157" t="s">
        <v>3605</v>
      </c>
      <c r="Q1" s="157" t="s">
        <v>3606</v>
      </c>
      <c r="R1" s="157" t="s">
        <v>3607</v>
      </c>
      <c r="S1" s="157" t="s">
        <v>3608</v>
      </c>
      <c r="T1" s="157" t="s">
        <v>3609</v>
      </c>
      <c r="U1" s="158" t="s">
        <v>3610</v>
      </c>
      <c r="V1" s="157" t="s">
        <v>3611</v>
      </c>
      <c r="W1" s="157"/>
      <c r="X1" s="157"/>
      <c r="Y1" s="159" t="s">
        <v>3612</v>
      </c>
      <c r="Z1" s="157"/>
      <c r="AA1" s="157"/>
      <c r="AB1" s="157"/>
      <c r="AC1" s="160"/>
      <c r="AD1" s="160"/>
      <c r="AE1" s="160"/>
      <c r="AF1" s="160"/>
      <c r="AG1" s="160"/>
      <c r="AH1" s="160"/>
      <c r="AI1" s="160"/>
      <c r="AJ1" s="160"/>
      <c r="AK1" s="160"/>
      <c r="AL1" s="160"/>
      <c r="AM1" s="160"/>
      <c r="AN1" s="160"/>
      <c r="AO1" s="160"/>
      <c r="AP1" s="160"/>
      <c r="AQ1" s="160"/>
      <c r="AR1" s="160"/>
      <c r="AS1" s="160"/>
      <c r="AT1" s="160"/>
      <c r="AU1" s="160"/>
      <c r="AV1" s="160"/>
      <c r="AW1" s="160"/>
      <c r="AX1" s="160"/>
      <c r="AY1" s="160"/>
      <c r="AZ1" s="160"/>
      <c r="BA1" s="160"/>
      <c r="BB1" s="160"/>
      <c r="BC1" s="160"/>
      <c r="BD1" s="160"/>
      <c r="BE1" s="160"/>
      <c r="BF1" s="160"/>
      <c r="BG1" s="160"/>
      <c r="BH1" s="160"/>
      <c r="BI1" s="160"/>
      <c r="BJ1" s="160"/>
      <c r="BK1" s="160"/>
      <c r="BL1" s="160"/>
      <c r="BM1" s="50"/>
      <c r="BN1" s="50"/>
      <c r="BO1" s="50"/>
      <c r="BP1" s="50"/>
      <c r="BQ1" s="50"/>
      <c r="BR1" s="50"/>
      <c r="BS1" s="50"/>
      <c r="BT1" s="50"/>
      <c r="BU1" s="50"/>
      <c r="BV1" s="50"/>
      <c r="BW1" s="50"/>
      <c r="BX1" s="50"/>
      <c r="BY1" s="50"/>
      <c r="BZ1" s="50"/>
      <c r="CA1" s="50"/>
      <c r="CB1" s="50"/>
      <c r="CC1" s="50"/>
      <c r="CD1" s="50"/>
      <c r="CE1" s="50"/>
      <c r="CF1" s="50"/>
      <c r="CG1" s="50"/>
      <c r="CH1" s="50"/>
      <c r="CI1" s="50"/>
      <c r="CJ1" s="50"/>
      <c r="CK1" s="50"/>
      <c r="CL1" s="50"/>
      <c r="CM1" s="50"/>
      <c r="CN1" s="50"/>
      <c r="CO1" s="50"/>
      <c r="CP1" s="50"/>
      <c r="CQ1" s="50"/>
      <c r="CR1" s="50"/>
      <c r="CS1" s="50"/>
      <c r="CT1" s="50"/>
      <c r="CU1" s="50"/>
      <c r="CV1" s="50"/>
      <c r="CW1" s="50"/>
      <c r="CX1" s="50"/>
      <c r="CY1" s="50"/>
      <c r="CZ1" s="50"/>
      <c r="DA1" s="50"/>
      <c r="DB1" s="50"/>
      <c r="DC1" s="50"/>
      <c r="DD1" s="50"/>
      <c r="DE1" s="50"/>
      <c r="DF1" s="50"/>
      <c r="DG1" s="50"/>
      <c r="DH1" s="50"/>
      <c r="DI1" s="50"/>
      <c r="DJ1" s="50"/>
      <c r="DK1" s="50"/>
      <c r="DL1" s="50"/>
      <c r="DM1" s="50"/>
      <c r="DN1" s="50"/>
      <c r="DO1" s="50"/>
      <c r="DP1" s="50"/>
      <c r="DQ1" s="50"/>
      <c r="DR1" s="50"/>
      <c r="DS1" s="50"/>
      <c r="DT1" s="50"/>
      <c r="DU1" s="50"/>
      <c r="DV1" s="50"/>
      <c r="DW1" s="50"/>
      <c r="DX1" s="50"/>
      <c r="DY1" s="50"/>
      <c r="DZ1" s="50"/>
      <c r="EA1" s="50"/>
      <c r="EB1" s="50"/>
      <c r="EC1" s="161"/>
    </row>
    <row r="2" customFormat="false" ht="15" hidden="false" customHeight="false" outlineLevel="0" collapsed="false">
      <c r="A2" s="43" t="n">
        <v>80</v>
      </c>
      <c r="B2" s="1" t="s">
        <v>139</v>
      </c>
      <c r="C2" s="1" t="n">
        <v>2593</v>
      </c>
      <c r="D2" s="1" t="str">
        <f aca="false">LEFT(E1:E2,5)</f>
        <v>01101</v>
      </c>
      <c r="E2" s="114" t="s">
        <v>131</v>
      </c>
      <c r="F2" s="162" t="n">
        <v>900800000</v>
      </c>
      <c r="G2" s="0" t="s">
        <v>752</v>
      </c>
      <c r="H2" s="163" t="n">
        <v>1</v>
      </c>
      <c r="I2" s="162"/>
      <c r="J2" s="0"/>
      <c r="K2" s="0"/>
      <c r="L2" s="0"/>
      <c r="M2" s="0"/>
      <c r="N2" s="0"/>
      <c r="O2" s="0"/>
      <c r="P2" s="0"/>
      <c r="Q2" s="0"/>
      <c r="R2" s="0"/>
      <c r="S2" s="0"/>
      <c r="T2" s="162" t="n">
        <f aca="false">SUM(H2:S2)</f>
        <v>1</v>
      </c>
      <c r="U2" s="164" t="str">
        <f aca="false">CONCATENATE(D2,G2)</f>
        <v>01101CONCURSO PÚBLICO REALIZADO</v>
      </c>
      <c r="V2" s="162" t="e">
        <f aca="false">VLOOKUP(U2,PRODUTOS!N:O,2,0)</f>
        <v>#N/A</v>
      </c>
      <c r="W2" s="162" t="e">
        <f aca="false">VLOOKUP(U2,PRODUTOS!N:Q,3,0)</f>
        <v>#N/A</v>
      </c>
      <c r="X2" s="162" t="e">
        <f aca="false">VLOOKUP(U2,PRODUTOS!N:Q,4,0)</f>
        <v>#N/A</v>
      </c>
      <c r="Y2" s="165" t="e">
        <f aca="false">X2/T2</f>
        <v>#N/A</v>
      </c>
      <c r="Z2" s="162"/>
      <c r="AA2" s="162"/>
      <c r="AB2" s="162"/>
    </row>
    <row r="3" customFormat="false" ht="15" hidden="false" customHeight="false" outlineLevel="0" collapsed="false">
      <c r="A3" s="43" t="n">
        <v>80</v>
      </c>
      <c r="B3" s="1" t="s">
        <v>132</v>
      </c>
      <c r="C3" s="1" t="n">
        <v>2143</v>
      </c>
      <c r="D3" s="1" t="str">
        <f aca="false">LEFT(E1:E3,5)</f>
        <v>01101</v>
      </c>
      <c r="E3" s="114" t="s">
        <v>131</v>
      </c>
      <c r="F3" s="162" t="n">
        <v>9000000</v>
      </c>
      <c r="G3" s="0" t="s">
        <v>134</v>
      </c>
      <c r="H3" s="163" t="n">
        <v>100</v>
      </c>
      <c r="I3" s="162"/>
      <c r="J3" s="0"/>
      <c r="K3" s="0"/>
      <c r="L3" s="0"/>
      <c r="M3" s="0"/>
      <c r="N3" s="0"/>
      <c r="O3" s="0"/>
      <c r="P3" s="0"/>
      <c r="Q3" s="0"/>
      <c r="R3" s="0"/>
      <c r="S3" s="0"/>
      <c r="T3" s="162" t="n">
        <f aca="false">SUM(H3:S3)</f>
        <v>100</v>
      </c>
      <c r="U3" s="164" t="str">
        <f aca="false">CONCATENATE(D3,G3)</f>
        <v>01101SINAL DA RÁDIO ASSEMBLEIA AMPLIADO</v>
      </c>
      <c r="V3" s="162" t="str">
        <f aca="false">VLOOKUP(U3,PRODUTOS!N:O,2,0)</f>
        <v>SINAL DA RÁDIO ASSEMBLEIA AMPLIADO</v>
      </c>
      <c r="W3" s="162" t="str">
        <f aca="false">VLOOKUP(U3,PRODUTOS!N:Q,3,0)</f>
        <v>2143SINAL DA RÁDIO ASSEMBLEIA AMPLIADO</v>
      </c>
      <c r="X3" s="162" t="n">
        <f aca="false">VLOOKUP(U3,PRODUTOS!N:Q,4,0)</f>
        <v>20</v>
      </c>
      <c r="Y3" s="165" t="n">
        <f aca="false">X3/T3</f>
        <v>0.2</v>
      </c>
      <c r="Z3" s="162"/>
      <c r="AA3" s="162"/>
      <c r="AB3" s="162"/>
    </row>
    <row r="4" customFormat="false" ht="15" hidden="false" customHeight="false" outlineLevel="0" collapsed="false">
      <c r="A4" s="43" t="n">
        <v>80</v>
      </c>
      <c r="B4" s="1" t="s">
        <v>132</v>
      </c>
      <c r="C4" s="1" t="n">
        <v>2143</v>
      </c>
      <c r="D4" s="1" t="str">
        <f aca="false">LEFT(E1:E4,5)</f>
        <v>01101</v>
      </c>
      <c r="E4" s="114" t="s">
        <v>131</v>
      </c>
      <c r="F4" s="162" t="n">
        <v>9000000</v>
      </c>
      <c r="G4" s="0" t="s">
        <v>135</v>
      </c>
      <c r="H4" s="163" t="n">
        <v>100</v>
      </c>
      <c r="I4" s="162"/>
      <c r="J4" s="0"/>
      <c r="K4" s="0"/>
      <c r="L4" s="0"/>
      <c r="M4" s="0"/>
      <c r="N4" s="0"/>
      <c r="O4" s="0"/>
      <c r="P4" s="0"/>
      <c r="Q4" s="0"/>
      <c r="R4" s="0"/>
      <c r="S4" s="0"/>
      <c r="T4" s="162" t="n">
        <f aca="false">SUM(H4:S4)</f>
        <v>100</v>
      </c>
      <c r="U4" s="164" t="str">
        <f aca="false">CONCATENATE(D4,G4)</f>
        <v>01101SINAL DA TV ASSEMBLEIA AMPLIADO E DIGITALIZADO</v>
      </c>
      <c r="V4" s="162" t="str">
        <f aca="false">VLOOKUP(U4,PRODUTOS!N:O,2,0)</f>
        <v>SINAL DA TV ASSEMBLEIA AMPLIADO E DIGITALIZADO</v>
      </c>
      <c r="W4" s="162" t="str">
        <f aca="false">VLOOKUP(U4,PRODUTOS!N:Q,3,0)</f>
        <v>PERCENTUAL</v>
      </c>
      <c r="X4" s="162" t="n">
        <f aca="false">VLOOKUP(U4,PRODUTOS!N:Q,4,0)</f>
        <v>25</v>
      </c>
      <c r="Y4" s="165" t="n">
        <f aca="false">X4/T4</f>
        <v>0.25</v>
      </c>
      <c r="Z4" s="162"/>
      <c r="AA4" s="162"/>
      <c r="AB4" s="162"/>
    </row>
    <row r="5" customFormat="false" ht="15" hidden="false" customHeight="false" outlineLevel="0" collapsed="false">
      <c r="A5" s="43" t="n">
        <v>80</v>
      </c>
      <c r="B5" s="1" t="s">
        <v>139</v>
      </c>
      <c r="C5" s="1" t="n">
        <v>2593</v>
      </c>
      <c r="D5" s="1" t="str">
        <f aca="false">LEFT(E1:E5,5)</f>
        <v>01101</v>
      </c>
      <c r="E5" s="114" t="s">
        <v>131</v>
      </c>
      <c r="F5" s="162" t="n">
        <v>900800000</v>
      </c>
      <c r="G5" s="0" t="s">
        <v>141</v>
      </c>
      <c r="H5" s="163" t="n">
        <v>100</v>
      </c>
      <c r="I5" s="162"/>
      <c r="J5" s="0"/>
      <c r="K5" s="0"/>
      <c r="L5" s="0"/>
      <c r="M5" s="0"/>
      <c r="N5" s="0"/>
      <c r="O5" s="0"/>
      <c r="P5" s="0"/>
      <c r="Q5" s="0"/>
      <c r="R5" s="0"/>
      <c r="S5" s="0"/>
      <c r="T5" s="162" t="n">
        <f aca="false">SUM(H5:S5)</f>
        <v>100</v>
      </c>
      <c r="U5" s="164" t="str">
        <f aca="false">CONCATENATE(D5,G5)</f>
        <v>01101GESTÃO MELHORADA</v>
      </c>
      <c r="V5" s="162" t="str">
        <f aca="false">VLOOKUP(U5,PRODUTOS!N:O,2,0)</f>
        <v>GESTÃO MELHORADA</v>
      </c>
      <c r="W5" s="162" t="str">
        <f aca="false">VLOOKUP(U5,PRODUTOS!N:Q,3,0)</f>
        <v>PERCENTUAL</v>
      </c>
      <c r="X5" s="162" t="n">
        <f aca="false">VLOOKUP(U5,PRODUTOS!N:Q,4,0)</f>
        <v>30</v>
      </c>
      <c r="Y5" s="165" t="n">
        <f aca="false">X5/T5</f>
        <v>0.3</v>
      </c>
      <c r="Z5" s="162"/>
      <c r="AA5" s="162"/>
      <c r="AB5" s="162"/>
    </row>
    <row r="6" customFormat="false" ht="15" hidden="false" customHeight="false" outlineLevel="0" collapsed="false">
      <c r="A6" s="43" t="n">
        <v>80</v>
      </c>
      <c r="B6" s="1" t="s">
        <v>139</v>
      </c>
      <c r="C6" s="1" t="n">
        <v>2593</v>
      </c>
      <c r="D6" s="1" t="str">
        <f aca="false">LEFT(E1:E6,5)</f>
        <v>01101</v>
      </c>
      <c r="E6" s="114" t="s">
        <v>131</v>
      </c>
      <c r="F6" s="162" t="n">
        <v>900800000</v>
      </c>
      <c r="G6" s="0" t="s">
        <v>3613</v>
      </c>
      <c r="H6" s="166"/>
      <c r="I6" s="162"/>
      <c r="J6" s="0"/>
      <c r="K6" s="0"/>
      <c r="L6" s="162" t="n">
        <v>1</v>
      </c>
      <c r="M6" s="0"/>
      <c r="N6" s="0"/>
      <c r="O6" s="0"/>
      <c r="P6" s="0"/>
      <c r="Q6" s="0"/>
      <c r="R6" s="0"/>
      <c r="S6" s="0"/>
      <c r="T6" s="162" t="n">
        <f aca="false">SUM(H6:S6)</f>
        <v>1</v>
      </c>
      <c r="U6" s="164" t="str">
        <f aca="false">CONCATENATE(D6,G6)</f>
        <v>01101PLACAR ELETRÔNICO PARA A PLENÁRIO DO PODER LEGISLATIVO ADQUIRIDO</v>
      </c>
      <c r="V6" s="162" t="e">
        <f aca="false">VLOOKUP(U6,PRODUTOS!N:O,2,0)</f>
        <v>#N/A</v>
      </c>
      <c r="W6" s="162" t="e">
        <f aca="false">VLOOKUP(U6,PRODUTOS!N:Q,3,0)</f>
        <v>#N/A</v>
      </c>
      <c r="X6" s="162" t="e">
        <f aca="false">VLOOKUP(U6,PRODUTOS!N:Q,4,0)</f>
        <v>#N/A</v>
      </c>
      <c r="Y6" s="165" t="e">
        <f aca="false">X6/T6</f>
        <v>#N/A</v>
      </c>
      <c r="Z6" s="162"/>
      <c r="AA6" s="162"/>
      <c r="AB6" s="162"/>
    </row>
    <row r="7" customFormat="false" ht="15" hidden="false" customHeight="false" outlineLevel="0" collapsed="false">
      <c r="A7" s="43" t="n">
        <v>80</v>
      </c>
      <c r="B7" s="1" t="s">
        <v>144</v>
      </c>
      <c r="C7" s="1" t="n">
        <v>2665</v>
      </c>
      <c r="D7" s="1" t="str">
        <f aca="false">LEFT(E1:E7,5)</f>
        <v>01101</v>
      </c>
      <c r="E7" s="114" t="s">
        <v>131</v>
      </c>
      <c r="F7" s="162" t="n">
        <v>6500000</v>
      </c>
      <c r="G7" s="0" t="s">
        <v>3614</v>
      </c>
      <c r="H7" s="166"/>
      <c r="I7" s="162"/>
      <c r="J7" s="0"/>
      <c r="K7" s="0"/>
      <c r="L7" s="162" t="n">
        <v>1</v>
      </c>
      <c r="M7" s="0"/>
      <c r="N7" s="0"/>
      <c r="O7" s="0"/>
      <c r="P7" s="0"/>
      <c r="Q7" s="0"/>
      <c r="R7" s="0"/>
      <c r="S7" s="0"/>
      <c r="T7" s="162" t="n">
        <f aca="false">SUM(H7:S7)</f>
        <v>1</v>
      </c>
      <c r="U7" s="164" t="str">
        <f aca="false">CONCATENATE(D7,G7)</f>
        <v>01101PRÉDIO DA UNIVERSIDADE DO PARLAMENTO CONSTRUÍDO</v>
      </c>
      <c r="V7" s="162" t="e">
        <f aca="false">VLOOKUP(U7,PRODUTOS!N:O,2,0)</f>
        <v>#N/A</v>
      </c>
      <c r="W7" s="162" t="e">
        <f aca="false">VLOOKUP(U7,PRODUTOS!N:Q,3,0)</f>
        <v>#N/A</v>
      </c>
      <c r="X7" s="162" t="e">
        <f aca="false">VLOOKUP(U7,PRODUTOS!N:Q,4,0)</f>
        <v>#N/A</v>
      </c>
      <c r="Y7" s="165" t="e">
        <f aca="false">X7/T7</f>
        <v>#N/A</v>
      </c>
      <c r="Z7" s="162"/>
      <c r="AA7" s="162"/>
      <c r="AB7" s="162"/>
    </row>
    <row r="8" customFormat="false" ht="15" hidden="false" customHeight="false" outlineLevel="0" collapsed="false">
      <c r="A8" s="43" t="n">
        <v>80</v>
      </c>
      <c r="B8" s="1" t="s">
        <v>144</v>
      </c>
      <c r="C8" s="1" t="n">
        <v>2665</v>
      </c>
      <c r="D8" s="1" t="str">
        <f aca="false">LEFT(E1:E8,5)</f>
        <v>01101</v>
      </c>
      <c r="E8" s="114" t="s">
        <v>131</v>
      </c>
      <c r="F8" s="162" t="n">
        <v>6500000</v>
      </c>
      <c r="G8" s="0" t="s">
        <v>146</v>
      </c>
      <c r="H8" s="166"/>
      <c r="I8" s="162"/>
      <c r="J8" s="0"/>
      <c r="K8" s="0"/>
      <c r="L8" s="162" t="n">
        <v>3500</v>
      </c>
      <c r="M8" s="0"/>
      <c r="N8" s="0"/>
      <c r="O8" s="0"/>
      <c r="P8" s="0"/>
      <c r="Q8" s="0"/>
      <c r="R8" s="0"/>
      <c r="S8" s="0"/>
      <c r="T8" s="162" t="n">
        <f aca="false">SUM(H8:S8)</f>
        <v>3500</v>
      </c>
      <c r="U8" s="164" t="str">
        <f aca="false">CONCATENATE(D8,G8)</f>
        <v>01101SERVIDORES COMISSIONADOS E PRESTADORES DE SERVIÇOS CAPACITADOS</v>
      </c>
      <c r="V8" s="162" t="str">
        <f aca="false">VLOOKUP(U8,PRODUTOS!N:O,2,0)</f>
        <v>SERVIDORES COMISSIONADOS E PRESTADORES DE SERVIÇOS CAPACITADOS</v>
      </c>
      <c r="W8" s="162" t="str">
        <f aca="false">VLOOKUP(U8,PRODUTOS!N:Q,3,0)</f>
        <v>UNIDADE</v>
      </c>
      <c r="X8" s="162" t="n">
        <f aca="false">VLOOKUP(U8,PRODUTOS!N:Q,4,0)</f>
        <v>300</v>
      </c>
      <c r="Y8" s="165" t="n">
        <f aca="false">X8/T8</f>
        <v>0.0857142857142857</v>
      </c>
      <c r="Z8" s="162"/>
      <c r="AA8" s="162"/>
      <c r="AB8" s="162"/>
    </row>
    <row r="9" customFormat="false" ht="15" hidden="false" customHeight="false" outlineLevel="0" collapsed="false">
      <c r="A9" s="43" t="n">
        <v>80</v>
      </c>
      <c r="B9" s="1" t="s">
        <v>150</v>
      </c>
      <c r="C9" s="1" t="n">
        <v>2623</v>
      </c>
      <c r="D9" s="1" t="str">
        <f aca="false">LEFT(E1:E9,5)</f>
        <v>02101</v>
      </c>
      <c r="E9" s="114" t="s">
        <v>149</v>
      </c>
      <c r="F9" s="162" t="n">
        <v>439291000</v>
      </c>
      <c r="G9" s="0" t="s">
        <v>151</v>
      </c>
      <c r="H9" s="163" t="n">
        <v>1</v>
      </c>
      <c r="I9" s="162"/>
      <c r="J9" s="0"/>
      <c r="K9" s="0"/>
      <c r="L9" s="0"/>
      <c r="M9" s="0"/>
      <c r="N9" s="0"/>
      <c r="O9" s="0"/>
      <c r="P9" s="0"/>
      <c r="Q9" s="0"/>
      <c r="R9" s="0"/>
      <c r="S9" s="0"/>
      <c r="T9" s="162" t="n">
        <f aca="false">SUM(H9:S9)</f>
        <v>1</v>
      </c>
      <c r="U9" s="164" t="str">
        <f aca="false">CONCATENATE(D9,G9)</f>
        <v>02101CENTRO DE APOIO LOGÍSTICO DO TCE INSTALADO</v>
      </c>
      <c r="V9" s="162" t="str">
        <f aca="false">VLOOKUP(U9,PRODUTOS!N:O,2,0)</f>
        <v>CENTRO DE APOIO LOGÍSTICO DO TCE INSTALADO</v>
      </c>
      <c r="W9" s="162" t="str">
        <f aca="false">VLOOKUP(U9,PRODUTOS!N:Q,3,0)</f>
        <v>UNIDADE</v>
      </c>
      <c r="X9" s="162" t="n">
        <f aca="false">VLOOKUP(U9,PRODUTOS!N:Q,4,0)</f>
        <v>1</v>
      </c>
      <c r="Y9" s="165" t="n">
        <f aca="false">X9/T9</f>
        <v>1</v>
      </c>
      <c r="Z9" s="162"/>
      <c r="AA9" s="162"/>
      <c r="AB9" s="162"/>
    </row>
    <row r="10" customFormat="false" ht="15" hidden="false" customHeight="false" outlineLevel="0" collapsed="false">
      <c r="A10" s="43" t="n">
        <v>80</v>
      </c>
      <c r="B10" s="1" t="s">
        <v>3013</v>
      </c>
      <c r="C10" s="1" t="n">
        <v>2701</v>
      </c>
      <c r="D10" s="1" t="str">
        <f aca="false">LEFT(E1:E10,5)</f>
        <v>02101</v>
      </c>
      <c r="E10" s="114" t="s">
        <v>149</v>
      </c>
      <c r="F10" s="162" t="n">
        <v>576000</v>
      </c>
      <c r="G10" s="0" t="s">
        <v>3615</v>
      </c>
      <c r="H10" s="163" t="n">
        <v>8</v>
      </c>
      <c r="I10" s="162"/>
      <c r="J10" s="0"/>
      <c r="K10" s="0"/>
      <c r="L10" s="0"/>
      <c r="M10" s="0"/>
      <c r="N10" s="0"/>
      <c r="O10" s="0"/>
      <c r="P10" s="0"/>
      <c r="Q10" s="0"/>
      <c r="R10" s="0"/>
      <c r="S10" s="0"/>
      <c r="T10" s="162" t="n">
        <f aca="false">SUM(H10:S10)</f>
        <v>8</v>
      </c>
      <c r="U10" s="164" t="str">
        <f aca="false">CONCATENATE(D10,G10)</f>
        <v>02101SOLENIDADES INSTITUCIONAIS DO TCE REALIZADAS</v>
      </c>
      <c r="V10" s="162" t="e">
        <f aca="false">VLOOKUP(U10,PRODUTOS!N:O,2,0)</f>
        <v>#N/A</v>
      </c>
      <c r="W10" s="162" t="e">
        <f aca="false">VLOOKUP(U10,PRODUTOS!N:Q,3,0)</f>
        <v>#N/A</v>
      </c>
      <c r="X10" s="162" t="e">
        <f aca="false">VLOOKUP(U10,PRODUTOS!N:Q,4,0)</f>
        <v>#N/A</v>
      </c>
      <c r="Y10" s="165" t="e">
        <f aca="false">X10/T10</f>
        <v>#N/A</v>
      </c>
      <c r="Z10" s="162"/>
      <c r="AA10" s="162"/>
      <c r="AB10" s="162"/>
    </row>
    <row r="11" customFormat="false" ht="15" hidden="false" customHeight="false" outlineLevel="0" collapsed="false">
      <c r="A11" s="43" t="n">
        <v>80</v>
      </c>
      <c r="B11" s="1" t="s">
        <v>150</v>
      </c>
      <c r="C11" s="1" t="n">
        <v>2623</v>
      </c>
      <c r="D11" s="1" t="str">
        <f aca="false">LEFT(E1:E11,5)</f>
        <v>02101</v>
      </c>
      <c r="E11" s="114" t="s">
        <v>149</v>
      </c>
      <c r="F11" s="162" t="n">
        <v>439291000</v>
      </c>
      <c r="G11" s="0" t="s">
        <v>154</v>
      </c>
      <c r="H11" s="163" t="n">
        <v>15</v>
      </c>
      <c r="I11" s="162"/>
      <c r="J11" s="0"/>
      <c r="K11" s="0"/>
      <c r="L11" s="0"/>
      <c r="M11" s="0"/>
      <c r="N11" s="0"/>
      <c r="O11" s="0"/>
      <c r="P11" s="0"/>
      <c r="Q11" s="0"/>
      <c r="R11" s="0"/>
      <c r="S11" s="0"/>
      <c r="T11" s="162" t="n">
        <f aca="false">SUM(H11:S11)</f>
        <v>15</v>
      </c>
      <c r="U11" s="164" t="str">
        <f aca="false">CONCATENATE(D11,G11)</f>
        <v>02101CONVÊNIOS COM ENTIDADES NÃO GOVERNAMENTAIS REALIZADOS</v>
      </c>
      <c r="V11" s="162" t="str">
        <f aca="false">VLOOKUP(U11,PRODUTOS!N:O,2,0)</f>
        <v>CONVÊNIOS COM ENTIDADES NÃO GOVERNAMENTAIS REALIZADOS</v>
      </c>
      <c r="W11" s="162" t="str">
        <f aca="false">VLOOKUP(U11,PRODUTOS!N:Q,3,0)</f>
        <v>UNIDADE</v>
      </c>
      <c r="X11" s="162" t="n">
        <f aca="false">VLOOKUP(U11,PRODUTOS!N:Q,4,0)</f>
        <v>2</v>
      </c>
      <c r="Y11" s="165" t="n">
        <f aca="false">X11/T11</f>
        <v>0.133333333333333</v>
      </c>
      <c r="Z11" s="162"/>
      <c r="AA11" s="162"/>
      <c r="AB11" s="162"/>
    </row>
    <row r="12" customFormat="false" ht="15" hidden="false" customHeight="false" outlineLevel="0" collapsed="false">
      <c r="A12" s="43" t="n">
        <v>80</v>
      </c>
      <c r="B12" s="1" t="s">
        <v>150</v>
      </c>
      <c r="C12" s="1" t="n">
        <v>2623</v>
      </c>
      <c r="D12" s="1" t="str">
        <f aca="false">LEFT(E1:E12,5)</f>
        <v>02101</v>
      </c>
      <c r="E12" s="114" t="s">
        <v>149</v>
      </c>
      <c r="F12" s="162" t="n">
        <v>439291000</v>
      </c>
      <c r="G12" s="0" t="s">
        <v>160</v>
      </c>
      <c r="H12" s="163" t="n">
        <v>100</v>
      </c>
      <c r="I12" s="162"/>
      <c r="J12" s="0"/>
      <c r="K12" s="0"/>
      <c r="L12" s="0"/>
      <c r="M12" s="0"/>
      <c r="N12" s="0"/>
      <c r="O12" s="0"/>
      <c r="P12" s="0"/>
      <c r="Q12" s="0"/>
      <c r="R12" s="0"/>
      <c r="S12" s="0"/>
      <c r="T12" s="162" t="n">
        <f aca="false">SUM(H12:S12)</f>
        <v>100</v>
      </c>
      <c r="U12" s="164" t="str">
        <f aca="false">CONCATENATE(D12,G12)</f>
        <v>02101GESTÃO DE PESSOAS</v>
      </c>
      <c r="V12" s="162" t="str">
        <f aca="false">VLOOKUP(U12,PRODUTOS!N:O,2,0)</f>
        <v>GESTÃO DE PESSOAS</v>
      </c>
      <c r="W12" s="162" t="str">
        <f aca="false">VLOOKUP(U12,PRODUTOS!N:Q,3,0)</f>
        <v>PERCENTUAL</v>
      </c>
      <c r="X12" s="162" t="n">
        <f aca="false">VLOOKUP(U12,PRODUTOS!N:Q,4,0)</f>
        <v>100</v>
      </c>
      <c r="Y12" s="165" t="n">
        <f aca="false">X12/T12</f>
        <v>1</v>
      </c>
      <c r="Z12" s="162"/>
      <c r="AA12" s="162"/>
      <c r="AB12" s="162"/>
    </row>
    <row r="13" customFormat="false" ht="15" hidden="false" customHeight="false" outlineLevel="0" collapsed="false">
      <c r="A13" s="43" t="n">
        <v>80</v>
      </c>
      <c r="B13" s="1" t="s">
        <v>150</v>
      </c>
      <c r="C13" s="1" t="n">
        <v>2623</v>
      </c>
      <c r="D13" s="1" t="str">
        <f aca="false">LEFT(E1:E13,5)</f>
        <v>02101</v>
      </c>
      <c r="E13" s="114" t="s">
        <v>149</v>
      </c>
      <c r="F13" s="162" t="n">
        <v>439291000</v>
      </c>
      <c r="G13" s="0" t="s">
        <v>162</v>
      </c>
      <c r="H13" s="163" t="n">
        <v>100</v>
      </c>
      <c r="I13" s="162"/>
      <c r="J13" s="0"/>
      <c r="K13" s="0"/>
      <c r="L13" s="0"/>
      <c r="M13" s="0"/>
      <c r="N13" s="0"/>
      <c r="O13" s="0"/>
      <c r="P13" s="0"/>
      <c r="Q13" s="0"/>
      <c r="R13" s="0"/>
      <c r="S13" s="0"/>
      <c r="T13" s="162" t="n">
        <f aca="false">SUM(H13:S13)</f>
        <v>100</v>
      </c>
      <c r="U13" s="164" t="str">
        <f aca="false">CONCATENATE(D13,G13)</f>
        <v>02101GESTÃO ESTRATÉGICA E MANUTENÇÃO OPERACIONAL DO TCE</v>
      </c>
      <c r="V13" s="162" t="str">
        <f aca="false">VLOOKUP(U13,PRODUTOS!N:O,2,0)</f>
        <v>GESTÃO ESTRATÉGICA E MANUTENÇÃO OPERACIONAL DO TCE</v>
      </c>
      <c r="W13" s="162" t="str">
        <f aca="false">VLOOKUP(U13,PRODUTOS!N:Q,3,0)</f>
        <v>PERCENTUAL</v>
      </c>
      <c r="X13" s="162" t="n">
        <f aca="false">VLOOKUP(U13,PRODUTOS!N:Q,4,0)</f>
        <v>100</v>
      </c>
      <c r="Y13" s="165" t="n">
        <f aca="false">X13/T13</f>
        <v>1</v>
      </c>
      <c r="Z13" s="162"/>
      <c r="AA13" s="162"/>
      <c r="AB13" s="162"/>
    </row>
    <row r="14" customFormat="false" ht="15" hidden="false" customHeight="false" outlineLevel="0" collapsed="false">
      <c r="A14" s="43" t="n">
        <v>80</v>
      </c>
      <c r="B14" s="1" t="s">
        <v>150</v>
      </c>
      <c r="C14" s="1" t="n">
        <v>2623</v>
      </c>
      <c r="D14" s="1" t="str">
        <f aca="false">LEFT(E1:E14,5)</f>
        <v>02101</v>
      </c>
      <c r="E14" s="114" t="s">
        <v>149</v>
      </c>
      <c r="F14" s="162" t="n">
        <v>439291000</v>
      </c>
      <c r="G14" s="0" t="s">
        <v>165</v>
      </c>
      <c r="H14" s="163" t="n">
        <v>100</v>
      </c>
      <c r="I14" s="162"/>
      <c r="J14" s="0"/>
      <c r="K14" s="0"/>
      <c r="L14" s="0"/>
      <c r="M14" s="0"/>
      <c r="N14" s="0"/>
      <c r="O14" s="0"/>
      <c r="P14" s="0"/>
      <c r="Q14" s="0"/>
      <c r="R14" s="0"/>
      <c r="S14" s="0"/>
      <c r="T14" s="162" t="n">
        <f aca="false">SUM(H14:S14)</f>
        <v>100</v>
      </c>
      <c r="U14" s="164" t="str">
        <f aca="false">CONCATENATE(D14,G14)</f>
        <v>02101INFRAESTRUTURA E SEGURANÇA DO TCE MELHORADAS</v>
      </c>
      <c r="V14" s="162" t="str">
        <f aca="false">VLOOKUP(U14,PRODUTOS!N:O,2,0)</f>
        <v>INFRAESTRUTURA E SEGURANÇA DO TCE MELHORADAS</v>
      </c>
      <c r="W14" s="162" t="str">
        <f aca="false">VLOOKUP(U14,PRODUTOS!N:Q,3,0)</f>
        <v>PERCENTUAL</v>
      </c>
      <c r="X14" s="162" t="n">
        <f aca="false">VLOOKUP(U14,PRODUTOS!N:Q,4,0)</f>
        <v>20</v>
      </c>
      <c r="Y14" s="165" t="n">
        <f aca="false">X14/T14</f>
        <v>0.2</v>
      </c>
      <c r="Z14" s="162"/>
      <c r="AA14" s="162"/>
      <c r="AB14" s="162"/>
    </row>
    <row r="15" customFormat="false" ht="15" hidden="false" customHeight="false" outlineLevel="0" collapsed="false">
      <c r="A15" s="43" t="n">
        <v>80</v>
      </c>
      <c r="B15" s="1" t="s">
        <v>157</v>
      </c>
      <c r="C15" s="1" t="n">
        <v>2702</v>
      </c>
      <c r="D15" s="1" t="str">
        <f aca="false">LEFT(E1:E15,5)</f>
        <v>02101</v>
      </c>
      <c r="E15" s="114" t="s">
        <v>149</v>
      </c>
      <c r="F15" s="162" t="n">
        <v>3238000</v>
      </c>
      <c r="G15" s="0" t="s">
        <v>158</v>
      </c>
      <c r="H15" s="163" t="n">
        <v>100</v>
      </c>
      <c r="I15" s="162"/>
      <c r="J15" s="0"/>
      <c r="K15" s="0"/>
      <c r="L15" s="0"/>
      <c r="M15" s="0"/>
      <c r="N15" s="0"/>
      <c r="O15" s="0"/>
      <c r="P15" s="0"/>
      <c r="Q15" s="0"/>
      <c r="R15" s="0"/>
      <c r="S15" s="0"/>
      <c r="T15" s="162" t="n">
        <f aca="false">SUM(H15:S15)</f>
        <v>100</v>
      </c>
      <c r="U15" s="164" t="str">
        <f aca="false">CONCATENATE(D15,G15)</f>
        <v>02101PLANO DE COMUNICAÇÃO INSTITUCIONAL DO TCE DESENVOLVIDO</v>
      </c>
      <c r="V15" s="162" t="str">
        <f aca="false">VLOOKUP(U15,PRODUTOS!N:O,2,0)</f>
        <v>PLANO DE COMUNICAÇÃO INSTITUCIONAL DO TCE DESENVOLVIDO</v>
      </c>
      <c r="W15" s="162" t="str">
        <f aca="false">VLOOKUP(U15,PRODUTOS!N:Q,3,0)</f>
        <v>PERCENTUAL</v>
      </c>
      <c r="X15" s="162" t="n">
        <f aca="false">VLOOKUP(U15,PRODUTOS!N:Q,4,0)</f>
        <v>25</v>
      </c>
      <c r="Y15" s="165" t="n">
        <f aca="false">X15/T15</f>
        <v>0.25</v>
      </c>
      <c r="Z15" s="162"/>
      <c r="AA15" s="162"/>
      <c r="AB15" s="162"/>
    </row>
    <row r="16" customFormat="false" ht="15" hidden="false" customHeight="false" outlineLevel="0" collapsed="false">
      <c r="A16" s="43" t="n">
        <v>80</v>
      </c>
      <c r="B16" s="1" t="s">
        <v>157</v>
      </c>
      <c r="C16" s="1" t="n">
        <v>2702</v>
      </c>
      <c r="D16" s="1" t="str">
        <f aca="false">LEFT(E1:E16,5)</f>
        <v>02101</v>
      </c>
      <c r="E16" s="114" t="s">
        <v>149</v>
      </c>
      <c r="F16" s="162" t="n">
        <v>3238000</v>
      </c>
      <c r="G16" s="0" t="s">
        <v>168</v>
      </c>
      <c r="H16" s="163" t="n">
        <v>100</v>
      </c>
      <c r="I16" s="162"/>
      <c r="J16" s="0"/>
      <c r="K16" s="0"/>
      <c r="L16" s="0"/>
      <c r="M16" s="0"/>
      <c r="N16" s="0"/>
      <c r="O16" s="0"/>
      <c r="P16" s="0"/>
      <c r="Q16" s="0"/>
      <c r="R16" s="0"/>
      <c r="S16" s="0"/>
      <c r="T16" s="162" t="n">
        <f aca="false">SUM(H16:S16)</f>
        <v>100</v>
      </c>
      <c r="U16" s="164" t="str">
        <f aca="false">CONCATENATE(D16,G16)</f>
        <v>02101PROGRAMA DE DESENVOLVIMENTO INSTITUCIONAL - PDI, MANTIDO</v>
      </c>
      <c r="V16" s="162" t="str">
        <f aca="false">VLOOKUP(U16,PRODUTOS!N:O,2,0)</f>
        <v>PROGRAMA DE DESENVOLVIMENTO INSTITUCIONAL - PDI, MANTIDO</v>
      </c>
      <c r="W16" s="162" t="str">
        <f aca="false">VLOOKUP(U16,PRODUTOS!N:Q,3,0)</f>
        <v>PERCENTUAL</v>
      </c>
      <c r="X16" s="162" t="n">
        <f aca="false">VLOOKUP(U16,PRODUTOS!N:Q,4,0)</f>
        <v>30</v>
      </c>
      <c r="Y16" s="165" t="n">
        <f aca="false">X16/T16</f>
        <v>0.3</v>
      </c>
      <c r="Z16" s="162"/>
      <c r="AA16" s="162"/>
      <c r="AB16" s="162"/>
    </row>
    <row r="17" customFormat="false" ht="15" hidden="false" customHeight="false" outlineLevel="0" collapsed="false">
      <c r="A17" s="43" t="n">
        <v>80</v>
      </c>
      <c r="B17" s="1" t="s">
        <v>157</v>
      </c>
      <c r="C17" s="1" t="n">
        <v>2702</v>
      </c>
      <c r="D17" s="1" t="str">
        <f aca="false">LEFT(E1:E17,5)</f>
        <v>02101</v>
      </c>
      <c r="E17" s="114" t="s">
        <v>149</v>
      </c>
      <c r="F17" s="162" t="n">
        <v>3238000</v>
      </c>
      <c r="G17" s="0" t="s">
        <v>171</v>
      </c>
      <c r="H17" s="163" t="n">
        <v>100</v>
      </c>
      <c r="I17" s="162"/>
      <c r="J17" s="0"/>
      <c r="K17" s="0"/>
      <c r="L17" s="0"/>
      <c r="M17" s="0"/>
      <c r="N17" s="0"/>
      <c r="O17" s="0"/>
      <c r="P17" s="0"/>
      <c r="Q17" s="0"/>
      <c r="R17" s="0"/>
      <c r="S17" s="0"/>
      <c r="T17" s="162" t="n">
        <f aca="false">SUM(H17:S17)</f>
        <v>100</v>
      </c>
      <c r="U17" s="164" t="str">
        <f aca="false">CONCATENATE(D17,G17)</f>
        <v>02101PROGRAMA DE SAÚDE, QUALIDADE DE VIDA E CIDADANIA DO SERVIDOR</v>
      </c>
      <c r="V17" s="162" t="str">
        <f aca="false">VLOOKUP(U17,PRODUTOS!N:O,2,0)</f>
        <v>PROGRAMA DE SAÚDE, QUALIDADE DE VIDA E CIDADANIA DO SERVIDOR</v>
      </c>
      <c r="W17" s="162" t="str">
        <f aca="false">VLOOKUP(U17,PRODUTOS!N:Q,3,0)</f>
        <v>PERCENTUAL</v>
      </c>
      <c r="X17" s="162" t="n">
        <f aca="false">VLOOKUP(U17,PRODUTOS!N:Q,4,0)</f>
        <v>80</v>
      </c>
      <c r="Y17" s="165" t="n">
        <f aca="false">X17/T17</f>
        <v>0.8</v>
      </c>
      <c r="Z17" s="162"/>
      <c r="AA17" s="162"/>
      <c r="AB17" s="162"/>
    </row>
    <row r="18" customFormat="false" ht="15" hidden="false" customHeight="false" outlineLevel="0" collapsed="false">
      <c r="A18" s="43" t="n">
        <v>80</v>
      </c>
      <c r="B18" s="1" t="s">
        <v>150</v>
      </c>
      <c r="C18" s="1" t="n">
        <v>2623</v>
      </c>
      <c r="D18" s="1" t="str">
        <f aca="false">LEFT(E1:E18,5)</f>
        <v>02101</v>
      </c>
      <c r="E18" s="114" t="s">
        <v>149</v>
      </c>
      <c r="F18" s="162" t="n">
        <v>439291000</v>
      </c>
      <c r="G18" s="0" t="s">
        <v>174</v>
      </c>
      <c r="H18" s="166"/>
      <c r="I18" s="162"/>
      <c r="J18" s="0"/>
      <c r="K18" s="0"/>
      <c r="L18" s="162" t="n">
        <v>100</v>
      </c>
      <c r="M18" s="0"/>
      <c r="N18" s="0"/>
      <c r="O18" s="0"/>
      <c r="P18" s="0"/>
      <c r="Q18" s="0"/>
      <c r="R18" s="0"/>
      <c r="S18" s="0"/>
      <c r="T18" s="162" t="n">
        <f aca="false">SUM(H18:S18)</f>
        <v>100</v>
      </c>
      <c r="U18" s="164" t="str">
        <f aca="false">CONCATENATE(D18,G18)</f>
        <v>02101EDIFÍCIO SEDE DO TCE REVITALIZADO</v>
      </c>
      <c r="V18" s="162" t="str">
        <f aca="false">VLOOKUP(U18,PRODUTOS!N:O,2,0)</f>
        <v>EDIFÍCIO SEDE DO TCE REVITALIZADO</v>
      </c>
      <c r="W18" s="162" t="str">
        <f aca="false">VLOOKUP(U18,PRODUTOS!N:Q,3,0)</f>
        <v>PERCENTUAL</v>
      </c>
      <c r="X18" s="162" t="n">
        <f aca="false">VLOOKUP(U18,PRODUTOS!N:Q,4,0)</f>
        <v>50</v>
      </c>
      <c r="Y18" s="165" t="n">
        <f aca="false">X18/T18</f>
        <v>0.5</v>
      </c>
      <c r="Z18" s="162"/>
      <c r="AA18" s="162"/>
      <c r="AB18" s="162"/>
    </row>
    <row r="19" customFormat="false" ht="15" hidden="false" customHeight="false" outlineLevel="0" collapsed="false">
      <c r="A19" s="43" t="n">
        <v>80</v>
      </c>
      <c r="B19" s="1" t="s">
        <v>3013</v>
      </c>
      <c r="C19" s="1" t="n">
        <v>2701</v>
      </c>
      <c r="D19" s="1" t="str">
        <f aca="false">LEFT(E1:E19,5)</f>
        <v>02101</v>
      </c>
      <c r="E19" s="114" t="s">
        <v>149</v>
      </c>
      <c r="F19" s="162" t="n">
        <v>576000</v>
      </c>
      <c r="G19" s="0" t="s">
        <v>3616</v>
      </c>
      <c r="H19" s="166"/>
      <c r="I19" s="162"/>
      <c r="J19" s="0"/>
      <c r="K19" s="0"/>
      <c r="L19" s="162" t="n">
        <v>1</v>
      </c>
      <c r="M19" s="0"/>
      <c r="N19" s="0"/>
      <c r="O19" s="0"/>
      <c r="P19" s="0"/>
      <c r="Q19" s="0"/>
      <c r="R19" s="0"/>
      <c r="S19" s="0"/>
      <c r="T19" s="162" t="n">
        <f aca="false">SUM(H19:S19)</f>
        <v>1</v>
      </c>
      <c r="U19" s="164" t="str">
        <f aca="false">CONCATENATE(D19,G19)</f>
        <v>02101MEMORIAL DO TCE</v>
      </c>
      <c r="V19" s="162" t="e">
        <f aca="false">VLOOKUP(U19,PRODUTOS!N:O,2,0)</f>
        <v>#N/A</v>
      </c>
      <c r="W19" s="162" t="e">
        <f aca="false">VLOOKUP(U19,PRODUTOS!N:Q,3,0)</f>
        <v>#N/A</v>
      </c>
      <c r="X19" s="162" t="e">
        <f aca="false">VLOOKUP(U19,PRODUTOS!N:Q,4,0)</f>
        <v>#N/A</v>
      </c>
      <c r="Y19" s="165" t="e">
        <f aca="false">X19/T19</f>
        <v>#N/A</v>
      </c>
      <c r="Z19" s="162"/>
      <c r="AA19" s="162"/>
      <c r="AB19" s="162"/>
    </row>
    <row r="20" customFormat="false" ht="15" hidden="false" customHeight="false" outlineLevel="0" collapsed="false">
      <c r="A20" s="43" t="n">
        <v>83</v>
      </c>
      <c r="B20" s="1" t="s">
        <v>177</v>
      </c>
      <c r="C20" s="1" t="n">
        <v>2662</v>
      </c>
      <c r="D20" s="1" t="str">
        <f aca="false">LEFT(E1:E20,5)</f>
        <v>02101</v>
      </c>
      <c r="E20" s="114" t="s">
        <v>149</v>
      </c>
      <c r="F20" s="162" t="n">
        <v>1253000</v>
      </c>
      <c r="G20" s="0" t="s">
        <v>178</v>
      </c>
      <c r="H20" s="163" t="n">
        <v>1</v>
      </c>
      <c r="I20" s="162"/>
      <c r="J20" s="0"/>
      <c r="K20" s="0"/>
      <c r="L20" s="0"/>
      <c r="M20" s="0"/>
      <c r="N20" s="0"/>
      <c r="O20" s="0"/>
      <c r="P20" s="0"/>
      <c r="Q20" s="0"/>
      <c r="R20" s="0"/>
      <c r="S20" s="0"/>
      <c r="T20" s="162" t="n">
        <f aca="false">SUM(H20:S20)</f>
        <v>1</v>
      </c>
      <c r="U20" s="164" t="str">
        <f aca="false">CONCATENATE(D20,G20)</f>
        <v>02101CONVÊNIO COM O BANCO MUNDIAL REALIZADO/MANTIDO</v>
      </c>
      <c r="V20" s="162" t="str">
        <f aca="false">VLOOKUP(U20,PRODUTOS!N:O,2,0)</f>
        <v>CONVÊNIO COM O BANCO MUNDIAL REALIZADO/MANTIDO</v>
      </c>
      <c r="W20" s="162" t="str">
        <f aca="false">VLOOKUP(U20,PRODUTOS!N:Q,3,0)</f>
        <v>UNIDADE</v>
      </c>
      <c r="X20" s="162" t="n">
        <f aca="false">VLOOKUP(U20,PRODUTOS!N:Q,4,0)</f>
        <v>1</v>
      </c>
      <c r="Y20" s="165" t="n">
        <f aca="false">X20/T20</f>
        <v>1</v>
      </c>
      <c r="Z20" s="162"/>
      <c r="AA20" s="162"/>
      <c r="AB20" s="162"/>
    </row>
    <row r="21" customFormat="false" ht="15" hidden="false" customHeight="false" outlineLevel="0" collapsed="false">
      <c r="A21" s="43" t="n">
        <v>83</v>
      </c>
      <c r="B21" s="1" t="s">
        <v>177</v>
      </c>
      <c r="C21" s="1" t="n">
        <v>2662</v>
      </c>
      <c r="D21" s="1" t="str">
        <f aca="false">LEFT(E1:E21,5)</f>
        <v>02101</v>
      </c>
      <c r="E21" s="114" t="s">
        <v>149</v>
      </c>
      <c r="F21" s="162" t="n">
        <v>1253000</v>
      </c>
      <c r="G21" s="0" t="s">
        <v>184</v>
      </c>
      <c r="H21" s="163" t="n">
        <v>4</v>
      </c>
      <c r="I21" s="162"/>
      <c r="J21" s="0"/>
      <c r="K21" s="0"/>
      <c r="L21" s="0"/>
      <c r="M21" s="0"/>
      <c r="N21" s="0"/>
      <c r="O21" s="0"/>
      <c r="P21" s="0"/>
      <c r="Q21" s="0"/>
      <c r="R21" s="0"/>
      <c r="S21" s="0"/>
      <c r="T21" s="162" t="n">
        <f aca="false">SUM(H21:S21)</f>
        <v>4</v>
      </c>
      <c r="U21" s="164" t="str">
        <f aca="false">CONCATENATE(D21,G21)</f>
        <v>02101REGIONAIS DO TCE CRIADAS</v>
      </c>
      <c r="V21" s="162" t="str">
        <f aca="false">VLOOKUP(U21,PRODUTOS!N:O,2,0)</f>
        <v>REGIONAIS DO TCE CRIADAS</v>
      </c>
      <c r="W21" s="162" t="str">
        <f aca="false">VLOOKUP(U21,PRODUTOS!N:Q,3,0)</f>
        <v>UNIDADE</v>
      </c>
      <c r="X21" s="162" t="n">
        <f aca="false">VLOOKUP(U21,PRODUTOS!N:Q,4,0)</f>
        <v>3</v>
      </c>
      <c r="Y21" s="165" t="n">
        <f aca="false">X21/T21</f>
        <v>0.75</v>
      </c>
      <c r="Z21" s="162"/>
      <c r="AA21" s="162"/>
      <c r="AB21" s="162"/>
    </row>
    <row r="22" customFormat="false" ht="15" hidden="false" customHeight="false" outlineLevel="0" collapsed="false">
      <c r="A22" s="43" t="n">
        <v>83</v>
      </c>
      <c r="B22" s="1" t="s">
        <v>177</v>
      </c>
      <c r="C22" s="1" t="n">
        <v>2662</v>
      </c>
      <c r="D22" s="1" t="str">
        <f aca="false">LEFT(E1:E22,5)</f>
        <v>02101</v>
      </c>
      <c r="E22" s="114" t="s">
        <v>149</v>
      </c>
      <c r="F22" s="162" t="n">
        <v>1253000</v>
      </c>
      <c r="G22" s="0" t="s">
        <v>180</v>
      </c>
      <c r="H22" s="163" t="n">
        <v>1200</v>
      </c>
      <c r="I22" s="162"/>
      <c r="J22" s="0"/>
      <c r="K22" s="0"/>
      <c r="L22" s="0"/>
      <c r="M22" s="0"/>
      <c r="N22" s="0"/>
      <c r="O22" s="0"/>
      <c r="P22" s="0"/>
      <c r="Q22" s="0"/>
      <c r="R22" s="0"/>
      <c r="S22" s="0"/>
      <c r="T22" s="162" t="n">
        <f aca="false">SUM(H22:S22)</f>
        <v>1200</v>
      </c>
      <c r="U22" s="164" t="str">
        <f aca="false">CONCATENATE(D22,G22)</f>
        <v>02101FISCALIZAÇÃO REALIZADA</v>
      </c>
      <c r="V22" s="162" t="str">
        <f aca="false">VLOOKUP(U22,PRODUTOS!N:O,2,0)</f>
        <v>FISCALIZAÇÃO REALIZADA</v>
      </c>
      <c r="W22" s="162" t="str">
        <f aca="false">VLOOKUP(U22,PRODUTOS!N:Q,3,0)</f>
        <v>UNIDADE</v>
      </c>
      <c r="X22" s="162" t="n">
        <f aca="false">VLOOKUP(U22,PRODUTOS!N:Q,4,0)</f>
        <v>447</v>
      </c>
      <c r="Y22" s="165" t="n">
        <f aca="false">X22/T22</f>
        <v>0.3725</v>
      </c>
      <c r="Z22" s="162"/>
      <c r="AA22" s="162"/>
      <c r="AB22" s="162"/>
    </row>
    <row r="23" customFormat="false" ht="15" hidden="false" customHeight="false" outlineLevel="0" collapsed="false">
      <c r="A23" s="43" t="n">
        <v>84</v>
      </c>
      <c r="B23" s="1" t="s">
        <v>187</v>
      </c>
      <c r="C23" s="1" t="n">
        <v>2738</v>
      </c>
      <c r="D23" s="1" t="str">
        <f aca="false">LEFT(E1:E23,5)</f>
        <v>02101</v>
      </c>
      <c r="E23" s="114" t="s">
        <v>149</v>
      </c>
      <c r="F23" s="162" t="n">
        <v>13683000</v>
      </c>
      <c r="G23" s="0" t="s">
        <v>196</v>
      </c>
      <c r="H23" s="163" t="n">
        <v>4</v>
      </c>
      <c r="I23" s="162"/>
      <c r="J23" s="0"/>
      <c r="K23" s="0"/>
      <c r="L23" s="0"/>
      <c r="M23" s="0"/>
      <c r="N23" s="0"/>
      <c r="O23" s="0"/>
      <c r="P23" s="0"/>
      <c r="Q23" s="0"/>
      <c r="R23" s="0"/>
      <c r="S23" s="0"/>
      <c r="T23" s="162" t="n">
        <f aca="false">SUM(H23:S23)</f>
        <v>4</v>
      </c>
      <c r="U23" s="164" t="str">
        <f aca="false">CONCATENATE(D23,G23)</f>
        <v>02101CONCURSO PÚBLICO PARA PROVIMENTO DE CARGOS REALIZADO</v>
      </c>
      <c r="V23" s="162" t="str">
        <f aca="false">VLOOKUP(U23,PRODUTOS!N:O,2,0)</f>
        <v>CONCURSO PÚBLICO PARA PROVIMENTO DE CARGOS REALIZADO</v>
      </c>
      <c r="W23" s="162" t="str">
        <f aca="false">VLOOKUP(U23,PRODUTOS!N:Q,3,0)</f>
        <v>PERCENTUAL</v>
      </c>
      <c r="X23" s="162" t="n">
        <f aca="false">VLOOKUP(U23,PRODUTOS!N:Q,4,0)</f>
        <v>1</v>
      </c>
      <c r="Y23" s="165" t="n">
        <f aca="false">X23/T23</f>
        <v>0.25</v>
      </c>
      <c r="Z23" s="162"/>
      <c r="AA23" s="162"/>
      <c r="AB23" s="162"/>
    </row>
    <row r="24" customFormat="false" ht="15" hidden="false" customHeight="false" outlineLevel="0" collapsed="false">
      <c r="A24" s="43" t="n">
        <v>84</v>
      </c>
      <c r="B24" s="1" t="s">
        <v>187</v>
      </c>
      <c r="C24" s="1" t="n">
        <v>2738</v>
      </c>
      <c r="D24" s="1" t="str">
        <f aca="false">LEFT(E1:E24,5)</f>
        <v>02101</v>
      </c>
      <c r="E24" s="114" t="s">
        <v>149</v>
      </c>
      <c r="F24" s="162" t="n">
        <v>13683000</v>
      </c>
      <c r="G24" s="0" t="s">
        <v>208</v>
      </c>
      <c r="H24" s="163" t="n">
        <v>30</v>
      </c>
      <c r="I24" s="162"/>
      <c r="J24" s="0"/>
      <c r="K24" s="0"/>
      <c r="L24" s="0"/>
      <c r="M24" s="0"/>
      <c r="N24" s="0"/>
      <c r="O24" s="0"/>
      <c r="P24" s="0"/>
      <c r="Q24" s="0"/>
      <c r="R24" s="0"/>
      <c r="S24" s="0"/>
      <c r="T24" s="162" t="n">
        <f aca="false">SUM(H24:S24)</f>
        <v>30</v>
      </c>
      <c r="U24" s="164" t="str">
        <f aca="false">CONCATENATE(D24,G24)</f>
        <v>02101PARCERIAS COM DEMAIS TRIBUNAIS DE CONTAS E OUTROS ÓRGÃOS DE CONTROLE REALIZADAS</v>
      </c>
      <c r="V24" s="162" t="str">
        <f aca="false">VLOOKUP(U24,PRODUTOS!N:O,2,0)</f>
        <v>PARCERIAS COM DEMAIS TRIBUNAIS DE CONTAS E OUTROS ÓRGÃOS DE CONTROLE REALIZADAS</v>
      </c>
      <c r="W24" s="162" t="str">
        <f aca="false">VLOOKUP(U24,PRODUTOS!N:Q,3,0)</f>
        <v>UNIDADE</v>
      </c>
      <c r="X24" s="162" t="n">
        <f aca="false">VLOOKUP(U24,PRODUTOS!N:Q,4,0)</f>
        <v>3</v>
      </c>
      <c r="Y24" s="165" t="n">
        <f aca="false">X24/T24</f>
        <v>0.1</v>
      </c>
      <c r="Z24" s="162"/>
      <c r="AA24" s="162"/>
      <c r="AB24" s="162"/>
    </row>
    <row r="25" customFormat="false" ht="15" hidden="false" customHeight="false" outlineLevel="0" collapsed="false">
      <c r="A25" s="43" t="n">
        <v>84</v>
      </c>
      <c r="B25" s="1" t="s">
        <v>187</v>
      </c>
      <c r="C25" s="1" t="n">
        <v>2738</v>
      </c>
      <c r="D25" s="1" t="str">
        <f aca="false">LEFT(E1:E25,5)</f>
        <v>02101</v>
      </c>
      <c r="E25" s="114" t="s">
        <v>149</v>
      </c>
      <c r="F25" s="162" t="n">
        <v>13683000</v>
      </c>
      <c r="G25" s="0" t="s">
        <v>193</v>
      </c>
      <c r="H25" s="163" t="n">
        <v>100</v>
      </c>
      <c r="I25" s="162"/>
      <c r="J25" s="0"/>
      <c r="K25" s="0"/>
      <c r="L25" s="0"/>
      <c r="M25" s="0"/>
      <c r="N25" s="0"/>
      <c r="O25" s="0"/>
      <c r="P25" s="0"/>
      <c r="Q25" s="0"/>
      <c r="R25" s="0"/>
      <c r="S25" s="0"/>
      <c r="T25" s="162" t="n">
        <f aca="false">SUM(H25:S25)</f>
        <v>100</v>
      </c>
      <c r="U25" s="164" t="str">
        <f aca="false">CONCATENATE(D25,G25)</f>
        <v>02101JURISDICIONADOS CAPACITADOS</v>
      </c>
      <c r="V25" s="162" t="str">
        <f aca="false">VLOOKUP(U25,PRODUTOS!N:O,2,0)</f>
        <v>JURISDICIONADOS CAPACITADOS</v>
      </c>
      <c r="W25" s="162" t="str">
        <f aca="false">VLOOKUP(U25,PRODUTOS!N:Q,3,0)</f>
        <v>PERCENTUAL</v>
      </c>
      <c r="X25" s="162" t="n">
        <f aca="false">VLOOKUP(U25,PRODUTOS!N:Q,4,0)</f>
        <v>25</v>
      </c>
      <c r="Y25" s="165" t="n">
        <f aca="false">X25/T25</f>
        <v>0.25</v>
      </c>
      <c r="Z25" s="162"/>
      <c r="AA25" s="162"/>
      <c r="AB25" s="162"/>
    </row>
    <row r="26" customFormat="false" ht="15" hidden="false" customHeight="false" outlineLevel="0" collapsed="false">
      <c r="A26" s="43" t="n">
        <v>84</v>
      </c>
      <c r="B26" s="1" t="s">
        <v>187</v>
      </c>
      <c r="C26" s="1" t="n">
        <v>2738</v>
      </c>
      <c r="D26" s="1" t="str">
        <f aca="false">LEFT(E1:E26,5)</f>
        <v>02101</v>
      </c>
      <c r="E26" s="114" t="s">
        <v>149</v>
      </c>
      <c r="F26" s="162" t="n">
        <v>13683000</v>
      </c>
      <c r="G26" s="0" t="s">
        <v>205</v>
      </c>
      <c r="H26" s="163" t="n">
        <v>100</v>
      </c>
      <c r="I26" s="162"/>
      <c r="J26" s="0"/>
      <c r="K26" s="0"/>
      <c r="L26" s="0"/>
      <c r="M26" s="0"/>
      <c r="N26" s="0"/>
      <c r="O26" s="0"/>
      <c r="P26" s="0"/>
      <c r="Q26" s="0"/>
      <c r="R26" s="0"/>
      <c r="S26" s="0"/>
      <c r="T26" s="162" t="n">
        <f aca="false">SUM(H26:S26)</f>
        <v>100</v>
      </c>
      <c r="U26" s="164" t="str">
        <f aca="false">CONCATENATE(D26,G26)</f>
        <v>02101MANUTENÇÃO OPERACIONAL DA ESCOLA DE GESTÃO E CONTROLE - EGC</v>
      </c>
      <c r="V26" s="162" t="str">
        <f aca="false">VLOOKUP(U26,PRODUTOS!N:O,2,0)</f>
        <v>MANUTENÇÃO OPERACIONAL DA ESCOLA DE GESTÃO E CONTROLE - EGC</v>
      </c>
      <c r="W26" s="162" t="str">
        <f aca="false">VLOOKUP(U26,PRODUTOS!N:Q,3,0)</f>
        <v>PERCENTUAL</v>
      </c>
      <c r="X26" s="162" t="n">
        <f aca="false">VLOOKUP(U26,PRODUTOS!N:Q,4,0)</f>
        <v>20</v>
      </c>
      <c r="Y26" s="165" t="n">
        <f aca="false">X26/T26</f>
        <v>0.2</v>
      </c>
      <c r="Z26" s="162"/>
      <c r="AA26" s="162"/>
      <c r="AB26" s="162"/>
    </row>
    <row r="27" customFormat="false" ht="15" hidden="false" customHeight="false" outlineLevel="0" collapsed="false">
      <c r="A27" s="43" t="n">
        <v>84</v>
      </c>
      <c r="B27" s="1" t="s">
        <v>187</v>
      </c>
      <c r="C27" s="1" t="n">
        <v>2738</v>
      </c>
      <c r="D27" s="1" t="str">
        <f aca="false">LEFT(E1:E27,5)</f>
        <v>02101</v>
      </c>
      <c r="E27" s="114" t="s">
        <v>149</v>
      </c>
      <c r="F27" s="162" t="n">
        <v>13683000</v>
      </c>
      <c r="G27" s="0" t="s">
        <v>190</v>
      </c>
      <c r="H27" s="163" t="n">
        <v>100</v>
      </c>
      <c r="I27" s="162"/>
      <c r="J27" s="0"/>
      <c r="K27" s="0"/>
      <c r="L27" s="0"/>
      <c r="M27" s="0"/>
      <c r="N27" s="0"/>
      <c r="O27" s="0"/>
      <c r="P27" s="0"/>
      <c r="Q27" s="0"/>
      <c r="R27" s="0"/>
      <c r="S27" s="0"/>
      <c r="T27" s="162" t="n">
        <f aca="false">SUM(H27:S27)</f>
        <v>100</v>
      </c>
      <c r="U27" s="164" t="str">
        <f aca="false">CONCATENATE(D27,G27)</f>
        <v>02101BIBLIOTECA DO TCE AMPLIADA E MODERNIZADA</v>
      </c>
      <c r="V27" s="162" t="str">
        <f aca="false">VLOOKUP(U27,PRODUTOS!N:O,2,0)</f>
        <v>BIBLIOTECA DO TCE AMPLIADA E MODERNIZADA</v>
      </c>
      <c r="W27" s="162" t="str">
        <f aca="false">VLOOKUP(U27,PRODUTOS!N:Q,3,0)</f>
        <v>PERCENTUAL</v>
      </c>
      <c r="X27" s="162" t="n">
        <f aca="false">VLOOKUP(U27,PRODUTOS!N:Q,4,0)</f>
        <v>25</v>
      </c>
      <c r="Y27" s="165" t="n">
        <f aca="false">X27/T27</f>
        <v>0.25</v>
      </c>
      <c r="Z27" s="162"/>
      <c r="AA27" s="162"/>
      <c r="AB27" s="162"/>
    </row>
    <row r="28" customFormat="false" ht="15" hidden="false" customHeight="false" outlineLevel="0" collapsed="false">
      <c r="A28" s="43" t="n">
        <v>84</v>
      </c>
      <c r="B28" s="1" t="s">
        <v>187</v>
      </c>
      <c r="C28" s="1" t="n">
        <v>2738</v>
      </c>
      <c r="D28" s="1" t="str">
        <f aca="false">LEFT(E1:E28,5)</f>
        <v>02101</v>
      </c>
      <c r="E28" s="114" t="s">
        <v>149</v>
      </c>
      <c r="F28" s="162" t="n">
        <v>13683000</v>
      </c>
      <c r="G28" s="0" t="s">
        <v>201</v>
      </c>
      <c r="H28" s="163" t="n">
        <v>100</v>
      </c>
      <c r="I28" s="162"/>
      <c r="J28" s="0"/>
      <c r="K28" s="0"/>
      <c r="L28" s="0"/>
      <c r="M28" s="0"/>
      <c r="N28" s="0"/>
      <c r="O28" s="0"/>
      <c r="P28" s="0"/>
      <c r="Q28" s="0"/>
      <c r="R28" s="0"/>
      <c r="S28" s="0"/>
      <c r="T28" s="162" t="n">
        <f aca="false">SUM(H28:S28)</f>
        <v>100</v>
      </c>
      <c r="U28" s="164" t="str">
        <f aca="false">CONCATENATE(D28,G28)</f>
        <v>02101GESTÃO DOCUMENTAL DO TCE</v>
      </c>
      <c r="V28" s="162" t="str">
        <f aca="false">VLOOKUP(U28,PRODUTOS!N:O,2,0)</f>
        <v>GESTÃO DOCUMENTAL DO TCE</v>
      </c>
      <c r="W28" s="162" t="str">
        <f aca="false">VLOOKUP(U28,PRODUTOS!N:Q,3,0)</f>
        <v>PERCENTUAL</v>
      </c>
      <c r="X28" s="162" t="n">
        <f aca="false">VLOOKUP(U28,PRODUTOS!N:Q,4,0)</f>
        <v>20</v>
      </c>
      <c r="Y28" s="165" t="n">
        <f aca="false">X28/T28</f>
        <v>0.2</v>
      </c>
      <c r="Z28" s="162"/>
      <c r="AA28" s="162"/>
      <c r="AB28" s="162"/>
    </row>
    <row r="29" customFormat="false" ht="15" hidden="false" customHeight="false" outlineLevel="0" collapsed="false">
      <c r="A29" s="43" t="n">
        <v>84</v>
      </c>
      <c r="B29" s="1" t="s">
        <v>187</v>
      </c>
      <c r="C29" s="1" t="n">
        <v>2738</v>
      </c>
      <c r="D29" s="1" t="str">
        <f aca="false">LEFT(E1:E29,5)</f>
        <v>02101</v>
      </c>
      <c r="E29" s="114" t="s">
        <v>149</v>
      </c>
      <c r="F29" s="162" t="n">
        <v>13683000</v>
      </c>
      <c r="G29" s="0" t="s">
        <v>203</v>
      </c>
      <c r="H29" s="163" t="n">
        <v>100</v>
      </c>
      <c r="I29" s="162"/>
      <c r="J29" s="0"/>
      <c r="K29" s="0"/>
      <c r="L29" s="0"/>
      <c r="M29" s="0"/>
      <c r="N29" s="0"/>
      <c r="O29" s="0"/>
      <c r="P29" s="0"/>
      <c r="Q29" s="0"/>
      <c r="R29" s="0"/>
      <c r="S29" s="0"/>
      <c r="T29" s="162" t="n">
        <f aca="false">SUM(H29:S29)</f>
        <v>100</v>
      </c>
      <c r="U29" s="164" t="str">
        <f aca="false">CONCATENATE(D29,G29)</f>
        <v>02101GOVERNANÇA DE TECNOLOGIA DA INFORMAÇÃO DO TCE</v>
      </c>
      <c r="V29" s="162" t="str">
        <f aca="false">VLOOKUP(U29,PRODUTOS!N:O,2,0)</f>
        <v>GOVERNANÇA DE TECNOLOGIA DA INFORMAÇÃO DO TCE</v>
      </c>
      <c r="W29" s="162" t="str">
        <f aca="false">VLOOKUP(U29,PRODUTOS!N:Q,3,0)</f>
        <v>PERCENTUAL</v>
      </c>
      <c r="X29" s="162" t="n">
        <f aca="false">VLOOKUP(U29,PRODUTOS!N:Q,4,0)</f>
        <v>20</v>
      </c>
      <c r="Y29" s="165" t="n">
        <f aca="false">X29/T29</f>
        <v>0.2</v>
      </c>
      <c r="Z29" s="162"/>
      <c r="AA29" s="162"/>
      <c r="AB29" s="162"/>
    </row>
    <row r="30" customFormat="false" ht="15" hidden="false" customHeight="false" outlineLevel="0" collapsed="false">
      <c r="A30" s="43" t="n">
        <v>84</v>
      </c>
      <c r="B30" s="1" t="s">
        <v>187</v>
      </c>
      <c r="C30" s="1" t="n">
        <v>2738</v>
      </c>
      <c r="D30" s="1" t="str">
        <f aca="false">LEFT(E1:E30,5)</f>
        <v>02101</v>
      </c>
      <c r="E30" s="114" t="s">
        <v>149</v>
      </c>
      <c r="F30" s="162" t="n">
        <v>13683000</v>
      </c>
      <c r="G30" s="0" t="s">
        <v>205</v>
      </c>
      <c r="H30" s="163" t="n">
        <v>100</v>
      </c>
      <c r="I30" s="162"/>
      <c r="J30" s="0"/>
      <c r="K30" s="0"/>
      <c r="L30" s="0"/>
      <c r="M30" s="0"/>
      <c r="N30" s="0"/>
      <c r="O30" s="0"/>
      <c r="P30" s="0"/>
      <c r="Q30" s="0"/>
      <c r="R30" s="0"/>
      <c r="S30" s="0"/>
      <c r="T30" s="162" t="n">
        <f aca="false">SUM(H30:S30)</f>
        <v>100</v>
      </c>
      <c r="U30" s="164" t="str">
        <f aca="false">CONCATENATE(D30,G30)</f>
        <v>02101MANUTENÇÃO OPERACIONAL DA ESCOLA DE GESTÃO E CONTROLE - EGC</v>
      </c>
      <c r="V30" s="162" t="str">
        <f aca="false">VLOOKUP(U30,PRODUTOS!N:O,2,0)</f>
        <v>MANUTENÇÃO OPERACIONAL DA ESCOLA DE GESTÃO E CONTROLE - EGC</v>
      </c>
      <c r="W30" s="162" t="str">
        <f aca="false">VLOOKUP(U30,PRODUTOS!N:Q,3,0)</f>
        <v>PERCENTUAL</v>
      </c>
      <c r="X30" s="162" t="n">
        <f aca="false">VLOOKUP(U30,PRODUTOS!N:Q,4,0)</f>
        <v>20</v>
      </c>
      <c r="Y30" s="165" t="n">
        <f aca="false">X30/T30</f>
        <v>0.2</v>
      </c>
      <c r="Z30" s="162"/>
      <c r="AA30" s="162"/>
      <c r="AB30" s="162"/>
    </row>
    <row r="31" customFormat="false" ht="15" hidden="false" customHeight="false" outlineLevel="0" collapsed="false">
      <c r="A31" s="43" t="n">
        <v>84</v>
      </c>
      <c r="B31" s="1" t="s">
        <v>187</v>
      </c>
      <c r="C31" s="1" t="n">
        <v>2738</v>
      </c>
      <c r="D31" s="1" t="str">
        <f aca="false">LEFT(E1:E31,5)</f>
        <v>02101</v>
      </c>
      <c r="E31" s="114" t="s">
        <v>149</v>
      </c>
      <c r="F31" s="162" t="n">
        <v>13683000</v>
      </c>
      <c r="G31" s="0" t="s">
        <v>188</v>
      </c>
      <c r="H31" s="163" t="n">
        <v>100</v>
      </c>
      <c r="I31" s="162"/>
      <c r="J31" s="0"/>
      <c r="K31" s="0"/>
      <c r="L31" s="0"/>
      <c r="M31" s="0"/>
      <c r="N31" s="0"/>
      <c r="O31" s="0"/>
      <c r="P31" s="0"/>
      <c r="Q31" s="0"/>
      <c r="R31" s="0"/>
      <c r="S31" s="0"/>
      <c r="T31" s="162" t="n">
        <f aca="false">SUM(H31:S31)</f>
        <v>100</v>
      </c>
      <c r="U31" s="164" t="str">
        <f aca="false">CONCATENATE(D31,G31)</f>
        <v>02101PROCESSOS DE ATOS DE PESSOAL (BENEFÍCIOS E ADMISSÃO) AUTOMATIZADO</v>
      </c>
      <c r="V31" s="162" t="str">
        <f aca="false">VLOOKUP(U31,PRODUTOS!N:O,2,0)</f>
        <v>PROCESSOS DE ATOS DE PESSOAL (BENEFÍCIOS E ADMISSÃO) AUTOMATIZADO</v>
      </c>
      <c r="W31" s="162" t="str">
        <f aca="false">VLOOKUP(U31,PRODUTOS!N:Q,3,0)</f>
        <v>PERCENTUAL</v>
      </c>
      <c r="X31" s="162" t="n">
        <f aca="false">VLOOKUP(U31,PRODUTOS!N:Q,4,0)</f>
        <v>80</v>
      </c>
      <c r="Y31" s="165" t="n">
        <f aca="false">X31/T31</f>
        <v>0.8</v>
      </c>
      <c r="Z31" s="162"/>
      <c r="AA31" s="162"/>
      <c r="AB31" s="162"/>
    </row>
    <row r="32" customFormat="false" ht="15" hidden="false" customHeight="false" outlineLevel="0" collapsed="false">
      <c r="A32" s="43" t="n">
        <v>84</v>
      </c>
      <c r="B32" s="1" t="s">
        <v>187</v>
      </c>
      <c r="C32" s="1" t="n">
        <v>2738</v>
      </c>
      <c r="D32" s="1" t="str">
        <f aca="false">LEFT(E1:E32,5)</f>
        <v>02101</v>
      </c>
      <c r="E32" s="114" t="s">
        <v>149</v>
      </c>
      <c r="F32" s="162" t="n">
        <v>13683000</v>
      </c>
      <c r="G32" s="0" t="s">
        <v>199</v>
      </c>
      <c r="H32" s="163" t="n">
        <v>100</v>
      </c>
      <c r="I32" s="162"/>
      <c r="J32" s="0"/>
      <c r="K32" s="0"/>
      <c r="L32" s="0"/>
      <c r="M32" s="0"/>
      <c r="N32" s="0"/>
      <c r="O32" s="0"/>
      <c r="P32" s="0"/>
      <c r="Q32" s="0"/>
      <c r="R32" s="0"/>
      <c r="S32" s="0"/>
      <c r="T32" s="162" t="n">
        <f aca="false">SUM(H32:S32)</f>
        <v>100</v>
      </c>
      <c r="U32" s="164" t="str">
        <f aca="false">CONCATENATE(D32,G32)</f>
        <v>02101SOLUÇÕES DE T.I. PARA O CONTROLE EXTERNO CRIADAS</v>
      </c>
      <c r="V32" s="162" t="str">
        <f aca="false">VLOOKUP(U32,PRODUTOS!N:O,2,0)</f>
        <v>SOLUÇÕES DE T.I. PARA O CONTROLE EXTERNO CRIADAS</v>
      </c>
      <c r="W32" s="162" t="str">
        <f aca="false">VLOOKUP(U32,PRODUTOS!N:Q,3,0)</f>
        <v>PERCENTUAL</v>
      </c>
      <c r="X32" s="162" t="n">
        <f aca="false">VLOOKUP(U32,PRODUTOS!N:Q,4,0)</f>
        <v>25</v>
      </c>
      <c r="Y32" s="165" t="n">
        <f aca="false">X32/T32</f>
        <v>0.25</v>
      </c>
      <c r="Z32" s="162"/>
      <c r="AA32" s="162"/>
      <c r="AB32" s="162"/>
    </row>
    <row r="33" customFormat="false" ht="15" hidden="false" customHeight="false" outlineLevel="0" collapsed="false">
      <c r="A33" s="43" t="n">
        <v>84</v>
      </c>
      <c r="B33" s="1" t="s">
        <v>212</v>
      </c>
      <c r="C33" s="1" t="n">
        <v>2654</v>
      </c>
      <c r="D33" s="1" t="str">
        <f aca="false">LEFT(E33,5)</f>
        <v>02102</v>
      </c>
      <c r="E33" s="114" t="s">
        <v>211</v>
      </c>
      <c r="F33" s="162" t="n">
        <v>7665000</v>
      </c>
      <c r="G33" s="0" t="s">
        <v>210</v>
      </c>
      <c r="H33" s="163" t="n">
        <v>100</v>
      </c>
      <c r="I33" s="162"/>
      <c r="J33" s="0"/>
      <c r="K33" s="0"/>
      <c r="L33" s="0"/>
      <c r="M33" s="0"/>
      <c r="N33" s="0"/>
      <c r="O33" s="0"/>
      <c r="P33" s="0"/>
      <c r="Q33" s="0"/>
      <c r="R33" s="0"/>
      <c r="S33" s="0"/>
      <c r="T33" s="162" t="n">
        <f aca="false">SUM(H33:S33)</f>
        <v>100</v>
      </c>
      <c r="U33" s="164" t="str">
        <f aca="false">CONCATENATE(D33,G33)</f>
        <v>02102BENS ADQUIRIDOS, CONSTRUÍDOS, ADAPTADOS, REFFORMADOS E/OU RESTAURADOS</v>
      </c>
      <c r="V33" s="162" t="str">
        <f aca="false">VLOOKUP(U33,PRODUTOS!N:O,2,0)</f>
        <v>BENS ADQUIRIDOS, CONSTRUÍDOS, ADAPTADOS, REFFORMADOS E/OU RESTAURADOS</v>
      </c>
      <c r="W33" s="162" t="str">
        <f aca="false">VLOOKUP(U33,PRODUTOS!N:Q,3,0)</f>
        <v>% EXECUTADO</v>
      </c>
      <c r="X33" s="162" t="n">
        <f aca="false">VLOOKUP(U33,PRODUTOS!N:Q,4,0)</f>
        <v>50</v>
      </c>
      <c r="Y33" s="165" t="n">
        <f aca="false">X33/T33</f>
        <v>0.5</v>
      </c>
      <c r="Z33" s="162"/>
      <c r="AA33" s="162"/>
      <c r="AB33" s="162"/>
    </row>
    <row r="34" customFormat="false" ht="15" hidden="false" customHeight="false" outlineLevel="0" collapsed="false">
      <c r="A34" s="43" t="n">
        <v>84</v>
      </c>
      <c r="B34" s="1" t="s">
        <v>212</v>
      </c>
      <c r="C34" s="1" t="n">
        <v>2654</v>
      </c>
      <c r="D34" s="1" t="str">
        <f aca="false">LEFT(E34,5)</f>
        <v>02102</v>
      </c>
      <c r="E34" s="114" t="s">
        <v>211</v>
      </c>
      <c r="F34" s="162" t="n">
        <v>7665000</v>
      </c>
      <c r="G34" s="0" t="s">
        <v>216</v>
      </c>
      <c r="H34" s="163" t="n">
        <v>100</v>
      </c>
      <c r="I34" s="162"/>
      <c r="J34" s="0"/>
      <c r="K34" s="0"/>
      <c r="L34" s="0"/>
      <c r="M34" s="0"/>
      <c r="N34" s="0"/>
      <c r="O34" s="0"/>
      <c r="P34" s="0"/>
      <c r="Q34" s="0"/>
      <c r="R34" s="0"/>
      <c r="S34" s="0"/>
      <c r="T34" s="162" t="n">
        <f aca="false">SUM(H34:S34)</f>
        <v>100</v>
      </c>
      <c r="U34" s="164" t="str">
        <f aca="false">CONCATENATE(D34,G34)</f>
        <v>02102SEVIDORES QUALIFICADOS</v>
      </c>
      <c r="V34" s="162" t="str">
        <f aca="false">VLOOKUP(U34,PRODUTOS!N:O,2,0)</f>
        <v>SEVIDORES QUALIFICADOS</v>
      </c>
      <c r="W34" s="162" t="str">
        <f aca="false">VLOOKUP(U34,PRODUTOS!N:Q,3,0)</f>
        <v>% EXECUTADO</v>
      </c>
      <c r="X34" s="162" t="n">
        <f aca="false">VLOOKUP(U34,PRODUTOS!N:Q,4,0)</f>
        <v>50</v>
      </c>
      <c r="Y34" s="165" t="n">
        <f aca="false">X34/T34</f>
        <v>0.5</v>
      </c>
      <c r="Z34" s="162"/>
      <c r="AA34" s="162"/>
      <c r="AB34" s="162"/>
    </row>
    <row r="35" customFormat="false" ht="15" hidden="false" customHeight="false" outlineLevel="0" collapsed="false">
      <c r="A35" s="43" t="n">
        <v>81</v>
      </c>
      <c r="B35" s="1" t="s">
        <v>223</v>
      </c>
      <c r="C35" s="1" t="n">
        <v>2618</v>
      </c>
      <c r="D35" s="1" t="str">
        <f aca="false">LEFT(E1:E35,5)</f>
        <v>04101</v>
      </c>
      <c r="E35" s="114" t="s">
        <v>219</v>
      </c>
      <c r="F35" s="162" t="n">
        <v>2215034381</v>
      </c>
      <c r="G35" s="0" t="s">
        <v>1609</v>
      </c>
      <c r="H35" s="163" t="n">
        <v>2</v>
      </c>
      <c r="I35" s="162"/>
      <c r="J35" s="0"/>
      <c r="K35" s="0"/>
      <c r="L35" s="0"/>
      <c r="M35" s="0"/>
      <c r="N35" s="0"/>
      <c r="O35" s="0"/>
      <c r="P35" s="0"/>
      <c r="Q35" s="0"/>
      <c r="R35" s="0"/>
      <c r="S35" s="0"/>
      <c r="T35" s="162" t="n">
        <f aca="false">SUM(H35:S35)</f>
        <v>2</v>
      </c>
      <c r="U35" s="164" t="str">
        <f aca="false">CONCATENATE(D35,G35)</f>
        <v>04101CONCURSO PÚBLICO</v>
      </c>
      <c r="V35" s="162" t="e">
        <f aca="false">VLOOKUP(U35,PRODUTOS!N:O,2,0)</f>
        <v>#N/A</v>
      </c>
      <c r="W35" s="162" t="e">
        <f aca="false">VLOOKUP(U35,PRODUTOS!N:Q,3,0)</f>
        <v>#N/A</v>
      </c>
      <c r="X35" s="162" t="e">
        <f aca="false">VLOOKUP(U35,PRODUTOS!N:Q,4,0)</f>
        <v>#N/A</v>
      </c>
      <c r="Y35" s="165" t="e">
        <f aca="false">X35/T35</f>
        <v>#N/A</v>
      </c>
      <c r="Z35" s="162"/>
      <c r="AA35" s="162"/>
      <c r="AB35" s="162"/>
    </row>
    <row r="36" customFormat="false" ht="15" hidden="false" customHeight="false" outlineLevel="0" collapsed="false">
      <c r="A36" s="43" t="n">
        <v>81</v>
      </c>
      <c r="B36" s="1" t="s">
        <v>220</v>
      </c>
      <c r="C36" s="1" t="n">
        <v>2332</v>
      </c>
      <c r="D36" s="1" t="str">
        <f aca="false">LEFT(E1:E36,5)</f>
        <v>04101</v>
      </c>
      <c r="E36" s="114" t="s">
        <v>219</v>
      </c>
      <c r="F36" s="162" t="n">
        <v>30937651</v>
      </c>
      <c r="G36" s="0" t="s">
        <v>221</v>
      </c>
      <c r="H36" s="163" t="n">
        <v>100</v>
      </c>
      <c r="I36" s="162"/>
      <c r="J36" s="0"/>
      <c r="K36" s="0"/>
      <c r="L36" s="0"/>
      <c r="M36" s="0"/>
      <c r="N36" s="0"/>
      <c r="O36" s="0"/>
      <c r="P36" s="0"/>
      <c r="Q36" s="0"/>
      <c r="R36" s="0"/>
      <c r="S36" s="0"/>
      <c r="T36" s="162" t="n">
        <f aca="false">SUM(H36:S36)</f>
        <v>100</v>
      </c>
      <c r="U36" s="164" t="str">
        <f aca="false">CONCATENATE(D36,G36)</f>
        <v>04101AÇÃO DE GESTÃO</v>
      </c>
      <c r="V36" s="162" t="str">
        <f aca="false">VLOOKUP(U36,PRODUTOS!N:O,2,0)</f>
        <v>AÇÃO DE GESTÃO</v>
      </c>
      <c r="W36" s="162" t="str">
        <f aca="false">VLOOKUP(U36,PRODUTOS!N:Q,3,0)</f>
        <v>% EXECUTADO</v>
      </c>
      <c r="X36" s="162" t="n">
        <f aca="false">VLOOKUP(U36,PRODUTOS!N:Q,4,0)</f>
        <v>25</v>
      </c>
      <c r="Y36" s="165" t="n">
        <f aca="false">X36/T36</f>
        <v>0.25</v>
      </c>
      <c r="Z36" s="162"/>
      <c r="AA36" s="162"/>
      <c r="AB36" s="162"/>
    </row>
    <row r="37" customFormat="false" ht="15" hidden="false" customHeight="false" outlineLevel="0" collapsed="false">
      <c r="A37" s="43" t="n">
        <v>81</v>
      </c>
      <c r="B37" s="1" t="s">
        <v>223</v>
      </c>
      <c r="C37" s="1" t="n">
        <v>2618</v>
      </c>
      <c r="D37" s="1" t="str">
        <f aca="false">LEFT(E1:E37,5)</f>
        <v>04101</v>
      </c>
      <c r="E37" s="114" t="s">
        <v>219</v>
      </c>
      <c r="F37" s="162" t="n">
        <v>2215034381</v>
      </c>
      <c r="G37" s="0" t="s">
        <v>221</v>
      </c>
      <c r="H37" s="163" t="n">
        <v>100</v>
      </c>
      <c r="I37" s="162"/>
      <c r="J37" s="0"/>
      <c r="K37" s="0"/>
      <c r="L37" s="0"/>
      <c r="M37" s="0"/>
      <c r="N37" s="0"/>
      <c r="O37" s="0"/>
      <c r="P37" s="0"/>
      <c r="Q37" s="0"/>
      <c r="R37" s="0"/>
      <c r="S37" s="0"/>
      <c r="T37" s="162" t="n">
        <f aca="false">SUM(H37:S37)</f>
        <v>100</v>
      </c>
      <c r="U37" s="164" t="str">
        <f aca="false">CONCATENATE(D37,G37)</f>
        <v>04101AÇÃO DE GESTÃO</v>
      </c>
      <c r="V37" s="162" t="str">
        <f aca="false">VLOOKUP(U37,PRODUTOS!N:O,2,0)</f>
        <v>AÇÃO DE GESTÃO</v>
      </c>
      <c r="W37" s="162" t="str">
        <f aca="false">VLOOKUP(U37,PRODUTOS!N:Q,3,0)</f>
        <v>% EXECUTADO</v>
      </c>
      <c r="X37" s="162" t="n">
        <f aca="false">VLOOKUP(U37,PRODUTOS!N:Q,4,0)</f>
        <v>25</v>
      </c>
      <c r="Y37" s="165" t="n">
        <f aca="false">X37/T37</f>
        <v>0.25</v>
      </c>
      <c r="Z37" s="162"/>
      <c r="AA37" s="162"/>
      <c r="AB37" s="162"/>
    </row>
    <row r="38" customFormat="false" ht="15" hidden="false" customHeight="false" outlineLevel="0" collapsed="false">
      <c r="A38" s="43" t="n">
        <v>81</v>
      </c>
      <c r="B38" s="1" t="s">
        <v>223</v>
      </c>
      <c r="C38" s="1" t="n">
        <v>2618</v>
      </c>
      <c r="D38" s="1" t="str">
        <f aca="false">LEFT(E1:E38,5)</f>
        <v>04101</v>
      </c>
      <c r="E38" s="114" t="s">
        <v>219</v>
      </c>
      <c r="F38" s="162" t="n">
        <v>2215034381</v>
      </c>
      <c r="G38" s="0" t="s">
        <v>224</v>
      </c>
      <c r="H38" s="163" t="n">
        <v>100</v>
      </c>
      <c r="I38" s="162"/>
      <c r="J38" s="0"/>
      <c r="K38" s="0"/>
      <c r="L38" s="0"/>
      <c r="M38" s="0"/>
      <c r="N38" s="0"/>
      <c r="O38" s="0"/>
      <c r="P38" s="0"/>
      <c r="Q38" s="0"/>
      <c r="R38" s="0"/>
      <c r="S38" s="0"/>
      <c r="T38" s="162" t="n">
        <f aca="false">SUM(H38:S38)</f>
        <v>100</v>
      </c>
      <c r="U38" s="164" t="str">
        <f aca="false">CONCATENATE(D38,G38)</f>
        <v>04101AUXÍLIOS À SERVIDORES</v>
      </c>
      <c r="V38" s="162" t="str">
        <f aca="false">VLOOKUP(U38,PRODUTOS!N:O,2,0)</f>
        <v>AUXÍLIOS À SERVIDORES</v>
      </c>
      <c r="W38" s="162" t="str">
        <f aca="false">VLOOKUP(U38,PRODUTOS!N:Q,3,0)</f>
        <v>% EXECUTADO</v>
      </c>
      <c r="X38" s="162" t="n">
        <f aca="false">VLOOKUP(U38,PRODUTOS!N:Q,4,0)</f>
        <v>20</v>
      </c>
      <c r="Y38" s="165" t="n">
        <f aca="false">X38/T38</f>
        <v>0.2</v>
      </c>
      <c r="Z38" s="162"/>
      <c r="AA38" s="162"/>
      <c r="AB38" s="162"/>
    </row>
    <row r="39" customFormat="false" ht="15" hidden="false" customHeight="false" outlineLevel="0" collapsed="false">
      <c r="A39" s="43" t="n">
        <v>81</v>
      </c>
      <c r="B39" s="1" t="s">
        <v>227</v>
      </c>
      <c r="C39" s="1" t="n">
        <v>2328</v>
      </c>
      <c r="D39" s="1" t="str">
        <f aca="false">LEFT(E1:E39,5)</f>
        <v>04103</v>
      </c>
      <c r="E39" s="114" t="s">
        <v>226</v>
      </c>
      <c r="F39" s="162" t="n">
        <v>16562591</v>
      </c>
      <c r="G39" s="0" t="s">
        <v>221</v>
      </c>
      <c r="H39" s="163" t="n">
        <v>100</v>
      </c>
      <c r="I39" s="162"/>
      <c r="J39" s="0"/>
      <c r="K39" s="0"/>
      <c r="L39" s="0"/>
      <c r="M39" s="0"/>
      <c r="N39" s="0"/>
      <c r="O39" s="0"/>
      <c r="P39" s="0"/>
      <c r="Q39" s="0"/>
      <c r="R39" s="0"/>
      <c r="S39" s="0"/>
      <c r="T39" s="162" t="n">
        <f aca="false">SUM(H39:S39)</f>
        <v>100</v>
      </c>
      <c r="U39" s="164" t="str">
        <f aca="false">CONCATENATE(D39,G39)</f>
        <v>04103AÇÃO DE GESTÃO</v>
      </c>
      <c r="V39" s="162" t="str">
        <f aca="false">VLOOKUP(U39,PRODUTOS!N:O,2,0)</f>
        <v>AÇÃO DE GESTÃO</v>
      </c>
      <c r="W39" s="162" t="str">
        <f aca="false">VLOOKUP(U39,PRODUTOS!N:Q,3,0)</f>
        <v>% EXECUTADO</v>
      </c>
      <c r="X39" s="162" t="n">
        <f aca="false">VLOOKUP(U39,PRODUTOS!N:Q,4,0)</f>
        <v>100</v>
      </c>
      <c r="Y39" s="165" t="n">
        <f aca="false">X39/T39</f>
        <v>1</v>
      </c>
      <c r="Z39" s="162"/>
      <c r="AA39" s="162"/>
      <c r="AB39" s="162"/>
    </row>
    <row r="40" customFormat="false" ht="15" hidden="false" customHeight="false" outlineLevel="0" collapsed="false">
      <c r="A40" s="43" t="n">
        <v>86</v>
      </c>
      <c r="B40" s="1" t="s">
        <v>230</v>
      </c>
      <c r="C40" s="1" t="n">
        <v>2434</v>
      </c>
      <c r="D40" s="1" t="str">
        <f aca="false">LEFT(E40,5)</f>
        <v>04103</v>
      </c>
      <c r="E40" s="114" t="s">
        <v>226</v>
      </c>
      <c r="F40" s="162" t="n">
        <v>10860000</v>
      </c>
      <c r="G40" s="0" t="s">
        <v>237</v>
      </c>
      <c r="H40" s="163" t="n">
        <v>40</v>
      </c>
      <c r="I40" s="162"/>
      <c r="J40" s="0"/>
      <c r="K40" s="0"/>
      <c r="L40" s="0"/>
      <c r="M40" s="0"/>
      <c r="N40" s="0"/>
      <c r="O40" s="0"/>
      <c r="P40" s="0"/>
      <c r="Q40" s="0"/>
      <c r="R40" s="0"/>
      <c r="S40" s="0"/>
      <c r="T40" s="162" t="n">
        <f aca="false">SUM(H40:S40)</f>
        <v>40</v>
      </c>
      <c r="U40" s="164" t="str">
        <f aca="false">CONCATENATE(D40,G40)</f>
        <v>04103INSPEÇÕES JUDICIAIS</v>
      </c>
      <c r="V40" s="162" t="str">
        <f aca="false">VLOOKUP(U40,PRODUTOS!N:O,2,0)</f>
        <v>INSPEÇÕES JUDICIAIS</v>
      </c>
      <c r="W40" s="162" t="str">
        <f aca="false">VLOOKUP(U40,PRODUTOS!N:Q,3,0)</f>
        <v>QUANTIDADE</v>
      </c>
      <c r="X40" s="162" t="n">
        <f aca="false">VLOOKUP(U40,PRODUTOS!N:Q,4,0)</f>
        <v>10</v>
      </c>
      <c r="Y40" s="165" t="n">
        <f aca="false">X40/T40</f>
        <v>0.25</v>
      </c>
      <c r="Z40" s="162"/>
      <c r="AA40" s="162"/>
      <c r="AB40" s="162"/>
    </row>
    <row r="41" customFormat="false" ht="15" hidden="false" customHeight="false" outlineLevel="0" collapsed="false">
      <c r="A41" s="43" t="n">
        <v>86</v>
      </c>
      <c r="B41" s="1" t="s">
        <v>230</v>
      </c>
      <c r="C41" s="1" t="n">
        <v>2434</v>
      </c>
      <c r="D41" s="1" t="str">
        <f aca="false">LEFT(E41,5)</f>
        <v>04103</v>
      </c>
      <c r="E41" s="114" t="s">
        <v>226</v>
      </c>
      <c r="F41" s="162" t="n">
        <v>10860000</v>
      </c>
      <c r="G41" s="0" t="s">
        <v>238</v>
      </c>
      <c r="H41" s="163" t="n">
        <v>60</v>
      </c>
      <c r="I41" s="162"/>
      <c r="J41" s="0"/>
      <c r="K41" s="0"/>
      <c r="L41" s="0"/>
      <c r="M41" s="0"/>
      <c r="N41" s="0"/>
      <c r="O41" s="0"/>
      <c r="P41" s="0"/>
      <c r="Q41" s="0"/>
      <c r="R41" s="0"/>
      <c r="S41" s="0"/>
      <c r="T41" s="162" t="n">
        <f aca="false">SUM(H41:S41)</f>
        <v>60</v>
      </c>
      <c r="U41" s="164" t="str">
        <f aca="false">CONCATENATE(D41,G41)</f>
        <v>04103CORREIÇÕES ORDINÁRIAS EXTRAJUDICIAIS</v>
      </c>
      <c r="V41" s="162" t="str">
        <f aca="false">VLOOKUP(U41,PRODUTOS!N:O,2,0)</f>
        <v>CORREIÇÕES ORDINÁRIAS EXTRAJUDICIAIS</v>
      </c>
      <c r="W41" s="162" t="str">
        <f aca="false">VLOOKUP(U41,PRODUTOS!N:Q,3,0)</f>
        <v>QUANTIDADE</v>
      </c>
      <c r="X41" s="162" t="n">
        <f aca="false">VLOOKUP(U41,PRODUTOS!N:Q,4,0)</f>
        <v>15</v>
      </c>
      <c r="Y41" s="165" t="n">
        <f aca="false">X41/T41</f>
        <v>0.25</v>
      </c>
      <c r="Z41" s="162"/>
      <c r="AA41" s="162"/>
      <c r="AB41" s="162"/>
    </row>
    <row r="42" customFormat="false" ht="15" hidden="false" customHeight="false" outlineLevel="0" collapsed="false">
      <c r="A42" s="43" t="n">
        <v>86</v>
      </c>
      <c r="B42" s="1" t="s">
        <v>230</v>
      </c>
      <c r="C42" s="1" t="n">
        <v>2434</v>
      </c>
      <c r="D42" s="1" t="str">
        <f aca="false">LEFT(E42,5)</f>
        <v>04103</v>
      </c>
      <c r="E42" s="114" t="s">
        <v>226</v>
      </c>
      <c r="F42" s="162" t="n">
        <v>10860000</v>
      </c>
      <c r="G42" s="0" t="s">
        <v>239</v>
      </c>
      <c r="H42" s="163" t="n">
        <v>60</v>
      </c>
      <c r="I42" s="162"/>
      <c r="J42" s="0"/>
      <c r="K42" s="0"/>
      <c r="L42" s="0"/>
      <c r="M42" s="0"/>
      <c r="N42" s="0"/>
      <c r="O42" s="0"/>
      <c r="P42" s="0"/>
      <c r="Q42" s="0"/>
      <c r="R42" s="0"/>
      <c r="S42" s="0"/>
      <c r="T42" s="162" t="n">
        <f aca="false">SUM(H42:S42)</f>
        <v>60</v>
      </c>
      <c r="U42" s="164" t="str">
        <f aca="false">CONCATENATE(D42,G42)</f>
        <v>04103CORREIÇÕES ORDINÁRIAS JUDICIAIS</v>
      </c>
      <c r="V42" s="162" t="str">
        <f aca="false">VLOOKUP(U42,PRODUTOS!N:O,2,0)</f>
        <v>CORREIÇÕES ORDINÁRIAS JUDICIAIS</v>
      </c>
      <c r="W42" s="162" t="str">
        <f aca="false">VLOOKUP(U42,PRODUTOS!N:Q,3,0)</f>
        <v>QUANTIDADE</v>
      </c>
      <c r="X42" s="162" t="n">
        <f aca="false">VLOOKUP(U42,PRODUTOS!N:Q,4,0)</f>
        <v>15</v>
      </c>
      <c r="Y42" s="165" t="n">
        <f aca="false">X42/T42</f>
        <v>0.25</v>
      </c>
      <c r="Z42" s="162"/>
      <c r="AA42" s="162"/>
      <c r="AB42" s="162"/>
    </row>
    <row r="43" customFormat="false" ht="15" hidden="false" customHeight="false" outlineLevel="0" collapsed="false">
      <c r="A43" s="43" t="n">
        <v>86</v>
      </c>
      <c r="B43" s="1" t="s">
        <v>230</v>
      </c>
      <c r="C43" s="1" t="n">
        <v>2434</v>
      </c>
      <c r="D43" s="1" t="str">
        <f aca="false">LEFT(E43,5)</f>
        <v>04103</v>
      </c>
      <c r="E43" s="114" t="s">
        <v>226</v>
      </c>
      <c r="F43" s="162" t="n">
        <v>10860000</v>
      </c>
      <c r="G43" s="0" t="s">
        <v>235</v>
      </c>
      <c r="H43" s="163" t="n">
        <v>60</v>
      </c>
      <c r="I43" s="162"/>
      <c r="J43" s="0"/>
      <c r="K43" s="0"/>
      <c r="L43" s="0"/>
      <c r="M43" s="0"/>
      <c r="N43" s="0"/>
      <c r="O43" s="0"/>
      <c r="P43" s="0"/>
      <c r="Q43" s="0"/>
      <c r="R43" s="0"/>
      <c r="S43" s="0"/>
      <c r="T43" s="162" t="n">
        <f aca="false">SUM(H43:S43)</f>
        <v>60</v>
      </c>
      <c r="U43" s="164" t="str">
        <f aca="false">CONCATENATE(D43,G43)</f>
        <v>04103INSPEÇÕES EXTRAJUDICIAIS</v>
      </c>
      <c r="V43" s="162" t="str">
        <f aca="false">VLOOKUP(U43,PRODUTOS!N:O,2,0)</f>
        <v>INSPEÇÕES EXTRAJUDICIAIS</v>
      </c>
      <c r="W43" s="162" t="str">
        <f aca="false">VLOOKUP(U43,PRODUTOS!N:Q,3,0)</f>
        <v>QUANTIDADE</v>
      </c>
      <c r="X43" s="162" t="n">
        <f aca="false">VLOOKUP(U43,PRODUTOS!N:Q,4,0)</f>
        <v>15</v>
      </c>
      <c r="Y43" s="165" t="n">
        <f aca="false">X43/T43</f>
        <v>0.25</v>
      </c>
      <c r="Z43" s="162"/>
      <c r="AA43" s="162"/>
      <c r="AB43" s="162"/>
    </row>
    <row r="44" customFormat="false" ht="15" hidden="false" customHeight="false" outlineLevel="0" collapsed="false">
      <c r="A44" s="43" t="n">
        <v>86</v>
      </c>
      <c r="B44" s="1" t="s">
        <v>230</v>
      </c>
      <c r="C44" s="1" t="n">
        <v>2434</v>
      </c>
      <c r="D44" s="1" t="str">
        <f aca="false">LEFT(E44,5)</f>
        <v>04103</v>
      </c>
      <c r="E44" s="114" t="s">
        <v>226</v>
      </c>
      <c r="F44" s="162" t="n">
        <v>10860000</v>
      </c>
      <c r="G44" s="0" t="s">
        <v>231</v>
      </c>
      <c r="H44" s="163" t="n">
        <v>80</v>
      </c>
      <c r="I44" s="162"/>
      <c r="J44" s="0"/>
      <c r="K44" s="0"/>
      <c r="L44" s="0"/>
      <c r="M44" s="0"/>
      <c r="N44" s="0"/>
      <c r="O44" s="0"/>
      <c r="P44" s="0"/>
      <c r="Q44" s="0"/>
      <c r="R44" s="0"/>
      <c r="S44" s="0"/>
      <c r="T44" s="162" t="n">
        <f aca="false">SUM(H44:S44)</f>
        <v>80</v>
      </c>
      <c r="U44" s="164" t="str">
        <f aca="false">CONCATENATE(D44,G44)</f>
        <v>04103APOIO A UNIDADES JUDICIÁRIAS PRIMEIRA INSTÂNCIA</v>
      </c>
      <c r="V44" s="162" t="str">
        <f aca="false">VLOOKUP(U44,PRODUTOS!N:O,2,0)</f>
        <v>APOIO A UNIDADES JUDICIÁRIAS PRIMEIRA INSTÂNCIA</v>
      </c>
      <c r="W44" s="162" t="str">
        <f aca="false">VLOOKUP(U44,PRODUTOS!N:Q,3,0)</f>
        <v>QUANTIDADE</v>
      </c>
      <c r="X44" s="162" t="n">
        <f aca="false">VLOOKUP(U44,PRODUTOS!N:Q,4,0)</f>
        <v>20</v>
      </c>
      <c r="Y44" s="165" t="n">
        <f aca="false">X44/T44</f>
        <v>0.25</v>
      </c>
      <c r="Z44" s="162"/>
      <c r="AA44" s="162"/>
      <c r="AB44" s="162"/>
    </row>
    <row r="45" customFormat="false" ht="15" hidden="false" customHeight="false" outlineLevel="0" collapsed="false">
      <c r="A45" s="43" t="n">
        <v>81</v>
      </c>
      <c r="B45" s="1" t="s">
        <v>3027</v>
      </c>
      <c r="C45" s="1" t="n">
        <v>1520</v>
      </c>
      <c r="D45" s="1" t="str">
        <f aca="false">LEFT(E1:E45,5)</f>
        <v>04105</v>
      </c>
      <c r="E45" s="114" t="s">
        <v>241</v>
      </c>
      <c r="F45" s="162" t="n">
        <v>105188011</v>
      </c>
      <c r="G45" s="0" t="s">
        <v>221</v>
      </c>
      <c r="H45" s="163" t="n">
        <v>100</v>
      </c>
      <c r="I45" s="162"/>
      <c r="J45" s="0"/>
      <c r="K45" s="0"/>
      <c r="L45" s="0"/>
      <c r="M45" s="0"/>
      <c r="N45" s="0"/>
      <c r="O45" s="0"/>
      <c r="P45" s="0"/>
      <c r="Q45" s="0"/>
      <c r="R45" s="0"/>
      <c r="S45" s="0"/>
      <c r="T45" s="162" t="n">
        <f aca="false">SUM(H45:S45)</f>
        <v>100</v>
      </c>
      <c r="U45" s="164" t="str">
        <f aca="false">CONCATENATE(D45,G45)</f>
        <v>04105AÇÃO DE GESTÃO</v>
      </c>
      <c r="V45" s="162" t="str">
        <f aca="false">VLOOKUP(U45,PRODUTOS!N:O,2,0)</f>
        <v>AÇÃO DE GESTÃO</v>
      </c>
      <c r="W45" s="162" t="str">
        <f aca="false">VLOOKUP(U45,PRODUTOS!N:Q,3,0)</f>
        <v>% EXECUTADO</v>
      </c>
      <c r="X45" s="162" t="n">
        <f aca="false">VLOOKUP(U45,PRODUTOS!N:Q,4,0)</f>
        <v>28</v>
      </c>
      <c r="Y45" s="165" t="n">
        <f aca="false">X45/T45</f>
        <v>0.28</v>
      </c>
      <c r="Z45" s="162"/>
      <c r="AA45" s="162"/>
      <c r="AB45" s="162"/>
    </row>
    <row r="46" customFormat="false" ht="15" hidden="false" customHeight="false" outlineLevel="0" collapsed="false">
      <c r="A46" s="43" t="n">
        <v>85</v>
      </c>
      <c r="B46" s="1" t="s">
        <v>249</v>
      </c>
      <c r="C46" s="1" t="n">
        <v>2661</v>
      </c>
      <c r="D46" s="1" t="str">
        <f aca="false">LEFT(E46,5)</f>
        <v>04105</v>
      </c>
      <c r="E46" s="114" t="s">
        <v>241</v>
      </c>
      <c r="F46" s="162" t="n">
        <v>15306529</v>
      </c>
      <c r="G46" s="0" t="s">
        <v>248</v>
      </c>
      <c r="H46" s="163" t="n">
        <v>100</v>
      </c>
      <c r="I46" s="162"/>
      <c r="J46" s="0"/>
      <c r="K46" s="0"/>
      <c r="L46" s="0"/>
      <c r="M46" s="0"/>
      <c r="N46" s="0"/>
      <c r="O46" s="0"/>
      <c r="P46" s="0"/>
      <c r="Q46" s="0"/>
      <c r="R46" s="0"/>
      <c r="S46" s="0"/>
      <c r="T46" s="162" t="n">
        <f aca="false">SUM(H46:S46)</f>
        <v>100</v>
      </c>
      <c r="U46" s="164" t="str">
        <f aca="false">CONCATENATE(D46,G46)</f>
        <v>04105UNIDADES ATENDIDAS</v>
      </c>
      <c r="V46" s="162" t="str">
        <f aca="false">VLOOKUP(U46,PRODUTOS!N:O,2,0)</f>
        <v>UNIDADES ATENDIDAS</v>
      </c>
      <c r="W46" s="162" t="str">
        <f aca="false">VLOOKUP(U46,PRODUTOS!N:Q,3,0)</f>
        <v>% EXECUTADO</v>
      </c>
      <c r="X46" s="162" t="n">
        <f aca="false">VLOOKUP(U46,PRODUTOS!N:Q,4,0)</f>
        <v>13</v>
      </c>
      <c r="Y46" s="165" t="n">
        <f aca="false">X46/T46</f>
        <v>0.13</v>
      </c>
      <c r="Z46" s="162"/>
      <c r="AA46" s="162"/>
      <c r="AB46" s="162"/>
    </row>
    <row r="47" customFormat="false" ht="15" hidden="false" customHeight="false" outlineLevel="0" collapsed="false">
      <c r="A47" s="43" t="n">
        <v>85</v>
      </c>
      <c r="B47" s="1" t="s">
        <v>247</v>
      </c>
      <c r="C47" s="1" t="n">
        <v>2720</v>
      </c>
      <c r="D47" s="1" t="str">
        <f aca="false">LEFT(E47,5)</f>
        <v>04105</v>
      </c>
      <c r="E47" s="114" t="s">
        <v>241</v>
      </c>
      <c r="F47" s="162" t="n">
        <v>13352316</v>
      </c>
      <c r="G47" s="0" t="s">
        <v>248</v>
      </c>
      <c r="H47" s="163" t="n">
        <v>100</v>
      </c>
      <c r="I47" s="162"/>
      <c r="J47" s="0"/>
      <c r="K47" s="0"/>
      <c r="L47" s="0"/>
      <c r="M47" s="0"/>
      <c r="N47" s="0"/>
      <c r="O47" s="0"/>
      <c r="P47" s="0"/>
      <c r="Q47" s="0"/>
      <c r="R47" s="0"/>
      <c r="S47" s="0"/>
      <c r="T47" s="162" t="n">
        <f aca="false">SUM(H47:S47)</f>
        <v>100</v>
      </c>
      <c r="U47" s="164" t="str">
        <f aca="false">CONCATENATE(D47,G47)</f>
        <v>04105UNIDADES ATENDIDAS</v>
      </c>
      <c r="V47" s="162" t="str">
        <f aca="false">VLOOKUP(U47,PRODUTOS!N:O,2,0)</f>
        <v>UNIDADES ATENDIDAS</v>
      </c>
      <c r="W47" s="162" t="str">
        <f aca="false">VLOOKUP(U47,PRODUTOS!N:Q,3,0)</f>
        <v>% EXECUTADO</v>
      </c>
      <c r="X47" s="162" t="n">
        <f aca="false">VLOOKUP(U47,PRODUTOS!N:Q,4,0)</f>
        <v>13</v>
      </c>
      <c r="Y47" s="165" t="n">
        <f aca="false">X47/T47</f>
        <v>0.13</v>
      </c>
      <c r="Z47" s="162"/>
      <c r="AA47" s="162"/>
      <c r="AB47" s="162"/>
    </row>
    <row r="48" customFormat="false" ht="15" hidden="false" customHeight="false" outlineLevel="0" collapsed="false">
      <c r="A48" s="43" t="n">
        <v>85</v>
      </c>
      <c r="B48" s="1" t="s">
        <v>244</v>
      </c>
      <c r="C48" s="1" t="n">
        <v>2655</v>
      </c>
      <c r="D48" s="1" t="str">
        <f aca="false">LEFT(E48,5)</f>
        <v>04105</v>
      </c>
      <c r="E48" s="114" t="s">
        <v>241</v>
      </c>
      <c r="F48" s="162" t="n">
        <v>53409262</v>
      </c>
      <c r="G48" s="0" t="s">
        <v>245</v>
      </c>
      <c r="H48" s="166"/>
      <c r="I48" s="162" t="n">
        <v>4000</v>
      </c>
      <c r="J48" s="0" t="n">
        <v>2000</v>
      </c>
      <c r="K48" s="0" t="n">
        <v>4000</v>
      </c>
      <c r="L48" s="0" t="n">
        <v>6000</v>
      </c>
      <c r="M48" s="0" t="n">
        <v>2000</v>
      </c>
      <c r="N48" s="0" t="n">
        <v>4000</v>
      </c>
      <c r="O48" s="0" t="n">
        <v>4000</v>
      </c>
      <c r="P48" s="0" t="n">
        <v>2000</v>
      </c>
      <c r="Q48" s="0" t="n">
        <v>4000</v>
      </c>
      <c r="R48" s="0" t="n">
        <v>2000</v>
      </c>
      <c r="S48" s="0" t="n">
        <v>4000</v>
      </c>
      <c r="T48" s="162" t="n">
        <f aca="false">SUM(H48:S48)</f>
        <v>38000</v>
      </c>
      <c r="U48" s="164" t="str">
        <f aca="false">CONCATENATE(D48,G48)</f>
        <v>04105CONSTRUÇÃO E REFORMA DE UNIDADES JUDICIÁRIAS</v>
      </c>
      <c r="V48" s="162" t="str">
        <f aca="false">VLOOKUP(U48,PRODUTOS!N:O,2,0)</f>
        <v>CONSTRUÇÃO E REFORMA DE UNIDADES JUDICIÁRIAS</v>
      </c>
      <c r="W48" s="162" t="str">
        <f aca="false">VLOOKUP(U48,PRODUTOS!N:Q,3,0)</f>
        <v>METROS QUADRADOS</v>
      </c>
      <c r="X48" s="162" t="n">
        <f aca="false">VLOOKUP(U48,PRODUTOS!N:Q,4,0)</f>
        <v>7115</v>
      </c>
      <c r="Y48" s="165" t="n">
        <f aca="false">X48/T48</f>
        <v>0.187236842105263</v>
      </c>
      <c r="Z48" s="162"/>
      <c r="AA48" s="162"/>
      <c r="AB48" s="162"/>
    </row>
    <row r="49" customFormat="false" ht="15" hidden="false" customHeight="false" outlineLevel="0" collapsed="false">
      <c r="A49" s="43" t="n">
        <v>86</v>
      </c>
      <c r="B49" s="1" t="s">
        <v>250</v>
      </c>
      <c r="C49" s="1" t="n">
        <v>2257</v>
      </c>
      <c r="D49" s="1" t="str">
        <f aca="false">LEFT(E49,5)</f>
        <v>04105</v>
      </c>
      <c r="E49" s="114" t="s">
        <v>241</v>
      </c>
      <c r="F49" s="162" t="n">
        <v>7680000</v>
      </c>
      <c r="G49" s="0" t="s">
        <v>251</v>
      </c>
      <c r="H49" s="163" t="n">
        <v>100</v>
      </c>
      <c r="I49" s="162"/>
      <c r="J49" s="0"/>
      <c r="K49" s="0"/>
      <c r="L49" s="0"/>
      <c r="M49" s="0"/>
      <c r="N49" s="0"/>
      <c r="O49" s="0"/>
      <c r="P49" s="0"/>
      <c r="Q49" s="0"/>
      <c r="R49" s="0"/>
      <c r="S49" s="0"/>
      <c r="T49" s="162" t="n">
        <f aca="false">SUM(H49:S49)</f>
        <v>100</v>
      </c>
      <c r="U49" s="164" t="str">
        <f aca="false">CONCATENATE(D49,G49)</f>
        <v>04105SERVIÇOS</v>
      </c>
      <c r="V49" s="162" t="str">
        <f aca="false">VLOOKUP(U49,PRODUTOS!N:O,2,0)</f>
        <v>SERVIÇOS</v>
      </c>
      <c r="W49" s="162" t="str">
        <f aca="false">VLOOKUP(U49,PRODUTOS!N:Q,3,0)</f>
        <v>% EXECUTADO</v>
      </c>
      <c r="X49" s="162" t="n">
        <f aca="false">VLOOKUP(U49,PRODUTOS!N:Q,4,0)</f>
        <v>18</v>
      </c>
      <c r="Y49" s="165" t="n">
        <f aca="false">X49/T49</f>
        <v>0.18</v>
      </c>
      <c r="Z49" s="162"/>
      <c r="AA49" s="162"/>
      <c r="AB49" s="162"/>
    </row>
    <row r="50" customFormat="false" ht="15" hidden="false" customHeight="false" outlineLevel="0" collapsed="false">
      <c r="A50" s="43" t="n">
        <v>81</v>
      </c>
      <c r="B50" s="1" t="s">
        <v>253</v>
      </c>
      <c r="C50" s="1" t="n">
        <v>2737</v>
      </c>
      <c r="D50" s="1" t="str">
        <f aca="false">LEFT(E1:E50,5)</f>
        <v>04106</v>
      </c>
      <c r="E50" s="114" t="s">
        <v>252</v>
      </c>
      <c r="F50" s="162" t="n">
        <v>11125986</v>
      </c>
      <c r="G50" s="0" t="s">
        <v>221</v>
      </c>
      <c r="H50" s="163" t="n">
        <v>100</v>
      </c>
      <c r="I50" s="162"/>
      <c r="J50" s="0"/>
      <c r="K50" s="0"/>
      <c r="L50" s="0"/>
      <c r="M50" s="0"/>
      <c r="N50" s="0"/>
      <c r="O50" s="0"/>
      <c r="P50" s="0"/>
      <c r="Q50" s="0"/>
      <c r="R50" s="0"/>
      <c r="S50" s="0"/>
      <c r="T50" s="162" t="n">
        <f aca="false">SUM(H50:S50)</f>
        <v>100</v>
      </c>
      <c r="U50" s="164" t="str">
        <f aca="false">CONCATENATE(D50,G50)</f>
        <v>04106AÇÃO DE GESTÃO</v>
      </c>
      <c r="V50" s="162" t="str">
        <f aca="false">VLOOKUP(U50,PRODUTOS!N:O,2,0)</f>
        <v>AÇÃO DE GESTÃO</v>
      </c>
      <c r="W50" s="162" t="str">
        <f aca="false">VLOOKUP(U50,PRODUTOS!N:Q,3,0)</f>
        <v>% EXECUTADO</v>
      </c>
      <c r="X50" s="162" t="n">
        <f aca="false">VLOOKUP(U50,PRODUTOS!N:Q,4,0)</f>
        <v>25</v>
      </c>
      <c r="Y50" s="165" t="n">
        <f aca="false">X50/T50</f>
        <v>0.25</v>
      </c>
      <c r="Z50" s="162"/>
      <c r="AA50" s="162"/>
      <c r="AB50" s="162"/>
    </row>
    <row r="51" customFormat="false" ht="15" hidden="false" customHeight="false" outlineLevel="0" collapsed="false">
      <c r="A51" s="43" t="n">
        <v>81</v>
      </c>
      <c r="B51" s="1" t="s">
        <v>253</v>
      </c>
      <c r="C51" s="1" t="n">
        <v>2737</v>
      </c>
      <c r="D51" s="1" t="str">
        <f aca="false">LEFT(E1:E51,5)</f>
        <v>04106</v>
      </c>
      <c r="E51" s="114" t="s">
        <v>252</v>
      </c>
      <c r="F51" s="162" t="n">
        <v>11125986</v>
      </c>
      <c r="G51" s="0" t="s">
        <v>254</v>
      </c>
      <c r="H51" s="163" t="n">
        <v>100</v>
      </c>
      <c r="I51" s="162"/>
      <c r="J51" s="0"/>
      <c r="K51" s="0"/>
      <c r="L51" s="0"/>
      <c r="M51" s="0"/>
      <c r="N51" s="0"/>
      <c r="O51" s="0"/>
      <c r="P51" s="0"/>
      <c r="Q51" s="0"/>
      <c r="R51" s="0"/>
      <c r="S51" s="0"/>
      <c r="T51" s="162" t="n">
        <f aca="false">SUM(H51:S51)</f>
        <v>100</v>
      </c>
      <c r="U51" s="164" t="str">
        <f aca="false">CONCATENATE(D51,G51)</f>
        <v>04106SERVIDORES CAPACITADOS</v>
      </c>
      <c r="V51" s="162" t="str">
        <f aca="false">VLOOKUP(U51,PRODUTOS!N:O,2,0)</f>
        <v>SERVIDORES CAPACITADOS</v>
      </c>
      <c r="W51" s="162" t="str">
        <f aca="false">VLOOKUP(U51,PRODUTOS!N:Q,3,0)</f>
        <v>% EXECUTADO</v>
      </c>
      <c r="X51" s="162" t="n">
        <f aca="false">VLOOKUP(U51,PRODUTOS!N:Q,4,0)</f>
        <v>15</v>
      </c>
      <c r="Y51" s="165" t="n">
        <f aca="false">X51/T51</f>
        <v>0.15</v>
      </c>
      <c r="Z51" s="162"/>
      <c r="AA51" s="162"/>
      <c r="AB51" s="162"/>
    </row>
    <row r="52" customFormat="false" ht="15" hidden="false" customHeight="false" outlineLevel="0" collapsed="false">
      <c r="A52" s="43" t="n">
        <v>90</v>
      </c>
      <c r="B52" s="1" t="s">
        <v>257</v>
      </c>
      <c r="C52" s="1" t="n">
        <v>1594</v>
      </c>
      <c r="D52" s="1" t="n">
        <v>11102</v>
      </c>
      <c r="E52" s="114" t="s">
        <v>256</v>
      </c>
      <c r="F52" s="162" t="n">
        <v>40700000</v>
      </c>
      <c r="G52" s="0" t="s">
        <v>258</v>
      </c>
      <c r="H52" s="166"/>
      <c r="I52" s="162"/>
      <c r="J52" s="0"/>
      <c r="K52" s="0"/>
      <c r="L52" s="162" t="n">
        <v>100</v>
      </c>
      <c r="M52" s="0"/>
      <c r="N52" s="0"/>
      <c r="O52" s="0"/>
      <c r="P52" s="0"/>
      <c r="Q52" s="0"/>
      <c r="R52" s="0"/>
      <c r="S52" s="0"/>
      <c r="T52" s="162" t="n">
        <f aca="false">SUM(H52:S52)</f>
        <v>100</v>
      </c>
      <c r="U52" s="164" t="str">
        <f aca="false">CONCATENATE(D52,G52)</f>
        <v>11102AQUISIÇÃO DE MOBILIÁRIO E EQUIPAMENTOS, MANUTENÇÃO DO ESPAÇO FÍSICO, MANUTENÇÃO DOS EQUIPAMENTOS</v>
      </c>
      <c r="V52" s="162" t="str">
        <f aca="false">VLOOKUP(U52,PRODUTOS!N:O,2,0)</f>
        <v>AQUISIÇÃO DE MOBILIÁRIO E EQUIPAMENTOS, MANUTENÇÃO DO ESPAÇO FÍSICO, MANUTENÇÃO DOS EQUIPAMENTOS</v>
      </c>
      <c r="W52" s="162" t="str">
        <f aca="false">VLOOKUP(U52,PRODUTOS!N:Q,3,0)</f>
        <v>GESTÃO ADMINISTRATIVA MELHORADA</v>
      </c>
      <c r="X52" s="162" t="n">
        <f aca="false">VLOOKUP(U52,PRODUTOS!N:Q,4,0)</f>
        <v>100</v>
      </c>
      <c r="Y52" s="165" t="n">
        <f aca="false">X52/T52</f>
        <v>1</v>
      </c>
      <c r="Z52" s="162"/>
      <c r="AA52" s="162"/>
      <c r="AB52" s="162"/>
    </row>
    <row r="53" customFormat="false" ht="15" hidden="false" customHeight="false" outlineLevel="0" collapsed="false">
      <c r="A53" s="43" t="n">
        <v>90</v>
      </c>
      <c r="B53" s="1" t="s">
        <v>262</v>
      </c>
      <c r="C53" s="1" t="n">
        <v>1547</v>
      </c>
      <c r="D53" s="1" t="n">
        <v>11103</v>
      </c>
      <c r="E53" s="114" t="s">
        <v>261</v>
      </c>
      <c r="F53" s="162" t="n">
        <v>79384201</v>
      </c>
      <c r="G53" s="0" t="s">
        <v>263</v>
      </c>
      <c r="H53" s="166"/>
      <c r="I53" s="162"/>
      <c r="J53" s="0"/>
      <c r="K53" s="0"/>
      <c r="L53" s="162" t="n">
        <v>35</v>
      </c>
      <c r="M53" s="0"/>
      <c r="N53" s="0"/>
      <c r="O53" s="0"/>
      <c r="P53" s="0"/>
      <c r="Q53" s="0"/>
      <c r="R53" s="0"/>
      <c r="S53" s="0"/>
      <c r="T53" s="162" t="n">
        <f aca="false">SUM(H53:S53)</f>
        <v>35</v>
      </c>
      <c r="U53" s="164" t="str">
        <f aca="false">CONCATENATE(D53,G53)</f>
        <v>11103AQUISIÇÃO DE ARMAMENTO</v>
      </c>
      <c r="V53" s="162" t="str">
        <f aca="false">VLOOKUP(U53,PRODUTOS!N:O,2,0)</f>
        <v>AQUISIÇÃO DE ARMAMENTO</v>
      </c>
      <c r="W53" s="162" t="str">
        <f aca="false">VLOOKUP(U53,PRODUTOS!N:Q,3,0)</f>
        <v>UNIDADE</v>
      </c>
      <c r="X53" s="162" t="n">
        <f aca="false">VLOOKUP(U53,PRODUTOS!N:Q,4,0)</f>
        <v>5</v>
      </c>
      <c r="Y53" s="165" t="n">
        <f aca="false">X53/T53</f>
        <v>0.142857142857143</v>
      </c>
      <c r="Z53" s="162"/>
      <c r="AA53" s="162"/>
      <c r="AB53" s="162"/>
    </row>
    <row r="54" customFormat="false" ht="15" hidden="false" customHeight="false" outlineLevel="0" collapsed="false">
      <c r="A54" s="43" t="n">
        <v>90</v>
      </c>
      <c r="B54" s="1" t="s">
        <v>262</v>
      </c>
      <c r="C54" s="1" t="n">
        <v>1547</v>
      </c>
      <c r="D54" s="1" t="n">
        <v>11103</v>
      </c>
      <c r="E54" s="114" t="s">
        <v>261</v>
      </c>
      <c r="F54" s="162" t="n">
        <v>79384201</v>
      </c>
      <c r="G54" s="0" t="s">
        <v>264</v>
      </c>
      <c r="H54" s="166"/>
      <c r="I54" s="162"/>
      <c r="J54" s="0"/>
      <c r="K54" s="0"/>
      <c r="L54" s="162" t="n">
        <v>35</v>
      </c>
      <c r="M54" s="0"/>
      <c r="N54" s="0"/>
      <c r="O54" s="0"/>
      <c r="P54" s="0"/>
      <c r="Q54" s="0"/>
      <c r="R54" s="0"/>
      <c r="S54" s="0"/>
      <c r="T54" s="162" t="n">
        <f aca="false">SUM(H54:S54)</f>
        <v>35</v>
      </c>
      <c r="U54" s="164" t="str">
        <f aca="false">CONCATENATE(D54,G54)</f>
        <v>11103AQUISIÇÃO DE EQUIPAMENTOS DE COMUNICAÇÃO</v>
      </c>
      <c r="V54" s="162" t="str">
        <f aca="false">VLOOKUP(U54,PRODUTOS!N:O,2,0)</f>
        <v>AQUISIÇÃO DE EQUIPAMENTOS DE COMUNICAÇÃO</v>
      </c>
      <c r="W54" s="162" t="str">
        <f aca="false">VLOOKUP(U54,PRODUTOS!N:Q,3,0)</f>
        <v>UNIDADE</v>
      </c>
      <c r="X54" s="162" t="n">
        <f aca="false">VLOOKUP(U54,PRODUTOS!N:Q,4,0)</f>
        <v>5</v>
      </c>
      <c r="Y54" s="165" t="n">
        <f aca="false">X54/T54</f>
        <v>0.142857142857143</v>
      </c>
      <c r="Z54" s="162"/>
      <c r="AA54" s="162"/>
      <c r="AB54" s="162"/>
    </row>
    <row r="55" customFormat="false" ht="15" hidden="false" customHeight="false" outlineLevel="0" collapsed="false">
      <c r="A55" s="43" t="n">
        <v>90</v>
      </c>
      <c r="B55" s="1" t="s">
        <v>262</v>
      </c>
      <c r="C55" s="1" t="n">
        <v>1547</v>
      </c>
      <c r="D55" s="1" t="n">
        <v>11103</v>
      </c>
      <c r="E55" s="114" t="s">
        <v>261</v>
      </c>
      <c r="F55" s="162" t="n">
        <v>79384201</v>
      </c>
      <c r="G55" s="0" t="s">
        <v>265</v>
      </c>
      <c r="H55" s="166"/>
      <c r="I55" s="162"/>
      <c r="J55" s="0"/>
      <c r="K55" s="0"/>
      <c r="L55" s="162" t="n">
        <v>67</v>
      </c>
      <c r="M55" s="0"/>
      <c r="N55" s="0"/>
      <c r="O55" s="0"/>
      <c r="P55" s="0"/>
      <c r="Q55" s="0"/>
      <c r="R55" s="0"/>
      <c r="S55" s="0"/>
      <c r="T55" s="162" t="n">
        <f aca="false">SUM(H55:S55)</f>
        <v>67</v>
      </c>
      <c r="U55" s="164" t="str">
        <f aca="false">CONCATENATE(D55,G55)</f>
        <v>11103AQUISIÇÃO DE EQUIPAMENTOS DE SEGURANÇA</v>
      </c>
      <c r="V55" s="162" t="str">
        <f aca="false">VLOOKUP(U55,PRODUTOS!N:O,2,0)</f>
        <v>AQUISIÇÃO DE EQUIPAMENTOS DE SEGURANÇA</v>
      </c>
      <c r="W55" s="162" t="str">
        <f aca="false">VLOOKUP(U55,PRODUTOS!N:Q,3,0)</f>
        <v>UNIDADE</v>
      </c>
      <c r="X55" s="162" t="n">
        <f aca="false">VLOOKUP(U55,PRODUTOS!N:Q,4,0)</f>
        <v>17</v>
      </c>
      <c r="Y55" s="165" t="n">
        <f aca="false">X55/T55</f>
        <v>0.253731343283582</v>
      </c>
      <c r="Z55" s="162"/>
      <c r="AA55" s="162"/>
      <c r="AB55" s="162"/>
    </row>
    <row r="56" customFormat="false" ht="15" hidden="false" customHeight="false" outlineLevel="0" collapsed="false">
      <c r="A56" s="43" t="n">
        <v>90</v>
      </c>
      <c r="B56" s="1" t="s">
        <v>262</v>
      </c>
      <c r="C56" s="1" t="n">
        <v>1547</v>
      </c>
      <c r="D56" s="1" t="n">
        <v>11103</v>
      </c>
      <c r="E56" s="114" t="s">
        <v>261</v>
      </c>
      <c r="F56" s="162" t="n">
        <v>79384201</v>
      </c>
      <c r="G56" s="0" t="s">
        <v>266</v>
      </c>
      <c r="H56" s="166"/>
      <c r="I56" s="162"/>
      <c r="J56" s="0"/>
      <c r="K56" s="0"/>
      <c r="L56" s="162" t="n">
        <v>50</v>
      </c>
      <c r="M56" s="0"/>
      <c r="N56" s="0"/>
      <c r="O56" s="0"/>
      <c r="P56" s="0"/>
      <c r="Q56" s="0"/>
      <c r="R56" s="0"/>
      <c r="S56" s="0"/>
      <c r="T56" s="162" t="n">
        <f aca="false">SUM(H56:S56)</f>
        <v>50</v>
      </c>
      <c r="U56" s="164" t="str">
        <f aca="false">CONCATENATE(D56,G56)</f>
        <v>11103AQUISIÇÃO DE MOBÍLIA EM GERAL</v>
      </c>
      <c r="V56" s="162" t="str">
        <f aca="false">VLOOKUP(U56,PRODUTOS!N:O,2,0)</f>
        <v>AQUISIÇÃO DE MOBÍLIA EM GERAL</v>
      </c>
      <c r="W56" s="162" t="str">
        <f aca="false">VLOOKUP(U56,PRODUTOS!N:Q,3,0)</f>
        <v>PERCENTAGEM</v>
      </c>
      <c r="X56" s="162" t="n">
        <f aca="false">VLOOKUP(U56,PRODUTOS!N:Q,4,0)</f>
        <v>12.5</v>
      </c>
      <c r="Y56" s="165" t="n">
        <f aca="false">X56/T56</f>
        <v>0.25</v>
      </c>
      <c r="Z56" s="162"/>
      <c r="AA56" s="162"/>
      <c r="AB56" s="162"/>
    </row>
    <row r="57" customFormat="false" ht="15" hidden="false" customHeight="false" outlineLevel="0" collapsed="false">
      <c r="A57" s="43" t="n">
        <v>90</v>
      </c>
      <c r="B57" s="1" t="s">
        <v>262</v>
      </c>
      <c r="C57" s="1" t="n">
        <v>1547</v>
      </c>
      <c r="D57" s="1" t="n">
        <v>11103</v>
      </c>
      <c r="E57" s="114" t="s">
        <v>261</v>
      </c>
      <c r="F57" s="162" t="n">
        <v>79384201</v>
      </c>
      <c r="G57" s="0" t="s">
        <v>268</v>
      </c>
      <c r="H57" s="166"/>
      <c r="I57" s="162"/>
      <c r="J57" s="0"/>
      <c r="K57" s="0"/>
      <c r="L57" s="162" t="n">
        <v>16</v>
      </c>
      <c r="M57" s="0"/>
      <c r="N57" s="0"/>
      <c r="O57" s="0"/>
      <c r="P57" s="0"/>
      <c r="Q57" s="0"/>
      <c r="R57" s="0"/>
      <c r="S57" s="0"/>
      <c r="T57" s="162" t="n">
        <f aca="false">SUM(H57:S57)</f>
        <v>16</v>
      </c>
      <c r="U57" s="164" t="str">
        <f aca="false">CONCATENATE(D57,G57)</f>
        <v>11103AQUISIÇÃO DE VEÍCULOS</v>
      </c>
      <c r="V57" s="162" t="str">
        <f aca="false">VLOOKUP(U57,PRODUTOS!N:O,2,0)</f>
        <v>AQUISIÇÃO DE VEÍCULOS</v>
      </c>
      <c r="W57" s="162" t="str">
        <f aca="false">VLOOKUP(U57,PRODUTOS!N:Q,3,0)</f>
        <v>UNIDADE</v>
      </c>
      <c r="X57" s="162" t="n">
        <f aca="false">VLOOKUP(U57,PRODUTOS!N:Q,4,0)</f>
        <v>4</v>
      </c>
      <c r="Y57" s="165" t="n">
        <f aca="false">X57/T57</f>
        <v>0.25</v>
      </c>
      <c r="Z57" s="162"/>
      <c r="AA57" s="162"/>
      <c r="AB57" s="162"/>
    </row>
    <row r="58" customFormat="false" ht="15" hidden="false" customHeight="false" outlineLevel="0" collapsed="false">
      <c r="A58" s="43" t="n">
        <v>90</v>
      </c>
      <c r="B58" s="1" t="s">
        <v>262</v>
      </c>
      <c r="C58" s="1" t="n">
        <v>1547</v>
      </c>
      <c r="D58" s="1" t="n">
        <v>11103</v>
      </c>
      <c r="E58" s="114" t="s">
        <v>261</v>
      </c>
      <c r="F58" s="162" t="n">
        <v>79384201</v>
      </c>
      <c r="G58" s="0" t="s">
        <v>269</v>
      </c>
      <c r="H58" s="163" t="n">
        <v>100</v>
      </c>
      <c r="I58" s="162"/>
      <c r="J58" s="0"/>
      <c r="K58" s="0"/>
      <c r="L58" s="0"/>
      <c r="M58" s="0"/>
      <c r="N58" s="0"/>
      <c r="O58" s="0"/>
      <c r="P58" s="0"/>
      <c r="Q58" s="0"/>
      <c r="R58" s="0"/>
      <c r="S58" s="0"/>
      <c r="T58" s="162" t="n">
        <f aca="false">SUM(H58:S58)</f>
        <v>100</v>
      </c>
      <c r="U58" s="164" t="str">
        <f aca="false">CONCATENATE(D58,G58)</f>
        <v>11103GESTÃO EFICIENTE</v>
      </c>
      <c r="V58" s="162" t="str">
        <f aca="false">VLOOKUP(U58,PRODUTOS!N:O,2,0)</f>
        <v>GESTÃO EFICIENTE</v>
      </c>
      <c r="W58" s="162" t="str">
        <f aca="false">VLOOKUP(U58,PRODUTOS!N:Q,3,0)</f>
        <v>PERCENTUAL</v>
      </c>
      <c r="X58" s="162" t="n">
        <f aca="false">VLOOKUP(U58,PRODUTOS!N:Q,4,0)</f>
        <v>25</v>
      </c>
      <c r="Y58" s="165" t="n">
        <f aca="false">X58/T58</f>
        <v>0.25</v>
      </c>
      <c r="Z58" s="162"/>
      <c r="AA58" s="162"/>
      <c r="AB58" s="162"/>
    </row>
    <row r="59" customFormat="false" ht="15" hidden="false" customHeight="false" outlineLevel="0" collapsed="false">
      <c r="A59" s="43" t="n">
        <v>90</v>
      </c>
      <c r="B59" s="1" t="s">
        <v>262</v>
      </c>
      <c r="C59" s="1" t="n">
        <v>1547</v>
      </c>
      <c r="D59" s="1" t="n">
        <v>11103</v>
      </c>
      <c r="E59" s="114" t="s">
        <v>261</v>
      </c>
      <c r="F59" s="162" t="n">
        <v>79384201</v>
      </c>
      <c r="G59" s="0" t="s">
        <v>270</v>
      </c>
      <c r="H59" s="163" t="n">
        <v>100</v>
      </c>
      <c r="I59" s="162"/>
      <c r="J59" s="0"/>
      <c r="K59" s="0"/>
      <c r="L59" s="0"/>
      <c r="M59" s="0"/>
      <c r="N59" s="0"/>
      <c r="O59" s="0"/>
      <c r="P59" s="0"/>
      <c r="Q59" s="0"/>
      <c r="R59" s="0"/>
      <c r="S59" s="0"/>
      <c r="T59" s="162" t="n">
        <f aca="false">SUM(H59:S59)</f>
        <v>100</v>
      </c>
      <c r="U59" s="164" t="str">
        <f aca="false">CONCATENATE(D59,G59)</f>
        <v>11103PRESTAR ASSESSORIA MILITAR</v>
      </c>
      <c r="V59" s="162" t="str">
        <f aca="false">VLOOKUP(U59,PRODUTOS!N:O,2,0)</f>
        <v>PRESTAR ASSESSORIA MILITAR</v>
      </c>
      <c r="W59" s="162" t="str">
        <f aca="false">VLOOKUP(U59,PRODUTOS!N:Q,3,0)</f>
        <v>PERCENTUAL</v>
      </c>
      <c r="X59" s="162" t="n">
        <f aca="false">VLOOKUP(U59,PRODUTOS!N:Q,4,0)</f>
        <v>100</v>
      </c>
      <c r="Y59" s="165" t="n">
        <f aca="false">X59/T59</f>
        <v>1</v>
      </c>
      <c r="Z59" s="162"/>
      <c r="AA59" s="162"/>
      <c r="AB59" s="162"/>
    </row>
    <row r="60" customFormat="false" ht="15" hidden="false" customHeight="false" outlineLevel="0" collapsed="false">
      <c r="A60" s="43" t="n">
        <v>90</v>
      </c>
      <c r="B60" s="1" t="s">
        <v>262</v>
      </c>
      <c r="C60" s="1" t="n">
        <v>1547</v>
      </c>
      <c r="D60" s="1" t="n">
        <v>11103</v>
      </c>
      <c r="E60" s="114" t="s">
        <v>261</v>
      </c>
      <c r="F60" s="162" t="n">
        <v>79384201</v>
      </c>
      <c r="G60" s="0" t="s">
        <v>3617</v>
      </c>
      <c r="H60" s="166"/>
      <c r="I60" s="162"/>
      <c r="J60" s="0"/>
      <c r="K60" s="0"/>
      <c r="L60" s="162" t="n">
        <v>100</v>
      </c>
      <c r="M60" s="0"/>
      <c r="N60" s="0"/>
      <c r="O60" s="0"/>
      <c r="P60" s="0"/>
      <c r="Q60" s="0"/>
      <c r="R60" s="0"/>
      <c r="S60" s="0"/>
      <c r="T60" s="162" t="n">
        <f aca="false">SUM(H60:S60)</f>
        <v>100</v>
      </c>
      <c r="U60" s="164" t="str">
        <f aca="false">CONCATENATE(D60,G60)</f>
        <v>11103IMPLANTAÇÃO DO VÍDEO-MONITORAMENTO NO PALÁCIO DE KARNAK</v>
      </c>
      <c r="V60" s="162" t="e">
        <f aca="false">VLOOKUP(U60,PRODUTOS!N:O,2,0)</f>
        <v>#N/A</v>
      </c>
      <c r="W60" s="162" t="e">
        <f aca="false">VLOOKUP(U60,PRODUTOS!N:Q,3,0)</f>
        <v>#N/A</v>
      </c>
      <c r="X60" s="162" t="e">
        <f aca="false">VLOOKUP(U60,PRODUTOS!N:Q,4,0)</f>
        <v>#N/A</v>
      </c>
      <c r="Y60" s="165" t="e">
        <f aca="false">X60/T60</f>
        <v>#N/A</v>
      </c>
      <c r="Z60" s="162"/>
      <c r="AA60" s="162"/>
      <c r="AB60" s="162"/>
    </row>
    <row r="61" customFormat="false" ht="15" hidden="false" customHeight="false" outlineLevel="0" collapsed="false">
      <c r="A61" s="43" t="n">
        <v>1</v>
      </c>
      <c r="B61" s="1" t="s">
        <v>277</v>
      </c>
      <c r="C61" s="1" t="n">
        <v>2600</v>
      </c>
      <c r="D61" s="1" t="n">
        <v>11110</v>
      </c>
      <c r="E61" s="114" t="s">
        <v>272</v>
      </c>
      <c r="F61" s="162" t="n">
        <v>3280000</v>
      </c>
      <c r="G61" s="0" t="s">
        <v>278</v>
      </c>
      <c r="H61" s="163" t="n">
        <v>100</v>
      </c>
      <c r="I61" s="162"/>
      <c r="J61" s="0"/>
      <c r="K61" s="0"/>
      <c r="L61" s="0"/>
      <c r="M61" s="0"/>
      <c r="N61" s="0"/>
      <c r="O61" s="0"/>
      <c r="P61" s="0"/>
      <c r="Q61" s="0"/>
      <c r="R61" s="0"/>
      <c r="S61" s="0"/>
      <c r="T61" s="162" t="n">
        <f aca="false">SUM(H61:S61)</f>
        <v>100</v>
      </c>
      <c r="U61" s="164" t="str">
        <f aca="false">CONCATENATE(D61,G61)</f>
        <v>11110APERFEIÇOAR A QUALIDADE DO ATENDIMENTO OFERECIDO E GARANTIR MELHORIAS A ESTRUTURA DA OUVIDORIA GERAL</v>
      </c>
      <c r="V61" s="162" t="str">
        <f aca="false">VLOOKUP(U61,PRODUTOS!N:O,2,0)</f>
        <v>APERFEIÇOAR A QUALIDADE DO ATENDIMENTO OFERECIDO E GARANTIR MELHORIAS A ESTRUTURA DA OUVIDORIA GERAL</v>
      </c>
      <c r="W61" s="162" t="str">
        <f aca="false">VLOOKUP(U61,PRODUTOS!N:Q,3,0)</f>
        <v>PERCENTUAL</v>
      </c>
      <c r="X61" s="162" t="n">
        <f aca="false">VLOOKUP(U61,PRODUTOS!N:Q,4,0)</f>
        <v>10</v>
      </c>
      <c r="Y61" s="165" t="n">
        <f aca="false">X61/T61</f>
        <v>0.1</v>
      </c>
      <c r="Z61" s="162"/>
      <c r="AA61" s="162"/>
      <c r="AB61" s="162"/>
    </row>
    <row r="62" customFormat="false" ht="15" hidden="false" customHeight="false" outlineLevel="0" collapsed="false">
      <c r="A62" s="43" t="n">
        <v>1</v>
      </c>
      <c r="B62" s="1" t="s">
        <v>281</v>
      </c>
      <c r="C62" s="1" t="n">
        <v>2106</v>
      </c>
      <c r="D62" s="1" t="n">
        <v>11110</v>
      </c>
      <c r="E62" s="114" t="s">
        <v>272</v>
      </c>
      <c r="F62" s="162" t="n">
        <v>4140000</v>
      </c>
      <c r="G62" s="0" t="s">
        <v>282</v>
      </c>
      <c r="H62" s="163" t="n">
        <v>100</v>
      </c>
      <c r="I62" s="162"/>
      <c r="J62" s="0"/>
      <c r="K62" s="0"/>
      <c r="L62" s="0"/>
      <c r="M62" s="0"/>
      <c r="N62" s="0"/>
      <c r="O62" s="0"/>
      <c r="P62" s="0"/>
      <c r="Q62" s="0"/>
      <c r="R62" s="0"/>
      <c r="S62" s="0"/>
      <c r="T62" s="162" t="n">
        <f aca="false">SUM(H62:S62)</f>
        <v>100</v>
      </c>
      <c r="U62" s="164" t="str">
        <f aca="false">CONCATENATE(D62,G62)</f>
        <v>11110ASSESSORIA AO GOVERNADOR REALIZADA</v>
      </c>
      <c r="V62" s="162" t="str">
        <f aca="false">VLOOKUP(U62,PRODUTOS!N:O,2,0)</f>
        <v>ASSESSORIA AO GOVERNADOR REALIZADA</v>
      </c>
      <c r="W62" s="162" t="str">
        <f aca="false">VLOOKUP(U62,PRODUTOS!N:Q,3,0)</f>
        <v>PERCENTUAL</v>
      </c>
      <c r="X62" s="162" t="n">
        <f aca="false">VLOOKUP(U62,PRODUTOS!N:Q,4,0)</f>
        <v>100</v>
      </c>
      <c r="Y62" s="165" t="n">
        <f aca="false">X62/T62</f>
        <v>1</v>
      </c>
      <c r="Z62" s="162"/>
      <c r="AA62" s="162"/>
      <c r="AB62" s="162"/>
    </row>
    <row r="63" customFormat="false" ht="15" hidden="false" customHeight="false" outlineLevel="0" collapsed="false">
      <c r="A63" s="43" t="n">
        <v>1</v>
      </c>
      <c r="B63" s="1" t="s">
        <v>286</v>
      </c>
      <c r="C63" s="1" t="n">
        <v>2669</v>
      </c>
      <c r="D63" s="1" t="n">
        <v>11110</v>
      </c>
      <c r="E63" s="114" t="s">
        <v>272</v>
      </c>
      <c r="F63" s="162" t="n">
        <v>598000</v>
      </c>
      <c r="G63" s="0" t="s">
        <v>287</v>
      </c>
      <c r="H63" s="163" t="n">
        <v>100</v>
      </c>
      <c r="I63" s="162"/>
      <c r="J63" s="0"/>
      <c r="K63" s="0"/>
      <c r="L63" s="0"/>
      <c r="M63" s="0"/>
      <c r="N63" s="0"/>
      <c r="O63" s="0"/>
      <c r="P63" s="0"/>
      <c r="Q63" s="0"/>
      <c r="R63" s="0"/>
      <c r="S63" s="0"/>
      <c r="T63" s="162" t="n">
        <f aca="false">SUM(H63:S63)</f>
        <v>100</v>
      </c>
      <c r="U63" s="164" t="str">
        <f aca="false">CONCATENATE(D63,G63)</f>
        <v>11110CAPACITAÇÃO DOS SERVIDORES PARA O PROCESSO DE DIGITALIZAÇÃO DE DOCUMENTOS</v>
      </c>
      <c r="V63" s="162" t="str">
        <f aca="false">VLOOKUP(U63,PRODUTOS!N:O,2,0)</f>
        <v>CAPACITAÇÃO DOS SERVIDORES PARA O PROCESSO DE DIGITALIZAÇÃO DE DOCUMENTOS</v>
      </c>
      <c r="W63" s="162" t="str">
        <f aca="false">VLOOKUP(U63,PRODUTOS!N:Q,3,0)</f>
        <v>PERCENTUAL</v>
      </c>
      <c r="X63" s="162" t="n">
        <f aca="false">VLOOKUP(U63,PRODUTOS!N:Q,4,0)</f>
        <v>20</v>
      </c>
      <c r="Y63" s="165" t="n">
        <f aca="false">X63/T63</f>
        <v>0.2</v>
      </c>
      <c r="Z63" s="162"/>
      <c r="AA63" s="162"/>
      <c r="AB63" s="162"/>
    </row>
    <row r="64" customFormat="false" ht="15" hidden="false" customHeight="false" outlineLevel="0" collapsed="false">
      <c r="A64" s="43" t="n">
        <v>1</v>
      </c>
      <c r="B64" s="1" t="s">
        <v>281</v>
      </c>
      <c r="C64" s="1" t="n">
        <v>2106</v>
      </c>
      <c r="D64" s="1" t="n">
        <v>11110</v>
      </c>
      <c r="E64" s="114" t="s">
        <v>272</v>
      </c>
      <c r="F64" s="162" t="n">
        <v>4140000</v>
      </c>
      <c r="G64" s="0" t="s">
        <v>284</v>
      </c>
      <c r="H64" s="163" t="n">
        <v>100</v>
      </c>
      <c r="I64" s="162"/>
      <c r="J64" s="0"/>
      <c r="K64" s="0"/>
      <c r="L64" s="0"/>
      <c r="M64" s="0"/>
      <c r="N64" s="0"/>
      <c r="O64" s="0"/>
      <c r="P64" s="0"/>
      <c r="Q64" s="0"/>
      <c r="R64" s="0"/>
      <c r="S64" s="0"/>
      <c r="T64" s="162" t="n">
        <f aca="false">SUM(H64:S64)</f>
        <v>100</v>
      </c>
      <c r="U64" s="164" t="str">
        <f aca="false">CONCATENATE(D64,G64)</f>
        <v>11110COORDENAÇÃO DAS INICIATIVAS DA ADMINISTRAÇÃO PUBLICA ESTADUAL JUNTO AO GOVERNO FEDERAL REALIZADA</v>
      </c>
      <c r="V64" s="162" t="str">
        <f aca="false">VLOOKUP(U64,PRODUTOS!N:O,2,0)</f>
        <v>COORDENAÇÃO DAS INICIATIVAS DA ADMINISTRAÇÃO PUBLICA ESTADUAL JUNTO AO GOVERNO FEDERAL REALIZADA</v>
      </c>
      <c r="W64" s="162" t="str">
        <f aca="false">VLOOKUP(U64,PRODUTOS!N:Q,3,0)</f>
        <v>PERCENTUAL</v>
      </c>
      <c r="X64" s="162" t="n">
        <f aca="false">VLOOKUP(U64,PRODUTOS!N:Q,4,0)</f>
        <v>100</v>
      </c>
      <c r="Y64" s="165" t="n">
        <f aca="false">X64/T64</f>
        <v>1</v>
      </c>
      <c r="Z64" s="162"/>
      <c r="AA64" s="162"/>
      <c r="AB64" s="162"/>
    </row>
    <row r="65" customFormat="false" ht="15" hidden="false" customHeight="false" outlineLevel="0" collapsed="false">
      <c r="A65" s="43" t="n">
        <v>1</v>
      </c>
      <c r="B65" s="1" t="s">
        <v>273</v>
      </c>
      <c r="C65" s="1" t="n">
        <v>2569</v>
      </c>
      <c r="D65" s="1" t="n">
        <v>11110</v>
      </c>
      <c r="E65" s="114" t="s">
        <v>272</v>
      </c>
      <c r="F65" s="162" t="n">
        <v>72988000</v>
      </c>
      <c r="G65" s="0" t="s">
        <v>274</v>
      </c>
      <c r="H65" s="163" t="n">
        <v>100</v>
      </c>
      <c r="I65" s="162"/>
      <c r="J65" s="0"/>
      <c r="K65" s="0"/>
      <c r="L65" s="0"/>
      <c r="M65" s="0"/>
      <c r="N65" s="0"/>
      <c r="O65" s="0"/>
      <c r="P65" s="0"/>
      <c r="Q65" s="0"/>
      <c r="R65" s="0"/>
      <c r="S65" s="0"/>
      <c r="T65" s="162" t="n">
        <f aca="false">SUM(H65:S65)</f>
        <v>100</v>
      </c>
      <c r="U65" s="164" t="str">
        <f aca="false">CONCATENATE(D65,G65)</f>
        <v>11110COORDENAR ORIENTAR ACOMPANHAR E AVALIAR A IMPLEMENTAÇÃO NO ESTADO DAS PARCERIAS PÚBLICOS-PRIVADAS - PPPS EM 04 ANOS</v>
      </c>
      <c r="V65" s="162" t="str">
        <f aca="false">VLOOKUP(U65,PRODUTOS!N:O,2,0)</f>
        <v>COORDENAR ORIENTAR ACOMPANHAR E AVALIAR A IMPLEMENTAÇÃO NO ESTADO DAS PARCERIAS PÚBLICOS-PRIVADAS - PPPS EM 04 ANOS</v>
      </c>
      <c r="W65" s="162" t="str">
        <f aca="false">VLOOKUP(U65,PRODUTOS!N:Q,3,0)</f>
        <v>PERCENTUAL</v>
      </c>
      <c r="X65" s="162" t="n">
        <f aca="false">VLOOKUP(U65,PRODUTOS!N:Q,4,0)</f>
        <v>10</v>
      </c>
      <c r="Y65" s="165" t="n">
        <f aca="false">X65/T65</f>
        <v>0.1</v>
      </c>
      <c r="Z65" s="162"/>
      <c r="AA65" s="162"/>
      <c r="AB65" s="162"/>
    </row>
    <row r="66" customFormat="false" ht="15" hidden="false" customHeight="false" outlineLevel="0" collapsed="false">
      <c r="A66" s="43" t="n">
        <v>1</v>
      </c>
      <c r="B66" s="1" t="s">
        <v>286</v>
      </c>
      <c r="C66" s="1" t="n">
        <v>2669</v>
      </c>
      <c r="D66" s="1" t="n">
        <v>11110</v>
      </c>
      <c r="E66" s="114" t="s">
        <v>272</v>
      </c>
      <c r="F66" s="162" t="n">
        <v>598000</v>
      </c>
      <c r="G66" s="0" t="s">
        <v>289</v>
      </c>
      <c r="H66" s="163" t="n">
        <v>50</v>
      </c>
      <c r="I66" s="162"/>
      <c r="J66" s="0"/>
      <c r="K66" s="0"/>
      <c r="L66" s="0"/>
      <c r="M66" s="0"/>
      <c r="N66" s="0"/>
      <c r="O66" s="0"/>
      <c r="P66" s="0"/>
      <c r="Q66" s="0"/>
      <c r="R66" s="0"/>
      <c r="S66" s="0"/>
      <c r="T66" s="162" t="n">
        <f aca="false">SUM(H66:S66)</f>
        <v>50</v>
      </c>
      <c r="U66" s="164" t="str">
        <f aca="false">CONCATENATE(D66,G66)</f>
        <v>11110DIGITALIZAÇÃO DO ACERVO DO ARQUIVO PUBLICO EM 04 ANOS</v>
      </c>
      <c r="V66" s="162" t="str">
        <f aca="false">VLOOKUP(U66,PRODUTOS!N:O,2,0)</f>
        <v>DIGITALIZAÇÃO DO ACERVO DO ARQUIVO PUBLICO EM 04 ANOS</v>
      </c>
      <c r="W66" s="162" t="str">
        <f aca="false">VLOOKUP(U66,PRODUTOS!N:Q,3,0)</f>
        <v>PERCENTUAL</v>
      </c>
      <c r="X66" s="162" t="n">
        <f aca="false">VLOOKUP(U66,PRODUTOS!N:Q,4,0)</f>
        <v>20</v>
      </c>
      <c r="Y66" s="165" t="n">
        <f aca="false">X66/T66</f>
        <v>0.4</v>
      </c>
      <c r="Z66" s="162"/>
      <c r="AA66" s="162"/>
      <c r="AB66" s="162"/>
    </row>
    <row r="67" customFormat="false" ht="15" hidden="false" customHeight="false" outlineLevel="0" collapsed="false">
      <c r="A67" s="43" t="n">
        <v>1</v>
      </c>
      <c r="B67" s="1" t="s">
        <v>286</v>
      </c>
      <c r="C67" s="1" t="n">
        <v>2669</v>
      </c>
      <c r="D67" s="1" t="n">
        <v>11110</v>
      </c>
      <c r="E67" s="114" t="s">
        <v>272</v>
      </c>
      <c r="F67" s="162" t="n">
        <v>598000</v>
      </c>
      <c r="G67" s="0" t="s">
        <v>290</v>
      </c>
      <c r="H67" s="166"/>
      <c r="I67" s="162"/>
      <c r="J67" s="0"/>
      <c r="K67" s="0"/>
      <c r="L67" s="162" t="n">
        <v>8</v>
      </c>
      <c r="M67" s="0"/>
      <c r="N67" s="0"/>
      <c r="O67" s="0"/>
      <c r="P67" s="0"/>
      <c r="Q67" s="0"/>
      <c r="R67" s="0"/>
      <c r="S67" s="0"/>
      <c r="T67" s="162" t="n">
        <f aca="false">SUM(H67:S67)</f>
        <v>8</v>
      </c>
      <c r="U67" s="164" t="str">
        <f aca="false">CONCATENATE(D67,G67)</f>
        <v>11110FORUM DE POLITICAS PÚBLICAS</v>
      </c>
      <c r="V67" s="162" t="str">
        <f aca="false">VLOOKUP(U67,PRODUTOS!N:O,2,0)</f>
        <v>FORUM DE POLITICAS PÚBLICAS</v>
      </c>
      <c r="W67" s="162" t="str">
        <f aca="false">VLOOKUP(U67,PRODUTOS!N:Q,3,0)</f>
        <v>CAPACITAÇÃO</v>
      </c>
      <c r="X67" s="162" t="n">
        <f aca="false">VLOOKUP(U67,PRODUTOS!N:Q,4,0)</f>
        <v>2</v>
      </c>
      <c r="Y67" s="165" t="n">
        <f aca="false">X67/T67</f>
        <v>0.25</v>
      </c>
      <c r="Z67" s="162"/>
      <c r="AA67" s="162"/>
      <c r="AB67" s="162"/>
    </row>
    <row r="68" customFormat="false" ht="15" hidden="false" customHeight="false" outlineLevel="0" collapsed="false">
      <c r="A68" s="43" t="n">
        <v>1</v>
      </c>
      <c r="B68" s="1" t="s">
        <v>286</v>
      </c>
      <c r="C68" s="1" t="n">
        <v>2669</v>
      </c>
      <c r="D68" s="1" t="n">
        <v>11110</v>
      </c>
      <c r="E68" s="114" t="s">
        <v>272</v>
      </c>
      <c r="F68" s="162" t="n">
        <v>598000</v>
      </c>
      <c r="G68" s="0" t="s">
        <v>292</v>
      </c>
      <c r="H68" s="163" t="n">
        <v>100</v>
      </c>
      <c r="I68" s="162"/>
      <c r="J68" s="0"/>
      <c r="K68" s="0"/>
      <c r="L68" s="0"/>
      <c r="M68" s="0"/>
      <c r="N68" s="0"/>
      <c r="O68" s="0"/>
      <c r="P68" s="0"/>
      <c r="Q68" s="0"/>
      <c r="R68" s="0"/>
      <c r="S68" s="0"/>
      <c r="T68" s="162" t="n">
        <f aca="false">SUM(H68:S68)</f>
        <v>100</v>
      </c>
      <c r="U68" s="164" t="str">
        <f aca="false">CONCATENATE(D68,G68)</f>
        <v>11110ORGANIZAR E ESTRUTURAR DENTRO DAS NOVAS TECNICAS ARQUIVÍSTICAS O ACERVO DOCUMENTAL DO ARQUIVO PUBLICO DO ESTDO EM 04 ANOS</v>
      </c>
      <c r="V68" s="162" t="str">
        <f aca="false">VLOOKUP(U68,PRODUTOS!N:O,2,0)</f>
        <v>ORGANIZAR E ESTRUTURAR DENTRO DAS NOVAS TECNICAS ARQUIVÍSTICAS O ACERVO DOCUMENTAL DO ARQUIVO PUBLICO DO ESTDO EM 04 ANOS</v>
      </c>
      <c r="W68" s="162" t="str">
        <f aca="false">VLOOKUP(U68,PRODUTOS!N:Q,3,0)</f>
        <v>PERCENTUAL</v>
      </c>
      <c r="X68" s="162" t="n">
        <f aca="false">VLOOKUP(U68,PRODUTOS!N:Q,4,0)</f>
        <v>30</v>
      </c>
      <c r="Y68" s="165" t="n">
        <f aca="false">X68/T68</f>
        <v>0.3</v>
      </c>
      <c r="Z68" s="162"/>
      <c r="AA68" s="162"/>
      <c r="AB68" s="162"/>
    </row>
    <row r="69" customFormat="false" ht="15" hidden="false" customHeight="false" outlineLevel="0" collapsed="false">
      <c r="A69" s="43" t="n">
        <v>1</v>
      </c>
      <c r="B69" s="1" t="s">
        <v>286</v>
      </c>
      <c r="C69" s="1" t="n">
        <v>2669</v>
      </c>
      <c r="D69" s="1" t="n">
        <v>11110</v>
      </c>
      <c r="E69" s="114" t="s">
        <v>272</v>
      </c>
      <c r="F69" s="162" t="n">
        <v>598000</v>
      </c>
      <c r="G69" s="0" t="s">
        <v>293</v>
      </c>
      <c r="H69" s="163" t="n">
        <v>4</v>
      </c>
      <c r="I69" s="162"/>
      <c r="J69" s="0"/>
      <c r="K69" s="0"/>
      <c r="L69" s="0"/>
      <c r="M69" s="0"/>
      <c r="N69" s="0"/>
      <c r="O69" s="0"/>
      <c r="P69" s="0"/>
      <c r="Q69" s="0"/>
      <c r="R69" s="0"/>
      <c r="S69" s="0"/>
      <c r="T69" s="162" t="n">
        <f aca="false">SUM(H69:S69)</f>
        <v>4</v>
      </c>
      <c r="U69" s="164" t="str">
        <f aca="false">CONCATENATE(D69,G69)</f>
        <v>11110PUBLICAR A PARTIR DO ACERVO DO ARQUIVO PÚBLICO 04 OBRAS SENDO 01 POR ANO</v>
      </c>
      <c r="V69" s="162" t="str">
        <f aca="false">VLOOKUP(U69,PRODUTOS!N:O,2,0)</f>
        <v>PUBLICAR A PARTIR DO ACERVO DO ARQUIVO PÚBLICO 04 OBRAS SENDO 01 POR ANO</v>
      </c>
      <c r="W69" s="162" t="str">
        <f aca="false">VLOOKUP(U69,PRODUTOS!N:Q,3,0)</f>
        <v>QUANTIDADE</v>
      </c>
      <c r="X69" s="162" t="n">
        <f aca="false">VLOOKUP(U69,PRODUTOS!N:Q,4,0)</f>
        <v>1</v>
      </c>
      <c r="Y69" s="165" t="n">
        <f aca="false">X69/T69</f>
        <v>0.25</v>
      </c>
      <c r="Z69" s="162"/>
      <c r="AA69" s="162"/>
      <c r="AB69" s="162"/>
    </row>
    <row r="70" customFormat="false" ht="15" hidden="false" customHeight="false" outlineLevel="0" collapsed="false">
      <c r="A70" s="43" t="n">
        <v>90</v>
      </c>
      <c r="B70" s="1" t="s">
        <v>294</v>
      </c>
      <c r="C70" s="1" t="n">
        <v>2327</v>
      </c>
      <c r="D70" s="1" t="n">
        <v>11110</v>
      </c>
      <c r="E70" s="114" t="s">
        <v>272</v>
      </c>
      <c r="F70" s="162" t="n">
        <v>67458152</v>
      </c>
      <c r="G70" s="0" t="s">
        <v>295</v>
      </c>
      <c r="H70" s="163" t="n">
        <v>100</v>
      </c>
      <c r="I70" s="162"/>
      <c r="J70" s="0"/>
      <c r="K70" s="0"/>
      <c r="L70" s="0"/>
      <c r="M70" s="0"/>
      <c r="N70" s="0"/>
      <c r="O70" s="0"/>
      <c r="P70" s="0"/>
      <c r="Q70" s="0"/>
      <c r="R70" s="0"/>
      <c r="S70" s="0"/>
      <c r="T70" s="162" t="n">
        <f aca="false">SUM(H70:S70)</f>
        <v>100</v>
      </c>
      <c r="U70" s="164" t="str">
        <f aca="false">CONCATENATE(D70,G70)</f>
        <v>11110AMPLIAR E APROFUNDAR COM AS INSTITUIÇÕES MULTILATERAIS E GOVERNO DE OUTROS PAÍSES AS RELAÇÕES DE PARCERIAS EM 04 ANOS</v>
      </c>
      <c r="V70" s="162" t="str">
        <f aca="false">VLOOKUP(U70,PRODUTOS!N:O,2,0)</f>
        <v>AMPLIAR E APROFUNDAR COM AS INSTITUIÇÕES MULTILATERAIS E GOVERNO DE OUTROS PAÍSES AS RELAÇÕES DE PARCERIAS EM 04 ANOS</v>
      </c>
      <c r="W70" s="162" t="str">
        <f aca="false">VLOOKUP(U70,PRODUTOS!N:Q,3,0)</f>
        <v>PERCENTUAL</v>
      </c>
      <c r="X70" s="162" t="n">
        <f aca="false">VLOOKUP(U70,PRODUTOS!N:Q,4,0)</f>
        <v>100</v>
      </c>
      <c r="Y70" s="165" t="n">
        <f aca="false">X70/T70</f>
        <v>1</v>
      </c>
      <c r="Z70" s="162"/>
      <c r="AA70" s="162"/>
      <c r="AB70" s="162"/>
    </row>
    <row r="71" customFormat="false" ht="15" hidden="false" customHeight="false" outlineLevel="0" collapsed="false">
      <c r="A71" s="43" t="n">
        <v>90</v>
      </c>
      <c r="B71" s="1" t="s">
        <v>294</v>
      </c>
      <c r="C71" s="1" t="n">
        <v>2327</v>
      </c>
      <c r="D71" s="1" t="n">
        <v>11110</v>
      </c>
      <c r="E71" s="114" t="s">
        <v>272</v>
      </c>
      <c r="F71" s="162" t="n">
        <v>67458152</v>
      </c>
      <c r="G71" s="0" t="s">
        <v>296</v>
      </c>
      <c r="H71" s="163" t="n">
        <v>100</v>
      </c>
      <c r="I71" s="162"/>
      <c r="J71" s="0"/>
      <c r="K71" s="0"/>
      <c r="L71" s="0"/>
      <c r="M71" s="0"/>
      <c r="N71" s="0"/>
      <c r="O71" s="0"/>
      <c r="P71" s="0"/>
      <c r="Q71" s="0"/>
      <c r="R71" s="0"/>
      <c r="S71" s="0"/>
      <c r="T71" s="162" t="n">
        <f aca="false">SUM(H71:S71)</f>
        <v>100</v>
      </c>
      <c r="U71" s="164" t="str">
        <f aca="false">CONCATENATE(D71,G71)</f>
        <v>11110CAPACITAÇÃO DOS CONSELHEIROS DE POLÍTICAS PÚBLICAS EM 4 ANOS</v>
      </c>
      <c r="V71" s="162" t="str">
        <f aca="false">VLOOKUP(U71,PRODUTOS!N:O,2,0)</f>
        <v>CAPACITAÇÃO DOS CONSELHEIROS DE POLÍTICAS PÚBLICAS EM 4 ANOS</v>
      </c>
      <c r="W71" s="162" t="str">
        <f aca="false">VLOOKUP(U71,PRODUTOS!N:Q,3,0)</f>
        <v>PERCENTUAL</v>
      </c>
      <c r="X71" s="162" t="n">
        <f aca="false">VLOOKUP(U71,PRODUTOS!N:Q,4,0)</f>
        <v>10</v>
      </c>
      <c r="Y71" s="165" t="n">
        <f aca="false">X71/T71</f>
        <v>0.1</v>
      </c>
      <c r="Z71" s="162"/>
      <c r="AA71" s="162"/>
      <c r="AB71" s="162"/>
    </row>
    <row r="72" customFormat="false" ht="15" hidden="false" customHeight="false" outlineLevel="0" collapsed="false">
      <c r="A72" s="43" t="n">
        <v>90</v>
      </c>
      <c r="B72" s="1" t="s">
        <v>294</v>
      </c>
      <c r="C72" s="1" t="n">
        <v>2327</v>
      </c>
      <c r="D72" s="1" t="n">
        <v>11110</v>
      </c>
      <c r="E72" s="114" t="s">
        <v>272</v>
      </c>
      <c r="F72" s="162" t="n">
        <v>67458152</v>
      </c>
      <c r="G72" s="0" t="s">
        <v>297</v>
      </c>
      <c r="H72" s="163" t="n">
        <v>4</v>
      </c>
      <c r="I72" s="162"/>
      <c r="J72" s="0"/>
      <c r="K72" s="0"/>
      <c r="L72" s="0"/>
      <c r="M72" s="0"/>
      <c r="N72" s="0"/>
      <c r="O72" s="0"/>
      <c r="P72" s="0"/>
      <c r="Q72" s="0"/>
      <c r="R72" s="0"/>
      <c r="S72" s="0"/>
      <c r="T72" s="162" t="n">
        <f aca="false">SUM(H72:S72)</f>
        <v>4</v>
      </c>
      <c r="U72" s="164" t="str">
        <f aca="false">CONCATENATE(D72,G72)</f>
        <v>11110CRIAÇÃO DE FÓRUM DE GESTORES ESTADUAIS</v>
      </c>
      <c r="V72" s="162" t="str">
        <f aca="false">VLOOKUP(U72,PRODUTOS!N:O,2,0)</f>
        <v>CRIAÇÃO DE FÓRUM DE GESTORES ESTADUAIS</v>
      </c>
      <c r="W72" s="162" t="str">
        <f aca="false">VLOOKUP(U72,PRODUTOS!N:Q,3,0)</f>
        <v>QUANTIDADE</v>
      </c>
      <c r="X72" s="162" t="n">
        <f aca="false">VLOOKUP(U72,PRODUTOS!N:Q,4,0)</f>
        <v>1</v>
      </c>
      <c r="Y72" s="165" t="n">
        <f aca="false">X72/T72</f>
        <v>0.25</v>
      </c>
      <c r="Z72" s="162"/>
      <c r="AA72" s="162"/>
      <c r="AB72" s="162"/>
    </row>
    <row r="73" customFormat="false" ht="15" hidden="false" customHeight="false" outlineLevel="0" collapsed="false">
      <c r="A73" s="43" t="n">
        <v>90</v>
      </c>
      <c r="B73" s="1" t="s">
        <v>294</v>
      </c>
      <c r="C73" s="1" t="n">
        <v>2327</v>
      </c>
      <c r="D73" s="1" t="n">
        <v>11110</v>
      </c>
      <c r="E73" s="114" t="s">
        <v>272</v>
      </c>
      <c r="F73" s="162" t="n">
        <v>67458152</v>
      </c>
      <c r="G73" s="0" t="s">
        <v>298</v>
      </c>
      <c r="H73" s="163" t="n">
        <v>100</v>
      </c>
      <c r="I73" s="162"/>
      <c r="J73" s="0"/>
      <c r="K73" s="0"/>
      <c r="L73" s="0"/>
      <c r="M73" s="0"/>
      <c r="N73" s="0"/>
      <c r="O73" s="0"/>
      <c r="P73" s="0"/>
      <c r="Q73" s="0"/>
      <c r="R73" s="0"/>
      <c r="S73" s="0"/>
      <c r="T73" s="162" t="n">
        <f aca="false">SUM(H73:S73)</f>
        <v>100</v>
      </c>
      <c r="U73" s="164" t="str">
        <f aca="false">CONCATENATE(D73,G73)</f>
        <v>11110ESTRUTURAÇÃO DO SISTEMA VIRTUAL TANTO INTERNO QUANTO O DE ATENDIMENTO DA OUVIDORIA GERAL DO ESTADO</v>
      </c>
      <c r="V73" s="162" t="str">
        <f aca="false">VLOOKUP(U73,PRODUTOS!N:O,2,0)</f>
        <v>ESTRUTURAÇÃO DO SISTEMA VIRTUAL TANTO INTERNO QUANTO O DE ATENDIMENTO DA OUVIDORIA GERAL DO ESTADO</v>
      </c>
      <c r="W73" s="162" t="str">
        <f aca="false">VLOOKUP(U73,PRODUTOS!N:Q,3,0)</f>
        <v>% EXECUTADO</v>
      </c>
      <c r="X73" s="162" t="n">
        <f aca="false">VLOOKUP(U73,PRODUTOS!N:Q,4,0)</f>
        <v>25</v>
      </c>
      <c r="Y73" s="165" t="n">
        <f aca="false">X73/T73</f>
        <v>0.25</v>
      </c>
      <c r="Z73" s="162"/>
      <c r="AA73" s="162"/>
      <c r="AB73" s="162"/>
    </row>
    <row r="74" customFormat="false" ht="15" hidden="false" customHeight="false" outlineLevel="0" collapsed="false">
      <c r="A74" s="43" t="n">
        <v>90</v>
      </c>
      <c r="B74" s="1" t="s">
        <v>294</v>
      </c>
      <c r="C74" s="1" t="n">
        <v>2327</v>
      </c>
      <c r="D74" s="1" t="n">
        <v>11110</v>
      </c>
      <c r="E74" s="114" t="s">
        <v>272</v>
      </c>
      <c r="F74" s="162" t="n">
        <v>67458152</v>
      </c>
      <c r="G74" s="0" t="s">
        <v>299</v>
      </c>
      <c r="H74" s="163" t="n">
        <v>100</v>
      </c>
      <c r="I74" s="162"/>
      <c r="J74" s="0"/>
      <c r="K74" s="0"/>
      <c r="L74" s="0"/>
      <c r="M74" s="0"/>
      <c r="N74" s="0"/>
      <c r="O74" s="0"/>
      <c r="P74" s="0"/>
      <c r="Q74" s="0"/>
      <c r="R74" s="0"/>
      <c r="S74" s="0"/>
      <c r="T74" s="162" t="n">
        <f aca="false">SUM(H74:S74)</f>
        <v>100</v>
      </c>
      <c r="U74" s="164" t="str">
        <f aca="false">CONCATENATE(D74,G74)</f>
        <v>11110FORTALECER E ACOMPANHAR OS CONSELHEIROS DE POLÍTICAS PÚBLICAS NA CAPITAL E NOS 11 TERRITÓRIOS DE DESENVOLVIMENTO EM 04 ANOS</v>
      </c>
      <c r="V74" s="162" t="str">
        <f aca="false">VLOOKUP(U74,PRODUTOS!N:O,2,0)</f>
        <v>FORTALECER E ACOMPANHAR OS CONSELHEIROS DE POLÍTICAS PÚBLICAS NA CAPITAL E NOS 11 TERRITÓRIOS DE DESENVOLVIMENTO EM 04 ANOS</v>
      </c>
      <c r="W74" s="162" t="str">
        <f aca="false">VLOOKUP(U74,PRODUTOS!N:Q,3,0)</f>
        <v>PERCENTUAL</v>
      </c>
      <c r="X74" s="162" t="n">
        <f aca="false">VLOOKUP(U74,PRODUTOS!N:Q,4,0)</f>
        <v>25</v>
      </c>
      <c r="Y74" s="165" t="n">
        <f aca="false">X74/T74</f>
        <v>0.25</v>
      </c>
      <c r="Z74" s="162"/>
      <c r="AA74" s="162"/>
      <c r="AB74" s="162"/>
    </row>
    <row r="75" customFormat="false" ht="15" hidden="false" customHeight="false" outlineLevel="0" collapsed="false">
      <c r="A75" s="43" t="n">
        <v>90</v>
      </c>
      <c r="B75" s="1" t="s">
        <v>294</v>
      </c>
      <c r="C75" s="1" t="n">
        <v>2327</v>
      </c>
      <c r="D75" s="1" t="n">
        <v>11110</v>
      </c>
      <c r="E75" s="114" t="s">
        <v>272</v>
      </c>
      <c r="F75" s="162" t="n">
        <v>67458152</v>
      </c>
      <c r="G75" s="0" t="s">
        <v>300</v>
      </c>
      <c r="H75" s="163" t="n">
        <v>4</v>
      </c>
      <c r="I75" s="162"/>
      <c r="J75" s="0"/>
      <c r="K75" s="0"/>
      <c r="L75" s="0"/>
      <c r="M75" s="0"/>
      <c r="N75" s="0"/>
      <c r="O75" s="0"/>
      <c r="P75" s="0"/>
      <c r="Q75" s="0"/>
      <c r="R75" s="0"/>
      <c r="S75" s="0"/>
      <c r="T75" s="162" t="n">
        <f aca="false">SUM(H75:S75)</f>
        <v>4</v>
      </c>
      <c r="U75" s="164" t="str">
        <f aca="false">CONCATENATE(D75,G75)</f>
        <v>11110PROMOVER REUNIÕES MENSAIS COM AS OUVIDORIAS DOS ÓRGÃOS PÚBLICOS ESTADUAIS DURANTE 04 ANOS</v>
      </c>
      <c r="V75" s="162" t="str">
        <f aca="false">VLOOKUP(U75,PRODUTOS!N:O,2,0)</f>
        <v>PROMOVER REUNIÕES MENSAIS COM AS OUVIDORIAS DOS ÓRGÃOS PÚBLICOS ESTADUAIS DURANTE 04 ANOS</v>
      </c>
      <c r="W75" s="162" t="str">
        <f aca="false">VLOOKUP(U75,PRODUTOS!N:Q,3,0)</f>
        <v>QUANTIDADE</v>
      </c>
      <c r="X75" s="162" t="n">
        <f aca="false">VLOOKUP(U75,PRODUTOS!N:Q,4,0)</f>
        <v>1</v>
      </c>
      <c r="Y75" s="165" t="n">
        <f aca="false">X75/T75</f>
        <v>0.25</v>
      </c>
      <c r="Z75" s="162"/>
      <c r="AA75" s="162"/>
      <c r="AB75" s="162"/>
    </row>
    <row r="76" customFormat="false" ht="15" hidden="false" customHeight="false" outlineLevel="0" collapsed="false">
      <c r="A76" s="43" t="n">
        <v>90</v>
      </c>
      <c r="B76" s="1" t="s">
        <v>294</v>
      </c>
      <c r="C76" s="1" t="n">
        <v>2327</v>
      </c>
      <c r="D76" s="1" t="n">
        <v>11110</v>
      </c>
      <c r="E76" s="114" t="s">
        <v>272</v>
      </c>
      <c r="F76" s="162" t="n">
        <v>67458152</v>
      </c>
      <c r="G76" s="0" t="s">
        <v>301</v>
      </c>
      <c r="H76" s="163" t="n">
        <v>4</v>
      </c>
      <c r="I76" s="162"/>
      <c r="J76" s="0"/>
      <c r="K76" s="0"/>
      <c r="L76" s="0"/>
      <c r="M76" s="0"/>
      <c r="N76" s="0"/>
      <c r="O76" s="0"/>
      <c r="P76" s="0"/>
      <c r="Q76" s="0"/>
      <c r="R76" s="0"/>
      <c r="S76" s="0"/>
      <c r="T76" s="162" t="n">
        <f aca="false">SUM(H76:S76)</f>
        <v>4</v>
      </c>
      <c r="U76" s="164" t="str">
        <f aca="false">CONCATENATE(D76,G76)</f>
        <v>11110REALIZAR 4 FÓRUNS INTERSETORIAIS REGIONALIZADOS DOS CONSELHEIROS SOCIAIS</v>
      </c>
      <c r="V76" s="162" t="str">
        <f aca="false">VLOOKUP(U76,PRODUTOS!N:O,2,0)</f>
        <v>REALIZAR 4 FÓRUNS INTERSETORIAIS REGIONALIZADOS DOS CONSELHEIROS SOCIAIS</v>
      </c>
      <c r="W76" s="162" t="str">
        <f aca="false">VLOOKUP(U76,PRODUTOS!N:Q,3,0)</f>
        <v>QUANTIDADE</v>
      </c>
      <c r="X76" s="162" t="n">
        <f aca="false">VLOOKUP(U76,PRODUTOS!N:Q,4,0)</f>
        <v>1</v>
      </c>
      <c r="Y76" s="165" t="n">
        <f aca="false">X76/T76</f>
        <v>0.25</v>
      </c>
      <c r="Z76" s="162"/>
      <c r="AA76" s="162"/>
      <c r="AB76" s="162"/>
    </row>
    <row r="77" customFormat="false" ht="15" hidden="false" customHeight="false" outlineLevel="0" collapsed="false">
      <c r="A77" s="43" t="n">
        <v>4</v>
      </c>
      <c r="B77" s="1" t="s">
        <v>304</v>
      </c>
      <c r="C77" s="1" t="n">
        <v>2391</v>
      </c>
      <c r="D77" s="1" t="n">
        <v>11111</v>
      </c>
      <c r="E77" s="114" t="s">
        <v>303</v>
      </c>
      <c r="F77" s="162" t="n">
        <v>150000</v>
      </c>
      <c r="G77" s="0" t="s">
        <v>305</v>
      </c>
      <c r="H77" s="163" t="n">
        <v>40</v>
      </c>
      <c r="I77" s="162"/>
      <c r="J77" s="0"/>
      <c r="K77" s="0"/>
      <c r="L77" s="0"/>
      <c r="M77" s="0"/>
      <c r="N77" s="0"/>
      <c r="O77" s="0"/>
      <c r="P77" s="0"/>
      <c r="Q77" s="0"/>
      <c r="R77" s="0"/>
      <c r="S77" s="0"/>
      <c r="T77" s="162" t="n">
        <f aca="false">SUM(H77:S77)</f>
        <v>40</v>
      </c>
      <c r="U77" s="164" t="str">
        <f aca="false">CONCATENATE(D77,G77)</f>
        <v>11111ATENDIMENTO A PESSOAS CARENTES A PARTIR DE ANALISE PREVIA DA SITUAÇÃO DO IMIGRANTE.</v>
      </c>
      <c r="V77" s="162" t="str">
        <f aca="false">VLOOKUP(U77,PRODUTOS!N:O,2,0)</f>
        <v>ATENDIMENTO A PESSOAS CARENTES A PARTIR DE ANALISE PREVIA DA SITUAÇÃO DO IMIGRANTE.</v>
      </c>
      <c r="W77" s="162" t="str">
        <f aca="false">VLOOKUP(U77,PRODUTOS!N:Q,3,0)</f>
        <v>PESSOAS</v>
      </c>
      <c r="X77" s="162" t="n">
        <f aca="false">VLOOKUP(U77,PRODUTOS!N:Q,4,0)</f>
        <v>10</v>
      </c>
      <c r="Y77" s="165" t="n">
        <f aca="false">X77/T77</f>
        <v>0.25</v>
      </c>
      <c r="Z77" s="162"/>
      <c r="AA77" s="162"/>
      <c r="AB77" s="162"/>
    </row>
    <row r="78" customFormat="false" ht="15" hidden="false" customHeight="false" outlineLevel="0" collapsed="false">
      <c r="A78" s="43" t="n">
        <v>14</v>
      </c>
      <c r="B78" s="1" t="s">
        <v>309</v>
      </c>
      <c r="C78" s="1" t="n">
        <v>2559</v>
      </c>
      <c r="D78" s="1" t="n">
        <v>11111</v>
      </c>
      <c r="E78" s="114" t="s">
        <v>303</v>
      </c>
      <c r="F78" s="162" t="n">
        <v>350000</v>
      </c>
      <c r="G78" s="0" t="s">
        <v>310</v>
      </c>
      <c r="H78" s="163" t="n">
        <v>10</v>
      </c>
      <c r="I78" s="162"/>
      <c r="J78" s="0"/>
      <c r="K78" s="0"/>
      <c r="L78" s="0"/>
      <c r="M78" s="0"/>
      <c r="N78" s="0"/>
      <c r="O78" s="0"/>
      <c r="P78" s="0"/>
      <c r="Q78" s="0"/>
      <c r="R78" s="0"/>
      <c r="S78" s="0"/>
      <c r="T78" s="162" t="n">
        <f aca="false">SUM(H78:S78)</f>
        <v>10</v>
      </c>
      <c r="U78" s="164" t="str">
        <f aca="false">CONCATENATE(D78,G78)</f>
        <v>11111REALIZAR FEIRAS ARTESANAIS E ATIVIDADES CULTURAIS</v>
      </c>
      <c r="V78" s="162" t="str">
        <f aca="false">VLOOKUP(U78,PRODUTOS!N:O,2,0)</f>
        <v>REALIZAR FEIRAS ARTESANAIS E ATIVIDADES CULTURAIS</v>
      </c>
      <c r="W78" s="162" t="str">
        <f aca="false">VLOOKUP(U78,PRODUTOS!N:Q,3,0)</f>
        <v>EVENTO</v>
      </c>
      <c r="X78" s="162" t="n">
        <f aca="false">VLOOKUP(U78,PRODUTOS!N:Q,4,0)</f>
        <v>2</v>
      </c>
      <c r="Y78" s="165" t="n">
        <f aca="false">X78/T78</f>
        <v>0.2</v>
      </c>
      <c r="Z78" s="162"/>
      <c r="AA78" s="162"/>
      <c r="AB78" s="162"/>
    </row>
    <row r="79" customFormat="false" ht="15" hidden="false" customHeight="false" outlineLevel="0" collapsed="false">
      <c r="A79" s="43" t="n">
        <v>90</v>
      </c>
      <c r="B79" s="1" t="s">
        <v>313</v>
      </c>
      <c r="C79" s="1" t="n">
        <v>2538</v>
      </c>
      <c r="D79" s="1" t="n">
        <v>11111</v>
      </c>
      <c r="E79" s="114" t="s">
        <v>303</v>
      </c>
      <c r="F79" s="162" t="n">
        <v>13600000</v>
      </c>
      <c r="G79" s="0" t="s">
        <v>314</v>
      </c>
      <c r="H79" s="163" t="n">
        <v>100</v>
      </c>
      <c r="I79" s="162"/>
      <c r="J79" s="0"/>
      <c r="K79" s="0"/>
      <c r="L79" s="0"/>
      <c r="M79" s="0"/>
      <c r="N79" s="0"/>
      <c r="O79" s="0"/>
      <c r="P79" s="0"/>
      <c r="Q79" s="0"/>
      <c r="R79" s="0"/>
      <c r="S79" s="0"/>
      <c r="T79" s="162" t="n">
        <f aca="false">SUM(H79:S79)</f>
        <v>100</v>
      </c>
      <c r="U79" s="164" t="str">
        <f aca="false">CONCATENATE(D79,G79)</f>
        <v>11111ATENDER AS AÇÕES PLANEJADAS REFERENTES AOS PLANOS, PROGRAMAS E PROJETOS DO PIAUÍ EM BRASÍLIA</v>
      </c>
      <c r="V79" s="162" t="str">
        <f aca="false">VLOOKUP(U79,PRODUTOS!N:O,2,0)</f>
        <v>ATENDER AS AÇÕES PLANEJADAS REFERENTES AOS PLANOS, PROGRAMAS E PROJETOS DO PIAUÍ EM BRASÍLIA</v>
      </c>
      <c r="W79" s="162" t="str">
        <f aca="false">VLOOKUP(U79,PRODUTOS!N:Q,3,0)</f>
        <v>PERCENTUAL</v>
      </c>
      <c r="X79" s="162" t="n">
        <f aca="false">VLOOKUP(U79,PRODUTOS!N:Q,4,0)</f>
        <v>100</v>
      </c>
      <c r="Y79" s="165" t="n">
        <f aca="false">X79/T79</f>
        <v>1</v>
      </c>
      <c r="Z79" s="162"/>
      <c r="AA79" s="162"/>
      <c r="AB79" s="162"/>
    </row>
    <row r="80" customFormat="false" ht="15" hidden="false" customHeight="false" outlineLevel="0" collapsed="false">
      <c r="A80" s="43" t="n">
        <v>1</v>
      </c>
      <c r="B80" s="1" t="s">
        <v>316</v>
      </c>
      <c r="C80" s="1" t="n">
        <v>1616</v>
      </c>
      <c r="D80" s="1" t="n">
        <v>11113</v>
      </c>
      <c r="E80" s="114" t="s">
        <v>315</v>
      </c>
      <c r="F80" s="162" t="n">
        <v>800000</v>
      </c>
      <c r="G80" s="0" t="s">
        <v>317</v>
      </c>
      <c r="H80" s="163" t="n">
        <v>120</v>
      </c>
      <c r="I80" s="162"/>
      <c r="J80" s="0"/>
      <c r="K80" s="0"/>
      <c r="L80" s="0"/>
      <c r="M80" s="0"/>
      <c r="N80" s="0"/>
      <c r="O80" s="0"/>
      <c r="P80" s="0"/>
      <c r="Q80" s="0"/>
      <c r="R80" s="0"/>
      <c r="S80" s="0"/>
      <c r="T80" s="162" t="n">
        <f aca="false">SUM(H80:S80)</f>
        <v>120</v>
      </c>
      <c r="U80" s="164" t="str">
        <f aca="false">CONCATENATE(D80,G80)</f>
        <v>11113AQUISIÇÃO DE EQUIPAMENTOS DE INFORMÁTICA, SOFTWARE E DE MICROFILMAGEM DE DOCUMENTOS</v>
      </c>
      <c r="V80" s="162" t="str">
        <f aca="false">VLOOKUP(U80,PRODUTOS!N:O,2,0)</f>
        <v>AQUISIÇÃO DE EQUIPAMENTOS DE INFORMÁTICA, SOFTWARE E DE MICROFILMAGEM DE DOCUMENTOS</v>
      </c>
      <c r="W80" s="162" t="str">
        <f aca="false">VLOOKUP(U80,PRODUTOS!N:Q,3,0)</f>
        <v>AQUISIÇÃO</v>
      </c>
      <c r="X80" s="162" t="n">
        <f aca="false">VLOOKUP(U80,PRODUTOS!N:Q,4,0)</f>
        <v>30</v>
      </c>
      <c r="Y80" s="165" t="n">
        <f aca="false">X80/T80</f>
        <v>0.25</v>
      </c>
      <c r="Z80" s="162"/>
      <c r="AA80" s="162"/>
      <c r="AB80" s="162"/>
    </row>
    <row r="81" customFormat="false" ht="15" hidden="false" customHeight="false" outlineLevel="0" collapsed="false">
      <c r="A81" s="43" t="n">
        <v>1</v>
      </c>
      <c r="B81" s="1" t="s">
        <v>316</v>
      </c>
      <c r="C81" s="1" t="n">
        <v>1616</v>
      </c>
      <c r="D81" s="1" t="n">
        <v>11113</v>
      </c>
      <c r="E81" s="114" t="s">
        <v>315</v>
      </c>
      <c r="F81" s="162" t="n">
        <v>800000</v>
      </c>
      <c r="G81" s="0" t="s">
        <v>319</v>
      </c>
      <c r="H81" s="166"/>
      <c r="I81" s="162"/>
      <c r="J81" s="0"/>
      <c r="K81" s="0"/>
      <c r="L81" s="162" t="n">
        <v>200</v>
      </c>
      <c r="M81" s="0"/>
      <c r="N81" s="0"/>
      <c r="O81" s="0"/>
      <c r="P81" s="0"/>
      <c r="Q81" s="0"/>
      <c r="R81" s="0"/>
      <c r="S81" s="0"/>
      <c r="T81" s="162" t="n">
        <f aca="false">SUM(H81:S81)</f>
        <v>200</v>
      </c>
      <c r="U81" s="164" t="str">
        <f aca="false">CONCATENATE(D81,G81)</f>
        <v>11113AQUISIÇÃO DE MOBILIÁRIO</v>
      </c>
      <c r="V81" s="162" t="str">
        <f aca="false">VLOOKUP(U81,PRODUTOS!N:O,2,0)</f>
        <v>AQUISIÇÃO DE MOBILIÁRIO</v>
      </c>
      <c r="W81" s="162" t="str">
        <f aca="false">VLOOKUP(U81,PRODUTOS!N:Q,3,0)</f>
        <v>AQUISIÇÃO</v>
      </c>
      <c r="X81" s="162" t="n">
        <f aca="false">VLOOKUP(U81,PRODUTOS!N:Q,4,0)</f>
        <v>50</v>
      </c>
      <c r="Y81" s="165" t="n">
        <f aca="false">X81/T81</f>
        <v>0.25</v>
      </c>
      <c r="Z81" s="162"/>
      <c r="AA81" s="162"/>
      <c r="AB81" s="162"/>
    </row>
    <row r="82" customFormat="false" ht="15" hidden="false" customHeight="false" outlineLevel="0" collapsed="false">
      <c r="A82" s="43" t="n">
        <v>1</v>
      </c>
      <c r="B82" s="1" t="s">
        <v>316</v>
      </c>
      <c r="C82" s="1" t="n">
        <v>1616</v>
      </c>
      <c r="D82" s="1" t="n">
        <v>11113</v>
      </c>
      <c r="E82" s="114" t="s">
        <v>315</v>
      </c>
      <c r="F82" s="162" t="n">
        <v>800000</v>
      </c>
      <c r="G82" s="0" t="s">
        <v>320</v>
      </c>
      <c r="H82" s="163" t="n">
        <v>19</v>
      </c>
      <c r="I82" s="162"/>
      <c r="J82" s="0"/>
      <c r="K82" s="0"/>
      <c r="L82" s="0"/>
      <c r="M82" s="0"/>
      <c r="N82" s="0"/>
      <c r="O82" s="0"/>
      <c r="P82" s="0"/>
      <c r="Q82" s="0"/>
      <c r="R82" s="0"/>
      <c r="S82" s="0"/>
      <c r="T82" s="162" t="n">
        <f aca="false">SUM(H82:S82)</f>
        <v>19</v>
      </c>
      <c r="U82" s="164" t="str">
        <f aca="false">CONCATENATE(D82,G82)</f>
        <v>11113TREINAMENTO DE SERVIDORES USUÁRIOS DOS EQUIPAMENTOS</v>
      </c>
      <c r="V82" s="162" t="str">
        <f aca="false">VLOOKUP(U82,PRODUTOS!N:O,2,0)</f>
        <v>TREINAMENTO DE SERVIDORES USUÁRIOS DOS EQUIPAMENTOS</v>
      </c>
      <c r="W82" s="162" t="str">
        <f aca="false">VLOOKUP(U82,PRODUTOS!N:Q,3,0)</f>
        <v>SERVIDOR CAPACITADO</v>
      </c>
      <c r="X82" s="162" t="n">
        <f aca="false">VLOOKUP(U82,PRODUTOS!N:Q,4,0)</f>
        <v>6</v>
      </c>
      <c r="Y82" s="165" t="n">
        <f aca="false">X82/T82</f>
        <v>0.31578947368421</v>
      </c>
      <c r="Z82" s="162"/>
      <c r="AA82" s="162"/>
      <c r="AB82" s="162"/>
    </row>
    <row r="83" customFormat="false" ht="15" hidden="false" customHeight="false" outlineLevel="0" collapsed="false">
      <c r="A83" s="43" t="n">
        <v>1</v>
      </c>
      <c r="B83" s="1" t="s">
        <v>316</v>
      </c>
      <c r="C83" s="1" t="n">
        <v>1616</v>
      </c>
      <c r="D83" s="1" t="n">
        <v>11113</v>
      </c>
      <c r="E83" s="114" t="s">
        <v>315</v>
      </c>
      <c r="F83" s="162" t="n">
        <v>800000</v>
      </c>
      <c r="G83" s="0" t="s">
        <v>3618</v>
      </c>
      <c r="H83" s="166"/>
      <c r="I83" s="162"/>
      <c r="J83" s="0"/>
      <c r="K83" s="0"/>
      <c r="L83" s="162" t="n">
        <v>2</v>
      </c>
      <c r="M83" s="0"/>
      <c r="N83" s="0"/>
      <c r="O83" s="0"/>
      <c r="P83" s="0"/>
      <c r="Q83" s="0"/>
      <c r="R83" s="0"/>
      <c r="S83" s="0"/>
      <c r="T83" s="162" t="n">
        <f aca="false">SUM(H83:S83)</f>
        <v>2</v>
      </c>
      <c r="U83" s="164" t="str">
        <f aca="false">CONCATENATE(D83,G83)</f>
        <v>11113AQUISIÇÃO DE EQUIPAMENTO FOTOGRAFICO</v>
      </c>
      <c r="V83" s="162" t="e">
        <f aca="false">VLOOKUP(U83,PRODUTOS!N:O,2,0)</f>
        <v>#N/A</v>
      </c>
      <c r="W83" s="162" t="e">
        <f aca="false">VLOOKUP(U83,PRODUTOS!N:Q,3,0)</f>
        <v>#N/A</v>
      </c>
      <c r="X83" s="162" t="e">
        <f aca="false">VLOOKUP(U83,PRODUTOS!N:Q,4,0)</f>
        <v>#N/A</v>
      </c>
      <c r="Y83" s="165" t="e">
        <f aca="false">X83/T83</f>
        <v>#N/A</v>
      </c>
      <c r="Z83" s="162"/>
      <c r="AA83" s="162"/>
      <c r="AB83" s="162"/>
    </row>
    <row r="84" customFormat="false" ht="15" hidden="false" customHeight="false" outlineLevel="0" collapsed="false">
      <c r="A84" s="43" t="n">
        <v>13</v>
      </c>
      <c r="B84" s="1" t="s">
        <v>323</v>
      </c>
      <c r="C84" s="1" t="n">
        <v>1532</v>
      </c>
      <c r="D84" s="1" t="n">
        <v>11113</v>
      </c>
      <c r="E84" s="114" t="s">
        <v>315</v>
      </c>
      <c r="F84" s="162" t="n">
        <v>500000</v>
      </c>
      <c r="G84" s="0" t="s">
        <v>324</v>
      </c>
      <c r="H84" s="163" t="n">
        <v>25</v>
      </c>
      <c r="I84" s="162"/>
      <c r="J84" s="0"/>
      <c r="K84" s="0"/>
      <c r="L84" s="0"/>
      <c r="M84" s="0"/>
      <c r="N84" s="0"/>
      <c r="O84" s="0"/>
      <c r="P84" s="0"/>
      <c r="Q84" s="0"/>
      <c r="R84" s="0"/>
      <c r="S84" s="0"/>
      <c r="T84" s="162" t="n">
        <f aca="false">SUM(H84:S84)</f>
        <v>25</v>
      </c>
      <c r="U84" s="164" t="str">
        <f aca="false">CONCATENATE(D84,G84)</f>
        <v>11113CAMPEONATOS ESPORTIVOS NOS ESPAÇOS DE JUVENTUDE</v>
      </c>
      <c r="V84" s="162" t="str">
        <f aca="false">VLOOKUP(U84,PRODUTOS!N:O,2,0)</f>
        <v>CAMPEONATOS ESPORTIVOS NOS ESPAÇOS DE JUVENTUDE</v>
      </c>
      <c r="W84" s="162" t="str">
        <f aca="false">VLOOKUP(U84,PRODUTOS!N:Q,3,0)</f>
        <v>EVENTO</v>
      </c>
      <c r="X84" s="162" t="n">
        <f aca="false">VLOOKUP(U84,PRODUTOS!N:Q,4,0)</f>
        <v>7</v>
      </c>
      <c r="Y84" s="165" t="n">
        <f aca="false">X84/T84</f>
        <v>0.28</v>
      </c>
      <c r="Z84" s="162"/>
      <c r="AA84" s="162"/>
      <c r="AB84" s="162"/>
    </row>
    <row r="85" customFormat="false" ht="15" hidden="false" customHeight="false" outlineLevel="0" collapsed="false">
      <c r="A85" s="43" t="n">
        <v>13</v>
      </c>
      <c r="B85" s="1" t="s">
        <v>323</v>
      </c>
      <c r="C85" s="1" t="n">
        <v>1532</v>
      </c>
      <c r="D85" s="1" t="n">
        <v>11113</v>
      </c>
      <c r="E85" s="114" t="s">
        <v>315</v>
      </c>
      <c r="F85" s="162" t="n">
        <v>500000</v>
      </c>
      <c r="G85" s="0" t="s">
        <v>326</v>
      </c>
      <c r="H85" s="163" t="n">
        <v>500</v>
      </c>
      <c r="I85" s="162"/>
      <c r="J85" s="0"/>
      <c r="K85" s="0"/>
      <c r="L85" s="0"/>
      <c r="M85" s="0"/>
      <c r="N85" s="0"/>
      <c r="O85" s="0"/>
      <c r="P85" s="0"/>
      <c r="Q85" s="0"/>
      <c r="R85" s="0"/>
      <c r="S85" s="0"/>
      <c r="T85" s="162" t="n">
        <f aca="false">SUM(H85:S85)</f>
        <v>500</v>
      </c>
      <c r="U85" s="164" t="str">
        <f aca="false">CONCATENATE(D85,G85)</f>
        <v>11113DOAÇÃO DE EQUIPAMENTOS ESPORTIVOS A GRUPOS JUVENIS</v>
      </c>
      <c r="V85" s="162" t="str">
        <f aca="false">VLOOKUP(U85,PRODUTOS!N:O,2,0)</f>
        <v>DOAÇÃO DE EQUIPAMENTOS ESPORTIVOS A GRUPOS JUVENIS</v>
      </c>
      <c r="W85" s="162" t="str">
        <f aca="false">VLOOKUP(U85,PRODUTOS!N:Q,3,0)</f>
        <v>EQUIPAMENTOS</v>
      </c>
      <c r="X85" s="162" t="n">
        <f aca="false">VLOOKUP(U85,PRODUTOS!N:Q,4,0)</f>
        <v>150</v>
      </c>
      <c r="Y85" s="165" t="n">
        <f aca="false">X85/T85</f>
        <v>0.3</v>
      </c>
      <c r="Z85" s="162"/>
      <c r="AA85" s="162"/>
      <c r="AB85" s="162"/>
    </row>
    <row r="86" customFormat="false" ht="15" hidden="false" customHeight="false" outlineLevel="0" collapsed="false">
      <c r="A86" s="43" t="n">
        <v>13</v>
      </c>
      <c r="B86" s="1" t="s">
        <v>323</v>
      </c>
      <c r="C86" s="1" t="n">
        <v>1532</v>
      </c>
      <c r="D86" s="1" t="n">
        <v>11113</v>
      </c>
      <c r="E86" s="114" t="s">
        <v>315</v>
      </c>
      <c r="F86" s="162" t="n">
        <v>500000</v>
      </c>
      <c r="G86" s="0" t="s">
        <v>328</v>
      </c>
      <c r="H86" s="163" t="n">
        <v>30</v>
      </c>
      <c r="I86" s="162"/>
      <c r="J86" s="0"/>
      <c r="K86" s="0"/>
      <c r="L86" s="0"/>
      <c r="M86" s="0"/>
      <c r="N86" s="0"/>
      <c r="O86" s="0"/>
      <c r="P86" s="0"/>
      <c r="Q86" s="0"/>
      <c r="R86" s="0"/>
      <c r="S86" s="0"/>
      <c r="T86" s="162" t="n">
        <f aca="false">SUM(H86:S86)</f>
        <v>30</v>
      </c>
      <c r="U86" s="164" t="str">
        <f aca="false">CONCATENATE(D86,G86)</f>
        <v>11113FOMENTO A GRUPOS ESPORTIVOS JUVENIS</v>
      </c>
      <c r="V86" s="162" t="str">
        <f aca="false">VLOOKUP(U86,PRODUTOS!N:O,2,0)</f>
        <v>FOMENTO A GRUPOS ESPORTIVOS JUVENIS</v>
      </c>
      <c r="W86" s="162" t="str">
        <f aca="false">VLOOKUP(U86,PRODUTOS!N:Q,3,0)</f>
        <v>UNIDADE</v>
      </c>
      <c r="X86" s="162" t="n">
        <f aca="false">VLOOKUP(U86,PRODUTOS!N:Q,4,0)</f>
        <v>8</v>
      </c>
      <c r="Y86" s="165" t="n">
        <f aca="false">X86/T86</f>
        <v>0.266666666666667</v>
      </c>
      <c r="Z86" s="162"/>
      <c r="AA86" s="162"/>
      <c r="AB86" s="162"/>
    </row>
    <row r="87" customFormat="false" ht="15" hidden="false" customHeight="false" outlineLevel="0" collapsed="false">
      <c r="A87" s="43" t="n">
        <v>13</v>
      </c>
      <c r="B87" s="1" t="s">
        <v>323</v>
      </c>
      <c r="C87" s="1" t="n">
        <v>1532</v>
      </c>
      <c r="D87" s="1" t="n">
        <v>11113</v>
      </c>
      <c r="E87" s="114" t="s">
        <v>315</v>
      </c>
      <c r="F87" s="162" t="n">
        <v>500000</v>
      </c>
      <c r="G87" s="0" t="s">
        <v>329</v>
      </c>
      <c r="H87" s="163" t="n">
        <v>22000</v>
      </c>
      <c r="I87" s="162"/>
      <c r="J87" s="0"/>
      <c r="K87" s="0"/>
      <c r="L87" s="0"/>
      <c r="M87" s="0"/>
      <c r="N87" s="0"/>
      <c r="O87" s="0"/>
      <c r="P87" s="0"/>
      <c r="Q87" s="0"/>
      <c r="R87" s="0"/>
      <c r="S87" s="0"/>
      <c r="T87" s="162" t="n">
        <f aca="false">SUM(H87:S87)</f>
        <v>22000</v>
      </c>
      <c r="U87" s="164" t="str">
        <f aca="false">CONCATENATE(D87,G87)</f>
        <v>11113JOVENS INSERIDOS EM ATIVIDADES DE ESPORTE E LAZER</v>
      </c>
      <c r="V87" s="162" t="str">
        <f aca="false">VLOOKUP(U87,PRODUTOS!N:O,2,0)</f>
        <v>JOVENS INSERIDOS EM ATIVIDADES DE ESPORTE E LAZER</v>
      </c>
      <c r="W87" s="162" t="str">
        <f aca="false">VLOOKUP(U87,PRODUTOS!N:Q,3,0)</f>
        <v>JOVEM</v>
      </c>
      <c r="X87" s="162" t="n">
        <f aca="false">VLOOKUP(U87,PRODUTOS!N:Q,4,0)</f>
        <v>7000</v>
      </c>
      <c r="Y87" s="165" t="n">
        <f aca="false">X87/T87</f>
        <v>0.318181818181818</v>
      </c>
      <c r="Z87" s="162"/>
      <c r="AA87" s="162"/>
      <c r="AB87" s="162"/>
    </row>
    <row r="88" customFormat="false" ht="15" hidden="false" customHeight="false" outlineLevel="0" collapsed="false">
      <c r="A88" s="43" t="n">
        <v>13</v>
      </c>
      <c r="B88" s="1" t="s">
        <v>323</v>
      </c>
      <c r="C88" s="1" t="n">
        <v>1532</v>
      </c>
      <c r="D88" s="1" t="n">
        <v>11113</v>
      </c>
      <c r="E88" s="114" t="s">
        <v>315</v>
      </c>
      <c r="F88" s="162" t="n">
        <v>500000</v>
      </c>
      <c r="G88" s="0" t="s">
        <v>331</v>
      </c>
      <c r="H88" s="163" t="n">
        <v>80</v>
      </c>
      <c r="I88" s="162"/>
      <c r="J88" s="0"/>
      <c r="K88" s="0"/>
      <c r="L88" s="0"/>
      <c r="M88" s="0"/>
      <c r="N88" s="0"/>
      <c r="O88" s="0"/>
      <c r="P88" s="0"/>
      <c r="Q88" s="0"/>
      <c r="R88" s="0"/>
      <c r="S88" s="0"/>
      <c r="T88" s="162" t="n">
        <f aca="false">SUM(H88:S88)</f>
        <v>80</v>
      </c>
      <c r="U88" s="164" t="str">
        <f aca="false">CONCATENATE(D88,G88)</f>
        <v>11113REALIZAÇÃO DE PRÁTICAS DE PROMOÇÃO DA SAÚDE PELO ESPORTE</v>
      </c>
      <c r="V88" s="162" t="str">
        <f aca="false">VLOOKUP(U88,PRODUTOS!N:O,2,0)</f>
        <v>REALIZAÇÃO DE PRÁTICAS DE PROMOÇÃO DA SAÚDE PELO ESPORTE</v>
      </c>
      <c r="W88" s="162" t="str">
        <f aca="false">VLOOKUP(U88,PRODUTOS!N:Q,3,0)</f>
        <v>ATIVIDADES</v>
      </c>
      <c r="X88" s="162" t="n">
        <f aca="false">VLOOKUP(U88,PRODUTOS!N:Q,4,0)</f>
        <v>20</v>
      </c>
      <c r="Y88" s="165" t="n">
        <f aca="false">X88/T88</f>
        <v>0.25</v>
      </c>
      <c r="Z88" s="162"/>
      <c r="AA88" s="162"/>
      <c r="AB88" s="162"/>
    </row>
    <row r="89" customFormat="false" ht="15" hidden="false" customHeight="false" outlineLevel="0" collapsed="false">
      <c r="A89" s="43" t="n">
        <v>14</v>
      </c>
      <c r="B89" s="1" t="s">
        <v>334</v>
      </c>
      <c r="C89" s="1" t="n">
        <v>1609</v>
      </c>
      <c r="D89" s="1" t="n">
        <v>11113</v>
      </c>
      <c r="E89" s="114" t="s">
        <v>315</v>
      </c>
      <c r="F89" s="162" t="n">
        <v>1000000</v>
      </c>
      <c r="G89" s="0" t="s">
        <v>339</v>
      </c>
      <c r="H89" s="163" t="n">
        <v>100</v>
      </c>
      <c r="I89" s="162"/>
      <c r="J89" s="0"/>
      <c r="K89" s="0"/>
      <c r="L89" s="0"/>
      <c r="M89" s="0"/>
      <c r="N89" s="0"/>
      <c r="O89" s="0"/>
      <c r="P89" s="0"/>
      <c r="Q89" s="0"/>
      <c r="R89" s="0"/>
      <c r="S89" s="0"/>
      <c r="T89" s="162" t="n">
        <f aca="false">SUM(H89:S89)</f>
        <v>100</v>
      </c>
      <c r="U89" s="164" t="str">
        <f aca="false">CONCATENATE(D89,G89)</f>
        <v>11113FOMENTO A CENTROS DE EXPRESSÃO ARTÍSTICA E CUTURAL JUVENIS</v>
      </c>
      <c r="V89" s="162" t="str">
        <f aca="false">VLOOKUP(U89,PRODUTOS!N:O,2,0)</f>
        <v>FOMENTO A CENTROS DE EXPRESSÃO ARTÍSTICA E CUTURAL JUVENIS</v>
      </c>
      <c r="W89" s="162" t="str">
        <f aca="false">VLOOKUP(U89,PRODUTOS!N:Q,3,0)</f>
        <v>UNIDADE</v>
      </c>
      <c r="X89" s="162" t="n">
        <f aca="false">VLOOKUP(U89,PRODUTOS!N:Q,4,0)</f>
        <v>25</v>
      </c>
      <c r="Y89" s="165" t="n">
        <f aca="false">X89/T89</f>
        <v>0.25</v>
      </c>
      <c r="Z89" s="162"/>
      <c r="AA89" s="162"/>
      <c r="AB89" s="162"/>
    </row>
    <row r="90" customFormat="false" ht="15" hidden="false" customHeight="false" outlineLevel="0" collapsed="false">
      <c r="A90" s="43" t="n">
        <v>14</v>
      </c>
      <c r="B90" s="1" t="s">
        <v>334</v>
      </c>
      <c r="C90" s="1" t="n">
        <v>1609</v>
      </c>
      <c r="D90" s="1" t="n">
        <v>11113</v>
      </c>
      <c r="E90" s="114" t="s">
        <v>315</v>
      </c>
      <c r="F90" s="162" t="n">
        <v>1000000</v>
      </c>
      <c r="G90" s="0" t="s">
        <v>335</v>
      </c>
      <c r="H90" s="163" t="n">
        <v>80</v>
      </c>
      <c r="I90" s="162"/>
      <c r="J90" s="0"/>
      <c r="K90" s="0"/>
      <c r="L90" s="0"/>
      <c r="M90" s="0"/>
      <c r="N90" s="0"/>
      <c r="O90" s="0"/>
      <c r="P90" s="0"/>
      <c r="Q90" s="0"/>
      <c r="R90" s="0"/>
      <c r="S90" s="0"/>
      <c r="T90" s="162" t="n">
        <f aca="false">SUM(H90:S90)</f>
        <v>80</v>
      </c>
      <c r="U90" s="164" t="str">
        <f aca="false">CONCATENATE(D90,G90)</f>
        <v>11113PROJETO PALAVRA E RIMA NAS ESCOLAS ESTADUAIS</v>
      </c>
      <c r="V90" s="162" t="str">
        <f aca="false">VLOOKUP(U90,PRODUTOS!N:O,2,0)</f>
        <v>PROJETO PALAVRA E RIMA NAS ESCOLAS ESTADUAIS</v>
      </c>
      <c r="W90" s="162" t="str">
        <f aca="false">VLOOKUP(U90,PRODUTOS!N:Q,3,0)</f>
        <v>ESCOLAS</v>
      </c>
      <c r="X90" s="162" t="n">
        <f aca="false">VLOOKUP(U90,PRODUTOS!N:Q,4,0)</f>
        <v>20</v>
      </c>
      <c r="Y90" s="165" t="n">
        <f aca="false">X90/T90</f>
        <v>0.25</v>
      </c>
      <c r="Z90" s="162"/>
      <c r="AA90" s="162"/>
      <c r="AB90" s="162"/>
    </row>
    <row r="91" customFormat="false" ht="15" hidden="false" customHeight="false" outlineLevel="0" collapsed="false">
      <c r="A91" s="43" t="n">
        <v>14</v>
      </c>
      <c r="B91" s="1" t="s">
        <v>334</v>
      </c>
      <c r="C91" s="1" t="n">
        <v>1609</v>
      </c>
      <c r="D91" s="1" t="n">
        <v>11113</v>
      </c>
      <c r="E91" s="114" t="s">
        <v>315</v>
      </c>
      <c r="F91" s="162" t="n">
        <v>1000000</v>
      </c>
      <c r="G91" s="0" t="s">
        <v>341</v>
      </c>
      <c r="H91" s="163"/>
      <c r="I91" s="162" t="n">
        <v>1</v>
      </c>
      <c r="J91" s="0" t="n">
        <v>1</v>
      </c>
      <c r="K91" s="0" t="n">
        <v>1</v>
      </c>
      <c r="L91" s="0" t="n">
        <v>1</v>
      </c>
      <c r="M91" s="0" t="n">
        <v>1</v>
      </c>
      <c r="N91" s="0" t="n">
        <v>1</v>
      </c>
      <c r="O91" s="0" t="n">
        <v>1</v>
      </c>
      <c r="P91" s="0" t="n">
        <v>1</v>
      </c>
      <c r="Q91" s="0" t="n">
        <v>1</v>
      </c>
      <c r="R91" s="0" t="n">
        <v>1</v>
      </c>
      <c r="S91" s="0" t="n">
        <v>1</v>
      </c>
      <c r="T91" s="162" t="n">
        <f aca="false">SUM(H91:S91)</f>
        <v>11</v>
      </c>
      <c r="U91" s="164" t="str">
        <f aca="false">CONCATENATE(D91,G91)</f>
        <v>11113REALIZAÇÃO DO FESTIVAL DE CULTURA JOVEM</v>
      </c>
      <c r="V91" s="162" t="str">
        <f aca="false">VLOOKUP(U91,PRODUTOS!N:O,2,0)</f>
        <v>REALIZAÇÃO DO FESTIVAL DE CULTURA JOVEM</v>
      </c>
      <c r="W91" s="162" t="str">
        <f aca="false">VLOOKUP(U91,PRODUTOS!N:Q,3,0)</f>
        <v>EVENTO</v>
      </c>
      <c r="X91" s="162" t="n">
        <f aca="false">VLOOKUP(U91,PRODUTOS!N:Q,4,0)</f>
        <v>3</v>
      </c>
      <c r="Y91" s="165" t="n">
        <f aca="false">X91/T91</f>
        <v>0.272727272727273</v>
      </c>
      <c r="Z91" s="162"/>
      <c r="AA91" s="162"/>
      <c r="AB91" s="162"/>
    </row>
    <row r="92" customFormat="false" ht="15" hidden="false" customHeight="false" outlineLevel="0" collapsed="false">
      <c r="A92" s="43" t="n">
        <v>26</v>
      </c>
      <c r="B92" s="1" t="s">
        <v>343</v>
      </c>
      <c r="C92" s="1" t="n">
        <v>1558</v>
      </c>
      <c r="D92" s="1" t="n">
        <v>11113</v>
      </c>
      <c r="E92" s="114" t="s">
        <v>315</v>
      </c>
      <c r="F92" s="162" t="n">
        <v>58250000</v>
      </c>
      <c r="G92" s="0" t="s">
        <v>2773</v>
      </c>
      <c r="H92" s="163" t="n">
        <v>10</v>
      </c>
      <c r="I92" s="162"/>
      <c r="J92" s="0"/>
      <c r="K92" s="0"/>
      <c r="L92" s="0"/>
      <c r="M92" s="0"/>
      <c r="N92" s="0"/>
      <c r="O92" s="0"/>
      <c r="P92" s="0"/>
      <c r="Q92" s="0"/>
      <c r="R92" s="0"/>
      <c r="S92" s="0"/>
      <c r="T92" s="162" t="n">
        <f aca="false">SUM(H92:S92)</f>
        <v>10</v>
      </c>
      <c r="U92" s="164" t="str">
        <f aca="false">CONCATENATE(D92,G92)</f>
        <v>11113CENTRO DE INCUBAÇÃO DE ECONOMIA SOLIDÁRIA PARA INCUBAÇÃO DE MATERIAL RECICLÁVEL E RESÍDUOS SÓLIDOS IMPLANTADOS</v>
      </c>
      <c r="V92" s="162" t="e">
        <f aca="false">VLOOKUP(U92,PRODUTOS!N:O,2,0)</f>
        <v>#N/A</v>
      </c>
      <c r="W92" s="162" t="e">
        <f aca="false">VLOOKUP(U92,PRODUTOS!N:Q,3,0)</f>
        <v>#N/A</v>
      </c>
      <c r="X92" s="162" t="e">
        <f aca="false">VLOOKUP(U92,PRODUTOS!N:Q,4,0)</f>
        <v>#N/A</v>
      </c>
      <c r="Y92" s="165" t="e">
        <f aca="false">X92/T92</f>
        <v>#N/A</v>
      </c>
      <c r="Z92" s="162"/>
      <c r="AA92" s="162"/>
      <c r="AB92" s="162"/>
    </row>
    <row r="93" customFormat="false" ht="15" hidden="false" customHeight="false" outlineLevel="0" collapsed="false">
      <c r="A93" s="43" t="n">
        <v>26</v>
      </c>
      <c r="B93" s="1" t="s">
        <v>343</v>
      </c>
      <c r="C93" s="1" t="n">
        <v>1558</v>
      </c>
      <c r="D93" s="1" t="n">
        <v>11113</v>
      </c>
      <c r="E93" s="114" t="s">
        <v>315</v>
      </c>
      <c r="F93" s="162" t="n">
        <v>58250000</v>
      </c>
      <c r="G93" s="0" t="s">
        <v>2776</v>
      </c>
      <c r="H93" s="163" t="n">
        <v>200</v>
      </c>
      <c r="I93" s="162"/>
      <c r="J93" s="0"/>
      <c r="K93" s="0"/>
      <c r="L93" s="0"/>
      <c r="M93" s="0"/>
      <c r="N93" s="0"/>
      <c r="O93" s="0"/>
      <c r="P93" s="0"/>
      <c r="Q93" s="0"/>
      <c r="R93" s="0"/>
      <c r="S93" s="0"/>
      <c r="T93" s="162" t="n">
        <f aca="false">SUM(H93:S93)</f>
        <v>200</v>
      </c>
      <c r="U93" s="164" t="str">
        <f aca="false">CONCATENATE(D93,G93)</f>
        <v>11113FEIRAS ESTADUAIS DE ECONOMIA SOLIDÁRIA REALIZADAS</v>
      </c>
      <c r="V93" s="162" t="e">
        <f aca="false">VLOOKUP(U93,PRODUTOS!N:O,2,0)</f>
        <v>#N/A</v>
      </c>
      <c r="W93" s="162" t="e">
        <f aca="false">VLOOKUP(U93,PRODUTOS!N:Q,3,0)</f>
        <v>#N/A</v>
      </c>
      <c r="X93" s="162" t="e">
        <f aca="false">VLOOKUP(U93,PRODUTOS!N:Q,4,0)</f>
        <v>#N/A</v>
      </c>
      <c r="Y93" s="165" t="e">
        <f aca="false">X93/T93</f>
        <v>#N/A</v>
      </c>
      <c r="Z93" s="162"/>
      <c r="AA93" s="162"/>
      <c r="AB93" s="162"/>
    </row>
    <row r="94" customFormat="false" ht="15" hidden="false" customHeight="false" outlineLevel="0" collapsed="false">
      <c r="A94" s="43" t="n">
        <v>26</v>
      </c>
      <c r="B94" s="1" t="s">
        <v>343</v>
      </c>
      <c r="C94" s="1" t="n">
        <v>1558</v>
      </c>
      <c r="D94" s="1" t="n">
        <v>11113</v>
      </c>
      <c r="E94" s="114" t="s">
        <v>315</v>
      </c>
      <c r="F94" s="162" t="n">
        <v>58250000</v>
      </c>
      <c r="G94" s="0" t="s">
        <v>2779</v>
      </c>
      <c r="H94" s="163" t="n">
        <v>2000</v>
      </c>
      <c r="I94" s="162"/>
      <c r="J94" s="0"/>
      <c r="K94" s="0"/>
      <c r="L94" s="0"/>
      <c r="M94" s="0"/>
      <c r="N94" s="0"/>
      <c r="O94" s="0"/>
      <c r="P94" s="0"/>
      <c r="Q94" s="0"/>
      <c r="R94" s="0"/>
      <c r="S94" s="0"/>
      <c r="T94" s="162" t="n">
        <f aca="false">SUM(H94:S94)</f>
        <v>2000</v>
      </c>
      <c r="U94" s="164" t="str">
        <f aca="false">CONCATENATE(D94,G94)</f>
        <v>11113MAPEAMENTO DOS EMPREENDIMENTOS SOLIDÁRIOS NOS 11 TERRITÓRIOS.</v>
      </c>
      <c r="V94" s="162" t="e">
        <f aca="false">VLOOKUP(U94,PRODUTOS!N:O,2,0)</f>
        <v>#N/A</v>
      </c>
      <c r="W94" s="162" t="e">
        <f aca="false">VLOOKUP(U94,PRODUTOS!N:Q,3,0)</f>
        <v>#N/A</v>
      </c>
      <c r="X94" s="162" t="e">
        <f aca="false">VLOOKUP(U94,PRODUTOS!N:Q,4,0)</f>
        <v>#N/A</v>
      </c>
      <c r="Y94" s="165" t="e">
        <f aca="false">X94/T94</f>
        <v>#N/A</v>
      </c>
      <c r="Z94" s="162"/>
      <c r="AA94" s="162"/>
      <c r="AB94" s="162"/>
    </row>
    <row r="95" customFormat="false" ht="15" hidden="false" customHeight="false" outlineLevel="0" collapsed="false">
      <c r="A95" s="43" t="n">
        <v>26</v>
      </c>
      <c r="B95" s="1" t="s">
        <v>343</v>
      </c>
      <c r="C95" s="1" t="n">
        <v>1558</v>
      </c>
      <c r="D95" s="1" t="n">
        <v>11113</v>
      </c>
      <c r="E95" s="114" t="s">
        <v>315</v>
      </c>
      <c r="F95" s="162" t="n">
        <v>58250000</v>
      </c>
      <c r="G95" s="0" t="s">
        <v>2780</v>
      </c>
      <c r="H95" s="166"/>
      <c r="I95" s="162" t="n">
        <v>150</v>
      </c>
      <c r="J95" s="0" t="n">
        <v>150</v>
      </c>
      <c r="K95" s="0" t="n">
        <v>100</v>
      </c>
      <c r="L95" s="0" t="n">
        <v>400</v>
      </c>
      <c r="M95" s="0"/>
      <c r="N95" s="0" t="n">
        <v>100</v>
      </c>
      <c r="O95" s="0" t="n">
        <v>100</v>
      </c>
      <c r="P95" s="0"/>
      <c r="Q95" s="0"/>
      <c r="R95" s="0"/>
      <c r="S95" s="0"/>
      <c r="T95" s="162" t="n">
        <f aca="false">SUM(H95:S95)</f>
        <v>1000</v>
      </c>
      <c r="U95" s="164" t="str">
        <f aca="false">CONCATENATE(D95,G95)</f>
        <v>11113SEMINÁRIO, ENCONTROS E OUTRAS ATIVIDADES PARA A DIVULGAÇÃO E PROMOÇÃO DA ECONOMIA SOLIDÁRIA REALIZADAS</v>
      </c>
      <c r="V95" s="162" t="e">
        <f aca="false">VLOOKUP(U95,PRODUTOS!N:O,2,0)</f>
        <v>#N/A</v>
      </c>
      <c r="W95" s="162" t="e">
        <f aca="false">VLOOKUP(U95,PRODUTOS!N:Q,3,0)</f>
        <v>#N/A</v>
      </c>
      <c r="X95" s="162" t="e">
        <f aca="false">VLOOKUP(U95,PRODUTOS!N:Q,4,0)</f>
        <v>#N/A</v>
      </c>
      <c r="Y95" s="165" t="e">
        <f aca="false">X95/T95</f>
        <v>#N/A</v>
      </c>
      <c r="Z95" s="162"/>
      <c r="AA95" s="162"/>
      <c r="AB95" s="162"/>
    </row>
    <row r="96" customFormat="false" ht="15" hidden="false" customHeight="false" outlineLevel="0" collapsed="false">
      <c r="A96" s="43" t="n">
        <v>26</v>
      </c>
      <c r="B96" s="1" t="s">
        <v>343</v>
      </c>
      <c r="C96" s="1" t="n">
        <v>1558</v>
      </c>
      <c r="D96" s="1" t="n">
        <v>11113</v>
      </c>
      <c r="E96" s="114" t="s">
        <v>315</v>
      </c>
      <c r="F96" s="162" t="n">
        <v>58250000</v>
      </c>
      <c r="G96" s="0" t="s">
        <v>2778</v>
      </c>
      <c r="H96" s="166"/>
      <c r="I96" s="162" t="n">
        <v>200</v>
      </c>
      <c r="J96" s="0" t="n">
        <v>200</v>
      </c>
      <c r="K96" s="0"/>
      <c r="L96" s="0" t="n">
        <v>200</v>
      </c>
      <c r="M96" s="0"/>
      <c r="N96" s="0"/>
      <c r="O96" s="0" t="n">
        <v>200</v>
      </c>
      <c r="P96" s="0" t="n">
        <v>200</v>
      </c>
      <c r="Q96" s="0"/>
      <c r="R96" s="0"/>
      <c r="S96" s="0"/>
      <c r="T96" s="162" t="n">
        <f aca="false">SUM(H96:S96)</f>
        <v>1000</v>
      </c>
      <c r="U96" s="164" t="str">
        <f aca="false">CONCATENATE(D96,G96)</f>
        <v>11113JOVEM EMPREENDEDOR APOIO E CAPACITAÇÃO</v>
      </c>
      <c r="V96" s="162" t="e">
        <f aca="false">VLOOKUP(U96,PRODUTOS!N:O,2,0)</f>
        <v>#N/A</v>
      </c>
      <c r="W96" s="162" t="e">
        <f aca="false">VLOOKUP(U96,PRODUTOS!N:Q,3,0)</f>
        <v>#N/A</v>
      </c>
      <c r="X96" s="162" t="e">
        <f aca="false">VLOOKUP(U96,PRODUTOS!N:Q,4,0)</f>
        <v>#N/A</v>
      </c>
      <c r="Y96" s="165" t="e">
        <f aca="false">X96/T96</f>
        <v>#N/A</v>
      </c>
      <c r="Z96" s="162"/>
      <c r="AA96" s="162"/>
      <c r="AB96" s="162"/>
    </row>
    <row r="97" customFormat="false" ht="15" hidden="false" customHeight="false" outlineLevel="0" collapsed="false">
      <c r="A97" s="43" t="n">
        <v>26</v>
      </c>
      <c r="B97" s="1" t="s">
        <v>343</v>
      </c>
      <c r="C97" s="1" t="n">
        <v>1558</v>
      </c>
      <c r="D97" s="1" t="n">
        <v>11113</v>
      </c>
      <c r="E97" s="114" t="s">
        <v>315</v>
      </c>
      <c r="F97" s="162" t="n">
        <v>58250000</v>
      </c>
      <c r="G97" s="0" t="s">
        <v>2775</v>
      </c>
      <c r="H97" s="166"/>
      <c r="I97" s="162" t="n">
        <v>400</v>
      </c>
      <c r="J97" s="0" t="n">
        <v>200</v>
      </c>
      <c r="K97" s="0"/>
      <c r="L97" s="0" t="n">
        <v>900</v>
      </c>
      <c r="M97" s="0"/>
      <c r="N97" s="0"/>
      <c r="O97" s="0"/>
      <c r="P97" s="0"/>
      <c r="Q97" s="0"/>
      <c r="R97" s="0"/>
      <c r="S97" s="0"/>
      <c r="T97" s="162" t="n">
        <f aca="false">SUM(H97:S97)</f>
        <v>1500</v>
      </c>
      <c r="U97" s="164" t="str">
        <f aca="false">CONCATENATE(D97,G97)</f>
        <v>11113EMPREENDEDORISMO NO SETOR INFORMAL E ACESSO AO CRÉDITO</v>
      </c>
      <c r="V97" s="162" t="e">
        <f aca="false">VLOOKUP(U97,PRODUTOS!N:O,2,0)</f>
        <v>#N/A</v>
      </c>
      <c r="W97" s="162" t="e">
        <f aca="false">VLOOKUP(U97,PRODUTOS!N:Q,3,0)</f>
        <v>#N/A</v>
      </c>
      <c r="X97" s="162" t="e">
        <f aca="false">VLOOKUP(U97,PRODUTOS!N:Q,4,0)</f>
        <v>#N/A</v>
      </c>
      <c r="Y97" s="165" t="e">
        <f aca="false">X97/T97</f>
        <v>#N/A</v>
      </c>
      <c r="Z97" s="162"/>
      <c r="AA97" s="162"/>
      <c r="AB97" s="162"/>
    </row>
    <row r="98" customFormat="false" ht="15" hidden="false" customHeight="false" outlineLevel="0" collapsed="false">
      <c r="A98" s="43" t="n">
        <v>26</v>
      </c>
      <c r="B98" s="1" t="s">
        <v>343</v>
      </c>
      <c r="C98" s="1" t="n">
        <v>1558</v>
      </c>
      <c r="D98" s="1" t="n">
        <v>11113</v>
      </c>
      <c r="E98" s="114" t="s">
        <v>315</v>
      </c>
      <c r="F98" s="162" t="n">
        <v>58250000</v>
      </c>
      <c r="G98" s="0" t="s">
        <v>2777</v>
      </c>
      <c r="H98" s="166"/>
      <c r="I98" s="162" t="n">
        <v>400</v>
      </c>
      <c r="J98" s="0" t="n">
        <v>400</v>
      </c>
      <c r="K98" s="0"/>
      <c r="L98" s="0"/>
      <c r="M98" s="0" t="n">
        <v>400</v>
      </c>
      <c r="N98" s="0" t="n">
        <v>400</v>
      </c>
      <c r="O98" s="0" t="n">
        <v>400</v>
      </c>
      <c r="P98" s="0"/>
      <c r="Q98" s="0"/>
      <c r="R98" s="0"/>
      <c r="S98" s="0"/>
      <c r="T98" s="162" t="n">
        <f aca="false">SUM(H98:S98)</f>
        <v>2000</v>
      </c>
      <c r="U98" s="164" t="str">
        <f aca="false">CONCATENATE(D98,G98)</f>
        <v>11113FORTALECIMENTO DE GRUPOS DE PRODUÇÃO SOLIDÁRIA, NOS TERRITÓRIOS DE DESENVOLVIMENTO POR MEIO DE SERVIÇOS E MATERIAIS FORNECIDOS</v>
      </c>
      <c r="V98" s="162" t="e">
        <f aca="false">VLOOKUP(U98,PRODUTOS!N:O,2,0)</f>
        <v>#N/A</v>
      </c>
      <c r="W98" s="162" t="e">
        <f aca="false">VLOOKUP(U98,PRODUTOS!N:Q,3,0)</f>
        <v>#N/A</v>
      </c>
      <c r="X98" s="162" t="e">
        <f aca="false">VLOOKUP(U98,PRODUTOS!N:Q,4,0)</f>
        <v>#N/A</v>
      </c>
      <c r="Y98" s="165" t="e">
        <f aca="false">X98/T98</f>
        <v>#N/A</v>
      </c>
      <c r="Z98" s="162"/>
      <c r="AA98" s="162"/>
      <c r="AB98" s="162"/>
    </row>
    <row r="99" customFormat="false" ht="15" hidden="false" customHeight="false" outlineLevel="0" collapsed="false">
      <c r="A99" s="43" t="n">
        <v>26</v>
      </c>
      <c r="B99" s="1" t="s">
        <v>343</v>
      </c>
      <c r="C99" s="1" t="n">
        <v>1558</v>
      </c>
      <c r="D99" s="1" t="n">
        <v>11113</v>
      </c>
      <c r="E99" s="114" t="s">
        <v>315</v>
      </c>
      <c r="F99" s="162" t="n">
        <v>58250000</v>
      </c>
      <c r="G99" s="0" t="s">
        <v>2772</v>
      </c>
      <c r="H99" s="166"/>
      <c r="I99" s="162" t="n">
        <v>60</v>
      </c>
      <c r="J99" s="0" t="n">
        <v>60</v>
      </c>
      <c r="K99" s="0" t="n">
        <v>60</v>
      </c>
      <c r="L99" s="0" t="n">
        <v>60</v>
      </c>
      <c r="M99" s="0"/>
      <c r="N99" s="0" t="n">
        <v>160</v>
      </c>
      <c r="O99" s="0"/>
      <c r="P99" s="0"/>
      <c r="Q99" s="0"/>
      <c r="R99" s="0"/>
      <c r="S99" s="0"/>
      <c r="T99" s="162" t="n">
        <f aca="false">SUM(H99:S99)</f>
        <v>400</v>
      </c>
      <c r="U99" s="164" t="str">
        <f aca="false">CONCATENATE(D99,G99)</f>
        <v>11113CAPACITAÇÃO DOS GRUPOS DE PRODUÇÃO SOLIDÁRIA, ATRAVÉS DE OFICINAS E CURSOS DE QUALIFICAÇÃO .</v>
      </c>
      <c r="V99" s="162" t="e">
        <f aca="false">VLOOKUP(U99,PRODUTOS!N:O,2,0)</f>
        <v>#N/A</v>
      </c>
      <c r="W99" s="162" t="e">
        <f aca="false">VLOOKUP(U99,PRODUTOS!N:Q,3,0)</f>
        <v>#N/A</v>
      </c>
      <c r="X99" s="162" t="e">
        <f aca="false">VLOOKUP(U99,PRODUTOS!N:Q,4,0)</f>
        <v>#N/A</v>
      </c>
      <c r="Y99" s="165" t="e">
        <f aca="false">X99/T99</f>
        <v>#N/A</v>
      </c>
      <c r="Z99" s="162"/>
      <c r="AA99" s="162"/>
      <c r="AB99" s="162"/>
    </row>
    <row r="100" customFormat="false" ht="15" hidden="false" customHeight="false" outlineLevel="0" collapsed="false">
      <c r="A100" s="43" t="n">
        <v>26</v>
      </c>
      <c r="B100" s="1" t="s">
        <v>343</v>
      </c>
      <c r="C100" s="1" t="n">
        <v>1558</v>
      </c>
      <c r="D100" s="1" t="n">
        <v>11113</v>
      </c>
      <c r="E100" s="114" t="s">
        <v>315</v>
      </c>
      <c r="F100" s="162" t="n">
        <v>58250000</v>
      </c>
      <c r="G100" s="0" t="s">
        <v>2770</v>
      </c>
      <c r="H100" s="166"/>
      <c r="I100" s="162" t="n">
        <v>600</v>
      </c>
      <c r="J100" s="0" t="n">
        <v>600</v>
      </c>
      <c r="K100" s="0" t="n">
        <v>600</v>
      </c>
      <c r="L100" s="0"/>
      <c r="M100" s="0"/>
      <c r="N100" s="0" t="n">
        <v>600</v>
      </c>
      <c r="O100" s="0"/>
      <c r="P100" s="0" t="n">
        <v>600</v>
      </c>
      <c r="Q100" s="0"/>
      <c r="R100" s="0"/>
      <c r="S100" s="0"/>
      <c r="T100" s="162" t="n">
        <f aca="false">SUM(H100:S100)</f>
        <v>3000</v>
      </c>
      <c r="U100" s="164" t="str">
        <f aca="false">CONCATENATE(D100,G100)</f>
        <v>11113AGENTES COMUNITÁRIOS DE DESENVOLVIMENTO, QUE ATUARÃO NAS AÇÕES DE ECONOMIA SOLIDÁRIA CAPACITADOS</v>
      </c>
      <c r="V100" s="162" t="e">
        <f aca="false">VLOOKUP(U100,PRODUTOS!N:O,2,0)</f>
        <v>#N/A</v>
      </c>
      <c r="W100" s="162" t="e">
        <f aca="false">VLOOKUP(U100,PRODUTOS!N:Q,3,0)</f>
        <v>#N/A</v>
      </c>
      <c r="X100" s="162" t="e">
        <f aca="false">VLOOKUP(U100,PRODUTOS!N:Q,4,0)</f>
        <v>#N/A</v>
      </c>
      <c r="Y100" s="165" t="e">
        <f aca="false">X100/T100</f>
        <v>#N/A</v>
      </c>
      <c r="Z100" s="162"/>
      <c r="AA100" s="162"/>
      <c r="AB100" s="162"/>
    </row>
    <row r="101" customFormat="false" ht="15" hidden="false" customHeight="false" outlineLevel="0" collapsed="false">
      <c r="A101" s="43" t="n">
        <v>26</v>
      </c>
      <c r="B101" s="1" t="s">
        <v>343</v>
      </c>
      <c r="C101" s="1" t="n">
        <v>1558</v>
      </c>
      <c r="D101" s="1" t="n">
        <v>11113</v>
      </c>
      <c r="E101" s="114" t="s">
        <v>315</v>
      </c>
      <c r="F101" s="162" t="n">
        <v>58250000</v>
      </c>
      <c r="G101" s="0" t="s">
        <v>2774</v>
      </c>
      <c r="H101" s="166"/>
      <c r="I101" s="162"/>
      <c r="J101" s="0" t="n">
        <v>150</v>
      </c>
      <c r="K101" s="0" t="n">
        <v>150</v>
      </c>
      <c r="L101" s="0" t="n">
        <v>350</v>
      </c>
      <c r="M101" s="0" t="n">
        <v>150</v>
      </c>
      <c r="N101" s="0" t="n">
        <v>150</v>
      </c>
      <c r="O101" s="0" t="n">
        <v>150</v>
      </c>
      <c r="P101" s="0" t="n">
        <v>150</v>
      </c>
      <c r="Q101" s="0" t="n">
        <v>150</v>
      </c>
      <c r="R101" s="0"/>
      <c r="S101" s="0"/>
      <c r="T101" s="162" t="n">
        <f aca="false">SUM(H101:S101)</f>
        <v>1400</v>
      </c>
      <c r="U101" s="164" t="str">
        <f aca="false">CONCATENATE(D101,G101)</f>
        <v>11113CONSULTORIAS E FORMALIZAÇÕES DE EMPREENDIMENTOS PRODUTIVOS INDIVIDUAIS REALIZADAS</v>
      </c>
      <c r="V101" s="162" t="e">
        <f aca="false">VLOOKUP(U101,PRODUTOS!N:O,2,0)</f>
        <v>#N/A</v>
      </c>
      <c r="W101" s="162" t="e">
        <f aca="false">VLOOKUP(U101,PRODUTOS!N:Q,3,0)</f>
        <v>#N/A</v>
      </c>
      <c r="X101" s="162" t="e">
        <f aca="false">VLOOKUP(U101,PRODUTOS!N:Q,4,0)</f>
        <v>#N/A</v>
      </c>
      <c r="Y101" s="165" t="e">
        <f aca="false">X101/T101</f>
        <v>#N/A</v>
      </c>
      <c r="Z101" s="162"/>
      <c r="AA101" s="162"/>
      <c r="AB101" s="162"/>
    </row>
    <row r="102" customFormat="false" ht="15" hidden="false" customHeight="false" outlineLevel="0" collapsed="false">
      <c r="A102" s="43" t="n">
        <v>32</v>
      </c>
      <c r="B102" s="1" t="s">
        <v>353</v>
      </c>
      <c r="C102" s="1" t="n">
        <v>2492</v>
      </c>
      <c r="D102" s="1" t="n">
        <v>11113</v>
      </c>
      <c r="E102" s="114" t="s">
        <v>315</v>
      </c>
      <c r="F102" s="162" t="n">
        <v>1300000</v>
      </c>
      <c r="G102" s="0" t="s">
        <v>356</v>
      </c>
      <c r="H102" s="163" t="n">
        <v>200</v>
      </c>
      <c r="I102" s="162"/>
      <c r="J102" s="0"/>
      <c r="K102" s="0"/>
      <c r="L102" s="0"/>
      <c r="M102" s="0"/>
      <c r="N102" s="0"/>
      <c r="O102" s="0"/>
      <c r="P102" s="0"/>
      <c r="Q102" s="0"/>
      <c r="R102" s="0"/>
      <c r="S102" s="0"/>
      <c r="T102" s="162" t="n">
        <f aca="false">SUM(H102:S102)</f>
        <v>200</v>
      </c>
      <c r="U102" s="164" t="str">
        <f aca="false">CONCATENATE(D102,G102)</f>
        <v>11113AQUISIÇÃO DE MOBILIARIO E PRODUTOS DE INFORMÁTICA</v>
      </c>
      <c r="V102" s="162" t="str">
        <f aca="false">VLOOKUP(U102,PRODUTOS!N:O,2,0)</f>
        <v>AQUISIÇÃO DE MOBILIARIO E PRODUTOS DE INFORMÁTICA</v>
      </c>
      <c r="W102" s="162" t="str">
        <f aca="false">VLOOKUP(U102,PRODUTOS!N:Q,3,0)</f>
        <v>UNIDADE</v>
      </c>
      <c r="X102" s="162" t="n">
        <f aca="false">VLOOKUP(U102,PRODUTOS!N:Q,4,0)</f>
        <v>50</v>
      </c>
      <c r="Y102" s="165" t="n">
        <f aca="false">X102/T102</f>
        <v>0.25</v>
      </c>
      <c r="Z102" s="162"/>
      <c r="AA102" s="162"/>
      <c r="AB102" s="162"/>
    </row>
    <row r="103" customFormat="false" ht="15" hidden="false" customHeight="false" outlineLevel="0" collapsed="false">
      <c r="A103" s="43" t="n">
        <v>32</v>
      </c>
      <c r="B103" s="1" t="s">
        <v>357</v>
      </c>
      <c r="C103" s="1" t="n">
        <v>1554</v>
      </c>
      <c r="D103" s="1" t="n">
        <v>11113</v>
      </c>
      <c r="E103" s="114" t="s">
        <v>315</v>
      </c>
      <c r="F103" s="162" t="n">
        <v>2000000</v>
      </c>
      <c r="G103" s="0" t="s">
        <v>358</v>
      </c>
      <c r="H103" s="163" t="n">
        <v>16</v>
      </c>
      <c r="I103" s="162"/>
      <c r="J103" s="0"/>
      <c r="K103" s="0"/>
      <c r="L103" s="0"/>
      <c r="M103" s="0"/>
      <c r="N103" s="0"/>
      <c r="O103" s="0"/>
      <c r="P103" s="0"/>
      <c r="Q103" s="0"/>
      <c r="R103" s="0"/>
      <c r="S103" s="0"/>
      <c r="T103" s="162" t="n">
        <f aca="false">SUM(H103:S103)</f>
        <v>16</v>
      </c>
      <c r="U103" s="164" t="str">
        <f aca="false">CONCATENATE(D103,G103)</f>
        <v>11113ENCONTRO DE JOVENS DAS CASAS DE JUVENTUDE</v>
      </c>
      <c r="V103" s="162" t="str">
        <f aca="false">VLOOKUP(U103,PRODUTOS!N:O,2,0)</f>
        <v>ENCONTRO DE JOVENS DAS CASAS DE JUVENTUDE</v>
      </c>
      <c r="W103" s="162" t="str">
        <f aca="false">VLOOKUP(U103,PRODUTOS!N:Q,3,0)</f>
        <v>EVENTO</v>
      </c>
      <c r="X103" s="162" t="n">
        <f aca="false">VLOOKUP(U103,PRODUTOS!N:Q,4,0)</f>
        <v>4</v>
      </c>
      <c r="Y103" s="165" t="n">
        <f aca="false">X103/T103</f>
        <v>0.25</v>
      </c>
      <c r="Z103" s="162"/>
      <c r="AA103" s="162"/>
      <c r="AB103" s="162"/>
    </row>
    <row r="104" customFormat="false" ht="15" hidden="false" customHeight="false" outlineLevel="0" collapsed="false">
      <c r="A104" s="43" t="n">
        <v>32</v>
      </c>
      <c r="B104" s="1" t="s">
        <v>357</v>
      </c>
      <c r="C104" s="1" t="n">
        <v>1554</v>
      </c>
      <c r="D104" s="1" t="n">
        <v>11113</v>
      </c>
      <c r="E104" s="114" t="s">
        <v>315</v>
      </c>
      <c r="F104" s="162" t="n">
        <v>2000000</v>
      </c>
      <c r="G104" s="0" t="s">
        <v>359</v>
      </c>
      <c r="H104" s="163" t="n">
        <v>250</v>
      </c>
      <c r="I104" s="162"/>
      <c r="J104" s="0"/>
      <c r="K104" s="0"/>
      <c r="L104" s="0"/>
      <c r="M104" s="0"/>
      <c r="N104" s="0"/>
      <c r="O104" s="0"/>
      <c r="P104" s="0"/>
      <c r="Q104" s="0"/>
      <c r="R104" s="0"/>
      <c r="S104" s="0"/>
      <c r="T104" s="162" t="n">
        <f aca="false">SUM(H104:S104)</f>
        <v>250</v>
      </c>
      <c r="U104" s="164" t="str">
        <f aca="false">CONCATENATE(D104,G104)</f>
        <v>11113ESPAÇOS DE INTEGRAÇÃO COM CULTURA, ESPORTE, LAZER E EDUCAÇÃO</v>
      </c>
      <c r="V104" s="162" t="str">
        <f aca="false">VLOOKUP(U104,PRODUTOS!N:O,2,0)</f>
        <v>ESPAÇOS DE INTEGRAÇÃO COM CULTURA, ESPORTE, LAZER E EDUCAÇÃO</v>
      </c>
      <c r="W104" s="162" t="str">
        <f aca="false">VLOOKUP(U104,PRODUTOS!N:Q,3,0)</f>
        <v>UNIDADE</v>
      </c>
      <c r="X104" s="162" t="n">
        <f aca="false">VLOOKUP(U104,PRODUTOS!N:Q,4,0)</f>
        <v>70</v>
      </c>
      <c r="Y104" s="165" t="n">
        <f aca="false">X104/T104</f>
        <v>0.28</v>
      </c>
      <c r="Z104" s="162"/>
      <c r="AA104" s="162"/>
      <c r="AB104" s="162"/>
    </row>
    <row r="105" customFormat="false" ht="15" hidden="false" customHeight="false" outlineLevel="0" collapsed="false">
      <c r="A105" s="43" t="n">
        <v>32</v>
      </c>
      <c r="B105" s="1" t="s">
        <v>350</v>
      </c>
      <c r="C105" s="1" t="n">
        <v>1584</v>
      </c>
      <c r="D105" s="1" t="n">
        <v>11113</v>
      </c>
      <c r="E105" s="114" t="s">
        <v>315</v>
      </c>
      <c r="F105" s="162" t="n">
        <v>250000</v>
      </c>
      <c r="G105" s="0" t="s">
        <v>351</v>
      </c>
      <c r="H105" s="163" t="n">
        <v>224</v>
      </c>
      <c r="I105" s="162"/>
      <c r="J105" s="0"/>
      <c r="K105" s="0"/>
      <c r="L105" s="0"/>
      <c r="M105" s="0"/>
      <c r="N105" s="0"/>
      <c r="O105" s="0"/>
      <c r="P105" s="0"/>
      <c r="Q105" s="0"/>
      <c r="R105" s="0"/>
      <c r="S105" s="0"/>
      <c r="T105" s="162" t="n">
        <f aca="false">SUM(H105:S105)</f>
        <v>224</v>
      </c>
      <c r="U105" s="164" t="str">
        <f aca="false">CONCATENATE(D105,G105)</f>
        <v>11113ESTRUTURAÇÃO DOS CONSELHOS MUNICIPAIS DE DIREITOS DA JUVENTUDE</v>
      </c>
      <c r="V105" s="162" t="str">
        <f aca="false">VLOOKUP(U105,PRODUTOS!N:O,2,0)</f>
        <v>ESTRUTURAÇÃO DOS CONSELHOS MUNICIPAIS DE DIREITOS DA JUVENTUDE</v>
      </c>
      <c r="W105" s="162" t="str">
        <f aca="false">VLOOKUP(U105,PRODUTOS!N:Q,3,0)</f>
        <v>UNIDADE</v>
      </c>
      <c r="X105" s="162" t="n">
        <f aca="false">VLOOKUP(U105,PRODUTOS!N:Q,4,0)</f>
        <v>60</v>
      </c>
      <c r="Y105" s="165" t="n">
        <f aca="false">X105/T105</f>
        <v>0.267857142857143</v>
      </c>
      <c r="Z105" s="162"/>
      <c r="AA105" s="162"/>
      <c r="AB105" s="162"/>
    </row>
    <row r="106" customFormat="false" ht="15" hidden="false" customHeight="false" outlineLevel="0" collapsed="false">
      <c r="A106" s="43" t="n">
        <v>32</v>
      </c>
      <c r="B106" s="1" t="s">
        <v>357</v>
      </c>
      <c r="C106" s="1" t="n">
        <v>1554</v>
      </c>
      <c r="D106" s="1" t="n">
        <v>11113</v>
      </c>
      <c r="E106" s="114" t="s">
        <v>315</v>
      </c>
      <c r="F106" s="162" t="n">
        <v>2000000</v>
      </c>
      <c r="G106" s="0" t="s">
        <v>360</v>
      </c>
      <c r="H106" s="163" t="n">
        <v>8</v>
      </c>
      <c r="I106" s="162"/>
      <c r="J106" s="0"/>
      <c r="K106" s="0"/>
      <c r="L106" s="0"/>
      <c r="M106" s="0"/>
      <c r="N106" s="0"/>
      <c r="O106" s="0"/>
      <c r="P106" s="0"/>
      <c r="Q106" s="0"/>
      <c r="R106" s="0"/>
      <c r="S106" s="0"/>
      <c r="T106" s="162" t="n">
        <f aca="false">SUM(H106:S106)</f>
        <v>8</v>
      </c>
      <c r="U106" s="164" t="str">
        <f aca="false">CONCATENATE(D106,G106)</f>
        <v>11113FORMAÇÃO DE GESTORES DAS CASAS DE JUVENTUDE</v>
      </c>
      <c r="V106" s="162" t="str">
        <f aca="false">VLOOKUP(U106,PRODUTOS!N:O,2,0)</f>
        <v>FORMAÇÃO DE GESTORES DAS CASAS DE JUVENTUDE</v>
      </c>
      <c r="W106" s="162" t="str">
        <f aca="false">VLOOKUP(U106,PRODUTOS!N:Q,3,0)</f>
        <v>CAPACITAÇÃO</v>
      </c>
      <c r="X106" s="162" t="n">
        <f aca="false">VLOOKUP(U106,PRODUTOS!N:Q,4,0)</f>
        <v>2</v>
      </c>
      <c r="Y106" s="165" t="n">
        <f aca="false">X106/T106</f>
        <v>0.25</v>
      </c>
      <c r="Z106" s="162"/>
      <c r="AA106" s="162"/>
      <c r="AB106" s="162"/>
    </row>
    <row r="107" customFormat="false" ht="15" hidden="false" customHeight="false" outlineLevel="0" collapsed="false">
      <c r="A107" s="43" t="n">
        <v>32</v>
      </c>
      <c r="B107" s="1" t="s">
        <v>357</v>
      </c>
      <c r="C107" s="1" t="n">
        <v>1554</v>
      </c>
      <c r="D107" s="1" t="n">
        <v>11113</v>
      </c>
      <c r="E107" s="114" t="s">
        <v>315</v>
      </c>
      <c r="F107" s="162" t="n">
        <v>2000000</v>
      </c>
      <c r="G107" s="0" t="s">
        <v>361</v>
      </c>
      <c r="H107" s="163" t="n">
        <v>22000</v>
      </c>
      <c r="I107" s="162"/>
      <c r="J107" s="0"/>
      <c r="K107" s="0"/>
      <c r="L107" s="0"/>
      <c r="M107" s="0"/>
      <c r="N107" s="0"/>
      <c r="O107" s="0"/>
      <c r="P107" s="0"/>
      <c r="Q107" s="0"/>
      <c r="R107" s="0"/>
      <c r="S107" s="0"/>
      <c r="T107" s="162" t="n">
        <f aca="false">SUM(H107:S107)</f>
        <v>22000</v>
      </c>
      <c r="U107" s="164" t="str">
        <f aca="false">CONCATENATE(D107,G107)</f>
        <v>11113JOVENS ATENDIDOS NAS CASAS DE JUVENTUDE</v>
      </c>
      <c r="V107" s="162" t="str">
        <f aca="false">VLOOKUP(U107,PRODUTOS!N:O,2,0)</f>
        <v>JOVENS ATENDIDOS NAS CASAS DE JUVENTUDE</v>
      </c>
      <c r="W107" s="162" t="str">
        <f aca="false">VLOOKUP(U107,PRODUTOS!N:Q,3,0)</f>
        <v>JOVEM</v>
      </c>
      <c r="X107" s="162" t="n">
        <f aca="false">VLOOKUP(U107,PRODUTOS!N:Q,4,0)</f>
        <v>6000</v>
      </c>
      <c r="Y107" s="165" t="n">
        <f aca="false">X107/T107</f>
        <v>0.272727272727273</v>
      </c>
      <c r="Z107" s="162"/>
      <c r="AA107" s="162"/>
      <c r="AB107" s="162"/>
    </row>
    <row r="108" customFormat="false" ht="15" hidden="false" customHeight="false" outlineLevel="0" collapsed="false">
      <c r="A108" s="43" t="n">
        <v>32</v>
      </c>
      <c r="B108" s="1" t="s">
        <v>353</v>
      </c>
      <c r="C108" s="1" t="n">
        <v>2492</v>
      </c>
      <c r="D108" s="1" t="n">
        <v>11113</v>
      </c>
      <c r="E108" s="114" t="s">
        <v>315</v>
      </c>
      <c r="F108" s="162" t="n">
        <v>1300000</v>
      </c>
      <c r="G108" s="0" t="s">
        <v>354</v>
      </c>
      <c r="H108" s="163" t="n">
        <v>36</v>
      </c>
      <c r="I108" s="162"/>
      <c r="J108" s="0"/>
      <c r="K108" s="0"/>
      <c r="L108" s="0"/>
      <c r="M108" s="0"/>
      <c r="N108" s="0"/>
      <c r="O108" s="0"/>
      <c r="P108" s="0"/>
      <c r="Q108" s="0"/>
      <c r="R108" s="0"/>
      <c r="S108" s="0"/>
      <c r="T108" s="162" t="n">
        <f aca="false">SUM(H108:S108)</f>
        <v>36</v>
      </c>
      <c r="U108" s="164" t="str">
        <f aca="false">CONCATENATE(D108,G108)</f>
        <v>11113REALIZAÇÃO DE CAPACITAÇÕES: CURSOS, PALESTRAS E OFICINAS</v>
      </c>
      <c r="V108" s="162" t="str">
        <f aca="false">VLOOKUP(U108,PRODUTOS!N:O,2,0)</f>
        <v>REALIZAÇÃO DE CAPACITAÇÕES: CURSOS, PALESTRAS E OFICINAS</v>
      </c>
      <c r="W108" s="162" t="str">
        <f aca="false">VLOOKUP(U108,PRODUTOS!N:Q,3,0)</f>
        <v>CAPACITAÇÃO</v>
      </c>
      <c r="X108" s="162" t="n">
        <f aca="false">VLOOKUP(U108,PRODUTOS!N:Q,4,0)</f>
        <v>10</v>
      </c>
      <c r="Y108" s="165" t="n">
        <f aca="false">X108/T108</f>
        <v>0.277777777777778</v>
      </c>
      <c r="Z108" s="162"/>
      <c r="AA108" s="162"/>
      <c r="AB108" s="162"/>
    </row>
    <row r="109" customFormat="false" ht="15" hidden="false" customHeight="false" outlineLevel="0" collapsed="false">
      <c r="A109" s="43" t="n">
        <v>32</v>
      </c>
      <c r="B109" s="1" t="s">
        <v>353</v>
      </c>
      <c r="C109" s="1" t="n">
        <v>2492</v>
      </c>
      <c r="D109" s="1" t="n">
        <v>11113</v>
      </c>
      <c r="E109" s="114" t="s">
        <v>315</v>
      </c>
      <c r="F109" s="162" t="n">
        <v>1300000</v>
      </c>
      <c r="G109" s="0" t="s">
        <v>3619</v>
      </c>
      <c r="H109" s="163" t="n">
        <v>3</v>
      </c>
      <c r="I109" s="162"/>
      <c r="J109" s="0"/>
      <c r="K109" s="0"/>
      <c r="L109" s="0"/>
      <c r="M109" s="0"/>
      <c r="N109" s="0"/>
      <c r="O109" s="0"/>
      <c r="P109" s="0"/>
      <c r="Q109" s="0"/>
      <c r="R109" s="0"/>
      <c r="S109" s="0"/>
      <c r="T109" s="162" t="n">
        <f aca="false">SUM(H109:S109)</f>
        <v>3</v>
      </c>
      <c r="U109" s="164" t="str">
        <f aca="false">CONCATENATE(D109,G109)</f>
        <v>11113ESTRUTURAÇÃO E REFORMA DO NÚCLEO</v>
      </c>
      <c r="V109" s="162" t="e">
        <f aca="false">VLOOKUP(U109,PRODUTOS!N:O,2,0)</f>
        <v>#N/A</v>
      </c>
      <c r="W109" s="162" t="e">
        <f aca="false">VLOOKUP(U109,PRODUTOS!N:Q,3,0)</f>
        <v>#N/A</v>
      </c>
      <c r="X109" s="162" t="e">
        <f aca="false">VLOOKUP(U109,PRODUTOS!N:Q,4,0)</f>
        <v>#N/A</v>
      </c>
      <c r="Y109" s="165" t="e">
        <f aca="false">X109/T109</f>
        <v>#N/A</v>
      </c>
      <c r="Z109" s="162"/>
      <c r="AA109" s="162"/>
      <c r="AB109" s="162"/>
    </row>
    <row r="110" customFormat="false" ht="15" hidden="false" customHeight="false" outlineLevel="0" collapsed="false">
      <c r="A110" s="43" t="n">
        <v>32</v>
      </c>
      <c r="B110" s="1" t="s">
        <v>350</v>
      </c>
      <c r="C110" s="1" t="n">
        <v>1584</v>
      </c>
      <c r="D110" s="1" t="n">
        <v>11113</v>
      </c>
      <c r="E110" s="114" t="s">
        <v>315</v>
      </c>
      <c r="F110" s="162" t="n">
        <v>250000</v>
      </c>
      <c r="G110" s="0" t="s">
        <v>351</v>
      </c>
      <c r="H110" s="166"/>
      <c r="I110" s="162"/>
      <c r="J110" s="0"/>
      <c r="K110" s="0"/>
      <c r="L110" s="162" t="n">
        <v>1</v>
      </c>
      <c r="M110" s="0"/>
      <c r="N110" s="0"/>
      <c r="O110" s="0"/>
      <c r="P110" s="0"/>
      <c r="Q110" s="0"/>
      <c r="R110" s="0"/>
      <c r="S110" s="0"/>
      <c r="T110" s="162" t="n">
        <f aca="false">SUM(H110:S110)</f>
        <v>1</v>
      </c>
      <c r="U110" s="164" t="str">
        <f aca="false">CONCATENATE(D110,G110)</f>
        <v>11113ESTRUTURAÇÃO DOS CONSELHOS MUNICIPAIS DE DIREITOS DA JUVENTUDE</v>
      </c>
      <c r="V110" s="162" t="str">
        <f aca="false">VLOOKUP(U110,PRODUTOS!N:O,2,0)</f>
        <v>ESTRUTURAÇÃO DOS CONSELHOS MUNICIPAIS DE DIREITOS DA JUVENTUDE</v>
      </c>
      <c r="W110" s="162" t="str">
        <f aca="false">VLOOKUP(U110,PRODUTOS!N:Q,3,0)</f>
        <v>UNIDADE</v>
      </c>
      <c r="X110" s="162" t="n">
        <f aca="false">VLOOKUP(U110,PRODUTOS!N:Q,4,0)</f>
        <v>60</v>
      </c>
      <c r="Y110" s="165" t="n">
        <f aca="false">X110/T110</f>
        <v>60</v>
      </c>
      <c r="Z110" s="162"/>
      <c r="AA110" s="162"/>
      <c r="AB110" s="162"/>
    </row>
    <row r="111" customFormat="false" ht="15" hidden="false" customHeight="false" outlineLevel="0" collapsed="false">
      <c r="A111" s="43" t="n">
        <v>90</v>
      </c>
      <c r="B111" s="1" t="s">
        <v>362</v>
      </c>
      <c r="C111" s="1" t="n">
        <v>1596</v>
      </c>
      <c r="D111" s="1" t="n">
        <v>11113</v>
      </c>
      <c r="E111" s="114" t="s">
        <v>315</v>
      </c>
      <c r="F111" s="162" t="n">
        <v>250000</v>
      </c>
      <c r="G111" s="0" t="s">
        <v>363</v>
      </c>
      <c r="H111" s="166"/>
      <c r="I111" s="162"/>
      <c r="J111" s="0"/>
      <c r="K111" s="0"/>
      <c r="L111" s="162" t="n">
        <v>19</v>
      </c>
      <c r="M111" s="0"/>
      <c r="N111" s="0"/>
      <c r="O111" s="0"/>
      <c r="P111" s="0"/>
      <c r="Q111" s="0"/>
      <c r="R111" s="0"/>
      <c r="S111" s="0"/>
      <c r="T111" s="162" t="n">
        <f aca="false">SUM(H111:S111)</f>
        <v>19</v>
      </c>
      <c r="U111" s="164" t="str">
        <f aca="false">CONCATENATE(D111,G111)</f>
        <v>11113CAPACITAÇÃO DE SERVIDORES</v>
      </c>
      <c r="V111" s="162" t="str">
        <f aca="false">VLOOKUP(U111,PRODUTOS!N:O,2,0)</f>
        <v>CAPACITAÇÃO DE SERVIDORES</v>
      </c>
      <c r="W111" s="162" t="str">
        <f aca="false">VLOOKUP(U111,PRODUTOS!N:Q,3,0)</f>
        <v>SERVIDOR CAPACITADO</v>
      </c>
      <c r="X111" s="162" t="n">
        <f aca="false">VLOOKUP(U111,PRODUTOS!N:Q,4,0)</f>
        <v>5</v>
      </c>
      <c r="Y111" s="165" t="n">
        <f aca="false">X111/T111</f>
        <v>0.263157894736842</v>
      </c>
      <c r="Z111" s="162"/>
      <c r="AA111" s="162"/>
      <c r="AB111" s="162"/>
    </row>
    <row r="112" customFormat="false" ht="15" hidden="false" customHeight="false" outlineLevel="0" collapsed="false">
      <c r="A112" s="43" t="n">
        <v>31</v>
      </c>
      <c r="B112" s="1" t="s">
        <v>377</v>
      </c>
      <c r="C112" s="1" t="n">
        <v>2177</v>
      </c>
      <c r="D112" s="1" t="n">
        <v>11114</v>
      </c>
      <c r="E112" s="114" t="s">
        <v>365</v>
      </c>
      <c r="F112" s="162" t="n">
        <v>1600000</v>
      </c>
      <c r="G112" s="0" t="s">
        <v>378</v>
      </c>
      <c r="H112" s="163" t="n">
        <v>90000</v>
      </c>
      <c r="I112" s="162"/>
      <c r="J112" s="0"/>
      <c r="K112" s="0"/>
      <c r="L112" s="0"/>
      <c r="M112" s="0"/>
      <c r="N112" s="0"/>
      <c r="O112" s="0"/>
      <c r="P112" s="0"/>
      <c r="Q112" s="0"/>
      <c r="R112" s="0"/>
      <c r="S112" s="0"/>
      <c r="T112" s="162" t="n">
        <f aca="false">SUM(H112:S112)</f>
        <v>90000</v>
      </c>
      <c r="U112" s="164" t="str">
        <f aca="false">CONCATENATE(D112,G112)</f>
        <v>11114ACESSO AS POLITICAS DE ENFRENTAMENTO ÀS DROGAS AOS SEGMENTOS VULNERAVEIS AMPLIADO</v>
      </c>
      <c r="V112" s="162" t="str">
        <f aca="false">VLOOKUP(U112,PRODUTOS!N:O,2,0)</f>
        <v>ACESSO AS POLITICAS DE ENFRENTAMENTO ÀS DROGAS AOS SEGMENTOS VULNERAVEIS AMPLIADO</v>
      </c>
      <c r="W112" s="162" t="str">
        <f aca="false">VLOOKUP(U112,PRODUTOS!N:Q,3,0)</f>
        <v>PESSOAS</v>
      </c>
      <c r="X112" s="162" t="n">
        <f aca="false">VLOOKUP(U112,PRODUTOS!N:Q,4,0)</f>
        <v>2250</v>
      </c>
      <c r="Y112" s="165" t="n">
        <f aca="false">X112/T112</f>
        <v>0.025</v>
      </c>
      <c r="Z112" s="162"/>
      <c r="AA112" s="162"/>
      <c r="AB112" s="162"/>
    </row>
    <row r="113" customFormat="false" ht="15" hidden="false" customHeight="false" outlineLevel="0" collapsed="false">
      <c r="A113" s="43" t="n">
        <v>31</v>
      </c>
      <c r="B113" s="1" t="s">
        <v>382</v>
      </c>
      <c r="C113" s="1" t="n">
        <v>2671</v>
      </c>
      <c r="D113" s="1" t="n">
        <v>11114</v>
      </c>
      <c r="E113" s="114" t="s">
        <v>365</v>
      </c>
      <c r="F113" s="162" t="n">
        <v>525000</v>
      </c>
      <c r="G113" s="0" t="s">
        <v>383</v>
      </c>
      <c r="H113" s="163" t="n">
        <v>3000</v>
      </c>
      <c r="I113" s="162"/>
      <c r="J113" s="0"/>
      <c r="K113" s="0"/>
      <c r="L113" s="0"/>
      <c r="M113" s="0"/>
      <c r="N113" s="0"/>
      <c r="O113" s="0"/>
      <c r="P113" s="0"/>
      <c r="Q113" s="0"/>
      <c r="R113" s="0"/>
      <c r="S113" s="0"/>
      <c r="T113" s="162" t="n">
        <f aca="false">SUM(H113:S113)</f>
        <v>3000</v>
      </c>
      <c r="U113" s="164" t="str">
        <f aca="false">CONCATENATE(D113,G113)</f>
        <v>11114ACOLHIMENTO E TRIAGEM PARA DEPENDENTES QUIMICOS E FAMILIARES</v>
      </c>
      <c r="V113" s="162" t="str">
        <f aca="false">VLOOKUP(U113,PRODUTOS!N:O,2,0)</f>
        <v>ACOLHIMENTO E TRIAGEM PARA DEPENDENTES QUIMICOS E FAMILIARES</v>
      </c>
      <c r="W113" s="162" t="str">
        <f aca="false">VLOOKUP(U113,PRODUTOS!N:Q,3,0)</f>
        <v>PESSOAS</v>
      </c>
      <c r="X113" s="162" t="n">
        <f aca="false">VLOOKUP(U113,PRODUTOS!N:Q,4,0)</f>
        <v>1000</v>
      </c>
      <c r="Y113" s="165" t="n">
        <f aca="false">X113/T113</f>
        <v>0.333333333333333</v>
      </c>
      <c r="Z113" s="162"/>
      <c r="AA113" s="162"/>
      <c r="AB113" s="162"/>
    </row>
    <row r="114" customFormat="false" ht="15" hidden="false" customHeight="false" outlineLevel="0" collapsed="false">
      <c r="A114" s="43" t="n">
        <v>31</v>
      </c>
      <c r="B114" s="1" t="s">
        <v>369</v>
      </c>
      <c r="C114" s="1" t="n">
        <v>2573</v>
      </c>
      <c r="D114" s="1" t="n">
        <v>11114</v>
      </c>
      <c r="E114" s="114" t="s">
        <v>365</v>
      </c>
      <c r="F114" s="162" t="n">
        <v>45000000</v>
      </c>
      <c r="G114" s="0" t="s">
        <v>370</v>
      </c>
      <c r="H114" s="163" t="n">
        <v>1500</v>
      </c>
      <c r="I114" s="162"/>
      <c r="J114" s="0"/>
      <c r="K114" s="0"/>
      <c r="L114" s="0"/>
      <c r="M114" s="0"/>
      <c r="N114" s="0"/>
      <c r="O114" s="0"/>
      <c r="P114" s="0"/>
      <c r="Q114" s="0"/>
      <c r="R114" s="0"/>
      <c r="S114" s="0"/>
      <c r="T114" s="162" t="n">
        <f aca="false">SUM(H114:S114)</f>
        <v>1500</v>
      </c>
      <c r="U114" s="164" t="str">
        <f aca="false">CONCATENATE(D114,G114)</f>
        <v>11114ACOMPANHAMENTO E ARTICULAÇÃO DE INCIATIVAS PARA AMPLIAÇÃO DE VAGAS DE ATENDIMENTO A PESSOA COM DEPENDÊNCIA QUÍMICA REALIZADAS</v>
      </c>
      <c r="V114" s="162" t="str">
        <f aca="false">VLOOKUP(U114,PRODUTOS!N:O,2,0)</f>
        <v>ACOMPANHAMENTO E ARTICULAÇÃO DE INCIATIVAS PARA AMPLIAÇÃO DE VAGAS DE ATENDIMENTO A PESSOA COM DEPENDÊNCIA QUÍMICA REALIZADAS</v>
      </c>
      <c r="W114" s="162" t="str">
        <f aca="false">VLOOKUP(U114,PRODUTOS!N:Q,3,0)</f>
        <v>PESSOAS</v>
      </c>
      <c r="X114" s="162" t="n">
        <f aca="false">VLOOKUP(U114,PRODUTOS!N:Q,4,0)</f>
        <v>500</v>
      </c>
      <c r="Y114" s="165" t="n">
        <f aca="false">X114/T114</f>
        <v>0.333333333333333</v>
      </c>
      <c r="Z114" s="162"/>
      <c r="AA114" s="162"/>
      <c r="AB114" s="162"/>
    </row>
    <row r="115" customFormat="false" ht="15" hidden="false" customHeight="false" outlineLevel="0" collapsed="false">
      <c r="A115" s="43" t="n">
        <v>31</v>
      </c>
      <c r="B115" s="1" t="s">
        <v>369</v>
      </c>
      <c r="C115" s="1" t="n">
        <v>2573</v>
      </c>
      <c r="D115" s="1" t="n">
        <v>11114</v>
      </c>
      <c r="E115" s="114" t="s">
        <v>365</v>
      </c>
      <c r="F115" s="162" t="n">
        <v>45000000</v>
      </c>
      <c r="G115" s="0" t="s">
        <v>372</v>
      </c>
      <c r="H115" s="163" t="n">
        <v>100</v>
      </c>
      <c r="I115" s="162"/>
      <c r="J115" s="0"/>
      <c r="K115" s="0"/>
      <c r="L115" s="0"/>
      <c r="M115" s="0"/>
      <c r="N115" s="0"/>
      <c r="O115" s="0"/>
      <c r="P115" s="0"/>
      <c r="Q115" s="0"/>
      <c r="R115" s="0"/>
      <c r="S115" s="0"/>
      <c r="T115" s="162" t="n">
        <f aca="false">SUM(H115:S115)</f>
        <v>100</v>
      </c>
      <c r="U115" s="164" t="str">
        <f aca="false">CONCATENATE(D115,G115)</f>
        <v>11114AMPLIAÇÃO DO APOIO TÉCNICO E FINANCEIRO AS COMUNIDADES TERAPEUTICAS</v>
      </c>
      <c r="V115" s="162" t="str">
        <f aca="false">VLOOKUP(U115,PRODUTOS!N:O,2,0)</f>
        <v>AMPLIAÇÃO DO APOIO TÉCNICO E FINANCEIRO AS COMUNIDADES TERAPEUTICAS</v>
      </c>
      <c r="W115" s="162" t="str">
        <f aca="false">VLOOKUP(U115,PRODUTOS!N:Q,3,0)</f>
        <v>PERCENTUAL</v>
      </c>
      <c r="X115" s="162" t="n">
        <f aca="false">VLOOKUP(U115,PRODUTOS!N:Q,4,0)</f>
        <v>25</v>
      </c>
      <c r="Y115" s="165" t="n">
        <f aca="false">X115/T115</f>
        <v>0.25</v>
      </c>
      <c r="Z115" s="162"/>
      <c r="AA115" s="162"/>
      <c r="AB115" s="162"/>
    </row>
    <row r="116" customFormat="false" ht="15" hidden="false" customHeight="false" outlineLevel="0" collapsed="false">
      <c r="A116" s="43" t="n">
        <v>31</v>
      </c>
      <c r="B116" s="1" t="s">
        <v>374</v>
      </c>
      <c r="C116" s="1" t="n">
        <v>2604</v>
      </c>
      <c r="D116" s="1" t="n">
        <v>11114</v>
      </c>
      <c r="E116" s="114" t="s">
        <v>365</v>
      </c>
      <c r="F116" s="162" t="n">
        <v>800000</v>
      </c>
      <c r="G116" s="0" t="s">
        <v>375</v>
      </c>
      <c r="H116" s="163" t="n">
        <v>24</v>
      </c>
      <c r="I116" s="162"/>
      <c r="J116" s="0"/>
      <c r="K116" s="0"/>
      <c r="L116" s="0"/>
      <c r="M116" s="0"/>
      <c r="N116" s="0"/>
      <c r="O116" s="0"/>
      <c r="P116" s="0"/>
      <c r="Q116" s="0"/>
      <c r="R116" s="0"/>
      <c r="S116" s="0"/>
      <c r="T116" s="162" t="n">
        <f aca="false">SUM(H116:S116)</f>
        <v>24</v>
      </c>
      <c r="U116" s="164" t="str">
        <f aca="false">CONCATENATE(D116,G116)</f>
        <v>11114APOIO E INCENTIVO AO FUNCIONAMENTO DOS CONSELHOS DE POLITICAS PÚBLICAS SOBRE DROGAS.</v>
      </c>
      <c r="V116" s="162" t="str">
        <f aca="false">VLOOKUP(U116,PRODUTOS!N:O,2,0)</f>
        <v>APOIO E INCENTIVO AO FUNCIONAMENTO DOS CONSELHOS DE POLITICAS PÚBLICAS SOBRE DROGAS.</v>
      </c>
      <c r="W116" s="162" t="str">
        <f aca="false">VLOOKUP(U116,PRODUTOS!N:Q,3,0)</f>
        <v>MUNICÍPIOS BENEFICIADOS</v>
      </c>
      <c r="X116" s="162" t="n">
        <f aca="false">VLOOKUP(U116,PRODUTOS!N:Q,4,0)</f>
        <v>24</v>
      </c>
      <c r="Y116" s="165" t="n">
        <f aca="false">X116/T116</f>
        <v>1</v>
      </c>
      <c r="Z116" s="162"/>
      <c r="AA116" s="162"/>
      <c r="AB116" s="162"/>
    </row>
    <row r="117" customFormat="false" ht="15" hidden="false" customHeight="false" outlineLevel="0" collapsed="false">
      <c r="A117" s="43" t="n">
        <v>31</v>
      </c>
      <c r="B117" s="1" t="s">
        <v>366</v>
      </c>
      <c r="C117" s="1" t="n">
        <v>2456</v>
      </c>
      <c r="D117" s="1" t="n">
        <v>11114</v>
      </c>
      <c r="E117" s="114" t="s">
        <v>365</v>
      </c>
      <c r="F117" s="162" t="n">
        <v>4800000</v>
      </c>
      <c r="G117" s="0" t="s">
        <v>367</v>
      </c>
      <c r="H117" s="163" t="n">
        <v>80</v>
      </c>
      <c r="I117" s="162"/>
      <c r="J117" s="0"/>
      <c r="K117" s="0"/>
      <c r="L117" s="0"/>
      <c r="M117" s="0"/>
      <c r="N117" s="0"/>
      <c r="O117" s="0"/>
      <c r="P117" s="0"/>
      <c r="Q117" s="0"/>
      <c r="R117" s="0"/>
      <c r="S117" s="0"/>
      <c r="T117" s="162" t="n">
        <f aca="false">SUM(H117:S117)</f>
        <v>80</v>
      </c>
      <c r="U117" s="164" t="str">
        <f aca="false">CONCATENATE(D117,G117)</f>
        <v>11114CAPACITAÇÃO DE PROFISSIONAIS, JOVENS E LIDERANÇAS COMUNITÁRIAS</v>
      </c>
      <c r="V117" s="162" t="str">
        <f aca="false">VLOOKUP(U117,PRODUTOS!N:O,2,0)</f>
        <v>CAPACITAÇÃO DE PROFISSIONAIS, JOVENS E LIDERANÇAS COMUNITÁRIAS</v>
      </c>
      <c r="W117" s="162" t="str">
        <f aca="false">VLOOKUP(U117,PRODUTOS!N:Q,3,0)</f>
        <v>CAPACITAÇÃO</v>
      </c>
      <c r="X117" s="162" t="n">
        <f aca="false">VLOOKUP(U117,PRODUTOS!N:Q,4,0)</f>
        <v>20</v>
      </c>
      <c r="Y117" s="165" t="n">
        <f aca="false">X117/T117</f>
        <v>0.25</v>
      </c>
      <c r="Z117" s="162"/>
      <c r="AA117" s="162"/>
      <c r="AB117" s="162"/>
    </row>
    <row r="118" customFormat="false" ht="15" hidden="false" customHeight="false" outlineLevel="0" collapsed="false">
      <c r="A118" s="43" t="n">
        <v>31</v>
      </c>
      <c r="B118" s="1" t="s">
        <v>379</v>
      </c>
      <c r="C118" s="1" t="n">
        <v>1560</v>
      </c>
      <c r="D118" s="1" t="n">
        <v>11114</v>
      </c>
      <c r="E118" s="114" t="s">
        <v>365</v>
      </c>
      <c r="F118" s="162" t="n">
        <v>600000</v>
      </c>
      <c r="G118" s="0" t="s">
        <v>380</v>
      </c>
      <c r="H118" s="163" t="n">
        <v>22000</v>
      </c>
      <c r="I118" s="162"/>
      <c r="J118" s="0"/>
      <c r="K118" s="0"/>
      <c r="L118" s="0"/>
      <c r="M118" s="0"/>
      <c r="N118" s="0"/>
      <c r="O118" s="0"/>
      <c r="P118" s="0"/>
      <c r="Q118" s="0"/>
      <c r="R118" s="0"/>
      <c r="S118" s="0"/>
      <c r="T118" s="162" t="n">
        <f aca="false">SUM(H118:S118)</f>
        <v>22000</v>
      </c>
      <c r="U118" s="164" t="str">
        <f aca="false">CONCATENATE(D118,G118)</f>
        <v>11114JOVENS ATENDIDOS EM ATIVIDADES SOCIOEDUCATIVAS</v>
      </c>
      <c r="V118" s="162" t="str">
        <f aca="false">VLOOKUP(U118,PRODUTOS!N:O,2,0)</f>
        <v>JOVENS ATENDIDOS EM ATIVIDADES SOCIOEDUCATIVAS</v>
      </c>
      <c r="W118" s="162" t="str">
        <f aca="false">VLOOKUP(U118,PRODUTOS!N:Q,3,0)</f>
        <v>JOVEM</v>
      </c>
      <c r="X118" s="162" t="n">
        <f aca="false">VLOOKUP(U118,PRODUTOS!N:Q,4,0)</f>
        <v>6000</v>
      </c>
      <c r="Y118" s="165" t="n">
        <f aca="false">X118/T118</f>
        <v>0.272727272727273</v>
      </c>
      <c r="Z118" s="162"/>
      <c r="AA118" s="162"/>
      <c r="AB118" s="162"/>
    </row>
    <row r="119" customFormat="false" ht="15" hidden="false" customHeight="false" outlineLevel="0" collapsed="false">
      <c r="A119" s="43" t="n">
        <v>31</v>
      </c>
      <c r="B119" s="1" t="s">
        <v>379</v>
      </c>
      <c r="C119" s="1" t="n">
        <v>1560</v>
      </c>
      <c r="D119" s="1" t="n">
        <v>11114</v>
      </c>
      <c r="E119" s="114" t="s">
        <v>365</v>
      </c>
      <c r="F119" s="162" t="n">
        <v>600000</v>
      </c>
      <c r="G119" s="0" t="s">
        <v>381</v>
      </c>
      <c r="H119" s="163" t="n">
        <v>80</v>
      </c>
      <c r="I119" s="162"/>
      <c r="J119" s="0"/>
      <c r="K119" s="0"/>
      <c r="L119" s="0"/>
      <c r="M119" s="0"/>
      <c r="N119" s="0"/>
      <c r="O119" s="0"/>
      <c r="P119" s="0"/>
      <c r="Q119" s="0"/>
      <c r="R119" s="0"/>
      <c r="S119" s="0"/>
      <c r="T119" s="162" t="n">
        <f aca="false">SUM(H119:S119)</f>
        <v>80</v>
      </c>
      <c r="U119" s="164" t="str">
        <f aca="false">CONCATENATE(D119,G119)</f>
        <v>11114PROMOÇÃO DE ATIVIDADES SOCIOEDUCATIVAS</v>
      </c>
      <c r="V119" s="162" t="str">
        <f aca="false">VLOOKUP(U119,PRODUTOS!N:O,2,0)</f>
        <v>PROMOÇÃO DE ATIVIDADES SOCIOEDUCATIVAS</v>
      </c>
      <c r="W119" s="162" t="str">
        <f aca="false">VLOOKUP(U119,PRODUTOS!N:Q,3,0)</f>
        <v>EVENTO</v>
      </c>
      <c r="X119" s="162" t="n">
        <f aca="false">VLOOKUP(U119,PRODUTOS!N:Q,4,0)</f>
        <v>20</v>
      </c>
      <c r="Y119" s="165" t="n">
        <f aca="false">X119/T119</f>
        <v>0.25</v>
      </c>
      <c r="Z119" s="162"/>
      <c r="AA119" s="162"/>
      <c r="AB119" s="162"/>
    </row>
    <row r="120" customFormat="false" ht="15" hidden="false" customHeight="false" outlineLevel="0" collapsed="false">
      <c r="A120" s="43" t="n">
        <v>31</v>
      </c>
      <c r="B120" s="1" t="s">
        <v>385</v>
      </c>
      <c r="C120" s="1" t="n">
        <v>2642</v>
      </c>
      <c r="D120" s="1" t="n">
        <v>11114</v>
      </c>
      <c r="E120" s="114" t="s">
        <v>365</v>
      </c>
      <c r="F120" s="162" t="n">
        <v>5000000</v>
      </c>
      <c r="G120" s="0" t="s">
        <v>386</v>
      </c>
      <c r="H120" s="163" t="n">
        <v>8</v>
      </c>
      <c r="I120" s="162"/>
      <c r="J120" s="0"/>
      <c r="K120" s="0"/>
      <c r="L120" s="0"/>
      <c r="M120" s="0"/>
      <c r="N120" s="0"/>
      <c r="O120" s="0"/>
      <c r="P120" s="0"/>
      <c r="Q120" s="0"/>
      <c r="R120" s="0"/>
      <c r="S120" s="0"/>
      <c r="T120" s="162" t="n">
        <f aca="false">SUM(H120:S120)</f>
        <v>8</v>
      </c>
      <c r="U120" s="164" t="str">
        <f aca="false">CONCATENATE(D120,G120)</f>
        <v>11114REALIZAÇÕES DE PALESTRAS, DISTRIBUIÇÃO DE MATERIAL, CAMPANHAS EDUCATIVAS.</v>
      </c>
      <c r="V120" s="162" t="str">
        <f aca="false">VLOOKUP(U120,PRODUTOS!N:O,2,0)</f>
        <v>REALIZAÇÕES DE PALESTRAS, DISTRIBUIÇÃO DE MATERIAL, CAMPANHAS EDUCATIVAS.</v>
      </c>
      <c r="W120" s="162" t="str">
        <f aca="false">VLOOKUP(U120,PRODUTOS!N:Q,3,0)</f>
        <v>CAMPANHAS</v>
      </c>
      <c r="X120" s="162" t="n">
        <f aca="false">VLOOKUP(U120,PRODUTOS!N:Q,4,0)</f>
        <v>3</v>
      </c>
      <c r="Y120" s="165" t="n">
        <f aca="false">X120/T120</f>
        <v>0.375</v>
      </c>
      <c r="Z120" s="162"/>
      <c r="AA120" s="162"/>
      <c r="AB120" s="162"/>
    </row>
    <row r="121" customFormat="false" ht="15" hidden="false" customHeight="false" outlineLevel="0" collapsed="false">
      <c r="A121" s="43" t="n">
        <v>31</v>
      </c>
      <c r="B121" s="1" t="s">
        <v>379</v>
      </c>
      <c r="C121" s="1" t="n">
        <v>1560</v>
      </c>
      <c r="D121" s="1" t="n">
        <v>11114</v>
      </c>
      <c r="E121" s="114" t="s">
        <v>365</v>
      </c>
      <c r="F121" s="162" t="n">
        <v>600000</v>
      </c>
      <c r="G121" s="0" t="s">
        <v>3620</v>
      </c>
      <c r="H121" s="163" t="n">
        <v>1</v>
      </c>
      <c r="I121" s="162"/>
      <c r="J121" s="0"/>
      <c r="K121" s="0"/>
      <c r="L121" s="0"/>
      <c r="M121" s="0"/>
      <c r="N121" s="0"/>
      <c r="O121" s="0"/>
      <c r="P121" s="0"/>
      <c r="Q121" s="0"/>
      <c r="R121" s="0"/>
      <c r="S121" s="0"/>
      <c r="T121" s="162" t="n">
        <f aca="false">SUM(H121:S121)</f>
        <v>1</v>
      </c>
      <c r="U121" s="164" t="str">
        <f aca="false">CONCATENATE(D121,G121)</f>
        <v>11114ELABORAÇÃO DO MAPA DA VIOLÊNCIA EM PARCERIA COM DEMAIS ÓRGÃOS DO GOVERNO PARA IMPLEMENTAÇÃO DE PROGRAMAS DE PREVENÇÃO E COMBATE AO USO DE DROGAS</v>
      </c>
      <c r="V121" s="162" t="e">
        <f aca="false">VLOOKUP(U121,PRODUTOS!N:O,2,0)</f>
        <v>#N/A</v>
      </c>
      <c r="W121" s="162" t="e">
        <f aca="false">VLOOKUP(U121,PRODUTOS!N:Q,3,0)</f>
        <v>#N/A</v>
      </c>
      <c r="X121" s="162" t="e">
        <f aca="false">VLOOKUP(U121,PRODUTOS!N:Q,4,0)</f>
        <v>#N/A</v>
      </c>
      <c r="Y121" s="165" t="e">
        <f aca="false">X121/T121</f>
        <v>#N/A</v>
      </c>
      <c r="Z121" s="162"/>
      <c r="AA121" s="162"/>
      <c r="AB121" s="162"/>
    </row>
    <row r="122" customFormat="false" ht="15" hidden="false" customHeight="false" outlineLevel="0" collapsed="false">
      <c r="A122" s="43" t="n">
        <v>90</v>
      </c>
      <c r="B122" s="1" t="s">
        <v>389</v>
      </c>
      <c r="C122" s="1" t="n">
        <v>1592</v>
      </c>
      <c r="D122" s="1" t="n">
        <v>11114</v>
      </c>
      <c r="E122" s="114" t="s">
        <v>365</v>
      </c>
      <c r="F122" s="162" t="n">
        <v>4000000</v>
      </c>
      <c r="G122" s="0" t="s">
        <v>390</v>
      </c>
      <c r="H122" s="163" t="n">
        <v>100</v>
      </c>
      <c r="I122" s="162"/>
      <c r="J122" s="0"/>
      <c r="K122" s="0"/>
      <c r="L122" s="0"/>
      <c r="M122" s="0"/>
      <c r="N122" s="0"/>
      <c r="O122" s="0"/>
      <c r="P122" s="0"/>
      <c r="Q122" s="0"/>
      <c r="R122" s="0"/>
      <c r="S122" s="0"/>
      <c r="T122" s="162" t="n">
        <f aca="false">SUM(H122:S122)</f>
        <v>100</v>
      </c>
      <c r="U122" s="164" t="str">
        <f aca="false">CONCATENATE(D122,G122)</f>
        <v>11114GESTÃO ADMINISTRATIVA EFICIENTE</v>
      </c>
      <c r="V122" s="162" t="str">
        <f aca="false">VLOOKUP(U122,PRODUTOS!N:O,2,0)</f>
        <v>GESTÃO ADMINISTRATIVA EFICIENTE</v>
      </c>
      <c r="W122" s="162" t="str">
        <f aca="false">VLOOKUP(U122,PRODUTOS!N:Q,3,0)</f>
        <v>PERCENTUAL</v>
      </c>
      <c r="X122" s="162" t="n">
        <f aca="false">VLOOKUP(U122,PRODUTOS!N:Q,4,0)</f>
        <v>25</v>
      </c>
      <c r="Y122" s="165" t="n">
        <f aca="false">X122/T122</f>
        <v>0.25</v>
      </c>
      <c r="Z122" s="162"/>
      <c r="AA122" s="162"/>
      <c r="AB122" s="162"/>
    </row>
    <row r="123" customFormat="false" ht="15" hidden="false" customHeight="false" outlineLevel="0" collapsed="false">
      <c r="A123" s="43" t="n">
        <v>33</v>
      </c>
      <c r="B123" s="1" t="s">
        <v>3092</v>
      </c>
      <c r="C123" s="1" t="n">
        <v>2294</v>
      </c>
      <c r="D123" s="1" t="n">
        <v>11115</v>
      </c>
      <c r="E123" s="114" t="s">
        <v>392</v>
      </c>
      <c r="F123" s="162" t="n">
        <v>950000</v>
      </c>
      <c r="G123" s="0" t="s">
        <v>408</v>
      </c>
      <c r="H123" s="166"/>
      <c r="I123" s="162" t="n">
        <v>1</v>
      </c>
      <c r="J123" s="0" t="n">
        <v>1</v>
      </c>
      <c r="K123" s="0" t="n">
        <v>1</v>
      </c>
      <c r="L123" s="0" t="n">
        <v>1</v>
      </c>
      <c r="M123" s="0" t="n">
        <v>1</v>
      </c>
      <c r="N123" s="0" t="n">
        <v>1</v>
      </c>
      <c r="O123" s="0" t="n">
        <v>1</v>
      </c>
      <c r="P123" s="0" t="n">
        <v>1</v>
      </c>
      <c r="Q123" s="0" t="n">
        <v>1</v>
      </c>
      <c r="R123" s="0" t="n">
        <v>1</v>
      </c>
      <c r="S123" s="0" t="n">
        <v>1</v>
      </c>
      <c r="T123" s="162" t="n">
        <f aca="false">SUM(H123:S123)</f>
        <v>11</v>
      </c>
      <c r="U123" s="164" t="str">
        <f aca="false">CONCATENATE(D123,G123)</f>
        <v>11115ACOMPANHAMENTO A IMPLANTAÇÃO DE SERVIÇOS E DIAGNÓSTICO E TRATAMENTO DOS CÂNCERES MAIS PREVALENTES NA MULHERES E ACOMPANHAR AS AÇÕES DE ENFRENTAMENTO A MORBIMORTALIDADE MATERNA</v>
      </c>
      <c r="V123" s="162" t="str">
        <f aca="false">VLOOKUP(U123,PRODUTOS!N:O,2,0)</f>
        <v>ACOMPANHAMENTO A IMPLANTAÇÃO DE SERVIÇOS E DIAGNÓSTICO E TRATAMENTO DOS CÂNCERES MAIS PREVALENTES NA MULHERES E ACOMPANHAR AS AÇÕES DE ENFRENTAMENTO A MORBIMORTALIDADE MATERNA</v>
      </c>
      <c r="W123" s="162" t="str">
        <f aca="false">VLOOKUP(U123,PRODUTOS!N:Q,3,0)</f>
        <v>SERVIÇOS</v>
      </c>
      <c r="X123" s="162" t="n">
        <f aca="false">VLOOKUP(U123,PRODUTOS!N:Q,4,0)</f>
        <v>3</v>
      </c>
      <c r="Y123" s="165" t="n">
        <f aca="false">X123/T123</f>
        <v>0.272727272727273</v>
      </c>
      <c r="Z123" s="162"/>
      <c r="AA123" s="162"/>
      <c r="AB123" s="162"/>
    </row>
    <row r="124" customFormat="false" ht="15" hidden="false" customHeight="false" outlineLevel="0" collapsed="false">
      <c r="A124" s="43" t="n">
        <v>33</v>
      </c>
      <c r="B124" s="1" t="s">
        <v>3092</v>
      </c>
      <c r="C124" s="1" t="n">
        <v>2294</v>
      </c>
      <c r="D124" s="1" t="n">
        <v>11115</v>
      </c>
      <c r="E124" s="114" t="s">
        <v>392</v>
      </c>
      <c r="F124" s="162" t="n">
        <v>950000</v>
      </c>
      <c r="G124" s="0" t="s">
        <v>409</v>
      </c>
      <c r="H124" s="166"/>
      <c r="I124" s="162" t="n">
        <v>1</v>
      </c>
      <c r="J124" s="0" t="n">
        <v>1</v>
      </c>
      <c r="K124" s="0" t="n">
        <v>1</v>
      </c>
      <c r="L124" s="0" t="n">
        <v>1</v>
      </c>
      <c r="M124" s="0" t="n">
        <v>1</v>
      </c>
      <c r="N124" s="0" t="n">
        <v>1</v>
      </c>
      <c r="O124" s="0" t="n">
        <v>1</v>
      </c>
      <c r="P124" s="0" t="n">
        <v>1</v>
      </c>
      <c r="Q124" s="0" t="n">
        <v>1</v>
      </c>
      <c r="R124" s="0" t="n">
        <v>1</v>
      </c>
      <c r="S124" s="0" t="n">
        <v>1</v>
      </c>
      <c r="T124" s="162" t="n">
        <f aca="false">SUM(H124:S124)</f>
        <v>11</v>
      </c>
      <c r="U124" s="164" t="str">
        <f aca="false">CONCATENATE(D124,G124)</f>
        <v>11115ACOMPANHAMENTO A IMPLANTAÇÃO E ESTRUTURAÇÃO DE DELEGACIAS ESPECIALIZADAS EM ATENDIMENTO AS MULHERES VÍTIMAS DE VIOLÊNCIA NOS TERRITÓRIOS.</v>
      </c>
      <c r="V124" s="162" t="str">
        <f aca="false">VLOOKUP(U124,PRODUTOS!N:O,2,0)</f>
        <v>ACOMPANHAMENTO A IMPLANTAÇÃO E ESTRUTURAÇÃO DE DELEGACIAS ESPECIALIZADAS EM ATENDIMENTO AS MULHERES VÍTIMAS DE VIOLÊNCIA NOS TERRITÓRIOS.</v>
      </c>
      <c r="W124" s="162" t="str">
        <f aca="false">VLOOKUP(U124,PRODUTOS!N:Q,3,0)</f>
        <v>% EXECUTADO</v>
      </c>
      <c r="X124" s="162" t="n">
        <f aca="false">VLOOKUP(U124,PRODUTOS!N:Q,4,0)</f>
        <v>3</v>
      </c>
      <c r="Y124" s="165" t="n">
        <f aca="false">X124/T124</f>
        <v>0.272727272727273</v>
      </c>
      <c r="Z124" s="162"/>
      <c r="AA124" s="162"/>
      <c r="AB124" s="162"/>
    </row>
    <row r="125" customFormat="false" ht="15" hidden="false" customHeight="false" outlineLevel="0" collapsed="false">
      <c r="A125" s="43" t="n">
        <v>33</v>
      </c>
      <c r="B125" s="1" t="s">
        <v>3092</v>
      </c>
      <c r="C125" s="1" t="n">
        <v>2294</v>
      </c>
      <c r="D125" s="1" t="n">
        <v>11115</v>
      </c>
      <c r="E125" s="114" t="s">
        <v>392</v>
      </c>
      <c r="F125" s="162" t="n">
        <v>950000</v>
      </c>
      <c r="G125" s="0" t="s">
        <v>410</v>
      </c>
      <c r="H125" s="163" t="n">
        <v>100</v>
      </c>
      <c r="I125" s="162"/>
      <c r="J125" s="0"/>
      <c r="K125" s="0"/>
      <c r="L125" s="0"/>
      <c r="M125" s="0"/>
      <c r="N125" s="0"/>
      <c r="O125" s="0"/>
      <c r="P125" s="0"/>
      <c r="Q125" s="0"/>
      <c r="R125" s="0"/>
      <c r="S125" s="0"/>
      <c r="T125" s="162" t="n">
        <f aca="false">SUM(H125:S125)</f>
        <v>100</v>
      </c>
      <c r="U125" s="164" t="str">
        <f aca="false">CONCATENATE(D125,G125)</f>
        <v>11115APOIO E MONITORAMENTO DAS INCIATIVAS DE INSERÇÃO DAS MULHERES NO MERCADO DE TRABALHO.</v>
      </c>
      <c r="V125" s="162" t="str">
        <f aca="false">VLOOKUP(U125,PRODUTOS!N:O,2,0)</f>
        <v>APOIO E MONITORAMENTO DAS INCIATIVAS DE INSERÇÃO DAS MULHERES NO MERCADO DE TRABALHO.</v>
      </c>
      <c r="W125" s="162" t="str">
        <f aca="false">VLOOKUP(U125,PRODUTOS!N:Q,3,0)</f>
        <v>PERCENTUAL</v>
      </c>
      <c r="X125" s="162" t="n">
        <f aca="false">VLOOKUP(U125,PRODUTOS!N:Q,4,0)</f>
        <v>20</v>
      </c>
      <c r="Y125" s="165" t="n">
        <f aca="false">X125/T125</f>
        <v>0.2</v>
      </c>
      <c r="Z125" s="162"/>
      <c r="AA125" s="162"/>
      <c r="AB125" s="162"/>
    </row>
    <row r="126" customFormat="false" ht="15" hidden="false" customHeight="false" outlineLevel="0" collapsed="false">
      <c r="A126" s="43" t="n">
        <v>33</v>
      </c>
      <c r="B126" s="1" t="s">
        <v>3092</v>
      </c>
      <c r="C126" s="1" t="n">
        <v>2294</v>
      </c>
      <c r="D126" s="1" t="n">
        <v>11115</v>
      </c>
      <c r="E126" s="114" t="s">
        <v>392</v>
      </c>
      <c r="F126" s="162" t="n">
        <v>950000</v>
      </c>
      <c r="G126" s="0" t="s">
        <v>411</v>
      </c>
      <c r="H126" s="163" t="n">
        <v>100</v>
      </c>
      <c r="I126" s="162"/>
      <c r="J126" s="0"/>
      <c r="K126" s="0"/>
      <c r="L126" s="0"/>
      <c r="M126" s="0"/>
      <c r="N126" s="0"/>
      <c r="O126" s="0"/>
      <c r="P126" s="0"/>
      <c r="Q126" s="0"/>
      <c r="R126" s="0"/>
      <c r="S126" s="0"/>
      <c r="T126" s="162" t="n">
        <f aca="false">SUM(H126:S126)</f>
        <v>100</v>
      </c>
      <c r="U126" s="164" t="str">
        <f aca="false">CONCATENATE(D126,G126)</f>
        <v>11115APOIO TÉCNICO A INICIATIVAS DE ESPORTE, LAZER E PRODUÇÃO CULTURAL QUE PRIORIZE A INCLUSÃO DAS MULHERES.</v>
      </c>
      <c r="V126" s="162" t="str">
        <f aca="false">VLOOKUP(U126,PRODUTOS!N:O,2,0)</f>
        <v>APOIO TÉCNICO A INICIATIVAS DE ESPORTE, LAZER E PRODUÇÃO CULTURAL QUE PRIORIZE A INCLUSÃO DAS MULHERES.</v>
      </c>
      <c r="W126" s="162" t="str">
        <f aca="false">VLOOKUP(U126,PRODUTOS!N:Q,3,0)</f>
        <v>PERCENTUAL</v>
      </c>
      <c r="X126" s="162" t="n">
        <f aca="false">VLOOKUP(U126,PRODUTOS!N:Q,4,0)</f>
        <v>25</v>
      </c>
      <c r="Y126" s="165" t="n">
        <f aca="false">X126/T126</f>
        <v>0.25</v>
      </c>
      <c r="Z126" s="162"/>
      <c r="AA126" s="162"/>
      <c r="AB126" s="162"/>
    </row>
    <row r="127" customFormat="false" ht="15" hidden="false" customHeight="false" outlineLevel="0" collapsed="false">
      <c r="A127" s="43" t="n">
        <v>33</v>
      </c>
      <c r="B127" s="1" t="s">
        <v>3092</v>
      </c>
      <c r="C127" s="1" t="n">
        <v>2294</v>
      </c>
      <c r="D127" s="1" t="n">
        <v>11115</v>
      </c>
      <c r="E127" s="114" t="s">
        <v>392</v>
      </c>
      <c r="F127" s="162" t="n">
        <v>950000</v>
      </c>
      <c r="G127" s="0" t="s">
        <v>412</v>
      </c>
      <c r="H127" s="166"/>
      <c r="I127" s="162"/>
      <c r="J127" s="0"/>
      <c r="K127" s="0"/>
      <c r="L127" s="162" t="n">
        <v>100</v>
      </c>
      <c r="M127" s="0"/>
      <c r="N127" s="0"/>
      <c r="O127" s="0"/>
      <c r="P127" s="0"/>
      <c r="Q127" s="0"/>
      <c r="R127" s="0"/>
      <c r="S127" s="0"/>
      <c r="T127" s="162" t="n">
        <f aca="false">SUM(H127:S127)</f>
        <v>100</v>
      </c>
      <c r="U127" s="164" t="str">
        <f aca="false">CONCATENATE(D127,G127)</f>
        <v>11115APOIO TECNICO E FINANCEIRO ÀS AÇÕES DE ADEQUAÇÃO E APARELHAMENTO DO INSTITUTO MÉDICO LEGAL PARA ASSEGURAR QUALIDADE NOS SERVIÇOS PRESTADOS A MULHERES VITIMAS DE VIOLÊNCIA</v>
      </c>
      <c r="V127" s="162" t="str">
        <f aca="false">VLOOKUP(U127,PRODUTOS!N:O,2,0)</f>
        <v>APOIO TECNICO E FINANCEIRO ÀS AÇÕES DE ADEQUAÇÃO E APARELHAMENTO DO INSTITUTO MÉDICO LEGAL PARA ASSEGURAR QUALIDADE NOS SERVIÇOS PRESTADOS A MULHERES VITIMAS DE VIOLÊNCIA</v>
      </c>
      <c r="W127" s="162" t="str">
        <f aca="false">VLOOKUP(U127,PRODUTOS!N:Q,3,0)</f>
        <v>PERCENTUAL</v>
      </c>
      <c r="X127" s="162" t="n">
        <f aca="false">VLOOKUP(U127,PRODUTOS!N:Q,4,0)</f>
        <v>25</v>
      </c>
      <c r="Y127" s="165" t="n">
        <f aca="false">X127/T127</f>
        <v>0.25</v>
      </c>
      <c r="Z127" s="162"/>
      <c r="AA127" s="162"/>
      <c r="AB127" s="162"/>
    </row>
    <row r="128" customFormat="false" ht="15" hidden="false" customHeight="false" outlineLevel="0" collapsed="false">
      <c r="A128" s="43" t="n">
        <v>33</v>
      </c>
      <c r="B128" s="1" t="s">
        <v>3095</v>
      </c>
      <c r="C128" s="1" t="n">
        <v>2645</v>
      </c>
      <c r="D128" s="1" t="n">
        <v>11115</v>
      </c>
      <c r="E128" s="114" t="s">
        <v>392</v>
      </c>
      <c r="F128" s="162" t="n">
        <v>660000</v>
      </c>
      <c r="G128" s="0" t="s">
        <v>416</v>
      </c>
      <c r="H128" s="163" t="n">
        <v>100</v>
      </c>
      <c r="I128" s="162"/>
      <c r="J128" s="0"/>
      <c r="K128" s="0"/>
      <c r="L128" s="0"/>
      <c r="M128" s="0"/>
      <c r="N128" s="0"/>
      <c r="O128" s="0"/>
      <c r="P128" s="0"/>
      <c r="Q128" s="0"/>
      <c r="R128" s="0"/>
      <c r="S128" s="0"/>
      <c r="T128" s="162" t="n">
        <f aca="false">SUM(H128:S128)</f>
        <v>100</v>
      </c>
      <c r="U128" s="164" t="str">
        <f aca="false">CONCATENATE(D128,G128)</f>
        <v>11115ASSESSORAMENTO E ACOMPANHAMENTO DA IMPLANTAÇÃO E IMPLEMENTAÇÃO DOS ORGANISMOS GOVERNAMENTAIS DE POLÍTICAS PARA MULHERES.</v>
      </c>
      <c r="V128" s="162" t="str">
        <f aca="false">VLOOKUP(U128,PRODUTOS!N:O,2,0)</f>
        <v>ASSESSORAMENTO E ACOMPANHAMENTO DA IMPLANTAÇÃO E IMPLEMENTAÇÃO DOS ORGANISMOS GOVERNAMENTAIS DE POLÍTICAS PARA MULHERES.</v>
      </c>
      <c r="W128" s="162" t="str">
        <f aca="false">VLOOKUP(U128,PRODUTOS!N:Q,3,0)</f>
        <v>PERCENTUAL</v>
      </c>
      <c r="X128" s="162" t="n">
        <f aca="false">VLOOKUP(U128,PRODUTOS!N:Q,4,0)</f>
        <v>20</v>
      </c>
      <c r="Y128" s="165" t="n">
        <f aca="false">X128/T128</f>
        <v>0.2</v>
      </c>
      <c r="Z128" s="162"/>
      <c r="AA128" s="162"/>
      <c r="AB128" s="162"/>
    </row>
    <row r="129" customFormat="false" ht="15" hidden="false" customHeight="false" outlineLevel="0" collapsed="false">
      <c r="A129" s="43" t="n">
        <v>33</v>
      </c>
      <c r="B129" s="1" t="s">
        <v>396</v>
      </c>
      <c r="C129" s="1" t="n">
        <v>2724</v>
      </c>
      <c r="D129" s="1" t="n">
        <v>11115</v>
      </c>
      <c r="E129" s="114" t="s">
        <v>392</v>
      </c>
      <c r="F129" s="162" t="n">
        <v>1518441</v>
      </c>
      <c r="G129" s="0" t="s">
        <v>397</v>
      </c>
      <c r="H129" s="163" t="n">
        <v>67</v>
      </c>
      <c r="I129" s="162"/>
      <c r="J129" s="0"/>
      <c r="K129" s="0"/>
      <c r="L129" s="0"/>
      <c r="M129" s="0"/>
      <c r="N129" s="0"/>
      <c r="O129" s="0"/>
      <c r="P129" s="0"/>
      <c r="Q129" s="0"/>
      <c r="R129" s="0"/>
      <c r="S129" s="0"/>
      <c r="T129" s="162" t="n">
        <f aca="false">SUM(H129:S129)</f>
        <v>67</v>
      </c>
      <c r="U129" s="164" t="str">
        <f aca="false">CONCATENATE(D129,G129)</f>
        <v>11115ASSESSORIA E ACOMPANHAMENTO DA ELABORAÇÃO DO PLANO MUNICIPAL DE POLÍTICAS PARA AS MULHERES.</v>
      </c>
      <c r="V129" s="162" t="str">
        <f aca="false">VLOOKUP(U129,PRODUTOS!N:O,2,0)</f>
        <v>ASSESSORIA E ACOMPANHAMENTO DA ELABORAÇÃO DO PLANO MUNICIPAL DE POLÍTICAS PARA AS MULHERES.</v>
      </c>
      <c r="W129" s="162" t="str">
        <f aca="false">VLOOKUP(U129,PRODUTOS!N:Q,3,0)</f>
        <v>SERVIÇOS</v>
      </c>
      <c r="X129" s="162" t="n">
        <f aca="false">VLOOKUP(U129,PRODUTOS!N:Q,4,0)</f>
        <v>15</v>
      </c>
      <c r="Y129" s="165" t="n">
        <f aca="false">X129/T129</f>
        <v>0.223880597014925</v>
      </c>
      <c r="Z129" s="162"/>
      <c r="AA129" s="162"/>
      <c r="AB129" s="162"/>
    </row>
    <row r="130" customFormat="false" ht="15" hidden="false" customHeight="false" outlineLevel="0" collapsed="false">
      <c r="A130" s="43" t="n">
        <v>33</v>
      </c>
      <c r="B130" s="1" t="s">
        <v>393</v>
      </c>
      <c r="C130" s="1" t="n">
        <v>2713</v>
      </c>
      <c r="D130" s="1" t="n">
        <v>11115</v>
      </c>
      <c r="E130" s="114" t="s">
        <v>392</v>
      </c>
      <c r="F130" s="162" t="n">
        <v>28568000</v>
      </c>
      <c r="G130" s="0" t="s">
        <v>419</v>
      </c>
      <c r="H130" s="163" t="n">
        <v>2400</v>
      </c>
      <c r="I130" s="162"/>
      <c r="J130" s="0"/>
      <c r="K130" s="0"/>
      <c r="L130" s="0"/>
      <c r="M130" s="0"/>
      <c r="N130" s="0"/>
      <c r="O130" s="0"/>
      <c r="P130" s="0"/>
      <c r="Q130" s="0"/>
      <c r="R130" s="0"/>
      <c r="S130" s="0"/>
      <c r="T130" s="162" t="n">
        <f aca="false">SUM(H130:S130)</f>
        <v>2400</v>
      </c>
      <c r="U130" s="164" t="str">
        <f aca="false">CONCATENATE(D130,G130)</f>
        <v>11115ATENDIMENTO INTEGRAL À MULHER VÍTIMA DE VIOLÊNCIA</v>
      </c>
      <c r="V130" s="162" t="str">
        <f aca="false">VLOOKUP(U130,PRODUTOS!N:O,2,0)</f>
        <v>ATENDIMENTO INTEGRAL À MULHER VÍTIMA DE VIOLÊNCIA</v>
      </c>
      <c r="W130" s="162" t="str">
        <f aca="false">VLOOKUP(U130,PRODUTOS!N:Q,3,0)</f>
        <v>MULHERES</v>
      </c>
      <c r="X130" s="162" t="n">
        <f aca="false">VLOOKUP(U130,PRODUTOS!N:Q,4,0)</f>
        <v>600</v>
      </c>
      <c r="Y130" s="165" t="n">
        <f aca="false">X130/T130</f>
        <v>0.25</v>
      </c>
      <c r="Z130" s="162"/>
      <c r="AA130" s="162"/>
      <c r="AB130" s="162"/>
    </row>
    <row r="131" customFormat="false" ht="15" hidden="false" customHeight="false" outlineLevel="0" collapsed="false">
      <c r="A131" s="43" t="n">
        <v>33</v>
      </c>
      <c r="B131" s="1" t="s">
        <v>393</v>
      </c>
      <c r="C131" s="1" t="n">
        <v>2713</v>
      </c>
      <c r="D131" s="1" t="n">
        <v>11115</v>
      </c>
      <c r="E131" s="114" t="s">
        <v>392</v>
      </c>
      <c r="F131" s="162" t="n">
        <v>28568000</v>
      </c>
      <c r="G131" s="0" t="s">
        <v>421</v>
      </c>
      <c r="H131" s="163" t="n">
        <v>2400</v>
      </c>
      <c r="I131" s="162"/>
      <c r="J131" s="0"/>
      <c r="K131" s="0"/>
      <c r="L131" s="0"/>
      <c r="M131" s="0"/>
      <c r="N131" s="0"/>
      <c r="O131" s="0"/>
      <c r="P131" s="0"/>
      <c r="Q131" s="0"/>
      <c r="R131" s="0"/>
      <c r="S131" s="0"/>
      <c r="T131" s="162" t="n">
        <f aca="false">SUM(H131:S131)</f>
        <v>2400</v>
      </c>
      <c r="U131" s="164" t="str">
        <f aca="false">CONCATENATE(D131,G131)</f>
        <v>11115ATENDIMENTO JURÍDICO E PSICOSSOCIAL À MULHER EM SITUAÇÃO DE VIOLÊNCIA</v>
      </c>
      <c r="V131" s="162" t="str">
        <f aca="false">VLOOKUP(U131,PRODUTOS!N:O,2,0)</f>
        <v>ATENDIMENTO JURÍDICO E PSICOSSOCIAL À MULHER EM SITUAÇÃO DE VIOLÊNCIA</v>
      </c>
      <c r="W131" s="162" t="str">
        <f aca="false">VLOOKUP(U131,PRODUTOS!N:Q,3,0)</f>
        <v>MULHERES</v>
      </c>
      <c r="X131" s="162" t="n">
        <f aca="false">VLOOKUP(U131,PRODUTOS!N:Q,4,0)</f>
        <v>600</v>
      </c>
      <c r="Y131" s="165" t="n">
        <f aca="false">X131/T131</f>
        <v>0.25</v>
      </c>
      <c r="Z131" s="162"/>
      <c r="AA131" s="162"/>
      <c r="AB131" s="162"/>
    </row>
    <row r="132" customFormat="false" ht="15" hidden="false" customHeight="false" outlineLevel="0" collapsed="false">
      <c r="A132" s="43" t="n">
        <v>33</v>
      </c>
      <c r="B132" s="1" t="s">
        <v>393</v>
      </c>
      <c r="C132" s="1" t="n">
        <v>2713</v>
      </c>
      <c r="D132" s="1" t="n">
        <v>11115</v>
      </c>
      <c r="E132" s="114" t="s">
        <v>392</v>
      </c>
      <c r="F132" s="162" t="n">
        <v>28568000</v>
      </c>
      <c r="G132" s="0" t="s">
        <v>422</v>
      </c>
      <c r="H132" s="163" t="n">
        <v>62</v>
      </c>
      <c r="I132" s="162"/>
      <c r="J132" s="0"/>
      <c r="K132" s="0"/>
      <c r="L132" s="0"/>
      <c r="M132" s="0"/>
      <c r="N132" s="0"/>
      <c r="O132" s="0"/>
      <c r="P132" s="0"/>
      <c r="Q132" s="0"/>
      <c r="R132" s="0"/>
      <c r="S132" s="0"/>
      <c r="T132" s="162" t="n">
        <f aca="false">SUM(H132:S132)</f>
        <v>62</v>
      </c>
      <c r="U132" s="164" t="str">
        <f aca="false">CONCATENATE(D132,G132)</f>
        <v>11115CAPACITAÇÃO DE PROFISSIONAIS QUE ATUAM DIRETAMENTE NO ATENDIMENTO AS MULHERES VÍTIMAS DE VIOLÊNCIA.</v>
      </c>
      <c r="V132" s="162" t="str">
        <f aca="false">VLOOKUP(U132,PRODUTOS!N:O,2,0)</f>
        <v>CAPACITAÇÃO DE PROFISSIONAIS QUE ATUAM DIRETAMENTE NO ATENDIMENTO AS MULHERES VÍTIMAS DE VIOLÊNCIA.</v>
      </c>
      <c r="W132" s="162" t="str">
        <f aca="false">VLOOKUP(U132,PRODUTOS!N:Q,3,0)</f>
        <v>CAPACITAÇÃO</v>
      </c>
      <c r="X132" s="162" t="n">
        <f aca="false">VLOOKUP(U132,PRODUTOS!N:Q,4,0)</f>
        <v>15</v>
      </c>
      <c r="Y132" s="165" t="n">
        <f aca="false">X132/T132</f>
        <v>0.241935483870968</v>
      </c>
      <c r="Z132" s="162"/>
      <c r="AA132" s="162"/>
      <c r="AB132" s="162"/>
    </row>
    <row r="133" customFormat="false" ht="15" hidden="false" customHeight="false" outlineLevel="0" collapsed="false">
      <c r="A133" s="43" t="n">
        <v>33</v>
      </c>
      <c r="B133" s="1" t="s">
        <v>393</v>
      </c>
      <c r="C133" s="1" t="n">
        <v>2713</v>
      </c>
      <c r="D133" s="1" t="n">
        <v>11115</v>
      </c>
      <c r="E133" s="114" t="s">
        <v>392</v>
      </c>
      <c r="F133" s="162" t="n">
        <v>28568000</v>
      </c>
      <c r="G133" s="0" t="s">
        <v>394</v>
      </c>
      <c r="H133" s="163" t="n">
        <v>8</v>
      </c>
      <c r="I133" s="162"/>
      <c r="J133" s="0"/>
      <c r="K133" s="0"/>
      <c r="L133" s="0"/>
      <c r="M133" s="0"/>
      <c r="N133" s="0"/>
      <c r="O133" s="0"/>
      <c r="P133" s="0"/>
      <c r="Q133" s="0"/>
      <c r="R133" s="0"/>
      <c r="S133" s="0"/>
      <c r="T133" s="162" t="n">
        <f aca="false">SUM(H133:S133)</f>
        <v>8</v>
      </c>
      <c r="U133" s="164" t="str">
        <f aca="false">CONCATENATE(D133,G133)</f>
        <v>11115CAPACITAÇÃO DE TÉCNICOS, GESTORES E CONSELHEIROS INTEGRANTES DA REDE DE ATENDIMENTO A MULHER</v>
      </c>
      <c r="V133" s="162" t="str">
        <f aca="false">VLOOKUP(U133,PRODUTOS!N:O,2,0)</f>
        <v>CAPACITAÇÃO DE TÉCNICOS, GESTORES E CONSELHEIROS INTEGRANTES DA REDE DE ATENDIMENTO A MULHER</v>
      </c>
      <c r="W133" s="162" t="str">
        <f aca="false">VLOOKUP(U133,PRODUTOS!N:Q,3,0)</f>
        <v>CAPACITAÇÃO</v>
      </c>
      <c r="X133" s="162" t="n">
        <f aca="false">VLOOKUP(U133,PRODUTOS!N:Q,4,0)</f>
        <v>2</v>
      </c>
      <c r="Y133" s="165" t="n">
        <f aca="false">X133/T133</f>
        <v>0.25</v>
      </c>
      <c r="Z133" s="162"/>
      <c r="AA133" s="162"/>
      <c r="AB133" s="162"/>
    </row>
    <row r="134" customFormat="false" ht="15" hidden="false" customHeight="false" outlineLevel="0" collapsed="false">
      <c r="A134" s="43" t="n">
        <v>33</v>
      </c>
      <c r="B134" s="1" t="s">
        <v>393</v>
      </c>
      <c r="C134" s="1" t="n">
        <v>2713</v>
      </c>
      <c r="D134" s="1" t="n">
        <v>11115</v>
      </c>
      <c r="E134" s="114" t="s">
        <v>392</v>
      </c>
      <c r="F134" s="162" t="n">
        <v>28568000</v>
      </c>
      <c r="G134" s="0" t="s">
        <v>423</v>
      </c>
      <c r="H134" s="166"/>
      <c r="I134" s="162"/>
      <c r="J134" s="0"/>
      <c r="K134" s="0"/>
      <c r="L134" s="162" t="n">
        <v>1</v>
      </c>
      <c r="M134" s="0"/>
      <c r="N134" s="0"/>
      <c r="O134" s="0"/>
      <c r="P134" s="0"/>
      <c r="Q134" s="0"/>
      <c r="R134" s="0"/>
      <c r="S134" s="0"/>
      <c r="T134" s="162" t="n">
        <f aca="false">SUM(H134:S134)</f>
        <v>1</v>
      </c>
      <c r="U134" s="164" t="str">
        <f aca="false">CONCATENATE(D134,G134)</f>
        <v>11115CONSTRUÇÃO DE ESTRUTURAÇÃO DA CASA DA MULHER BRASILEIRA</v>
      </c>
      <c r="V134" s="162" t="str">
        <f aca="false">VLOOKUP(U134,PRODUTOS!N:O,2,0)</f>
        <v>CONSTRUÇÃO DE ESTRUTURAÇÃO DA CASA DA MULHER BRASILEIRA</v>
      </c>
      <c r="W134" s="162" t="str">
        <f aca="false">VLOOKUP(U134,PRODUTOS!N:Q,3,0)</f>
        <v>UNIDADE</v>
      </c>
      <c r="X134" s="162" t="n">
        <f aca="false">VLOOKUP(U134,PRODUTOS!N:Q,4,0)</f>
        <v>1</v>
      </c>
      <c r="Y134" s="165" t="n">
        <f aca="false">X134/T134</f>
        <v>1</v>
      </c>
      <c r="Z134" s="162"/>
      <c r="AA134" s="162"/>
      <c r="AB134" s="162"/>
    </row>
    <row r="135" customFormat="false" ht="15" hidden="false" customHeight="false" outlineLevel="0" collapsed="false">
      <c r="A135" s="43" t="n">
        <v>33</v>
      </c>
      <c r="B135" s="1" t="s">
        <v>396</v>
      </c>
      <c r="C135" s="1" t="n">
        <v>2724</v>
      </c>
      <c r="D135" s="1" t="n">
        <v>11115</v>
      </c>
      <c r="E135" s="114" t="s">
        <v>392</v>
      </c>
      <c r="F135" s="162" t="n">
        <v>1518441</v>
      </c>
      <c r="G135" s="0" t="s">
        <v>400</v>
      </c>
      <c r="H135" s="166"/>
      <c r="I135" s="162"/>
      <c r="J135" s="0"/>
      <c r="K135" s="0"/>
      <c r="L135" s="162" t="n">
        <v>1</v>
      </c>
      <c r="M135" s="0"/>
      <c r="N135" s="0"/>
      <c r="O135" s="0"/>
      <c r="P135" s="0"/>
      <c r="Q135" s="0"/>
      <c r="R135" s="0"/>
      <c r="S135" s="0"/>
      <c r="T135" s="162" t="n">
        <f aca="false">SUM(H135:S135)</f>
        <v>1</v>
      </c>
      <c r="U135" s="164" t="str">
        <f aca="false">CONCATENATE(D135,G135)</f>
        <v>11115FORTALECIMENTO E ESTRUTURAÇÃO DO CONSELHO DE DEFESA DOS DIREITOS DA MULHER</v>
      </c>
      <c r="V135" s="162" t="str">
        <f aca="false">VLOOKUP(U135,PRODUTOS!N:O,2,0)</f>
        <v>FORTALECIMENTO E ESTRUTURAÇÃO DO CONSELHO DE DEFESA DOS DIREITOS DA MULHER</v>
      </c>
      <c r="W135" s="162" t="str">
        <f aca="false">VLOOKUP(U135,PRODUTOS!N:Q,3,0)</f>
        <v>UNIDADE</v>
      </c>
      <c r="X135" s="162" t="n">
        <f aca="false">VLOOKUP(U135,PRODUTOS!N:Q,4,0)</f>
        <v>1</v>
      </c>
      <c r="Y135" s="165" t="n">
        <f aca="false">X135/T135</f>
        <v>1</v>
      </c>
      <c r="Z135" s="162"/>
      <c r="AA135" s="162"/>
      <c r="AB135" s="162"/>
    </row>
    <row r="136" customFormat="false" ht="15" hidden="false" customHeight="false" outlineLevel="0" collapsed="false">
      <c r="A136" s="43" t="n">
        <v>33</v>
      </c>
      <c r="B136" s="1" t="s">
        <v>396</v>
      </c>
      <c r="C136" s="1" t="n">
        <v>2724</v>
      </c>
      <c r="D136" s="1" t="n">
        <v>11115</v>
      </c>
      <c r="E136" s="114" t="s">
        <v>392</v>
      </c>
      <c r="F136" s="162" t="n">
        <v>1518441</v>
      </c>
      <c r="G136" s="0" t="s">
        <v>401</v>
      </c>
      <c r="H136" s="166"/>
      <c r="I136" s="162"/>
      <c r="J136" s="0"/>
      <c r="K136" s="0"/>
      <c r="L136" s="162" t="n">
        <v>1</v>
      </c>
      <c r="M136" s="0"/>
      <c r="N136" s="0"/>
      <c r="O136" s="0"/>
      <c r="P136" s="0"/>
      <c r="Q136" s="0"/>
      <c r="R136" s="0"/>
      <c r="S136" s="0"/>
      <c r="T136" s="162" t="n">
        <f aca="false">SUM(H136:S136)</f>
        <v>1</v>
      </c>
      <c r="U136" s="164" t="str">
        <f aca="false">CONCATENATE(D136,G136)</f>
        <v>11115MANUTENÇÃO DO CONSELHO ESTADUAL DE DEFESA DOS DIREITOS DA MULHER</v>
      </c>
      <c r="V136" s="162" t="str">
        <f aca="false">VLOOKUP(U136,PRODUTOS!N:O,2,0)</f>
        <v>MANUTENÇÃO DO CONSELHO ESTADUAL DE DEFESA DOS DIREITOS DA MULHER</v>
      </c>
      <c r="W136" s="162" t="str">
        <f aca="false">VLOOKUP(U136,PRODUTOS!N:Q,3,0)</f>
        <v>UNIDADE</v>
      </c>
      <c r="X136" s="162" t="n">
        <f aca="false">VLOOKUP(U136,PRODUTOS!N:Q,4,0)</f>
        <v>1</v>
      </c>
      <c r="Y136" s="165" t="n">
        <f aca="false">X136/T136</f>
        <v>1</v>
      </c>
      <c r="Z136" s="162"/>
      <c r="AA136" s="162"/>
      <c r="AB136" s="162"/>
    </row>
    <row r="137" customFormat="false" ht="15" hidden="false" customHeight="false" outlineLevel="0" collapsed="false">
      <c r="A137" s="43" t="n">
        <v>33</v>
      </c>
      <c r="B137" s="1" t="s">
        <v>3092</v>
      </c>
      <c r="C137" s="1" t="n">
        <v>2294</v>
      </c>
      <c r="D137" s="1" t="n">
        <v>11115</v>
      </c>
      <c r="E137" s="114" t="s">
        <v>392</v>
      </c>
      <c r="F137" s="162" t="n">
        <v>950000</v>
      </c>
      <c r="G137" s="0" t="s">
        <v>413</v>
      </c>
      <c r="H137" s="166"/>
      <c r="I137" s="162" t="n">
        <v>2</v>
      </c>
      <c r="J137" s="0" t="n">
        <v>2</v>
      </c>
      <c r="K137" s="0" t="n">
        <v>1</v>
      </c>
      <c r="L137" s="0" t="n">
        <v>10</v>
      </c>
      <c r="M137" s="0" t="n">
        <v>1</v>
      </c>
      <c r="N137" s="0" t="n">
        <v>1</v>
      </c>
      <c r="O137" s="0" t="n">
        <v>1</v>
      </c>
      <c r="P137" s="0" t="n">
        <v>1</v>
      </c>
      <c r="Q137" s="0" t="n">
        <v>1</v>
      </c>
      <c r="R137" s="0" t="n">
        <v>1</v>
      </c>
      <c r="S137" s="0" t="n">
        <v>1</v>
      </c>
      <c r="T137" s="162" t="n">
        <f aca="false">SUM(H137:S137)</f>
        <v>22</v>
      </c>
      <c r="U137" s="164" t="str">
        <f aca="false">CONCATENATE(D137,G137)</f>
        <v>11115PROMOÇÃO DE CAPACITAÇÃO DE MULHERES EM SITUAÇÃO DE VULNERABILIDADE NOS TERRITÓRIOS.</v>
      </c>
      <c r="V137" s="162" t="str">
        <f aca="false">VLOOKUP(U137,PRODUTOS!N:O,2,0)</f>
        <v>PROMOÇÃO DE CAPACITAÇÃO DE MULHERES EM SITUAÇÃO DE VULNERABILIDADE NOS TERRITÓRIOS.</v>
      </c>
      <c r="W137" s="162" t="str">
        <f aca="false">VLOOKUP(U137,PRODUTOS!N:Q,3,0)</f>
        <v>CAPACITAÇÃO</v>
      </c>
      <c r="X137" s="162" t="n">
        <f aca="false">VLOOKUP(U137,PRODUTOS!N:Q,4,0)</f>
        <v>5</v>
      </c>
      <c r="Y137" s="165" t="n">
        <f aca="false">X137/T137</f>
        <v>0.227272727272727</v>
      </c>
      <c r="Z137" s="162"/>
      <c r="AA137" s="162"/>
      <c r="AB137" s="162"/>
    </row>
    <row r="138" customFormat="false" ht="15" hidden="false" customHeight="false" outlineLevel="0" collapsed="false">
      <c r="A138" s="43" t="n">
        <v>33</v>
      </c>
      <c r="B138" s="1" t="s">
        <v>3092</v>
      </c>
      <c r="C138" s="1" t="n">
        <v>2294</v>
      </c>
      <c r="D138" s="1" t="n">
        <v>11115</v>
      </c>
      <c r="E138" s="114" t="s">
        <v>392</v>
      </c>
      <c r="F138" s="162" t="n">
        <v>950000</v>
      </c>
      <c r="G138" s="0" t="s">
        <v>414</v>
      </c>
      <c r="H138" s="163" t="n">
        <v>100</v>
      </c>
      <c r="I138" s="162"/>
      <c r="J138" s="0"/>
      <c r="K138" s="0"/>
      <c r="L138" s="0"/>
      <c r="M138" s="0"/>
      <c r="N138" s="0"/>
      <c r="O138" s="0"/>
      <c r="P138" s="0"/>
      <c r="Q138" s="0"/>
      <c r="R138" s="0"/>
      <c r="S138" s="0"/>
      <c r="T138" s="162" t="n">
        <f aca="false">SUM(H138:S138)</f>
        <v>100</v>
      </c>
      <c r="U138" s="164" t="str">
        <f aca="false">CONCATENATE(D138,G138)</f>
        <v>11115PROMOÇÃO DE CAPACITAÇÃO PARA OS PROFISSIONAIS DA REDE PÚBLICA DE EDUCAÇÃO E DEMANDA SOCIAL NAS TEMÁTICAS DE GÊNERO, RELAÇÕES ÉTNICAS RACIAIS E DE ORIENTAÇÃO SEXUAL POR MEIO DO PROGRAMA GÊNERO E DIVERSIDADE NA ESCOLA.</v>
      </c>
      <c r="V138" s="162" t="str">
        <f aca="false">VLOOKUP(U138,PRODUTOS!N:O,2,0)</f>
        <v>PROMOÇÃO DE CAPACITAÇÃO PARA OS PROFISSIONAIS DA REDE PÚBLICA DE EDUCAÇÃO E DEMANDA SOCIAL NAS TEMÁTICAS DE GÊNERO, RELAÇÕES ÉTNICAS RACIAIS E DE ORIENTAÇÃO SEXUAL POR MEIO DO PROGRAMA GÊNERO E DIVERSIDADE NA ESCOLA.</v>
      </c>
      <c r="W138" s="162" t="str">
        <f aca="false">VLOOKUP(U138,PRODUTOS!N:Q,3,0)</f>
        <v>% EXECUTADO</v>
      </c>
      <c r="X138" s="162" t="n">
        <f aca="false">VLOOKUP(U138,PRODUTOS!N:Q,4,0)</f>
        <v>25</v>
      </c>
      <c r="Y138" s="165" t="n">
        <f aca="false">X138/T138</f>
        <v>0.25</v>
      </c>
      <c r="Z138" s="162"/>
      <c r="AA138" s="162"/>
      <c r="AB138" s="162"/>
    </row>
    <row r="139" customFormat="false" ht="15" hidden="false" customHeight="false" outlineLevel="0" collapsed="false">
      <c r="A139" s="43" t="n">
        <v>33</v>
      </c>
      <c r="B139" s="1" t="s">
        <v>393</v>
      </c>
      <c r="C139" s="1" t="n">
        <v>2713</v>
      </c>
      <c r="D139" s="1" t="n">
        <v>11115</v>
      </c>
      <c r="E139" s="114" t="s">
        <v>392</v>
      </c>
      <c r="F139" s="162" t="n">
        <v>28568000</v>
      </c>
      <c r="G139" s="0" t="s">
        <v>426</v>
      </c>
      <c r="H139" s="166"/>
      <c r="I139" s="162"/>
      <c r="J139" s="0"/>
      <c r="K139" s="0"/>
      <c r="L139" s="162" t="n">
        <v>100</v>
      </c>
      <c r="M139" s="0"/>
      <c r="N139" s="0"/>
      <c r="O139" s="0"/>
      <c r="P139" s="0"/>
      <c r="Q139" s="0"/>
      <c r="R139" s="0"/>
      <c r="S139" s="0"/>
      <c r="T139" s="162" t="n">
        <f aca="false">SUM(H139:S139)</f>
        <v>100</v>
      </c>
      <c r="U139" s="164" t="str">
        <f aca="false">CONCATENATE(D139,G139)</f>
        <v>11115REESTRUTURAÇÃO E MANUTENÇÃO DA CASA ABRIGO "MULHER VIVA"</v>
      </c>
      <c r="V139" s="162" t="str">
        <f aca="false">VLOOKUP(U139,PRODUTOS!N:O,2,0)</f>
        <v>REESTRUTURAÇÃO E MANUTENÇÃO DA CASA ABRIGO "MULHER VIVA"</v>
      </c>
      <c r="W139" s="162" t="str">
        <f aca="false">VLOOKUP(U139,PRODUTOS!N:Q,3,0)</f>
        <v>% EXECUTADO</v>
      </c>
      <c r="X139" s="162" t="n">
        <f aca="false">VLOOKUP(U139,PRODUTOS!N:Q,4,0)</f>
        <v>20</v>
      </c>
      <c r="Y139" s="165" t="n">
        <f aca="false">X139/T139</f>
        <v>0.2</v>
      </c>
      <c r="Z139" s="162"/>
      <c r="AA139" s="162"/>
      <c r="AB139" s="162"/>
    </row>
    <row r="140" customFormat="false" ht="15" hidden="false" customHeight="false" outlineLevel="0" collapsed="false">
      <c r="A140" s="43" t="n">
        <v>33</v>
      </c>
      <c r="B140" s="1" t="s">
        <v>393</v>
      </c>
      <c r="C140" s="1" t="n">
        <v>2713</v>
      </c>
      <c r="D140" s="1" t="n">
        <v>11115</v>
      </c>
      <c r="E140" s="114" t="s">
        <v>392</v>
      </c>
      <c r="F140" s="162" t="n">
        <v>28568000</v>
      </c>
      <c r="G140" s="0" t="s">
        <v>427</v>
      </c>
      <c r="H140" s="166"/>
      <c r="I140" s="162"/>
      <c r="J140" s="0"/>
      <c r="K140" s="0"/>
      <c r="L140" s="162" t="n">
        <v>100</v>
      </c>
      <c r="M140" s="0"/>
      <c r="N140" s="0"/>
      <c r="O140" s="0"/>
      <c r="P140" s="0"/>
      <c r="Q140" s="0"/>
      <c r="R140" s="0"/>
      <c r="S140" s="0"/>
      <c r="T140" s="162" t="n">
        <f aca="false">SUM(H140:S140)</f>
        <v>100</v>
      </c>
      <c r="U140" s="164" t="str">
        <f aca="false">CONCATENATE(D140,G140)</f>
        <v>11115REESTRUTURAÇÃO E MANUTENÇÃO DO CENTRO DE REFERÊNCIA PARA AS MULHERES VÍTIMAS DE VIOLÊNCIA</v>
      </c>
      <c r="V140" s="162" t="str">
        <f aca="false">VLOOKUP(U140,PRODUTOS!N:O,2,0)</f>
        <v>REESTRUTURAÇÃO E MANUTENÇÃO DO CENTRO DE REFERÊNCIA PARA AS MULHERES VÍTIMAS DE VIOLÊNCIA</v>
      </c>
      <c r="W140" s="162" t="str">
        <f aca="false">VLOOKUP(U140,PRODUTOS!N:Q,3,0)</f>
        <v>% EXECUTADO</v>
      </c>
      <c r="X140" s="162" t="n">
        <f aca="false">VLOOKUP(U140,PRODUTOS!N:Q,4,0)</f>
        <v>25</v>
      </c>
      <c r="Y140" s="165" t="n">
        <f aca="false">X140/T140</f>
        <v>0.25</v>
      </c>
      <c r="Z140" s="162"/>
      <c r="AA140" s="162"/>
      <c r="AB140" s="162"/>
    </row>
    <row r="141" customFormat="false" ht="15" hidden="false" customHeight="false" outlineLevel="0" collapsed="false">
      <c r="A141" s="43" t="n">
        <v>33</v>
      </c>
      <c r="B141" s="1" t="s">
        <v>393</v>
      </c>
      <c r="C141" s="1" t="n">
        <v>2713</v>
      </c>
      <c r="D141" s="1" t="n">
        <v>11115</v>
      </c>
      <c r="E141" s="114" t="s">
        <v>392</v>
      </c>
      <c r="F141" s="162" t="n">
        <v>28568000</v>
      </c>
      <c r="G141" s="0" t="s">
        <v>428</v>
      </c>
      <c r="H141" s="166"/>
      <c r="I141" s="162"/>
      <c r="J141" s="0"/>
      <c r="K141" s="0"/>
      <c r="L141" s="162" t="n">
        <v>1</v>
      </c>
      <c r="M141" s="0"/>
      <c r="N141" s="0"/>
      <c r="O141" s="0"/>
      <c r="P141" s="0"/>
      <c r="Q141" s="0"/>
      <c r="R141" s="0"/>
      <c r="S141" s="0"/>
      <c r="T141" s="162" t="n">
        <f aca="false">SUM(H141:S141)</f>
        <v>1</v>
      </c>
      <c r="U141" s="164" t="str">
        <f aca="false">CONCATENATE(D141,G141)</f>
        <v>11115REFORMA DA CASA ABRIGO "MULHER VIVA"</v>
      </c>
      <c r="V141" s="162" t="str">
        <f aca="false">VLOOKUP(U141,PRODUTOS!N:O,2,0)</f>
        <v>REFORMA DA CASA ABRIGO "MULHER VIVA"</v>
      </c>
      <c r="W141" s="162" t="str">
        <f aca="false">VLOOKUP(U141,PRODUTOS!N:Q,3,0)</f>
        <v>UNIDADE</v>
      </c>
      <c r="X141" s="162" t="n">
        <f aca="false">VLOOKUP(U141,PRODUTOS!N:Q,4,0)</f>
        <v>1</v>
      </c>
      <c r="Y141" s="165" t="n">
        <f aca="false">X141/T141</f>
        <v>1</v>
      </c>
      <c r="Z141" s="162"/>
      <c r="AA141" s="162"/>
      <c r="AB141" s="162"/>
    </row>
    <row r="142" customFormat="false" ht="15" hidden="false" customHeight="false" outlineLevel="0" collapsed="false">
      <c r="A142" s="43" t="n">
        <v>33</v>
      </c>
      <c r="B142" s="1" t="s">
        <v>3095</v>
      </c>
      <c r="C142" s="1" t="n">
        <v>2645</v>
      </c>
      <c r="D142" s="1" t="n">
        <v>11115</v>
      </c>
      <c r="E142" s="114" t="s">
        <v>392</v>
      </c>
      <c r="F142" s="162" t="n">
        <v>660000</v>
      </c>
      <c r="G142" s="0" t="s">
        <v>417</v>
      </c>
      <c r="H142" s="166"/>
      <c r="I142" s="162" t="n">
        <v>1</v>
      </c>
      <c r="J142" s="0"/>
      <c r="K142" s="0" t="n">
        <v>1</v>
      </c>
      <c r="L142" s="0" t="n">
        <v>1</v>
      </c>
      <c r="M142" s="0"/>
      <c r="N142" s="0" t="n">
        <v>1</v>
      </c>
      <c r="O142" s="0"/>
      <c r="P142" s="0" t="n">
        <v>1</v>
      </c>
      <c r="Q142" s="0"/>
      <c r="R142" s="0"/>
      <c r="S142" s="0" t="n">
        <v>1</v>
      </c>
      <c r="T142" s="162" t="n">
        <f aca="false">SUM(H142:S142)</f>
        <v>6</v>
      </c>
      <c r="U142" s="164" t="str">
        <f aca="false">CONCATENATE(D142,G142)</f>
        <v>11115SEMINÁRIO DE PRÁTICAS EXITOSAS NA EXECUÇÃO DOS ORGANISMOS DE POLÍTICAS PARA MULHERES.</v>
      </c>
      <c r="V142" s="162" t="str">
        <f aca="false">VLOOKUP(U142,PRODUTOS!N:O,2,0)</f>
        <v>SEMINÁRIO DE PRÁTICAS EXITOSAS NA EXECUÇÃO DOS ORGANISMOS DE POLÍTICAS PARA MULHERES.</v>
      </c>
      <c r="W142" s="162" t="str">
        <f aca="false">VLOOKUP(U142,PRODUTOS!N:Q,3,0)</f>
        <v>EVENTO</v>
      </c>
      <c r="X142" s="162" t="n">
        <f aca="false">VLOOKUP(U142,PRODUTOS!N:Q,4,0)</f>
        <v>1</v>
      </c>
      <c r="Y142" s="165" t="n">
        <f aca="false">X142/T142</f>
        <v>0.166666666666667</v>
      </c>
      <c r="Z142" s="162"/>
      <c r="AA142" s="162"/>
      <c r="AB142" s="162"/>
    </row>
    <row r="143" customFormat="false" ht="15" hidden="false" customHeight="false" outlineLevel="0" collapsed="false">
      <c r="A143" s="43" t="n">
        <v>33</v>
      </c>
      <c r="B143" s="1" t="s">
        <v>3095</v>
      </c>
      <c r="C143" s="1" t="n">
        <v>2645</v>
      </c>
      <c r="D143" s="1" t="n">
        <v>11115</v>
      </c>
      <c r="E143" s="114" t="s">
        <v>392</v>
      </c>
      <c r="F143" s="162" t="n">
        <v>660000</v>
      </c>
      <c r="G143" s="0" t="s">
        <v>418</v>
      </c>
      <c r="H143" s="163" t="n">
        <v>60</v>
      </c>
      <c r="I143" s="162"/>
      <c r="J143" s="0"/>
      <c r="K143" s="0"/>
      <c r="L143" s="0"/>
      <c r="M143" s="0"/>
      <c r="N143" s="0"/>
      <c r="O143" s="0"/>
      <c r="P143" s="0"/>
      <c r="Q143" s="0"/>
      <c r="R143" s="0"/>
      <c r="S143" s="0"/>
      <c r="T143" s="162" t="n">
        <f aca="false">SUM(H143:S143)</f>
        <v>60</v>
      </c>
      <c r="U143" s="164" t="str">
        <f aca="false">CONCATENATE(D143,G143)</f>
        <v>11115SENSIBILIZAÇÃO DOS GESTORES MUNICIPAIS NA CRIAÇÃO DE ORGANISMOS GOVERNAMENTAIS DE POLÍTICAS PARA MULHERES.</v>
      </c>
      <c r="V143" s="162" t="str">
        <f aca="false">VLOOKUP(U143,PRODUTOS!N:O,2,0)</f>
        <v>SENSIBILIZAÇÃO DOS GESTORES MUNICIPAIS NA CRIAÇÃO DE ORGANISMOS GOVERNAMENTAIS DE POLÍTICAS PARA MULHERES.</v>
      </c>
      <c r="W143" s="162" t="str">
        <f aca="false">VLOOKUP(U143,PRODUTOS!N:Q,3,0)</f>
        <v>MUNICÍPIO</v>
      </c>
      <c r="X143" s="162" t="n">
        <f aca="false">VLOOKUP(U143,PRODUTOS!N:Q,4,0)</f>
        <v>15</v>
      </c>
      <c r="Y143" s="165" t="n">
        <f aca="false">X143/T143</f>
        <v>0.25</v>
      </c>
      <c r="Z143" s="162"/>
      <c r="AA143" s="162"/>
      <c r="AB143" s="162"/>
    </row>
    <row r="144" customFormat="false" ht="15" hidden="false" customHeight="false" outlineLevel="0" collapsed="false">
      <c r="A144" s="43" t="n">
        <v>33</v>
      </c>
      <c r="B144" s="1" t="s">
        <v>396</v>
      </c>
      <c r="C144" s="1" t="n">
        <v>2724</v>
      </c>
      <c r="D144" s="1" t="n">
        <v>11115</v>
      </c>
      <c r="E144" s="114" t="s">
        <v>392</v>
      </c>
      <c r="F144" s="162" t="n">
        <v>1518441</v>
      </c>
      <c r="G144" s="0" t="s">
        <v>398</v>
      </c>
      <c r="H144" s="163" t="n">
        <v>1</v>
      </c>
      <c r="I144" s="162"/>
      <c r="J144" s="0"/>
      <c r="K144" s="0"/>
      <c r="L144" s="0"/>
      <c r="M144" s="0"/>
      <c r="N144" s="0"/>
      <c r="O144" s="0"/>
      <c r="P144" s="0"/>
      <c r="Q144" s="0"/>
      <c r="R144" s="0"/>
      <c r="S144" s="0"/>
      <c r="T144" s="162" t="n">
        <f aca="false">SUM(H144:S144)</f>
        <v>1</v>
      </c>
      <c r="U144" s="164" t="str">
        <f aca="false">CONCATENATE(D144,G144)</f>
        <v>11115ELABORAÇÃO DO PLANO ESTADUAL DE POLÍTICAS PARA AS MULHERES</v>
      </c>
      <c r="V144" s="162" t="str">
        <f aca="false">VLOOKUP(U144,PRODUTOS!N:O,2,0)</f>
        <v>ELABORAÇÃO DO PLANO ESTADUAL DE POLÍTICAS PARA AS MULHERES</v>
      </c>
      <c r="W144" s="162" t="str">
        <f aca="false">VLOOKUP(U144,PRODUTOS!N:Q,3,0)</f>
        <v>PLANO</v>
      </c>
      <c r="X144" s="162" t="n">
        <f aca="false">VLOOKUP(U144,PRODUTOS!N:Q,4,0)</f>
        <v>1</v>
      </c>
      <c r="Y144" s="165" t="n">
        <f aca="false">X144/T144</f>
        <v>1</v>
      </c>
      <c r="Z144" s="162"/>
      <c r="AA144" s="162"/>
      <c r="AB144" s="162"/>
    </row>
    <row r="145" customFormat="false" ht="15" hidden="false" customHeight="false" outlineLevel="0" collapsed="false">
      <c r="A145" s="43" t="n">
        <v>33</v>
      </c>
      <c r="B145" s="1" t="s">
        <v>396</v>
      </c>
      <c r="C145" s="1" t="n">
        <v>2724</v>
      </c>
      <c r="D145" s="1" t="n">
        <v>11115</v>
      </c>
      <c r="E145" s="114" t="s">
        <v>392</v>
      </c>
      <c r="F145" s="162" t="n">
        <v>1518441</v>
      </c>
      <c r="G145" s="0" t="s">
        <v>3621</v>
      </c>
      <c r="H145" s="163" t="n">
        <v>1</v>
      </c>
      <c r="I145" s="162"/>
      <c r="J145" s="0"/>
      <c r="K145" s="0"/>
      <c r="L145" s="0"/>
      <c r="M145" s="0"/>
      <c r="N145" s="0"/>
      <c r="O145" s="0"/>
      <c r="P145" s="0"/>
      <c r="Q145" s="0"/>
      <c r="R145" s="0"/>
      <c r="S145" s="0"/>
      <c r="T145" s="162" t="n">
        <f aca="false">SUM(H145:S145)</f>
        <v>1</v>
      </c>
      <c r="U145" s="164" t="str">
        <f aca="false">CONCATENATE(D145,G145)</f>
        <v>11115REALIZAÇÃO CONFERÊNCIA ESTADUAL DE POLÍTICAS PARA MULHERES</v>
      </c>
      <c r="V145" s="162" t="e">
        <f aca="false">VLOOKUP(U145,PRODUTOS!N:O,2,0)</f>
        <v>#N/A</v>
      </c>
      <c r="W145" s="162" t="e">
        <f aca="false">VLOOKUP(U145,PRODUTOS!N:Q,3,0)</f>
        <v>#N/A</v>
      </c>
      <c r="X145" s="162" t="e">
        <f aca="false">VLOOKUP(U145,PRODUTOS!N:Q,4,0)</f>
        <v>#N/A</v>
      </c>
      <c r="Y145" s="165" t="e">
        <f aca="false">X145/T145</f>
        <v>#N/A</v>
      </c>
      <c r="Z145" s="162"/>
      <c r="AA145" s="162"/>
      <c r="AB145" s="162"/>
    </row>
    <row r="146" customFormat="false" ht="15" hidden="false" customHeight="false" outlineLevel="0" collapsed="false">
      <c r="A146" s="43" t="n">
        <v>33</v>
      </c>
      <c r="B146" s="1" t="s">
        <v>3092</v>
      </c>
      <c r="C146" s="1" t="n">
        <v>2294</v>
      </c>
      <c r="D146" s="1" t="n">
        <v>11115</v>
      </c>
      <c r="E146" s="114" t="s">
        <v>392</v>
      </c>
      <c r="F146" s="162" t="n">
        <v>950000</v>
      </c>
      <c r="G146" s="0" t="s">
        <v>406</v>
      </c>
      <c r="H146" s="163" t="n">
        <v>15</v>
      </c>
      <c r="I146" s="162"/>
      <c r="J146" s="0"/>
      <c r="K146" s="0"/>
      <c r="L146" s="0"/>
      <c r="M146" s="0"/>
      <c r="N146" s="0"/>
      <c r="O146" s="0"/>
      <c r="P146" s="0"/>
      <c r="Q146" s="0"/>
      <c r="R146" s="0"/>
      <c r="S146" s="0"/>
      <c r="T146" s="162" t="n">
        <f aca="false">SUM(H146:S146)</f>
        <v>15</v>
      </c>
      <c r="U146" s="164" t="str">
        <f aca="false">CONCATENATE(D146,G146)</f>
        <v>11115ACOMPANHAMENTO A IMPLANTAÇÃO DE CRECHES JUNTO À GESTÃO MUNICIPAL</v>
      </c>
      <c r="V146" s="162" t="str">
        <f aca="false">VLOOKUP(U146,PRODUTOS!N:O,2,0)</f>
        <v>ACOMPANHAMENTO A IMPLANTAÇÃO DE CRECHES JUNTO À GESTÃO MUNICIPAL</v>
      </c>
      <c r="W146" s="162" t="str">
        <f aca="false">VLOOKUP(U146,PRODUTOS!N:Q,3,0)</f>
        <v>MUNICÍPIO BENEFICIADO</v>
      </c>
      <c r="X146" s="162" t="n">
        <f aca="false">VLOOKUP(U146,PRODUTOS!N:Q,4,0)</f>
        <v>4</v>
      </c>
      <c r="Y146" s="165" t="n">
        <f aca="false">X146/T146</f>
        <v>0.266666666666667</v>
      </c>
      <c r="Z146" s="162"/>
      <c r="AA146" s="162"/>
      <c r="AB146" s="162"/>
    </row>
    <row r="147" customFormat="false" ht="15" hidden="false" customHeight="false" outlineLevel="0" collapsed="false">
      <c r="A147" s="43" t="n">
        <v>33</v>
      </c>
      <c r="B147" s="1" t="s">
        <v>396</v>
      </c>
      <c r="C147" s="1" t="n">
        <v>2724</v>
      </c>
      <c r="D147" s="1" t="n">
        <v>11115</v>
      </c>
      <c r="E147" s="114" t="s">
        <v>392</v>
      </c>
      <c r="F147" s="162" t="n">
        <v>1518441</v>
      </c>
      <c r="G147" s="0" t="s">
        <v>402</v>
      </c>
      <c r="H147" s="163" t="n">
        <v>44</v>
      </c>
      <c r="I147" s="162"/>
      <c r="J147" s="0"/>
      <c r="K147" s="0"/>
      <c r="L147" s="0"/>
      <c r="M147" s="0"/>
      <c r="N147" s="0"/>
      <c r="O147" s="0"/>
      <c r="P147" s="0"/>
      <c r="Q147" s="0"/>
      <c r="R147" s="0"/>
      <c r="S147" s="0"/>
      <c r="T147" s="162" t="n">
        <f aca="false">SUM(H147:S147)</f>
        <v>44</v>
      </c>
      <c r="U147" s="164" t="str">
        <f aca="false">CONCATENATE(D147,G147)</f>
        <v>11115VISITAS DE SENSIBILIZAÇÃO AOS MUNICÍPIOS PARA INCENTIVAR A CRIAÇÃO DOS CONSELHOS MUNICIPAIS DE DEFESA DOS DIREITOS DA MULHER</v>
      </c>
      <c r="V147" s="162" t="str">
        <f aca="false">VLOOKUP(U147,PRODUTOS!N:O,2,0)</f>
        <v>VISITAS DE SENSIBILIZAÇÃO AOS MUNICÍPIOS PARA INCENTIVAR A CRIAÇÃO DOS CONSELHOS MUNICIPAIS DE DEFESA DOS DIREITOS DA MULHER</v>
      </c>
      <c r="W147" s="162" t="str">
        <f aca="false">VLOOKUP(U147,PRODUTOS!N:Q,3,0)</f>
        <v>MUNICÍPIO</v>
      </c>
      <c r="X147" s="162" t="n">
        <f aca="false">VLOOKUP(U147,PRODUTOS!N:Q,4,0)</f>
        <v>12</v>
      </c>
      <c r="Y147" s="165" t="n">
        <f aca="false">X147/T147</f>
        <v>0.272727272727273</v>
      </c>
      <c r="Z147" s="162"/>
      <c r="AA147" s="162"/>
      <c r="AB147" s="162"/>
    </row>
    <row r="148" customFormat="false" ht="15" hidden="false" customHeight="false" outlineLevel="0" collapsed="false">
      <c r="A148" s="43" t="n">
        <v>33</v>
      </c>
      <c r="B148" s="1" t="s">
        <v>393</v>
      </c>
      <c r="C148" s="1" t="n">
        <v>2713</v>
      </c>
      <c r="D148" s="1" t="n">
        <v>11115</v>
      </c>
      <c r="E148" s="114" t="s">
        <v>392</v>
      </c>
      <c r="F148" s="162" t="n">
        <v>28568000</v>
      </c>
      <c r="G148" s="0" t="s">
        <v>424</v>
      </c>
      <c r="H148" s="163" t="n">
        <v>12000</v>
      </c>
      <c r="I148" s="162"/>
      <c r="J148" s="0"/>
      <c r="K148" s="0"/>
      <c r="L148" s="0"/>
      <c r="M148" s="0"/>
      <c r="N148" s="0"/>
      <c r="O148" s="0"/>
      <c r="P148" s="0"/>
      <c r="Q148" s="0"/>
      <c r="R148" s="0"/>
      <c r="S148" s="0"/>
      <c r="T148" s="162" t="n">
        <f aca="false">SUM(H148:S148)</f>
        <v>12000</v>
      </c>
      <c r="U148" s="164" t="str">
        <f aca="false">CONCATENATE(D148,G148)</f>
        <v>11115FUNCIONAMENTO DAS UNIDADES MÓVEIS.</v>
      </c>
      <c r="V148" s="162" t="str">
        <f aca="false">VLOOKUP(U148,PRODUTOS!N:O,2,0)</f>
        <v>FUNCIONAMENTO DAS UNIDADES MÓVEIS.</v>
      </c>
      <c r="W148" s="162" t="str">
        <f aca="false">VLOOKUP(U148,PRODUTOS!N:Q,3,0)</f>
        <v>ATENDIMENTOS</v>
      </c>
      <c r="X148" s="162" t="n">
        <f aca="false">VLOOKUP(U148,PRODUTOS!N:Q,4,0)</f>
        <v>400</v>
      </c>
      <c r="Y148" s="165" t="n">
        <f aca="false">X148/T148</f>
        <v>0.0333333333333333</v>
      </c>
      <c r="Z148" s="162"/>
      <c r="AA148" s="162"/>
      <c r="AB148" s="162"/>
    </row>
    <row r="149" customFormat="false" ht="15" hidden="false" customHeight="false" outlineLevel="0" collapsed="false">
      <c r="A149" s="43" t="n">
        <v>33</v>
      </c>
      <c r="B149" s="1" t="s">
        <v>396</v>
      </c>
      <c r="C149" s="1" t="n">
        <v>2724</v>
      </c>
      <c r="D149" s="1" t="n">
        <v>11115</v>
      </c>
      <c r="E149" s="114" t="s">
        <v>392</v>
      </c>
      <c r="F149" s="162" t="n">
        <v>1518441</v>
      </c>
      <c r="G149" s="0" t="s">
        <v>3622</v>
      </c>
      <c r="H149" s="166"/>
      <c r="I149" s="162" t="n">
        <v>1</v>
      </c>
      <c r="J149" s="0" t="n">
        <v>1</v>
      </c>
      <c r="K149" s="0" t="n">
        <v>1</v>
      </c>
      <c r="L149" s="0" t="n">
        <v>1</v>
      </c>
      <c r="M149" s="0" t="n">
        <v>1</v>
      </c>
      <c r="N149" s="0" t="n">
        <v>1</v>
      </c>
      <c r="O149" s="0" t="n">
        <v>1</v>
      </c>
      <c r="P149" s="0" t="n">
        <v>1</v>
      </c>
      <c r="Q149" s="0" t="n">
        <v>1</v>
      </c>
      <c r="R149" s="0" t="n">
        <v>1</v>
      </c>
      <c r="S149" s="0" t="n">
        <v>1</v>
      </c>
      <c r="T149" s="162" t="n">
        <f aca="false">SUM(H149:S149)</f>
        <v>11</v>
      </c>
      <c r="U149" s="164" t="str">
        <f aca="false">CONCATENATE(D149,G149)</f>
        <v>11115APOIO AS CONFERÊNCIAS MUNICIPAIS E INTERMUNICIPAIS DE DIREITOS DA MULHER</v>
      </c>
      <c r="V149" s="162" t="e">
        <f aca="false">VLOOKUP(U149,PRODUTOS!N:O,2,0)</f>
        <v>#N/A</v>
      </c>
      <c r="W149" s="162" t="e">
        <f aca="false">VLOOKUP(U149,PRODUTOS!N:Q,3,0)</f>
        <v>#N/A</v>
      </c>
      <c r="X149" s="162" t="e">
        <f aca="false">VLOOKUP(U149,PRODUTOS!N:Q,4,0)</f>
        <v>#N/A</v>
      </c>
      <c r="Y149" s="165" t="e">
        <f aca="false">X149/T149</f>
        <v>#N/A</v>
      </c>
      <c r="Z149" s="162"/>
      <c r="AA149" s="162"/>
      <c r="AB149" s="162"/>
    </row>
    <row r="150" customFormat="false" ht="15" hidden="false" customHeight="false" outlineLevel="0" collapsed="false">
      <c r="A150" s="43" t="n">
        <v>33</v>
      </c>
      <c r="B150" s="1" t="s">
        <v>393</v>
      </c>
      <c r="C150" s="1" t="n">
        <v>2713</v>
      </c>
      <c r="D150" s="1" t="n">
        <v>11115</v>
      </c>
      <c r="E150" s="114" t="s">
        <v>392</v>
      </c>
      <c r="F150" s="162" t="n">
        <v>28568000</v>
      </c>
      <c r="G150" s="0" t="s">
        <v>429</v>
      </c>
      <c r="H150" s="166"/>
      <c r="I150" s="162"/>
      <c r="J150" s="0"/>
      <c r="K150" s="0"/>
      <c r="L150" s="162" t="n">
        <v>1</v>
      </c>
      <c r="M150" s="0"/>
      <c r="N150" s="0"/>
      <c r="O150" s="0"/>
      <c r="P150" s="0"/>
      <c r="Q150" s="0"/>
      <c r="R150" s="0"/>
      <c r="S150" s="0"/>
      <c r="T150" s="162" t="n">
        <f aca="false">SUM(H150:S150)</f>
        <v>1</v>
      </c>
      <c r="U150" s="164" t="str">
        <f aca="false">CONCATENATE(D150,G150)</f>
        <v>11115REFORMA DO CENTRO DE REFERÊNCIA PARA AS MULHERES VÍTIMAS DE VIOLÊNCIA.</v>
      </c>
      <c r="V150" s="162" t="str">
        <f aca="false">VLOOKUP(U150,PRODUTOS!N:O,2,0)</f>
        <v>REFORMA DO CENTRO DE REFERÊNCIA PARA AS MULHERES VÍTIMAS DE VIOLÊNCIA.</v>
      </c>
      <c r="W150" s="162" t="str">
        <f aca="false">VLOOKUP(U150,PRODUTOS!N:Q,3,0)</f>
        <v>UNIDADE</v>
      </c>
      <c r="X150" s="162" t="n">
        <f aca="false">VLOOKUP(U150,PRODUTOS!N:Q,4,0)</f>
        <v>1</v>
      </c>
      <c r="Y150" s="165" t="n">
        <f aca="false">X150/T150</f>
        <v>1</v>
      </c>
      <c r="Z150" s="162"/>
      <c r="AA150" s="162"/>
      <c r="AB150" s="162"/>
    </row>
    <row r="151" customFormat="false" ht="15" hidden="false" customHeight="false" outlineLevel="0" collapsed="false">
      <c r="A151" s="43" t="n">
        <v>90</v>
      </c>
      <c r="B151" s="1" t="s">
        <v>430</v>
      </c>
      <c r="C151" s="1" t="n">
        <v>2127</v>
      </c>
      <c r="D151" s="1" t="n">
        <v>11115</v>
      </c>
      <c r="E151" s="114" t="s">
        <v>392</v>
      </c>
      <c r="F151" s="162" t="n">
        <v>5920000</v>
      </c>
      <c r="G151" s="0" t="s">
        <v>141</v>
      </c>
      <c r="H151" s="163" t="n">
        <v>100</v>
      </c>
      <c r="I151" s="162"/>
      <c r="J151" s="0"/>
      <c r="K151" s="0"/>
      <c r="L151" s="0"/>
      <c r="M151" s="0"/>
      <c r="N151" s="0"/>
      <c r="O151" s="0"/>
      <c r="P151" s="0"/>
      <c r="Q151" s="0"/>
      <c r="R151" s="0"/>
      <c r="S151" s="0"/>
      <c r="T151" s="162" t="n">
        <f aca="false">SUM(H151:S151)</f>
        <v>100</v>
      </c>
      <c r="U151" s="164" t="str">
        <f aca="false">CONCATENATE(D151,G151)</f>
        <v>11115GESTÃO MELHORADA</v>
      </c>
      <c r="V151" s="162" t="str">
        <f aca="false">VLOOKUP(U151,PRODUTOS!N:O,2,0)</f>
        <v>GESTÃO MELHORADA</v>
      </c>
      <c r="W151" s="162" t="str">
        <f aca="false">VLOOKUP(U151,PRODUTOS!N:Q,3,0)</f>
        <v>PERCENTUAL</v>
      </c>
      <c r="X151" s="162" t="n">
        <f aca="false">VLOOKUP(U151,PRODUTOS!N:Q,4,0)</f>
        <v>25</v>
      </c>
      <c r="Y151" s="165" t="n">
        <f aca="false">X151/T151</f>
        <v>0.25</v>
      </c>
      <c r="Z151" s="162"/>
      <c r="AA151" s="162"/>
      <c r="AB151" s="162"/>
    </row>
    <row r="152" customFormat="false" ht="15" hidden="false" customHeight="false" outlineLevel="0" collapsed="false">
      <c r="A152" s="43" t="n">
        <v>90</v>
      </c>
      <c r="B152" s="1" t="s">
        <v>430</v>
      </c>
      <c r="C152" s="1" t="n">
        <v>2127</v>
      </c>
      <c r="D152" s="1" t="n">
        <v>11115</v>
      </c>
      <c r="E152" s="114" t="s">
        <v>392</v>
      </c>
      <c r="F152" s="162" t="n">
        <v>5920000</v>
      </c>
      <c r="G152" s="0" t="s">
        <v>431</v>
      </c>
      <c r="H152" s="163" t="n">
        <v>100</v>
      </c>
      <c r="I152" s="162"/>
      <c r="J152" s="0"/>
      <c r="K152" s="0"/>
      <c r="L152" s="0"/>
      <c r="M152" s="0"/>
      <c r="N152" s="0"/>
      <c r="O152" s="0"/>
      <c r="P152" s="0"/>
      <c r="Q152" s="0"/>
      <c r="R152" s="0"/>
      <c r="S152" s="0"/>
      <c r="T152" s="162" t="n">
        <f aca="false">SUM(H152:S152)</f>
        <v>100</v>
      </c>
      <c r="U152" s="164" t="str">
        <f aca="false">CONCATENATE(D152,G152)</f>
        <v>11115MANUTENÇÃO DO ÓRGÃO.</v>
      </c>
      <c r="V152" s="162" t="str">
        <f aca="false">VLOOKUP(U152,PRODUTOS!N:O,2,0)</f>
        <v>MANUTENÇÃO DO ÓRGÃO.</v>
      </c>
      <c r="W152" s="162" t="str">
        <f aca="false">VLOOKUP(U152,PRODUTOS!N:Q,3,0)</f>
        <v>PERCENTUAL</v>
      </c>
      <c r="X152" s="162" t="n">
        <f aca="false">VLOOKUP(U152,PRODUTOS!N:Q,4,0)</f>
        <v>25</v>
      </c>
      <c r="Y152" s="165" t="n">
        <f aca="false">X152/T152</f>
        <v>0.25</v>
      </c>
      <c r="Z152" s="162"/>
      <c r="AA152" s="162"/>
      <c r="AB152" s="162"/>
    </row>
    <row r="153" customFormat="false" ht="15" hidden="false" customHeight="false" outlineLevel="0" collapsed="false">
      <c r="A153" s="43" t="n">
        <v>90</v>
      </c>
      <c r="B153" s="1" t="s">
        <v>430</v>
      </c>
      <c r="C153" s="1" t="n">
        <v>2127</v>
      </c>
      <c r="D153" s="1" t="n">
        <v>11115</v>
      </c>
      <c r="E153" s="114" t="s">
        <v>392</v>
      </c>
      <c r="F153" s="162" t="n">
        <v>5920000</v>
      </c>
      <c r="G153" s="0" t="s">
        <v>2678</v>
      </c>
      <c r="H153" s="163" t="n">
        <v>1</v>
      </c>
      <c r="I153" s="162"/>
      <c r="J153" s="0"/>
      <c r="K153" s="0"/>
      <c r="L153" s="0"/>
      <c r="M153" s="0"/>
      <c r="N153" s="0"/>
      <c r="O153" s="0"/>
      <c r="P153" s="0"/>
      <c r="Q153" s="0"/>
      <c r="R153" s="0"/>
      <c r="S153" s="0"/>
      <c r="T153" s="162" t="n">
        <f aca="false">SUM(H153:S153)</f>
        <v>1</v>
      </c>
      <c r="U153" s="164" t="str">
        <f aca="false">CONCATENATE(D153,G153)</f>
        <v>11115REALIZAÇÃO DE CONCURSO PÚBLICO</v>
      </c>
      <c r="V153" s="162" t="e">
        <f aca="false">VLOOKUP(U153,PRODUTOS!N:O,2,0)</f>
        <v>#N/A</v>
      </c>
      <c r="W153" s="162" t="e">
        <f aca="false">VLOOKUP(U153,PRODUTOS!N:Q,3,0)</f>
        <v>#N/A</v>
      </c>
      <c r="X153" s="162" t="e">
        <f aca="false">VLOOKUP(U153,PRODUTOS!N:Q,4,0)</f>
        <v>#N/A</v>
      </c>
      <c r="Y153" s="165" t="e">
        <f aca="false">X153/T153</f>
        <v>#N/A</v>
      </c>
      <c r="Z153" s="162"/>
      <c r="AA153" s="162"/>
      <c r="AB153" s="162"/>
    </row>
    <row r="154" customFormat="false" ht="15" hidden="false" customHeight="false" outlineLevel="0" collapsed="false">
      <c r="A154" s="43" t="n">
        <v>13</v>
      </c>
      <c r="B154" s="1" t="s">
        <v>434</v>
      </c>
      <c r="C154" s="1" t="n">
        <v>2603</v>
      </c>
      <c r="D154" s="1" t="n">
        <v>11116</v>
      </c>
      <c r="E154" s="114" t="s">
        <v>433</v>
      </c>
      <c r="F154" s="162" t="n">
        <v>114150000</v>
      </c>
      <c r="G154" s="0" t="s">
        <v>438</v>
      </c>
      <c r="H154" s="163" t="n">
        <v>1</v>
      </c>
      <c r="I154" s="162"/>
      <c r="J154" s="0"/>
      <c r="K154" s="0"/>
      <c r="L154" s="0"/>
      <c r="M154" s="0"/>
      <c r="N154" s="0"/>
      <c r="O154" s="0"/>
      <c r="P154" s="0"/>
      <c r="Q154" s="0"/>
      <c r="R154" s="0"/>
      <c r="S154" s="0"/>
      <c r="T154" s="162" t="n">
        <f aca="false">SUM(H154:S154)</f>
        <v>1</v>
      </c>
      <c r="U154" s="164" t="str">
        <f aca="false">CONCATENATE(D154,G154)</f>
        <v>11116BUSCAR PARCERIA COM A UNIÃO NO PROGRAMA ESPORTE E LAZER DA CIDADE</v>
      </c>
      <c r="V154" s="162" t="str">
        <f aca="false">VLOOKUP(U154,PRODUTOS!N:O,2,0)</f>
        <v>BUSCAR PARCERIA COM A UNIÃO NO PROGRAMA ESPORTE E LAZER DA CIDADE</v>
      </c>
      <c r="W154" s="162" t="str">
        <f aca="false">VLOOKUP(U154,PRODUTOS!N:Q,3,0)</f>
        <v>CONVÊNIO</v>
      </c>
      <c r="X154" s="162" t="n">
        <f aca="false">VLOOKUP(U154,PRODUTOS!N:Q,4,0)</f>
        <v>1</v>
      </c>
      <c r="Y154" s="165" t="n">
        <f aca="false">X154/T154</f>
        <v>1</v>
      </c>
      <c r="Z154" s="162"/>
      <c r="AA154" s="162"/>
      <c r="AB154" s="162"/>
    </row>
    <row r="155" customFormat="false" ht="15" hidden="false" customHeight="false" outlineLevel="0" collapsed="false">
      <c r="A155" s="43" t="n">
        <v>13</v>
      </c>
      <c r="B155" s="1" t="s">
        <v>434</v>
      </c>
      <c r="C155" s="1" t="n">
        <v>2603</v>
      </c>
      <c r="D155" s="1" t="n">
        <v>11116</v>
      </c>
      <c r="E155" s="114" t="s">
        <v>433</v>
      </c>
      <c r="F155" s="162" t="n">
        <v>114150000</v>
      </c>
      <c r="G155" s="0" t="s">
        <v>440</v>
      </c>
      <c r="H155" s="163" t="n">
        <v>24</v>
      </c>
      <c r="I155" s="162"/>
      <c r="J155" s="0"/>
      <c r="K155" s="0"/>
      <c r="L155" s="0"/>
      <c r="M155" s="0"/>
      <c r="N155" s="0"/>
      <c r="O155" s="0"/>
      <c r="P155" s="0"/>
      <c r="Q155" s="0"/>
      <c r="R155" s="0"/>
      <c r="S155" s="0"/>
      <c r="T155" s="162" t="n">
        <f aca="false">SUM(H155:S155)</f>
        <v>24</v>
      </c>
      <c r="U155" s="164" t="str">
        <f aca="false">CONCATENATE(D155,G155)</f>
        <v>11116FORTALECER PARCERIAS COM ÓRGÃOS DO ESTADO E A UNIÃO PARA MELHORIA DA INFRAESTRUTURA SOCIAL</v>
      </c>
      <c r="V155" s="162" t="str">
        <f aca="false">VLOOKUP(U155,PRODUTOS!N:O,2,0)</f>
        <v>FORTALECER PARCERIAS COM ÓRGÃOS DO ESTADO E A UNIÃO PARA MELHORIA DA INFRAESTRUTURA SOCIAL</v>
      </c>
      <c r="W155" s="162" t="str">
        <f aca="false">VLOOKUP(U155,PRODUTOS!N:Q,3,0)</f>
        <v>PARCERIA</v>
      </c>
      <c r="X155" s="162" t="n">
        <f aca="false">VLOOKUP(U155,PRODUTOS!N:Q,4,0)</f>
        <v>6</v>
      </c>
      <c r="Y155" s="165" t="n">
        <f aca="false">X155/T155</f>
        <v>0.25</v>
      </c>
      <c r="Z155" s="162"/>
      <c r="AA155" s="162"/>
      <c r="AB155" s="162"/>
    </row>
    <row r="156" customFormat="false" ht="15" hidden="false" customHeight="false" outlineLevel="0" collapsed="false">
      <c r="A156" s="43" t="n">
        <v>13</v>
      </c>
      <c r="B156" s="1" t="s">
        <v>434</v>
      </c>
      <c r="C156" s="1" t="n">
        <v>2603</v>
      </c>
      <c r="D156" s="1" t="n">
        <v>11116</v>
      </c>
      <c r="E156" s="114" t="s">
        <v>433</v>
      </c>
      <c r="F156" s="162" t="n">
        <v>114150000</v>
      </c>
      <c r="G156" s="0" t="s">
        <v>435</v>
      </c>
      <c r="H156" s="166"/>
      <c r="I156" s="162" t="n">
        <v>1</v>
      </c>
      <c r="J156" s="0" t="n">
        <v>5</v>
      </c>
      <c r="K156" s="0" t="n">
        <v>2</v>
      </c>
      <c r="L156" s="0" t="n">
        <v>3</v>
      </c>
      <c r="M156" s="0"/>
      <c r="N156" s="0" t="n">
        <v>2</v>
      </c>
      <c r="O156" s="0"/>
      <c r="P156" s="0" t="n">
        <v>2</v>
      </c>
      <c r="Q156" s="0" t="n">
        <v>2</v>
      </c>
      <c r="R156" s="0" t="n">
        <v>1</v>
      </c>
      <c r="S156" s="0" t="n">
        <v>1</v>
      </c>
      <c r="T156" s="162" t="n">
        <f aca="false">SUM(H156:S156)</f>
        <v>19</v>
      </c>
      <c r="U156" s="164" t="str">
        <f aca="false">CONCATENATE(D156,G156)</f>
        <v>11116IMPLANTAÇÃO DE UNIDADES DE ESPORTE, LAZER E CULTURA</v>
      </c>
      <c r="V156" s="162" t="str">
        <f aca="false">VLOOKUP(U156,PRODUTOS!N:O,2,0)</f>
        <v>IMPLANTAÇÃO DE UNIDADES DE ESPORTE, LAZER E CULTURA</v>
      </c>
      <c r="W156" s="162" t="str">
        <f aca="false">VLOOKUP(U156,PRODUTOS!N:Q,3,0)</f>
        <v>UNIDADE</v>
      </c>
      <c r="X156" s="162" t="n">
        <f aca="false">VLOOKUP(U156,PRODUTOS!N:Q,4,0)</f>
        <v>6</v>
      </c>
      <c r="Y156" s="165" t="n">
        <f aca="false">X156/T156</f>
        <v>0.31578947368421</v>
      </c>
      <c r="Z156" s="162"/>
      <c r="AA156" s="162"/>
      <c r="AB156" s="162"/>
    </row>
    <row r="157" customFormat="false" ht="15" hidden="false" customHeight="false" outlineLevel="0" collapsed="false">
      <c r="A157" s="43" t="n">
        <v>13</v>
      </c>
      <c r="B157" s="1" t="s">
        <v>434</v>
      </c>
      <c r="C157" s="1" t="n">
        <v>2603</v>
      </c>
      <c r="D157" s="1" t="n">
        <v>11116</v>
      </c>
      <c r="E157" s="114" t="s">
        <v>433</v>
      </c>
      <c r="F157" s="162" t="n">
        <v>114150000</v>
      </c>
      <c r="G157" s="0" t="s">
        <v>437</v>
      </c>
      <c r="H157" s="163" t="n">
        <v>100</v>
      </c>
      <c r="I157" s="162"/>
      <c r="J157" s="0"/>
      <c r="K157" s="0"/>
      <c r="L157" s="0"/>
      <c r="M157" s="0"/>
      <c r="N157" s="0"/>
      <c r="O157" s="0"/>
      <c r="P157" s="0"/>
      <c r="Q157" s="0"/>
      <c r="R157" s="0"/>
      <c r="S157" s="0"/>
      <c r="T157" s="162" t="n">
        <f aca="false">SUM(H157:S157)</f>
        <v>100</v>
      </c>
      <c r="U157" s="164" t="str">
        <f aca="false">CONCATENATE(D157,G157)</f>
        <v>11116MELHORIA DE UNIDADES FÍSICAS DE LAZER</v>
      </c>
      <c r="V157" s="162" t="str">
        <f aca="false">VLOOKUP(U157,PRODUTOS!N:O,2,0)</f>
        <v>MELHORIA DE UNIDADES FÍSICAS DE LAZER</v>
      </c>
      <c r="W157" s="162" t="str">
        <f aca="false">VLOOKUP(U157,PRODUTOS!N:Q,3,0)</f>
        <v>PERCENTUAL</v>
      </c>
      <c r="X157" s="162" t="n">
        <f aca="false">VLOOKUP(U157,PRODUTOS!N:Q,4,0)</f>
        <v>35</v>
      </c>
      <c r="Y157" s="165" t="n">
        <f aca="false">X157/T157</f>
        <v>0.35</v>
      </c>
      <c r="Z157" s="162"/>
      <c r="AA157" s="162"/>
      <c r="AB157" s="162"/>
    </row>
    <row r="158" customFormat="false" ht="15" hidden="false" customHeight="false" outlineLevel="0" collapsed="false">
      <c r="A158" s="43" t="n">
        <v>90</v>
      </c>
      <c r="B158" s="1" t="s">
        <v>442</v>
      </c>
      <c r="C158" s="1" t="n">
        <v>2613</v>
      </c>
      <c r="D158" s="1" t="n">
        <v>11116</v>
      </c>
      <c r="E158" s="114" t="s">
        <v>433</v>
      </c>
      <c r="F158" s="162" t="n">
        <v>27990000</v>
      </c>
      <c r="G158" s="0" t="s">
        <v>141</v>
      </c>
      <c r="H158" s="166"/>
      <c r="I158" s="162"/>
      <c r="J158" s="0"/>
      <c r="K158" s="0"/>
      <c r="L158" s="162" t="n">
        <v>100</v>
      </c>
      <c r="M158" s="0"/>
      <c r="N158" s="0"/>
      <c r="O158" s="0"/>
      <c r="P158" s="0"/>
      <c r="Q158" s="0"/>
      <c r="R158" s="0"/>
      <c r="S158" s="0"/>
      <c r="T158" s="162" t="n">
        <f aca="false">SUM(H158:S158)</f>
        <v>100</v>
      </c>
      <c r="U158" s="164" t="str">
        <f aca="false">CONCATENATE(D158,G158)</f>
        <v>11116GESTÃO MELHORADA</v>
      </c>
      <c r="V158" s="162" t="str">
        <f aca="false">VLOOKUP(U158,PRODUTOS!N:O,2,0)</f>
        <v>GESTÃO MELHORADA</v>
      </c>
      <c r="W158" s="162" t="str">
        <f aca="false">VLOOKUP(U158,PRODUTOS!N:Q,3,0)</f>
        <v>PERCENTUAL</v>
      </c>
      <c r="X158" s="162" t="n">
        <f aca="false">VLOOKUP(U158,PRODUTOS!N:Q,4,0)</f>
        <v>35</v>
      </c>
      <c r="Y158" s="165" t="n">
        <f aca="false">X158/T158</f>
        <v>0.35</v>
      </c>
      <c r="Z158" s="162"/>
      <c r="AA158" s="162"/>
      <c r="AB158" s="162"/>
    </row>
    <row r="159" customFormat="false" ht="15" hidden="false" customHeight="false" outlineLevel="0" collapsed="false">
      <c r="A159" s="43" t="n">
        <v>21</v>
      </c>
      <c r="B159" s="1" t="s">
        <v>445</v>
      </c>
      <c r="C159" s="1" t="n">
        <v>2597</v>
      </c>
      <c r="D159" s="1" t="n">
        <v>11117</v>
      </c>
      <c r="E159" s="114" t="s">
        <v>444</v>
      </c>
      <c r="F159" s="162" t="n">
        <v>265000000</v>
      </c>
      <c r="G159" s="0" t="s">
        <v>446</v>
      </c>
      <c r="H159" s="166"/>
      <c r="I159" s="162" t="n">
        <v>1</v>
      </c>
      <c r="J159" s="0" t="n">
        <v>1</v>
      </c>
      <c r="K159" s="0" t="n">
        <v>1</v>
      </c>
      <c r="L159" s="0" t="n">
        <v>1</v>
      </c>
      <c r="M159" s="0" t="n">
        <v>1</v>
      </c>
      <c r="N159" s="0" t="n">
        <v>1</v>
      </c>
      <c r="O159" s="0" t="n">
        <v>1</v>
      </c>
      <c r="P159" s="0" t="n">
        <v>1</v>
      </c>
      <c r="Q159" s="0" t="n">
        <v>1</v>
      </c>
      <c r="R159" s="0" t="n">
        <v>1</v>
      </c>
      <c r="S159" s="0" t="n">
        <v>1</v>
      </c>
      <c r="T159" s="162" t="n">
        <f aca="false">SUM(H159:S159)</f>
        <v>11</v>
      </c>
      <c r="U159" s="164" t="str">
        <f aca="false">CONCATENATE(D159,G159)</f>
        <v>11117ÁREAS COM POTENCIAL PARA A AGRICULTURA IRRIGADA MAPEADAS</v>
      </c>
      <c r="V159" s="162" t="str">
        <f aca="false">VLOOKUP(U159,PRODUTOS!N:O,2,0)</f>
        <v>ÁREAS COM POTENCIAL PARA A AGRICULTURA IRRIGADA MAPEADAS</v>
      </c>
      <c r="W159" s="162" t="str">
        <f aca="false">VLOOKUP(U159,PRODUTOS!N:Q,3,0)</f>
        <v>UNIDADE</v>
      </c>
      <c r="X159" s="162" t="n">
        <f aca="false">VLOOKUP(U159,PRODUTOS!N:Q,4,0)</f>
        <v>11</v>
      </c>
      <c r="Y159" s="165" t="n">
        <f aca="false">X159/T159</f>
        <v>1</v>
      </c>
      <c r="Z159" s="162"/>
      <c r="AA159" s="162"/>
      <c r="AB159" s="162"/>
    </row>
    <row r="160" customFormat="false" ht="15" hidden="false" customHeight="false" outlineLevel="0" collapsed="false">
      <c r="A160" s="43" t="n">
        <v>21</v>
      </c>
      <c r="B160" s="1" t="s">
        <v>445</v>
      </c>
      <c r="C160" s="1" t="n">
        <v>2597</v>
      </c>
      <c r="D160" s="1" t="n">
        <v>11117</v>
      </c>
      <c r="E160" s="114" t="s">
        <v>444</v>
      </c>
      <c r="F160" s="162" t="n">
        <v>265000000</v>
      </c>
      <c r="G160" s="0" t="s">
        <v>448</v>
      </c>
      <c r="H160" s="163" t="n">
        <v>200</v>
      </c>
      <c r="I160" s="162"/>
      <c r="J160" s="0"/>
      <c r="K160" s="0"/>
      <c r="L160" s="0"/>
      <c r="M160" s="0"/>
      <c r="N160" s="0"/>
      <c r="O160" s="0"/>
      <c r="P160" s="0"/>
      <c r="Q160" s="0"/>
      <c r="R160" s="0"/>
      <c r="S160" s="0"/>
      <c r="T160" s="162" t="n">
        <f aca="false">SUM(H160:S160)</f>
        <v>200</v>
      </c>
      <c r="U160" s="164" t="str">
        <f aca="false">CONCATENATE(D160,G160)</f>
        <v>11117CONSTRUÇÃO DE POÇOS TUBULARES E ARTESIANOS VIABILIZADA</v>
      </c>
      <c r="V160" s="162" t="str">
        <f aca="false">VLOOKUP(U160,PRODUTOS!N:O,2,0)</f>
        <v>CONSTRUÇÃO DE POÇOS TUBULARES E ARTESIANOS VIABILIZADA</v>
      </c>
      <c r="W160" s="162" t="str">
        <f aca="false">VLOOKUP(U160,PRODUTOS!N:Q,3,0)</f>
        <v>UNIDADE</v>
      </c>
      <c r="X160" s="162" t="n">
        <f aca="false">VLOOKUP(U160,PRODUTOS!N:Q,4,0)</f>
        <v>25</v>
      </c>
      <c r="Y160" s="165" t="n">
        <f aca="false">X160/T160</f>
        <v>0.125</v>
      </c>
      <c r="Z160" s="162"/>
      <c r="AA160" s="162"/>
      <c r="AB160" s="162"/>
    </row>
    <row r="161" customFormat="false" ht="15" hidden="false" customHeight="false" outlineLevel="0" collapsed="false">
      <c r="A161" s="43" t="n">
        <v>21</v>
      </c>
      <c r="B161" s="1" t="s">
        <v>445</v>
      </c>
      <c r="C161" s="1" t="n">
        <v>2597</v>
      </c>
      <c r="D161" s="1" t="n">
        <v>11117</v>
      </c>
      <c r="E161" s="114" t="s">
        <v>444</v>
      </c>
      <c r="F161" s="162" t="n">
        <v>265000000</v>
      </c>
      <c r="G161" s="0" t="s">
        <v>449</v>
      </c>
      <c r="H161" s="166"/>
      <c r="I161" s="162" t="n">
        <v>2</v>
      </c>
      <c r="J161" s="0"/>
      <c r="K161" s="0"/>
      <c r="L161" s="0"/>
      <c r="M161" s="0"/>
      <c r="N161" s="0"/>
      <c r="O161" s="0"/>
      <c r="P161" s="0"/>
      <c r="Q161" s="0" t="n">
        <v>2</v>
      </c>
      <c r="R161" s="0" t="n">
        <v>2</v>
      </c>
      <c r="S161" s="0" t="n">
        <v>2</v>
      </c>
      <c r="T161" s="162" t="n">
        <f aca="false">SUM(H161:S161)</f>
        <v>8</v>
      </c>
      <c r="U161" s="164" t="str">
        <f aca="false">CONCATENATE(D161,G161)</f>
        <v>11117CONSTRUÇÃO E AMPLIAÇÃO DE SISTEMAS DE ENERGIA ELÉTRICA E ESTRADAS VIABILIZADAS</v>
      </c>
      <c r="V161" s="162" t="str">
        <f aca="false">VLOOKUP(U161,PRODUTOS!N:O,2,0)</f>
        <v>CONSTRUÇÃO E AMPLIAÇÃO DE SISTEMAS DE ENERGIA ELÉTRICA E ESTRADAS VIABILIZADAS</v>
      </c>
      <c r="W161" s="162" t="str">
        <f aca="false">VLOOKUP(U161,PRODUTOS!N:Q,3,0)</f>
        <v>PARCERIA</v>
      </c>
      <c r="X161" s="162" t="n">
        <f aca="false">VLOOKUP(U161,PRODUTOS!N:Q,4,0)</f>
        <v>1</v>
      </c>
      <c r="Y161" s="165" t="n">
        <f aca="false">X161/T161</f>
        <v>0.125</v>
      </c>
      <c r="Z161" s="162"/>
      <c r="AA161" s="162"/>
      <c r="AB161" s="162"/>
    </row>
    <row r="162" customFormat="false" ht="15" hidden="false" customHeight="false" outlineLevel="0" collapsed="false">
      <c r="A162" s="43" t="n">
        <v>21</v>
      </c>
      <c r="B162" s="1" t="s">
        <v>445</v>
      </c>
      <c r="C162" s="1" t="n">
        <v>2597</v>
      </c>
      <c r="D162" s="1" t="n">
        <v>11117</v>
      </c>
      <c r="E162" s="114" t="s">
        <v>444</v>
      </c>
      <c r="F162" s="162" t="n">
        <v>265000000</v>
      </c>
      <c r="G162" s="0" t="s">
        <v>450</v>
      </c>
      <c r="H162" s="163" t="n">
        <v>100</v>
      </c>
      <c r="I162" s="162"/>
      <c r="J162" s="0"/>
      <c r="K162" s="0"/>
      <c r="L162" s="0"/>
      <c r="M162" s="0"/>
      <c r="N162" s="0"/>
      <c r="O162" s="0"/>
      <c r="P162" s="0"/>
      <c r="Q162" s="0"/>
      <c r="R162" s="0"/>
      <c r="S162" s="0"/>
      <c r="T162" s="162" t="n">
        <f aca="false">SUM(H162:S162)</f>
        <v>100</v>
      </c>
      <c r="U162" s="164" t="str">
        <f aca="false">CONCATENATE(D162,G162)</f>
        <v>11117OBRAS DE IRRIGAÇÃO EXECUTADAS</v>
      </c>
      <c r="V162" s="162" t="str">
        <f aca="false">VLOOKUP(U162,PRODUTOS!N:O,2,0)</f>
        <v>OBRAS DE IRRIGAÇÃO EXECUTADAS</v>
      </c>
      <c r="W162" s="162" t="str">
        <f aca="false">VLOOKUP(U162,PRODUTOS!N:Q,3,0)</f>
        <v>PERCENTUAL</v>
      </c>
      <c r="X162" s="162" t="n">
        <f aca="false">VLOOKUP(U162,PRODUTOS!N:Q,4,0)</f>
        <v>50</v>
      </c>
      <c r="Y162" s="165" t="n">
        <f aca="false">X162/T162</f>
        <v>0.5</v>
      </c>
      <c r="Z162" s="162"/>
      <c r="AA162" s="162"/>
      <c r="AB162" s="162"/>
    </row>
    <row r="163" customFormat="false" ht="15" hidden="false" customHeight="false" outlineLevel="0" collapsed="false">
      <c r="A163" s="43" t="n">
        <v>21</v>
      </c>
      <c r="B163" s="1" t="s">
        <v>445</v>
      </c>
      <c r="C163" s="1" t="n">
        <v>2597</v>
      </c>
      <c r="D163" s="1" t="n">
        <v>11117</v>
      </c>
      <c r="E163" s="114" t="s">
        <v>444</v>
      </c>
      <c r="F163" s="162" t="n">
        <v>265000000</v>
      </c>
      <c r="G163" s="0" t="s">
        <v>451</v>
      </c>
      <c r="H163" s="163" t="n">
        <v>20</v>
      </c>
      <c r="I163" s="162"/>
      <c r="J163" s="0"/>
      <c r="K163" s="0"/>
      <c r="L163" s="0"/>
      <c r="M163" s="0"/>
      <c r="N163" s="0"/>
      <c r="O163" s="0"/>
      <c r="P163" s="0"/>
      <c r="Q163" s="0"/>
      <c r="R163" s="0"/>
      <c r="S163" s="0"/>
      <c r="T163" s="162" t="n">
        <f aca="false">SUM(H163:S163)</f>
        <v>20</v>
      </c>
      <c r="U163" s="164" t="str">
        <f aca="false">CONCATENATE(D163,G163)</f>
        <v>11117PARCERIAS FIRMADAS COM ENTES PRIVADOS</v>
      </c>
      <c r="V163" s="162" t="str">
        <f aca="false">VLOOKUP(U163,PRODUTOS!N:O,2,0)</f>
        <v>PARCERIAS FIRMADAS COM ENTES PRIVADOS</v>
      </c>
      <c r="W163" s="162" t="str">
        <f aca="false">VLOOKUP(U163,PRODUTOS!N:Q,3,0)</f>
        <v>PARCERIA</v>
      </c>
      <c r="X163" s="162" t="n">
        <f aca="false">VLOOKUP(U163,PRODUTOS!N:Q,4,0)</f>
        <v>1</v>
      </c>
      <c r="Y163" s="165" t="n">
        <f aca="false">X163/T163</f>
        <v>0.05</v>
      </c>
      <c r="Z163" s="162"/>
      <c r="AA163" s="162"/>
      <c r="AB163" s="162"/>
    </row>
    <row r="164" customFormat="false" ht="15" hidden="false" customHeight="false" outlineLevel="0" collapsed="false">
      <c r="A164" s="43" t="n">
        <v>21</v>
      </c>
      <c r="B164" s="1" t="s">
        <v>445</v>
      </c>
      <c r="C164" s="1" t="n">
        <v>2597</v>
      </c>
      <c r="D164" s="1" t="n">
        <v>11117</v>
      </c>
      <c r="E164" s="114" t="s">
        <v>444</v>
      </c>
      <c r="F164" s="162" t="n">
        <v>265000000</v>
      </c>
      <c r="G164" s="0" t="s">
        <v>3623</v>
      </c>
      <c r="H164" s="163" t="n">
        <v>80</v>
      </c>
      <c r="I164" s="162"/>
      <c r="J164" s="0"/>
      <c r="K164" s="0"/>
      <c r="L164" s="0"/>
      <c r="M164" s="0"/>
      <c r="N164" s="0"/>
      <c r="O164" s="0"/>
      <c r="P164" s="0"/>
      <c r="Q164" s="0"/>
      <c r="R164" s="0"/>
      <c r="S164" s="0"/>
      <c r="T164" s="162" t="n">
        <f aca="false">SUM(H164:S164)</f>
        <v>80</v>
      </c>
      <c r="U164" s="164" t="str">
        <f aca="false">CONCATENATE(D164,G164)</f>
        <v>11117CONVÊNIOS CELEBRADOS COM O PODER PÚBLICO</v>
      </c>
      <c r="V164" s="162" t="e">
        <f aca="false">VLOOKUP(U164,PRODUTOS!N:O,2,0)</f>
        <v>#N/A</v>
      </c>
      <c r="W164" s="162" t="e">
        <f aca="false">VLOOKUP(U164,PRODUTOS!N:Q,3,0)</f>
        <v>#N/A</v>
      </c>
      <c r="X164" s="162" t="e">
        <f aca="false">VLOOKUP(U164,PRODUTOS!N:Q,4,0)</f>
        <v>#N/A</v>
      </c>
      <c r="Y164" s="165" t="e">
        <f aca="false">X164/T164</f>
        <v>#N/A</v>
      </c>
      <c r="Z164" s="162"/>
      <c r="AA164" s="162"/>
      <c r="AB164" s="162"/>
    </row>
    <row r="165" customFormat="false" ht="15" hidden="false" customHeight="false" outlineLevel="0" collapsed="false">
      <c r="A165" s="43" t="n">
        <v>22</v>
      </c>
      <c r="B165" s="1" t="s">
        <v>453</v>
      </c>
      <c r="C165" s="1" t="n">
        <v>1580</v>
      </c>
      <c r="D165" s="1" t="n">
        <v>11117</v>
      </c>
      <c r="E165" s="114" t="s">
        <v>444</v>
      </c>
      <c r="F165" s="162" t="n">
        <v>86000000</v>
      </c>
      <c r="G165" s="0" t="s">
        <v>459</v>
      </c>
      <c r="H165" s="163" t="n">
        <v>100</v>
      </c>
      <c r="I165" s="162"/>
      <c r="J165" s="0"/>
      <c r="K165" s="0"/>
      <c r="L165" s="0"/>
      <c r="M165" s="0"/>
      <c r="N165" s="0"/>
      <c r="O165" s="0"/>
      <c r="P165" s="0"/>
      <c r="Q165" s="0"/>
      <c r="R165" s="0"/>
      <c r="S165" s="0"/>
      <c r="T165" s="162" t="n">
        <f aca="false">SUM(H165:S165)</f>
        <v>100</v>
      </c>
      <c r="U165" s="164" t="str">
        <f aca="false">CONCATENATE(D165,G165)</f>
        <v>11117AGRICULTURA FAMILIAR IRRIGADA ESTRUTURADA</v>
      </c>
      <c r="V165" s="162" t="str">
        <f aca="false">VLOOKUP(U165,PRODUTOS!N:O,2,0)</f>
        <v>AGRICULTURA FAMILIAR IRRIGADA ESTRUTURADA</v>
      </c>
      <c r="W165" s="162" t="str">
        <f aca="false">VLOOKUP(U165,PRODUTOS!N:Q,3,0)</f>
        <v>PERCENTAGEM</v>
      </c>
      <c r="X165" s="162" t="n">
        <f aca="false">VLOOKUP(U165,PRODUTOS!N:Q,4,0)</f>
        <v>50</v>
      </c>
      <c r="Y165" s="165" t="n">
        <f aca="false">X165/T165</f>
        <v>0.5</v>
      </c>
      <c r="Z165" s="162"/>
      <c r="AA165" s="162"/>
      <c r="AB165" s="162"/>
    </row>
    <row r="166" customFormat="false" ht="15" hidden="false" customHeight="false" outlineLevel="0" collapsed="false">
      <c r="A166" s="43" t="n">
        <v>22</v>
      </c>
      <c r="B166" s="1" t="s">
        <v>453</v>
      </c>
      <c r="C166" s="1" t="n">
        <v>1580</v>
      </c>
      <c r="D166" s="1" t="n">
        <v>11117</v>
      </c>
      <c r="E166" s="114" t="s">
        <v>444</v>
      </c>
      <c r="F166" s="162" t="n">
        <v>86000000</v>
      </c>
      <c r="G166" s="0" t="s">
        <v>454</v>
      </c>
      <c r="H166" s="163" t="n">
        <v>100</v>
      </c>
      <c r="I166" s="162"/>
      <c r="J166" s="0"/>
      <c r="K166" s="0"/>
      <c r="L166" s="0"/>
      <c r="M166" s="0"/>
      <c r="N166" s="0"/>
      <c r="O166" s="0"/>
      <c r="P166" s="0"/>
      <c r="Q166" s="0"/>
      <c r="R166" s="0"/>
      <c r="S166" s="0"/>
      <c r="T166" s="162" t="n">
        <f aca="false">SUM(H166:S166)</f>
        <v>100</v>
      </c>
      <c r="U166" s="164" t="str">
        <f aca="false">CONCATENATE(D166,G166)</f>
        <v>11117ÁREAS COM POTENCIAL PARA A AGRICULTURA FAMILIAR IRRIGADA MAPEADAS</v>
      </c>
      <c r="V166" s="162" t="str">
        <f aca="false">VLOOKUP(U166,PRODUTOS!N:O,2,0)</f>
        <v>ÁREAS COM POTENCIAL PARA A AGRICULTURA FAMILIAR IRRIGADA MAPEADAS</v>
      </c>
      <c r="W166" s="162" t="str">
        <f aca="false">VLOOKUP(U166,PRODUTOS!N:Q,3,0)</f>
        <v>PERCENTAGEM</v>
      </c>
      <c r="X166" s="162" t="n">
        <f aca="false">VLOOKUP(U166,PRODUTOS!N:Q,4,0)</f>
        <v>50</v>
      </c>
      <c r="Y166" s="165" t="n">
        <f aca="false">X166/T166</f>
        <v>0.5</v>
      </c>
      <c r="Z166" s="162"/>
      <c r="AA166" s="162"/>
      <c r="AB166" s="162"/>
    </row>
    <row r="167" customFormat="false" ht="15" hidden="false" customHeight="false" outlineLevel="0" collapsed="false">
      <c r="A167" s="43" t="n">
        <v>22</v>
      </c>
      <c r="B167" s="1" t="s">
        <v>453</v>
      </c>
      <c r="C167" s="1" t="n">
        <v>1580</v>
      </c>
      <c r="D167" s="1" t="n">
        <v>11117</v>
      </c>
      <c r="E167" s="114" t="s">
        <v>444</v>
      </c>
      <c r="F167" s="162" t="n">
        <v>86000000</v>
      </c>
      <c r="G167" s="0" t="s">
        <v>456</v>
      </c>
      <c r="H167" s="163" t="n">
        <v>100</v>
      </c>
      <c r="I167" s="162"/>
      <c r="J167" s="0"/>
      <c r="K167" s="0"/>
      <c r="L167" s="0"/>
      <c r="M167" s="0"/>
      <c r="N167" s="0"/>
      <c r="O167" s="0"/>
      <c r="P167" s="0"/>
      <c r="Q167" s="0"/>
      <c r="R167" s="0"/>
      <c r="S167" s="0"/>
      <c r="T167" s="162" t="n">
        <f aca="false">SUM(H167:S167)</f>
        <v>100</v>
      </c>
      <c r="U167" s="164" t="str">
        <f aca="false">CONCATENATE(D167,G167)</f>
        <v>11117INSERÇÃO DA AGRICULTURA FAMILIAR IRRIGADA NOS MERCADOS INSTITUCIONAIS AUMENTADA.</v>
      </c>
      <c r="V167" s="162" t="str">
        <f aca="false">VLOOKUP(U167,PRODUTOS!N:O,2,0)</f>
        <v>INSERÇÃO DA AGRICULTURA FAMILIAR IRRIGADA NOS MERCADOS INSTITUCIONAIS AUMENTADA.</v>
      </c>
      <c r="W167" s="162" t="str">
        <f aca="false">VLOOKUP(U167,PRODUTOS!N:Q,3,0)</f>
        <v>PERCENTAGEM</v>
      </c>
      <c r="X167" s="162" t="n">
        <f aca="false">VLOOKUP(U167,PRODUTOS!N:Q,4,0)</f>
        <v>50</v>
      </c>
      <c r="Y167" s="165" t="n">
        <f aca="false">X167/T167</f>
        <v>0.5</v>
      </c>
      <c r="Z167" s="162"/>
      <c r="AA167" s="162"/>
      <c r="AB167" s="162"/>
    </row>
    <row r="168" customFormat="false" ht="15" hidden="false" customHeight="false" outlineLevel="0" collapsed="false">
      <c r="A168" s="43" t="n">
        <v>22</v>
      </c>
      <c r="B168" s="1" t="s">
        <v>453</v>
      </c>
      <c r="C168" s="1" t="n">
        <v>1580</v>
      </c>
      <c r="D168" s="1" t="n">
        <v>11117</v>
      </c>
      <c r="E168" s="114" t="s">
        <v>444</v>
      </c>
      <c r="F168" s="162" t="n">
        <v>86000000</v>
      </c>
      <c r="G168" s="0" t="s">
        <v>457</v>
      </c>
      <c r="H168" s="163" t="n">
        <v>40</v>
      </c>
      <c r="I168" s="162"/>
      <c r="J168" s="0"/>
      <c r="K168" s="0"/>
      <c r="L168" s="0"/>
      <c r="M168" s="0"/>
      <c r="N168" s="0"/>
      <c r="O168" s="0"/>
      <c r="P168" s="0"/>
      <c r="Q168" s="0"/>
      <c r="R168" s="0"/>
      <c r="S168" s="0"/>
      <c r="T168" s="162" t="n">
        <f aca="false">SUM(H168:S168)</f>
        <v>40</v>
      </c>
      <c r="U168" s="164" t="str">
        <f aca="false">CONCATENATE(D168,G168)</f>
        <v>11117PARCERIAS/CONVÊNIOS REALIZADOS</v>
      </c>
      <c r="V168" s="162" t="str">
        <f aca="false">VLOOKUP(U168,PRODUTOS!N:O,2,0)</f>
        <v>PARCERIAS/CONVÊNIOS REALIZADOS</v>
      </c>
      <c r="W168" s="162" t="str">
        <f aca="false">VLOOKUP(U168,PRODUTOS!N:Q,3,0)</f>
        <v>CONVENIO</v>
      </c>
      <c r="X168" s="162" t="n">
        <f aca="false">VLOOKUP(U168,PRODUTOS!N:Q,4,0)</f>
        <v>5</v>
      </c>
      <c r="Y168" s="165" t="n">
        <f aca="false">X168/T168</f>
        <v>0.125</v>
      </c>
      <c r="Z168" s="162"/>
      <c r="AA168" s="162"/>
      <c r="AB168" s="162"/>
    </row>
    <row r="169" customFormat="false" ht="15" hidden="false" customHeight="false" outlineLevel="0" collapsed="false">
      <c r="A169" s="43" t="n">
        <v>22</v>
      </c>
      <c r="B169" s="1" t="s">
        <v>453</v>
      </c>
      <c r="C169" s="1" t="n">
        <v>1580</v>
      </c>
      <c r="D169" s="1" t="n">
        <v>11117</v>
      </c>
      <c r="E169" s="114" t="s">
        <v>444</v>
      </c>
      <c r="F169" s="162" t="n">
        <v>86000000</v>
      </c>
      <c r="G169" s="0" t="s">
        <v>3624</v>
      </c>
      <c r="H169" s="163" t="n">
        <v>1200</v>
      </c>
      <c r="I169" s="162"/>
      <c r="J169" s="0"/>
      <c r="K169" s="0"/>
      <c r="L169" s="0"/>
      <c r="M169" s="0"/>
      <c r="N169" s="0"/>
      <c r="O169" s="0"/>
      <c r="P169" s="0"/>
      <c r="Q169" s="0"/>
      <c r="R169" s="0"/>
      <c r="S169" s="0"/>
      <c r="T169" s="162" t="n">
        <f aca="false">SUM(H169:S169)</f>
        <v>1200</v>
      </c>
      <c r="U169" s="164" t="str">
        <f aca="false">CONCATENATE(D169,G169)</f>
        <v>11117FAMÍLIAS COM ACESSO ÀS TECNOLOGIAS INOVADORAS DO DESENVOLVIMENTO DA AGRICULTURA IRRIGADA.</v>
      </c>
      <c r="V169" s="162" t="e">
        <f aca="false">VLOOKUP(U169,PRODUTOS!N:O,2,0)</f>
        <v>#N/A</v>
      </c>
      <c r="W169" s="162" t="e">
        <f aca="false">VLOOKUP(U169,PRODUTOS!N:Q,3,0)</f>
        <v>#N/A</v>
      </c>
      <c r="X169" s="162" t="e">
        <f aca="false">VLOOKUP(U169,PRODUTOS!N:Q,4,0)</f>
        <v>#N/A</v>
      </c>
      <c r="Y169" s="165" t="e">
        <f aca="false">X169/T169</f>
        <v>#N/A</v>
      </c>
      <c r="Z169" s="162"/>
      <c r="AA169" s="162"/>
      <c r="AB169" s="162"/>
    </row>
    <row r="170" customFormat="false" ht="15" hidden="false" customHeight="false" outlineLevel="0" collapsed="false">
      <c r="A170" s="43" t="n">
        <v>23</v>
      </c>
      <c r="B170" s="1" t="s">
        <v>461</v>
      </c>
      <c r="C170" s="1" t="n">
        <v>1588</v>
      </c>
      <c r="D170" s="1" t="n">
        <v>11117</v>
      </c>
      <c r="E170" s="114" t="s">
        <v>444</v>
      </c>
      <c r="F170" s="162" t="n">
        <v>20000000</v>
      </c>
      <c r="G170" s="0" t="s">
        <v>466</v>
      </c>
      <c r="H170" s="163" t="n">
        <v>25</v>
      </c>
      <c r="I170" s="162"/>
      <c r="J170" s="0"/>
      <c r="K170" s="0"/>
      <c r="L170" s="0"/>
      <c r="M170" s="0"/>
      <c r="N170" s="0"/>
      <c r="O170" s="0"/>
      <c r="P170" s="0"/>
      <c r="Q170" s="0"/>
      <c r="R170" s="0"/>
      <c r="S170" s="0"/>
      <c r="T170" s="162" t="n">
        <f aca="false">SUM(H170:S170)</f>
        <v>25</v>
      </c>
      <c r="U170" s="164" t="str">
        <f aca="false">CONCATENATE(D170,G170)</f>
        <v>11117PARCERIAS FIRMADAS PARA VIABILIZAÇÃO DE INFRAESTRUTURA DE ESCOAMENTO DA PRODUÇÃO</v>
      </c>
      <c r="V170" s="162" t="str">
        <f aca="false">VLOOKUP(U170,PRODUTOS!N:O,2,0)</f>
        <v>PARCERIAS FIRMADAS PARA VIABILIZAÇÃO DE INFRAESTRUTURA DE ESCOAMENTO DA PRODUÇÃO</v>
      </c>
      <c r="W170" s="162" t="str">
        <f aca="false">VLOOKUP(U170,PRODUTOS!N:Q,3,0)</f>
        <v>PARCERIA</v>
      </c>
      <c r="X170" s="162" t="n">
        <f aca="false">VLOOKUP(U170,PRODUTOS!N:Q,4,0)</f>
        <v>5</v>
      </c>
      <c r="Y170" s="165" t="n">
        <f aca="false">X170/T170</f>
        <v>0.2</v>
      </c>
      <c r="Z170" s="162"/>
      <c r="AA170" s="162"/>
      <c r="AB170" s="162"/>
    </row>
    <row r="171" customFormat="false" ht="15" hidden="false" customHeight="false" outlineLevel="0" collapsed="false">
      <c r="A171" s="43" t="n">
        <v>23</v>
      </c>
      <c r="B171" s="1" t="s">
        <v>461</v>
      </c>
      <c r="C171" s="1" t="n">
        <v>1588</v>
      </c>
      <c r="D171" s="1" t="n">
        <v>11117</v>
      </c>
      <c r="E171" s="114" t="s">
        <v>444</v>
      </c>
      <c r="F171" s="162" t="n">
        <v>20000000</v>
      </c>
      <c r="G171" s="0" t="s">
        <v>462</v>
      </c>
      <c r="H171" s="163" t="n">
        <v>100</v>
      </c>
      <c r="I171" s="162"/>
      <c r="J171" s="0"/>
      <c r="K171" s="0"/>
      <c r="L171" s="0"/>
      <c r="M171" s="0"/>
      <c r="N171" s="0"/>
      <c r="O171" s="0"/>
      <c r="P171" s="0"/>
      <c r="Q171" s="0"/>
      <c r="R171" s="0"/>
      <c r="S171" s="0"/>
      <c r="T171" s="162" t="n">
        <f aca="false">SUM(H171:S171)</f>
        <v>100</v>
      </c>
      <c r="U171" s="164" t="str">
        <f aca="false">CONCATENATE(D171,G171)</f>
        <v>11117ESTRUTURAÇÃO E MODERNIZAÇÃO DAS PRÁTICAS DE IRRIGAÇÃO INCENTIVADAS.</v>
      </c>
      <c r="V171" s="162" t="str">
        <f aca="false">VLOOKUP(U171,PRODUTOS!N:O,2,0)</f>
        <v>ESTRUTURAÇÃO E MODERNIZAÇÃO DAS PRÁTICAS DE IRRIGAÇÃO INCENTIVADAS.</v>
      </c>
      <c r="W171" s="162" t="str">
        <f aca="false">VLOOKUP(U171,PRODUTOS!N:Q,3,0)</f>
        <v>PERCENTAGEM</v>
      </c>
      <c r="X171" s="162" t="n">
        <f aca="false">VLOOKUP(U171,PRODUTOS!N:Q,4,0)</f>
        <v>60</v>
      </c>
      <c r="Y171" s="165" t="n">
        <f aca="false">X171/T171</f>
        <v>0.6</v>
      </c>
      <c r="Z171" s="162"/>
      <c r="AA171" s="162"/>
      <c r="AB171" s="162"/>
    </row>
    <row r="172" customFormat="false" ht="15" hidden="false" customHeight="false" outlineLevel="0" collapsed="false">
      <c r="A172" s="43" t="n">
        <v>23</v>
      </c>
      <c r="B172" s="1" t="s">
        <v>461</v>
      </c>
      <c r="C172" s="1" t="n">
        <v>1588</v>
      </c>
      <c r="D172" s="1" t="n">
        <v>11117</v>
      </c>
      <c r="E172" s="114" t="s">
        <v>444</v>
      </c>
      <c r="F172" s="162" t="n">
        <v>20000000</v>
      </c>
      <c r="G172" s="0" t="s">
        <v>464</v>
      </c>
      <c r="H172" s="163" t="n">
        <v>100</v>
      </c>
      <c r="I172" s="162"/>
      <c r="J172" s="0"/>
      <c r="K172" s="0"/>
      <c r="L172" s="0"/>
      <c r="M172" s="0"/>
      <c r="N172" s="0"/>
      <c r="O172" s="0"/>
      <c r="P172" s="0"/>
      <c r="Q172" s="0"/>
      <c r="R172" s="0"/>
      <c r="S172" s="0"/>
      <c r="T172" s="162" t="n">
        <f aca="false">SUM(H172:S172)</f>
        <v>100</v>
      </c>
      <c r="U172" s="164" t="str">
        <f aca="false">CONCATENATE(D172,G172)</f>
        <v>11117INFRAESTRUTURA E SERVIÇOS DE APOIO A PRODUÇÃO AGRÍCOLA IRRIGADA FOMENTADA</v>
      </c>
      <c r="V172" s="162" t="str">
        <f aca="false">VLOOKUP(U172,PRODUTOS!N:O,2,0)</f>
        <v>INFRAESTRUTURA E SERVIÇOS DE APOIO A PRODUÇÃO AGRÍCOLA IRRIGADA FOMENTADA</v>
      </c>
      <c r="W172" s="162" t="str">
        <f aca="false">VLOOKUP(U172,PRODUTOS!N:Q,3,0)</f>
        <v>PERCENTAGEM</v>
      </c>
      <c r="X172" s="162" t="n">
        <f aca="false">VLOOKUP(U172,PRODUTOS!N:Q,4,0)</f>
        <v>50</v>
      </c>
      <c r="Y172" s="165" t="n">
        <f aca="false">X172/T172</f>
        <v>0.5</v>
      </c>
      <c r="Z172" s="162"/>
      <c r="AA172" s="162"/>
      <c r="AB172" s="162"/>
    </row>
    <row r="173" customFormat="false" ht="15" hidden="false" customHeight="false" outlineLevel="0" collapsed="false">
      <c r="A173" s="43" t="n">
        <v>23</v>
      </c>
      <c r="B173" s="1" t="s">
        <v>461</v>
      </c>
      <c r="C173" s="1" t="n">
        <v>1588</v>
      </c>
      <c r="D173" s="1" t="n">
        <v>11117</v>
      </c>
      <c r="E173" s="114" t="s">
        <v>444</v>
      </c>
      <c r="F173" s="162" t="n">
        <v>20000000</v>
      </c>
      <c r="G173" s="0" t="s">
        <v>465</v>
      </c>
      <c r="H173" s="163" t="n">
        <v>100</v>
      </c>
      <c r="I173" s="162"/>
      <c r="J173" s="0"/>
      <c r="K173" s="0"/>
      <c r="L173" s="0"/>
      <c r="M173" s="0"/>
      <c r="N173" s="0"/>
      <c r="O173" s="0"/>
      <c r="P173" s="0"/>
      <c r="Q173" s="0"/>
      <c r="R173" s="0"/>
      <c r="S173" s="0"/>
      <c r="T173" s="162" t="n">
        <f aca="false">SUM(H173:S173)</f>
        <v>100</v>
      </c>
      <c r="U173" s="164" t="str">
        <f aca="false">CONCATENATE(D173,G173)</f>
        <v>11117INSERÇÃO DO AGRONEGÓCIO NOS CENTROS REGIONAIS, ESTADUAIS E INTERNACIONAIS FOMENTADA.</v>
      </c>
      <c r="V173" s="162" t="str">
        <f aca="false">VLOOKUP(U173,PRODUTOS!N:O,2,0)</f>
        <v>INSERÇÃO DO AGRONEGÓCIO NOS CENTROS REGIONAIS, ESTADUAIS E INTERNACIONAIS FOMENTADA.</v>
      </c>
      <c r="W173" s="162" t="str">
        <f aca="false">VLOOKUP(U173,PRODUTOS!N:Q,3,0)</f>
        <v>PERCENTAGEM</v>
      </c>
      <c r="X173" s="162" t="n">
        <f aca="false">VLOOKUP(U173,PRODUTOS!N:Q,4,0)</f>
        <v>25</v>
      </c>
      <c r="Y173" s="165" t="n">
        <f aca="false">X173/T173</f>
        <v>0.25</v>
      </c>
      <c r="Z173" s="162"/>
      <c r="AA173" s="162"/>
      <c r="AB173" s="162"/>
    </row>
    <row r="174" customFormat="false" ht="15" hidden="false" customHeight="false" outlineLevel="0" collapsed="false">
      <c r="A174" s="43" t="n">
        <v>25</v>
      </c>
      <c r="B174" s="1" t="s">
        <v>468</v>
      </c>
      <c r="C174" s="1" t="n">
        <v>1581</v>
      </c>
      <c r="D174" s="1" t="n">
        <v>11117</v>
      </c>
      <c r="E174" s="114" t="s">
        <v>444</v>
      </c>
      <c r="F174" s="162" t="n">
        <v>14000000</v>
      </c>
      <c r="G174" s="0" t="s">
        <v>469</v>
      </c>
      <c r="H174" s="166"/>
      <c r="I174" s="162"/>
      <c r="J174" s="0"/>
      <c r="K174" s="0"/>
      <c r="L174" s="0"/>
      <c r="M174" s="0"/>
      <c r="N174" s="0" t="n">
        <v>100</v>
      </c>
      <c r="O174" s="0" t="n">
        <v>100</v>
      </c>
      <c r="P174" s="0" t="n">
        <v>100</v>
      </c>
      <c r="Q174" s="0" t="n">
        <v>100</v>
      </c>
      <c r="R174" s="0" t="n">
        <v>100</v>
      </c>
      <c r="S174" s="0" t="n">
        <v>100</v>
      </c>
      <c r="T174" s="162" t="n">
        <f aca="false">SUM(H174:S174)</f>
        <v>600</v>
      </c>
      <c r="U174" s="164" t="str">
        <f aca="false">CONCATENATE(D174,G174)</f>
        <v>11117ADOÇÃO DE TECNOLOGIAS DE IRRIGAÇÃO ADEQUADAS AO SEMIÁRIDO AMPLIADA.</v>
      </c>
      <c r="V174" s="162" t="str">
        <f aca="false">VLOOKUP(U174,PRODUTOS!N:O,2,0)</f>
        <v>ADOÇÃO DE TECNOLOGIAS DE IRRIGAÇÃO ADEQUADAS AO SEMIÁRIDO AMPLIADA.</v>
      </c>
      <c r="W174" s="162" t="str">
        <f aca="false">VLOOKUP(U174,PRODUTOS!N:Q,3,0)</f>
        <v>PERCENTAGEM</v>
      </c>
      <c r="X174" s="162" t="n">
        <f aca="false">VLOOKUP(U174,PRODUTOS!N:Q,4,0)</f>
        <v>50</v>
      </c>
      <c r="Y174" s="165" t="n">
        <f aca="false">X174/T174</f>
        <v>0.0833333333333333</v>
      </c>
      <c r="Z174" s="162"/>
      <c r="AA174" s="162"/>
      <c r="AB174" s="162"/>
    </row>
    <row r="175" customFormat="false" ht="15" hidden="false" customHeight="false" outlineLevel="0" collapsed="false">
      <c r="A175" s="43" t="n">
        <v>25</v>
      </c>
      <c r="B175" s="1" t="s">
        <v>468</v>
      </c>
      <c r="C175" s="1" t="n">
        <v>1581</v>
      </c>
      <c r="D175" s="1" t="n">
        <v>11117</v>
      </c>
      <c r="E175" s="114" t="s">
        <v>444</v>
      </c>
      <c r="F175" s="162" t="n">
        <v>14000000</v>
      </c>
      <c r="G175" s="0" t="s">
        <v>3625</v>
      </c>
      <c r="H175" s="166"/>
      <c r="I175" s="162"/>
      <c r="J175" s="0"/>
      <c r="K175" s="0"/>
      <c r="L175" s="0"/>
      <c r="M175" s="0" t="n">
        <v>100</v>
      </c>
      <c r="N175" s="0" t="n">
        <v>100</v>
      </c>
      <c r="O175" s="0" t="n">
        <v>100</v>
      </c>
      <c r="P175" s="0" t="n">
        <v>100</v>
      </c>
      <c r="Q175" s="0" t="n">
        <v>100</v>
      </c>
      <c r="R175" s="0" t="n">
        <v>100</v>
      </c>
      <c r="S175" s="0" t="n">
        <v>100</v>
      </c>
      <c r="T175" s="162" t="n">
        <f aca="false">SUM(H175:S175)</f>
        <v>700</v>
      </c>
      <c r="U175" s="164" t="str">
        <f aca="false">CONCATENATE(D175,G175)</f>
        <v>11117INSERÇÃO DA AGRICULTURA IRRIGADA NOS MERCADOS INSTITUCIONAIS AUMENTADA</v>
      </c>
      <c r="V175" s="162" t="e">
        <f aca="false">VLOOKUP(U175,PRODUTOS!N:O,2,0)</f>
        <v>#N/A</v>
      </c>
      <c r="W175" s="162" t="e">
        <f aca="false">VLOOKUP(U175,PRODUTOS!N:Q,3,0)</f>
        <v>#N/A</v>
      </c>
      <c r="X175" s="162" t="e">
        <f aca="false">VLOOKUP(U175,PRODUTOS!N:Q,4,0)</f>
        <v>#N/A</v>
      </c>
      <c r="Y175" s="165" t="e">
        <f aca="false">X175/T175</f>
        <v>#N/A</v>
      </c>
      <c r="Z175" s="162"/>
      <c r="AA175" s="162"/>
      <c r="AB175" s="162"/>
    </row>
    <row r="176" customFormat="false" ht="15" hidden="false" customHeight="false" outlineLevel="0" collapsed="false">
      <c r="A176" s="43" t="n">
        <v>90</v>
      </c>
      <c r="B176" s="1" t="s">
        <v>471</v>
      </c>
      <c r="C176" s="1" t="n">
        <v>2614</v>
      </c>
      <c r="D176" s="1" t="n">
        <v>11117</v>
      </c>
      <c r="E176" s="114" t="s">
        <v>444</v>
      </c>
      <c r="F176" s="162" t="n">
        <v>25000000</v>
      </c>
      <c r="G176" s="0" t="s">
        <v>472</v>
      </c>
      <c r="H176" s="166"/>
      <c r="I176" s="162"/>
      <c r="J176" s="0"/>
      <c r="K176" s="0"/>
      <c r="L176" s="162" t="n">
        <v>1</v>
      </c>
      <c r="M176" s="0"/>
      <c r="N176" s="0"/>
      <c r="O176" s="0"/>
      <c r="P176" s="0"/>
      <c r="Q176" s="0"/>
      <c r="R176" s="0"/>
      <c r="S176" s="0"/>
      <c r="T176" s="162" t="n">
        <f aca="false">SUM(H176:S176)</f>
        <v>1</v>
      </c>
      <c r="U176" s="164" t="str">
        <f aca="false">CONCATENATE(D176,G176)</f>
        <v>11117AMPLIAÇÃO E REFORMA DE PRÉDIO/SEDE</v>
      </c>
      <c r="V176" s="162" t="str">
        <f aca="false">VLOOKUP(U176,PRODUTOS!N:O,2,0)</f>
        <v>AMPLIAÇÃO E REFORMA DE PRÉDIO/SEDE</v>
      </c>
      <c r="W176" s="162" t="str">
        <f aca="false">VLOOKUP(U176,PRODUTOS!N:Q,3,0)</f>
        <v>OBRA</v>
      </c>
      <c r="X176" s="162" t="n">
        <f aca="false">VLOOKUP(U176,PRODUTOS!N:Q,4,0)</f>
        <v>1</v>
      </c>
      <c r="Y176" s="165" t="n">
        <f aca="false">X176/T176</f>
        <v>1</v>
      </c>
      <c r="Z176" s="162"/>
      <c r="AA176" s="162"/>
      <c r="AB176" s="162"/>
    </row>
    <row r="177" customFormat="false" ht="15" hidden="false" customHeight="false" outlineLevel="0" collapsed="false">
      <c r="A177" s="43" t="n">
        <v>90</v>
      </c>
      <c r="B177" s="1" t="s">
        <v>471</v>
      </c>
      <c r="C177" s="1" t="n">
        <v>2614</v>
      </c>
      <c r="D177" s="1" t="n">
        <v>11117</v>
      </c>
      <c r="E177" s="114" t="s">
        <v>444</v>
      </c>
      <c r="F177" s="162" t="n">
        <v>25000000</v>
      </c>
      <c r="G177" s="0" t="s">
        <v>474</v>
      </c>
      <c r="H177" s="166"/>
      <c r="I177" s="162"/>
      <c r="J177" s="0"/>
      <c r="K177" s="0"/>
      <c r="L177" s="162" t="n">
        <v>100</v>
      </c>
      <c r="M177" s="0"/>
      <c r="N177" s="0"/>
      <c r="O177" s="0"/>
      <c r="P177" s="0"/>
      <c r="Q177" s="0"/>
      <c r="R177" s="0"/>
      <c r="S177" s="0"/>
      <c r="T177" s="162" t="n">
        <f aca="false">SUM(H177:S177)</f>
        <v>100</v>
      </c>
      <c r="U177" s="164" t="str">
        <f aca="false">CONCATENATE(D177,G177)</f>
        <v>11117DOTAR O ÓRGÃO DE EFICIÊNCIA OPERACIONAL</v>
      </c>
      <c r="V177" s="162" t="str">
        <f aca="false">VLOOKUP(U177,PRODUTOS!N:O,2,0)</f>
        <v>DOTAR O ÓRGÃO DE EFICIÊNCIA OPERACIONAL</v>
      </c>
      <c r="W177" s="162" t="str">
        <f aca="false">VLOOKUP(U177,PRODUTOS!N:Q,3,0)</f>
        <v>PERCENTUAL</v>
      </c>
      <c r="X177" s="162" t="n">
        <f aca="false">VLOOKUP(U177,PRODUTOS!N:Q,4,0)</f>
        <v>100</v>
      </c>
      <c r="Y177" s="165" t="n">
        <f aca="false">X177/T177</f>
        <v>1</v>
      </c>
      <c r="Z177" s="162"/>
      <c r="AA177" s="162"/>
      <c r="AB177" s="162"/>
    </row>
    <row r="178" customFormat="false" ht="15" hidden="false" customHeight="false" outlineLevel="0" collapsed="false">
      <c r="A178" s="43" t="n">
        <v>90</v>
      </c>
      <c r="B178" s="1" t="s">
        <v>471</v>
      </c>
      <c r="C178" s="1" t="n">
        <v>2614</v>
      </c>
      <c r="D178" s="1" t="n">
        <v>11117</v>
      </c>
      <c r="E178" s="114" t="s">
        <v>444</v>
      </c>
      <c r="F178" s="162" t="n">
        <v>25000000</v>
      </c>
      <c r="G178" s="0" t="s">
        <v>1609</v>
      </c>
      <c r="H178" s="163" t="n">
        <v>1</v>
      </c>
      <c r="I178" s="162"/>
      <c r="J178" s="0"/>
      <c r="K178" s="0"/>
      <c r="L178" s="0"/>
      <c r="M178" s="0"/>
      <c r="N178" s="0"/>
      <c r="O178" s="0"/>
      <c r="P178" s="0"/>
      <c r="Q178" s="0"/>
      <c r="R178" s="0"/>
      <c r="S178" s="0"/>
      <c r="T178" s="162" t="n">
        <f aca="false">SUM(H178:S178)</f>
        <v>1</v>
      </c>
      <c r="U178" s="164" t="str">
        <f aca="false">CONCATENATE(D178,G178)</f>
        <v>11117CONCURSO PÚBLICO</v>
      </c>
      <c r="V178" s="162" t="e">
        <f aca="false">VLOOKUP(U178,PRODUTOS!N:O,2,0)</f>
        <v>#N/A</v>
      </c>
      <c r="W178" s="162" t="e">
        <f aca="false">VLOOKUP(U178,PRODUTOS!N:Q,3,0)</f>
        <v>#N/A</v>
      </c>
      <c r="X178" s="162" t="e">
        <f aca="false">VLOOKUP(U178,PRODUTOS!N:Q,4,0)</f>
        <v>#N/A</v>
      </c>
      <c r="Y178" s="165" t="e">
        <f aca="false">X178/T178</f>
        <v>#N/A</v>
      </c>
      <c r="Z178" s="162"/>
      <c r="AA178" s="162"/>
      <c r="AB178" s="162"/>
    </row>
    <row r="179" customFormat="false" ht="15" hidden="false" customHeight="false" outlineLevel="0" collapsed="false">
      <c r="A179" s="43" t="n">
        <v>90</v>
      </c>
      <c r="B179" s="1" t="s">
        <v>471</v>
      </c>
      <c r="C179" s="1" t="n">
        <v>2614</v>
      </c>
      <c r="D179" s="1" t="n">
        <v>11117</v>
      </c>
      <c r="E179" s="114" t="s">
        <v>444</v>
      </c>
      <c r="F179" s="162" t="n">
        <v>25000000</v>
      </c>
      <c r="G179" s="0" t="s">
        <v>259</v>
      </c>
      <c r="H179" s="166"/>
      <c r="I179" s="162"/>
      <c r="J179" s="0"/>
      <c r="K179" s="0"/>
      <c r="L179" s="162" t="n">
        <v>100</v>
      </c>
      <c r="M179" s="0"/>
      <c r="N179" s="0"/>
      <c r="O179" s="0"/>
      <c r="P179" s="0"/>
      <c r="Q179" s="0"/>
      <c r="R179" s="0"/>
      <c r="S179" s="0"/>
      <c r="T179" s="162" t="n">
        <f aca="false">SUM(H179:S179)</f>
        <v>100</v>
      </c>
      <c r="U179" s="164" t="str">
        <f aca="false">CONCATENATE(D179,G179)</f>
        <v>11117GESTÃO ADMINISTRATIVA MELHORADA</v>
      </c>
      <c r="V179" s="162" t="e">
        <f aca="false">VLOOKUP(U179,PRODUTOS!N:O,2,0)</f>
        <v>#N/A</v>
      </c>
      <c r="W179" s="162" t="e">
        <f aca="false">VLOOKUP(U179,PRODUTOS!N:Q,3,0)</f>
        <v>#N/A</v>
      </c>
      <c r="X179" s="162" t="e">
        <f aca="false">VLOOKUP(U179,PRODUTOS!N:Q,4,0)</f>
        <v>#N/A</v>
      </c>
      <c r="Y179" s="165" t="e">
        <f aca="false">X179/T179</f>
        <v>#N/A</v>
      </c>
      <c r="Z179" s="162"/>
      <c r="AA179" s="162"/>
      <c r="AB179" s="162"/>
    </row>
    <row r="180" customFormat="false" ht="15" hidden="false" customHeight="false" outlineLevel="0" collapsed="false">
      <c r="A180" s="43" t="n">
        <v>19</v>
      </c>
      <c r="B180" s="1" t="s">
        <v>477</v>
      </c>
      <c r="C180" s="1" t="n">
        <v>2631</v>
      </c>
      <c r="D180" s="1" t="n">
        <v>11118</v>
      </c>
      <c r="E180" s="114" t="s">
        <v>476</v>
      </c>
      <c r="F180" s="162" t="n">
        <v>38000000</v>
      </c>
      <c r="G180" s="0" t="s">
        <v>478</v>
      </c>
      <c r="H180" s="163" t="n">
        <v>6000</v>
      </c>
      <c r="I180" s="162"/>
      <c r="J180" s="0"/>
      <c r="K180" s="0"/>
      <c r="L180" s="0"/>
      <c r="M180" s="0"/>
      <c r="N180" s="0"/>
      <c r="O180" s="0"/>
      <c r="P180" s="0"/>
      <c r="Q180" s="0"/>
      <c r="R180" s="0"/>
      <c r="S180" s="0"/>
      <c r="T180" s="162" t="n">
        <f aca="false">SUM(H180:S180)</f>
        <v>6000</v>
      </c>
      <c r="U180" s="164" t="str">
        <f aca="false">CONCATENATE(D180,G180)</f>
        <v>11118CONSTRUÇÃO DE MÓDULOS SANITÁRIOS DOMICILIARES (MSD) EM COMUNIDADES RURAIS</v>
      </c>
      <c r="V180" s="162" t="str">
        <f aca="false">VLOOKUP(U180,PRODUTOS!N:O,2,0)</f>
        <v>CONSTRUÇÃO DE MÓDULOS SANITÁRIOS DOMICILIARES (MSD) EM COMUNIDADES RURAIS</v>
      </c>
      <c r="W180" s="162" t="str">
        <f aca="false">VLOOKUP(U180,PRODUTOS!N:Q,3,0)</f>
        <v>UNIDADE</v>
      </c>
      <c r="X180" s="162" t="n">
        <f aca="false">VLOOKUP(U180,PRODUTOS!N:Q,4,0)</f>
        <v>1500</v>
      </c>
      <c r="Y180" s="165" t="n">
        <f aca="false">X180/T180</f>
        <v>0.25</v>
      </c>
      <c r="Z180" s="162"/>
      <c r="AA180" s="162"/>
      <c r="AB180" s="162"/>
    </row>
    <row r="181" customFormat="false" ht="15" hidden="false" customHeight="false" outlineLevel="0" collapsed="false">
      <c r="A181" s="43" t="n">
        <v>19</v>
      </c>
      <c r="B181" s="1" t="s">
        <v>481</v>
      </c>
      <c r="C181" s="1" t="n">
        <v>2638</v>
      </c>
      <c r="D181" s="1" t="n">
        <v>11118</v>
      </c>
      <c r="E181" s="114" t="s">
        <v>476</v>
      </c>
      <c r="F181" s="162" t="n">
        <v>114040000</v>
      </c>
      <c r="G181" s="0" t="s">
        <v>482</v>
      </c>
      <c r="H181" s="163" t="n">
        <v>320</v>
      </c>
      <c r="I181" s="162"/>
      <c r="J181" s="0"/>
      <c r="K181" s="0"/>
      <c r="L181" s="0"/>
      <c r="M181" s="0"/>
      <c r="N181" s="0"/>
      <c r="O181" s="0"/>
      <c r="P181" s="0"/>
      <c r="Q181" s="0"/>
      <c r="R181" s="0"/>
      <c r="S181" s="0"/>
      <c r="T181" s="162" t="n">
        <f aca="false">SUM(H181:S181)</f>
        <v>320</v>
      </c>
      <c r="U181" s="164" t="str">
        <f aca="false">CONCATENATE(D181,G181)</f>
        <v>11118COMUNIDADES RURAIS CAPACITADAS</v>
      </c>
      <c r="V181" s="162" t="str">
        <f aca="false">VLOOKUP(U181,PRODUTOS!N:O,2,0)</f>
        <v>COMUNIDADES RURAIS CAPACITADAS</v>
      </c>
      <c r="W181" s="162" t="str">
        <f aca="false">VLOOKUP(U181,PRODUTOS!N:Q,3,0)</f>
        <v>UNIDADE</v>
      </c>
      <c r="X181" s="162" t="n">
        <f aca="false">VLOOKUP(U181,PRODUTOS!N:Q,4,0)</f>
        <v>80</v>
      </c>
      <c r="Y181" s="165" t="n">
        <f aca="false">X181/T181</f>
        <v>0.25</v>
      </c>
      <c r="Z181" s="162"/>
      <c r="AA181" s="162"/>
      <c r="AB181" s="162"/>
    </row>
    <row r="182" customFormat="false" ht="15" hidden="false" customHeight="false" outlineLevel="0" collapsed="false">
      <c r="A182" s="43" t="n">
        <v>19</v>
      </c>
      <c r="B182" s="1" t="s">
        <v>481</v>
      </c>
      <c r="C182" s="1" t="n">
        <v>2638</v>
      </c>
      <c r="D182" s="1" t="n">
        <v>11118</v>
      </c>
      <c r="E182" s="114" t="s">
        <v>476</v>
      </c>
      <c r="F182" s="162" t="n">
        <v>114040000</v>
      </c>
      <c r="G182" s="0" t="s">
        <v>483</v>
      </c>
      <c r="H182" s="163" t="n">
        <v>100</v>
      </c>
      <c r="I182" s="162"/>
      <c r="J182" s="0"/>
      <c r="K182" s="0"/>
      <c r="L182" s="0"/>
      <c r="M182" s="0"/>
      <c r="N182" s="0"/>
      <c r="O182" s="0"/>
      <c r="P182" s="0"/>
      <c r="Q182" s="0"/>
      <c r="R182" s="0"/>
      <c r="S182" s="0"/>
      <c r="T182" s="162" t="n">
        <f aca="false">SUM(H182:S182)</f>
        <v>100</v>
      </c>
      <c r="U182" s="164" t="str">
        <f aca="false">CONCATENATE(D182,G182)</f>
        <v>11118CONTRATAÇÃO DE CONSULTORIA</v>
      </c>
      <c r="V182" s="162" t="str">
        <f aca="false">VLOOKUP(U182,PRODUTOS!N:O,2,0)</f>
        <v>CONTRATAÇÃO DE CONSULTORIA</v>
      </c>
      <c r="W182" s="162" t="str">
        <f aca="false">VLOOKUP(U182,PRODUTOS!N:Q,3,0)</f>
        <v>PERCENTUAL</v>
      </c>
      <c r="X182" s="162" t="n">
        <f aca="false">VLOOKUP(U182,PRODUTOS!N:Q,4,0)</f>
        <v>25</v>
      </c>
      <c r="Y182" s="165" t="n">
        <f aca="false">X182/T182</f>
        <v>0.25</v>
      </c>
      <c r="Z182" s="162"/>
      <c r="AA182" s="162"/>
      <c r="AB182" s="162"/>
    </row>
    <row r="183" customFormat="false" ht="15" hidden="false" customHeight="false" outlineLevel="0" collapsed="false">
      <c r="A183" s="43" t="n">
        <v>19</v>
      </c>
      <c r="B183" s="1" t="s">
        <v>481</v>
      </c>
      <c r="C183" s="1" t="n">
        <v>2638</v>
      </c>
      <c r="D183" s="1" t="n">
        <v>11118</v>
      </c>
      <c r="E183" s="114" t="s">
        <v>476</v>
      </c>
      <c r="F183" s="162" t="n">
        <v>114040000</v>
      </c>
      <c r="G183" s="0" t="s">
        <v>484</v>
      </c>
      <c r="H183" s="163" t="n">
        <v>320</v>
      </c>
      <c r="I183" s="162"/>
      <c r="J183" s="0"/>
      <c r="K183" s="0"/>
      <c r="L183" s="0"/>
      <c r="M183" s="0"/>
      <c r="N183" s="0"/>
      <c r="O183" s="0"/>
      <c r="P183" s="0"/>
      <c r="Q183" s="0"/>
      <c r="R183" s="0"/>
      <c r="S183" s="0"/>
      <c r="T183" s="162" t="n">
        <f aca="false">SUM(H183:S183)</f>
        <v>320</v>
      </c>
      <c r="U183" s="164" t="str">
        <f aca="false">CONCATENATE(D183,G183)</f>
        <v>11118ELABORAÇÃO DE PROJETOS</v>
      </c>
      <c r="V183" s="162" t="str">
        <f aca="false">VLOOKUP(U183,PRODUTOS!N:O,2,0)</f>
        <v>ELABORAÇÃO DE PROJETOS</v>
      </c>
      <c r="W183" s="162" t="str">
        <f aca="false">VLOOKUP(U183,PRODUTOS!N:Q,3,0)</f>
        <v>UNIDADE</v>
      </c>
      <c r="X183" s="162" t="n">
        <f aca="false">VLOOKUP(U183,PRODUTOS!N:Q,4,0)</f>
        <v>80</v>
      </c>
      <c r="Y183" s="165" t="n">
        <f aca="false">X183/T183</f>
        <v>0.25</v>
      </c>
      <c r="Z183" s="162"/>
      <c r="AA183" s="162"/>
      <c r="AB183" s="162"/>
    </row>
    <row r="184" customFormat="false" ht="15" hidden="false" customHeight="false" outlineLevel="0" collapsed="false">
      <c r="A184" s="43" t="n">
        <v>19</v>
      </c>
      <c r="B184" s="1" t="s">
        <v>481</v>
      </c>
      <c r="C184" s="1" t="n">
        <v>2638</v>
      </c>
      <c r="D184" s="1" t="n">
        <v>11118</v>
      </c>
      <c r="E184" s="114" t="s">
        <v>476</v>
      </c>
      <c r="F184" s="162" t="n">
        <v>114040000</v>
      </c>
      <c r="G184" s="0" t="s">
        <v>485</v>
      </c>
      <c r="H184" s="163" t="n">
        <v>11</v>
      </c>
      <c r="I184" s="162"/>
      <c r="J184" s="0"/>
      <c r="K184" s="0"/>
      <c r="L184" s="0"/>
      <c r="M184" s="0"/>
      <c r="N184" s="0"/>
      <c r="O184" s="0"/>
      <c r="P184" s="0"/>
      <c r="Q184" s="0"/>
      <c r="R184" s="0"/>
      <c r="S184" s="0"/>
      <c r="T184" s="162" t="n">
        <f aca="false">SUM(H184:S184)</f>
        <v>11</v>
      </c>
      <c r="U184" s="164" t="str">
        <f aca="false">CONCATENATE(D184,G184)</f>
        <v>11118MODELO SISAR REPLICADO E APOIO A SUA GESTÃO</v>
      </c>
      <c r="V184" s="162" t="str">
        <f aca="false">VLOOKUP(U184,PRODUTOS!N:O,2,0)</f>
        <v>MODELO SISAR REPLICADO E APOIO A SUA GESTÃO</v>
      </c>
      <c r="W184" s="162" t="str">
        <f aca="false">VLOOKUP(U184,PRODUTOS!N:Q,3,0)</f>
        <v>UNIDADE</v>
      </c>
      <c r="X184" s="162" t="n">
        <f aca="false">VLOOKUP(U184,PRODUTOS!N:Q,4,0)</f>
        <v>3</v>
      </c>
      <c r="Y184" s="165" t="n">
        <f aca="false">X184/T184</f>
        <v>0.272727272727273</v>
      </c>
      <c r="Z184" s="162"/>
      <c r="AA184" s="162"/>
      <c r="AB184" s="162"/>
    </row>
    <row r="185" customFormat="false" ht="15" hidden="false" customHeight="false" outlineLevel="0" collapsed="false">
      <c r="A185" s="43" t="n">
        <v>19</v>
      </c>
      <c r="B185" s="1" t="s">
        <v>481</v>
      </c>
      <c r="C185" s="1" t="n">
        <v>2638</v>
      </c>
      <c r="D185" s="1" t="n">
        <v>11118</v>
      </c>
      <c r="E185" s="114" t="s">
        <v>476</v>
      </c>
      <c r="F185" s="162" t="n">
        <v>114040000</v>
      </c>
      <c r="G185" s="0" t="s">
        <v>486</v>
      </c>
      <c r="H185" s="163" t="n">
        <v>50</v>
      </c>
      <c r="I185" s="162"/>
      <c r="J185" s="0"/>
      <c r="K185" s="0"/>
      <c r="L185" s="0"/>
      <c r="M185" s="0"/>
      <c r="N185" s="0"/>
      <c r="O185" s="0"/>
      <c r="P185" s="0"/>
      <c r="Q185" s="0"/>
      <c r="R185" s="0"/>
      <c r="S185" s="0"/>
      <c r="T185" s="162" t="n">
        <f aca="false">SUM(H185:S185)</f>
        <v>50</v>
      </c>
      <c r="U185" s="164" t="str">
        <f aca="false">CONCATENATE(D185,G185)</f>
        <v>11118POÇOS RECUPERADOS</v>
      </c>
      <c r="V185" s="162" t="str">
        <f aca="false">VLOOKUP(U185,PRODUTOS!N:O,2,0)</f>
        <v>POÇOS RECUPERADOS</v>
      </c>
      <c r="W185" s="162" t="str">
        <f aca="false">VLOOKUP(U185,PRODUTOS!N:Q,3,0)</f>
        <v>OBRA</v>
      </c>
      <c r="X185" s="162" t="n">
        <f aca="false">VLOOKUP(U185,PRODUTOS!N:Q,4,0)</f>
        <v>13</v>
      </c>
      <c r="Y185" s="165" t="n">
        <f aca="false">X185/T185</f>
        <v>0.26</v>
      </c>
      <c r="Z185" s="162"/>
      <c r="AA185" s="162"/>
      <c r="AB185" s="162"/>
    </row>
    <row r="186" customFormat="false" ht="15" hidden="false" customHeight="false" outlineLevel="0" collapsed="false">
      <c r="A186" s="43" t="n">
        <v>19</v>
      </c>
      <c r="B186" s="1" t="s">
        <v>481</v>
      </c>
      <c r="C186" s="1" t="n">
        <v>2638</v>
      </c>
      <c r="D186" s="1" t="n">
        <v>11118</v>
      </c>
      <c r="E186" s="114" t="s">
        <v>476</v>
      </c>
      <c r="F186" s="162" t="n">
        <v>114040000</v>
      </c>
      <c r="G186" s="0" t="s">
        <v>487</v>
      </c>
      <c r="H186" s="163" t="n">
        <v>100</v>
      </c>
      <c r="I186" s="162"/>
      <c r="J186" s="0"/>
      <c r="K186" s="0"/>
      <c r="L186" s="0"/>
      <c r="M186" s="0"/>
      <c r="N186" s="0"/>
      <c r="O186" s="0"/>
      <c r="P186" s="0"/>
      <c r="Q186" s="0"/>
      <c r="R186" s="0"/>
      <c r="S186" s="0"/>
      <c r="T186" s="162" t="n">
        <f aca="false">SUM(H186:S186)</f>
        <v>100</v>
      </c>
      <c r="U186" s="164" t="str">
        <f aca="false">CONCATENATE(D186,G186)</f>
        <v>11118POÇOS TUBULARES CONSTRUÍDOS</v>
      </c>
      <c r="V186" s="162" t="str">
        <f aca="false">VLOOKUP(U186,PRODUTOS!N:O,2,0)</f>
        <v>POÇOS TUBULARES CONSTRUÍDOS</v>
      </c>
      <c r="W186" s="162" t="str">
        <f aca="false">VLOOKUP(U186,PRODUTOS!N:Q,3,0)</f>
        <v>OBRA</v>
      </c>
      <c r="X186" s="162" t="n">
        <f aca="false">VLOOKUP(U186,PRODUTOS!N:Q,4,0)</f>
        <v>25</v>
      </c>
      <c r="Y186" s="165" t="n">
        <f aca="false">X186/T186</f>
        <v>0.25</v>
      </c>
      <c r="Z186" s="162"/>
      <c r="AA186" s="162"/>
      <c r="AB186" s="162"/>
    </row>
    <row r="187" customFormat="false" ht="15" hidden="false" customHeight="false" outlineLevel="0" collapsed="false">
      <c r="A187" s="43" t="n">
        <v>19</v>
      </c>
      <c r="B187" s="1" t="s">
        <v>481</v>
      </c>
      <c r="C187" s="1" t="n">
        <v>2638</v>
      </c>
      <c r="D187" s="1" t="n">
        <v>11118</v>
      </c>
      <c r="E187" s="114" t="s">
        <v>476</v>
      </c>
      <c r="F187" s="162" t="n">
        <v>114040000</v>
      </c>
      <c r="G187" s="0" t="s">
        <v>489</v>
      </c>
      <c r="H187" s="163" t="n">
        <v>120</v>
      </c>
      <c r="I187" s="162"/>
      <c r="J187" s="0"/>
      <c r="K187" s="0"/>
      <c r="L187" s="0"/>
      <c r="M187" s="0"/>
      <c r="N187" s="0"/>
      <c r="O187" s="0"/>
      <c r="P187" s="0"/>
      <c r="Q187" s="0"/>
      <c r="R187" s="0"/>
      <c r="S187" s="0"/>
      <c r="T187" s="162" t="n">
        <f aca="false">SUM(H187:S187)</f>
        <v>120</v>
      </c>
      <c r="U187" s="164" t="str">
        <f aca="false">CONCATENATE(D187,G187)</f>
        <v>11118SISTEMAS DE ABASTECIMENTO DE ÁGUA (SAA) IMPLANTADOS</v>
      </c>
      <c r="V187" s="162" t="str">
        <f aca="false">VLOOKUP(U187,PRODUTOS!N:O,2,0)</f>
        <v>SISTEMAS DE ABASTECIMENTO DE ÁGUA (SAA) IMPLANTADOS</v>
      </c>
      <c r="W187" s="162" t="str">
        <f aca="false">VLOOKUP(U187,PRODUTOS!N:Q,3,0)</f>
        <v>OBRA</v>
      </c>
      <c r="X187" s="162" t="n">
        <f aca="false">VLOOKUP(U187,PRODUTOS!N:Q,4,0)</f>
        <v>30</v>
      </c>
      <c r="Y187" s="165" t="n">
        <f aca="false">X187/T187</f>
        <v>0.25</v>
      </c>
      <c r="Z187" s="162"/>
      <c r="AA187" s="162"/>
      <c r="AB187" s="162"/>
    </row>
    <row r="188" customFormat="false" ht="15" hidden="false" customHeight="false" outlineLevel="0" collapsed="false">
      <c r="A188" s="43" t="n">
        <v>19</v>
      </c>
      <c r="B188" s="1" t="s">
        <v>481</v>
      </c>
      <c r="C188" s="1" t="n">
        <v>2638</v>
      </c>
      <c r="D188" s="1" t="n">
        <v>11118</v>
      </c>
      <c r="E188" s="114" t="s">
        <v>476</v>
      </c>
      <c r="F188" s="162" t="n">
        <v>114040000</v>
      </c>
      <c r="G188" s="0" t="s">
        <v>488</v>
      </c>
      <c r="H188" s="163" t="n">
        <v>200</v>
      </c>
      <c r="I188" s="162"/>
      <c r="J188" s="0"/>
      <c r="K188" s="0"/>
      <c r="L188" s="0"/>
      <c r="M188" s="0"/>
      <c r="N188" s="0"/>
      <c r="O188" s="0"/>
      <c r="P188" s="0"/>
      <c r="Q188" s="0"/>
      <c r="R188" s="0"/>
      <c r="S188" s="0"/>
      <c r="T188" s="162" t="n">
        <f aca="false">SUM(H188:S188)</f>
        <v>200</v>
      </c>
      <c r="U188" s="164" t="str">
        <f aca="false">CONCATENATE(D188,G188)</f>
        <v>11118SISTEMAS DE ABASTECIMENTO DE ÁGUA NO PADRÃO SISAR ADAPTADOS / AMPLIADOS .</v>
      </c>
      <c r="V188" s="162" t="str">
        <f aca="false">VLOOKUP(U188,PRODUTOS!N:O,2,0)</f>
        <v>SISTEMAS DE ABASTECIMENTO DE ÁGUA NO PADRÃO SISAR ADAPTADOS / AMPLIADOS .</v>
      </c>
      <c r="W188" s="162" t="str">
        <f aca="false">VLOOKUP(U188,PRODUTOS!N:Q,3,0)</f>
        <v>OBRA</v>
      </c>
      <c r="X188" s="162" t="n">
        <f aca="false">VLOOKUP(U188,PRODUTOS!N:Q,4,0)</f>
        <v>50</v>
      </c>
      <c r="Y188" s="165" t="n">
        <f aca="false">X188/T188</f>
        <v>0.25</v>
      </c>
      <c r="Z188" s="162"/>
      <c r="AA188" s="162"/>
      <c r="AB188" s="162"/>
    </row>
    <row r="189" customFormat="false" ht="15" hidden="false" customHeight="false" outlineLevel="0" collapsed="false">
      <c r="A189" s="43" t="n">
        <v>19</v>
      </c>
      <c r="B189" s="1" t="s">
        <v>481</v>
      </c>
      <c r="C189" s="1" t="n">
        <v>2638</v>
      </c>
      <c r="D189" s="1" t="n">
        <v>11118</v>
      </c>
      <c r="E189" s="114" t="s">
        <v>476</v>
      </c>
      <c r="F189" s="162" t="n">
        <v>114040000</v>
      </c>
      <c r="G189" s="0" t="s">
        <v>490</v>
      </c>
      <c r="H189" s="163" t="n">
        <v>60</v>
      </c>
      <c r="I189" s="162"/>
      <c r="J189" s="0"/>
      <c r="K189" s="0"/>
      <c r="L189" s="0"/>
      <c r="M189" s="0"/>
      <c r="N189" s="0"/>
      <c r="O189" s="0"/>
      <c r="P189" s="0"/>
      <c r="Q189" s="0"/>
      <c r="R189" s="0"/>
      <c r="S189" s="0"/>
      <c r="T189" s="162" t="n">
        <f aca="false">SUM(H189:S189)</f>
        <v>60</v>
      </c>
      <c r="U189" s="164" t="str">
        <f aca="false">CONCATENATE(D189,G189)</f>
        <v>11118SISTEMAS DE ESGOTAMENTO SANITÁRIO CONSTRUÍDOS</v>
      </c>
      <c r="V189" s="162" t="str">
        <f aca="false">VLOOKUP(U189,PRODUTOS!N:O,2,0)</f>
        <v>SISTEMAS DE ESGOTAMENTO SANITÁRIO CONSTRUÍDOS</v>
      </c>
      <c r="W189" s="162" t="str">
        <f aca="false">VLOOKUP(U189,PRODUTOS!N:Q,3,0)</f>
        <v>OBRA</v>
      </c>
      <c r="X189" s="162" t="n">
        <f aca="false">VLOOKUP(U189,PRODUTOS!N:Q,4,0)</f>
        <v>15</v>
      </c>
      <c r="Y189" s="165" t="n">
        <f aca="false">X189/T189</f>
        <v>0.25</v>
      </c>
      <c r="Z189" s="162"/>
      <c r="AA189" s="162"/>
      <c r="AB189" s="162"/>
    </row>
    <row r="190" customFormat="false" ht="15" hidden="false" customHeight="false" outlineLevel="0" collapsed="false">
      <c r="A190" s="43" t="n">
        <v>90</v>
      </c>
      <c r="B190" s="1" t="s">
        <v>491</v>
      </c>
      <c r="C190" s="1" t="n">
        <v>2615</v>
      </c>
      <c r="D190" s="1" t="n">
        <v>11118</v>
      </c>
      <c r="E190" s="114" t="s">
        <v>476</v>
      </c>
      <c r="F190" s="162" t="n">
        <v>6596800</v>
      </c>
      <c r="G190" s="0" t="s">
        <v>259</v>
      </c>
      <c r="H190" s="166"/>
      <c r="I190" s="162"/>
      <c r="J190" s="0"/>
      <c r="K190" s="0"/>
      <c r="L190" s="162" t="n">
        <v>100</v>
      </c>
      <c r="M190" s="0"/>
      <c r="N190" s="0"/>
      <c r="O190" s="0"/>
      <c r="P190" s="0"/>
      <c r="Q190" s="0"/>
      <c r="R190" s="0"/>
      <c r="S190" s="0"/>
      <c r="T190" s="162" t="n">
        <f aca="false">SUM(H190:S190)</f>
        <v>100</v>
      </c>
      <c r="U190" s="164" t="str">
        <f aca="false">CONCATENATE(D190,G190)</f>
        <v>11118GESTÃO ADMINISTRATIVA MELHORADA</v>
      </c>
      <c r="V190" s="162" t="str">
        <f aca="false">VLOOKUP(U190,PRODUTOS!N:O,2,0)</f>
        <v>GESTÃO ADMINISTRATIVA MELHORADA</v>
      </c>
      <c r="W190" s="162" t="str">
        <f aca="false">VLOOKUP(U190,PRODUTOS!N:Q,3,0)</f>
        <v>PERCENTUAL</v>
      </c>
      <c r="X190" s="162" t="n">
        <f aca="false">VLOOKUP(U190,PRODUTOS!N:Q,4,0)</f>
        <v>25</v>
      </c>
      <c r="Y190" s="165" t="n">
        <f aca="false">X190/T190</f>
        <v>0.25</v>
      </c>
      <c r="Z190" s="162"/>
      <c r="AA190" s="162"/>
      <c r="AB190" s="162"/>
    </row>
    <row r="191" customFormat="false" ht="15" hidden="false" customHeight="false" outlineLevel="0" collapsed="false">
      <c r="A191" s="43" t="n">
        <v>1</v>
      </c>
      <c r="B191" s="1" t="s">
        <v>493</v>
      </c>
      <c r="C191" s="1" t="n">
        <v>2685</v>
      </c>
      <c r="D191" s="1" t="n">
        <v>12101</v>
      </c>
      <c r="E191" s="114" t="s">
        <v>492</v>
      </c>
      <c r="F191" s="162" t="n">
        <v>15250000</v>
      </c>
      <c r="G191" s="0" t="s">
        <v>494</v>
      </c>
      <c r="H191" s="163" t="n">
        <v>100</v>
      </c>
      <c r="I191" s="162"/>
      <c r="J191" s="0"/>
      <c r="K191" s="0"/>
      <c r="L191" s="0"/>
      <c r="M191" s="0"/>
      <c r="N191" s="0"/>
      <c r="O191" s="0"/>
      <c r="P191" s="0"/>
      <c r="Q191" s="0"/>
      <c r="R191" s="0"/>
      <c r="S191" s="0"/>
      <c r="T191" s="162" t="n">
        <f aca="false">SUM(H191:S191)</f>
        <v>100</v>
      </c>
      <c r="U191" s="164" t="str">
        <f aca="false">CONCATENATE(D191,G191)</f>
        <v>12101ACERVO DE IDENTIFICAÇÃO CIVIL DIGITALIZADO</v>
      </c>
      <c r="V191" s="162" t="str">
        <f aca="false">VLOOKUP(U191,PRODUTOS!N:O,2,0)</f>
        <v>ACERVO DE IDENTIFICAÇÃO CIVIL DIGITALIZADO</v>
      </c>
      <c r="W191" s="162" t="str">
        <f aca="false">VLOOKUP(U191,PRODUTOS!N:Q,3,0)</f>
        <v>PERCENTUAL</v>
      </c>
      <c r="X191" s="162" t="n">
        <f aca="false">VLOOKUP(U191,PRODUTOS!N:Q,4,0)</f>
        <v>50</v>
      </c>
      <c r="Y191" s="165" t="n">
        <f aca="false">X191/T191</f>
        <v>0.5</v>
      </c>
      <c r="Z191" s="162"/>
      <c r="AA191" s="162"/>
      <c r="AB191" s="162"/>
    </row>
    <row r="192" customFormat="false" ht="15" hidden="false" customHeight="false" outlineLevel="0" collapsed="false">
      <c r="A192" s="43" t="n">
        <v>1</v>
      </c>
      <c r="B192" s="1" t="s">
        <v>493</v>
      </c>
      <c r="C192" s="1" t="n">
        <v>2685</v>
      </c>
      <c r="D192" s="1" t="n">
        <v>12101</v>
      </c>
      <c r="E192" s="114" t="s">
        <v>492</v>
      </c>
      <c r="F192" s="162" t="n">
        <v>15250000</v>
      </c>
      <c r="G192" s="0" t="s">
        <v>495</v>
      </c>
      <c r="H192" s="163" t="n">
        <v>1</v>
      </c>
      <c r="I192" s="162"/>
      <c r="J192" s="0"/>
      <c r="K192" s="0"/>
      <c r="L192" s="0"/>
      <c r="M192" s="0"/>
      <c r="N192" s="0"/>
      <c r="O192" s="0"/>
      <c r="P192" s="0"/>
      <c r="Q192" s="0"/>
      <c r="R192" s="0"/>
      <c r="S192" s="0"/>
      <c r="T192" s="162" t="n">
        <f aca="false">SUM(H192:S192)</f>
        <v>1</v>
      </c>
      <c r="U192" s="164" t="str">
        <f aca="false">CONCATENATE(D192,G192)</f>
        <v>12101AQUISIÇÃO E IMPLANTAÇÃO DO AFIS CRIMINAL E CIVIL REALIZADO</v>
      </c>
      <c r="V192" s="162" t="str">
        <f aca="false">VLOOKUP(U192,PRODUTOS!N:O,2,0)</f>
        <v>AQUISIÇÃO E IMPLANTAÇÃO DO AFIS CRIMINAL E CIVIL REALIZADO</v>
      </c>
      <c r="W192" s="162" t="str">
        <f aca="false">VLOOKUP(U192,PRODUTOS!N:Q,3,0)</f>
        <v>UNIDADE</v>
      </c>
      <c r="X192" s="162" t="n">
        <f aca="false">VLOOKUP(U192,PRODUTOS!N:Q,4,0)</f>
        <v>1</v>
      </c>
      <c r="Y192" s="165" t="n">
        <f aca="false">X192/T192</f>
        <v>1</v>
      </c>
      <c r="Z192" s="162"/>
      <c r="AA192" s="162"/>
      <c r="AB192" s="162"/>
    </row>
    <row r="193" customFormat="false" ht="15" hidden="false" customHeight="false" outlineLevel="0" collapsed="false">
      <c r="A193" s="43" t="n">
        <v>1</v>
      </c>
      <c r="B193" s="1" t="s">
        <v>493</v>
      </c>
      <c r="C193" s="1" t="n">
        <v>2685</v>
      </c>
      <c r="D193" s="1" t="n">
        <v>12101</v>
      </c>
      <c r="E193" s="114" t="s">
        <v>492</v>
      </c>
      <c r="F193" s="162" t="n">
        <v>15250000</v>
      </c>
      <c r="G193" s="0" t="s">
        <v>496</v>
      </c>
      <c r="H193" s="163" t="n">
        <v>6</v>
      </c>
      <c r="I193" s="162"/>
      <c r="J193" s="0"/>
      <c r="K193" s="0"/>
      <c r="L193" s="0"/>
      <c r="M193" s="0"/>
      <c r="N193" s="0"/>
      <c r="O193" s="0"/>
      <c r="P193" s="0"/>
      <c r="Q193" s="0"/>
      <c r="R193" s="0"/>
      <c r="S193" s="0"/>
      <c r="T193" s="162" t="n">
        <f aca="false">SUM(H193:S193)</f>
        <v>6</v>
      </c>
      <c r="U193" s="164" t="str">
        <f aca="false">CONCATENATE(D193,G193)</f>
        <v>12101CAMPANHA EDUCATIVAS REALIZADAS</v>
      </c>
      <c r="V193" s="162" t="str">
        <f aca="false">VLOOKUP(U193,PRODUTOS!N:O,2,0)</f>
        <v>CAMPANHA EDUCATIVAS REALIZADAS</v>
      </c>
      <c r="W193" s="162" t="str">
        <f aca="false">VLOOKUP(U193,PRODUTOS!N:Q,3,0)</f>
        <v>QUANTIDADE</v>
      </c>
      <c r="X193" s="162" t="n">
        <f aca="false">VLOOKUP(U193,PRODUTOS!N:Q,4,0)</f>
        <v>1</v>
      </c>
      <c r="Y193" s="165" t="n">
        <f aca="false">X193/T193</f>
        <v>0.166666666666667</v>
      </c>
      <c r="Z193" s="162"/>
      <c r="AA193" s="162"/>
      <c r="AB193" s="162"/>
    </row>
    <row r="194" customFormat="false" ht="15" hidden="false" customHeight="false" outlineLevel="0" collapsed="false">
      <c r="A194" s="43" t="n">
        <v>1</v>
      </c>
      <c r="B194" s="1" t="s">
        <v>493</v>
      </c>
      <c r="C194" s="1" t="n">
        <v>2685</v>
      </c>
      <c r="D194" s="1" t="n">
        <v>12101</v>
      </c>
      <c r="E194" s="114" t="s">
        <v>492</v>
      </c>
      <c r="F194" s="162" t="n">
        <v>15250000</v>
      </c>
      <c r="G194" s="0" t="s">
        <v>497</v>
      </c>
      <c r="H194" s="163" t="n">
        <v>100</v>
      </c>
      <c r="I194" s="162"/>
      <c r="J194" s="0"/>
      <c r="K194" s="0"/>
      <c r="L194" s="0"/>
      <c r="M194" s="0"/>
      <c r="N194" s="0"/>
      <c r="O194" s="0"/>
      <c r="P194" s="0"/>
      <c r="Q194" s="0"/>
      <c r="R194" s="0"/>
      <c r="S194" s="0"/>
      <c r="T194" s="162" t="n">
        <f aca="false">SUM(H194:S194)</f>
        <v>100</v>
      </c>
      <c r="U194" s="164" t="str">
        <f aca="false">CONCATENATE(D194,G194)</f>
        <v>12101IMPLANTAÇÃO DE ACESSO AO BANCO DE DADOS CIVIL E CRIMINAL NA CENTRAL DE FLAGRANTES E DISTRITOS POLICIAIS</v>
      </c>
      <c r="V194" s="162" t="str">
        <f aca="false">VLOOKUP(U194,PRODUTOS!N:O,2,0)</f>
        <v>IMPLANTAÇÃO DE ACESSO AO BANCO DE DADOS CIVIL E CRIMINAL NA CENTRAL DE FLAGRANTES E DISTRITOS POLICIAIS</v>
      </c>
      <c r="W194" s="162" t="str">
        <f aca="false">VLOOKUP(U194,PRODUTOS!N:Q,3,0)</f>
        <v>PERCENTUAL</v>
      </c>
      <c r="X194" s="162" t="n">
        <f aca="false">VLOOKUP(U194,PRODUTOS!N:Q,4,0)</f>
        <v>25</v>
      </c>
      <c r="Y194" s="165" t="n">
        <f aca="false">X194/T194</f>
        <v>0.25</v>
      </c>
      <c r="Z194" s="162"/>
      <c r="AA194" s="162"/>
      <c r="AB194" s="162"/>
    </row>
    <row r="195" customFormat="false" ht="15" hidden="false" customHeight="false" outlineLevel="0" collapsed="false">
      <c r="A195" s="43" t="n">
        <v>1</v>
      </c>
      <c r="B195" s="1" t="s">
        <v>493</v>
      </c>
      <c r="C195" s="1" t="n">
        <v>2685</v>
      </c>
      <c r="D195" s="1" t="n">
        <v>12101</v>
      </c>
      <c r="E195" s="114" t="s">
        <v>492</v>
      </c>
      <c r="F195" s="162" t="n">
        <v>15250000</v>
      </c>
      <c r="G195" s="0" t="s">
        <v>498</v>
      </c>
      <c r="H195" s="163" t="n">
        <v>100</v>
      </c>
      <c r="I195" s="162"/>
      <c r="J195" s="0"/>
      <c r="K195" s="0"/>
      <c r="L195" s="0"/>
      <c r="M195" s="0"/>
      <c r="N195" s="0"/>
      <c r="O195" s="0"/>
      <c r="P195" s="0"/>
      <c r="Q195" s="0"/>
      <c r="R195" s="0"/>
      <c r="S195" s="0"/>
      <c r="T195" s="162" t="n">
        <f aca="false">SUM(H195:S195)</f>
        <v>100</v>
      </c>
      <c r="U195" s="164" t="str">
        <f aca="false">CONCATENATE(D195,G195)</f>
        <v>12101LABORATÓRIO DE PAPILOSCOPIA DO IIJDM IMPLANTADO</v>
      </c>
      <c r="V195" s="162" t="str">
        <f aca="false">VLOOKUP(U195,PRODUTOS!N:O,2,0)</f>
        <v>LABORATÓRIO DE PAPILOSCOPIA DO IIJDM IMPLANTADO</v>
      </c>
      <c r="W195" s="162" t="str">
        <f aca="false">VLOOKUP(U195,PRODUTOS!N:Q,3,0)</f>
        <v>PERCENTUAL</v>
      </c>
      <c r="X195" s="162" t="n">
        <f aca="false">VLOOKUP(U195,PRODUTOS!N:Q,4,0)</f>
        <v>50</v>
      </c>
      <c r="Y195" s="165" t="n">
        <f aca="false">X195/T195</f>
        <v>0.5</v>
      </c>
      <c r="Z195" s="162"/>
      <c r="AA195" s="162"/>
      <c r="AB195" s="162"/>
    </row>
    <row r="196" customFormat="false" ht="15" hidden="false" customHeight="false" outlineLevel="0" collapsed="false">
      <c r="A196" s="43" t="n">
        <v>1</v>
      </c>
      <c r="B196" s="1" t="s">
        <v>493</v>
      </c>
      <c r="C196" s="1" t="n">
        <v>2685</v>
      </c>
      <c r="D196" s="1" t="n">
        <v>12101</v>
      </c>
      <c r="E196" s="114" t="s">
        <v>492</v>
      </c>
      <c r="F196" s="162" t="n">
        <v>15250000</v>
      </c>
      <c r="G196" s="0" t="s">
        <v>499</v>
      </c>
      <c r="H196" s="163" t="n">
        <v>20</v>
      </c>
      <c r="I196" s="162"/>
      <c r="J196" s="0"/>
      <c r="K196" s="0"/>
      <c r="L196" s="0"/>
      <c r="M196" s="0"/>
      <c r="N196" s="0"/>
      <c r="O196" s="0"/>
      <c r="P196" s="0"/>
      <c r="Q196" s="0"/>
      <c r="R196" s="0"/>
      <c r="S196" s="0"/>
      <c r="T196" s="162" t="n">
        <f aca="false">SUM(H196:S196)</f>
        <v>20</v>
      </c>
      <c r="U196" s="164" t="str">
        <f aca="false">CONCATENATE(D196,G196)</f>
        <v>12101MALETAS PARA PERÍCIA PAPILOSCÓPICA ADQUIRIDAS</v>
      </c>
      <c r="V196" s="162" t="str">
        <f aca="false">VLOOKUP(U196,PRODUTOS!N:O,2,0)</f>
        <v>MALETAS PARA PERÍCIA PAPILOSCÓPICA ADQUIRIDAS</v>
      </c>
      <c r="W196" s="162" t="str">
        <f aca="false">VLOOKUP(U196,PRODUTOS!N:Q,3,0)</f>
        <v>UNIDADE</v>
      </c>
      <c r="X196" s="162" t="n">
        <f aca="false">VLOOKUP(U196,PRODUTOS!N:Q,4,0)</f>
        <v>5</v>
      </c>
      <c r="Y196" s="165" t="n">
        <f aca="false">X196/T196</f>
        <v>0.25</v>
      </c>
      <c r="Z196" s="162"/>
      <c r="AA196" s="162"/>
      <c r="AB196" s="162"/>
    </row>
    <row r="197" customFormat="false" ht="15" hidden="false" customHeight="false" outlineLevel="0" collapsed="false">
      <c r="A197" s="43" t="n">
        <v>1</v>
      </c>
      <c r="B197" s="1" t="s">
        <v>493</v>
      </c>
      <c r="C197" s="1" t="n">
        <v>2685</v>
      </c>
      <c r="D197" s="1" t="n">
        <v>12101</v>
      </c>
      <c r="E197" s="114" t="s">
        <v>492</v>
      </c>
      <c r="F197" s="162" t="n">
        <v>15250000</v>
      </c>
      <c r="G197" s="0" t="s">
        <v>500</v>
      </c>
      <c r="H197" s="163" t="n">
        <v>20</v>
      </c>
      <c r="I197" s="162"/>
      <c r="J197" s="0"/>
      <c r="K197" s="0"/>
      <c r="L197" s="0"/>
      <c r="M197" s="0"/>
      <c r="N197" s="0"/>
      <c r="O197" s="0"/>
      <c r="P197" s="0"/>
      <c r="Q197" s="0"/>
      <c r="R197" s="0"/>
      <c r="S197" s="0"/>
      <c r="T197" s="162" t="n">
        <f aca="false">SUM(H197:S197)</f>
        <v>20</v>
      </c>
      <c r="U197" s="164" t="str">
        <f aca="false">CONCATENATE(D197,G197)</f>
        <v>12101MATERIAL DE REPOSIÇÃO E SUPRIMENTOS PARA AS EQUIPES DE PLANTÃO DE PERÍCIA PAPILOSCÓPICA E LABORATÓRIOS ADQUIRIDOS</v>
      </c>
      <c r="V197" s="162" t="str">
        <f aca="false">VLOOKUP(U197,PRODUTOS!N:O,2,0)</f>
        <v>MATERIAL DE REPOSIÇÃO E SUPRIMENTOS PARA AS EQUIPES DE PLANTÃO DE PERÍCIA PAPILOSCÓPICA E LABORATÓRIOS ADQUIRIDOS</v>
      </c>
      <c r="W197" s="162" t="str">
        <f aca="false">VLOOKUP(U197,PRODUTOS!N:Q,3,0)</f>
        <v>UNIDADE</v>
      </c>
      <c r="X197" s="162" t="n">
        <f aca="false">VLOOKUP(U197,PRODUTOS!N:Q,4,0)</f>
        <v>5</v>
      </c>
      <c r="Y197" s="165" t="n">
        <f aca="false">X197/T197</f>
        <v>0.25</v>
      </c>
      <c r="Z197" s="162"/>
      <c r="AA197" s="162"/>
      <c r="AB197" s="162"/>
    </row>
    <row r="198" customFormat="false" ht="15" hidden="false" customHeight="false" outlineLevel="0" collapsed="false">
      <c r="A198" s="43" t="n">
        <v>1</v>
      </c>
      <c r="B198" s="1" t="s">
        <v>493</v>
      </c>
      <c r="C198" s="1" t="n">
        <v>2685</v>
      </c>
      <c r="D198" s="1" t="n">
        <v>12101</v>
      </c>
      <c r="E198" s="114" t="s">
        <v>492</v>
      </c>
      <c r="F198" s="162" t="n">
        <v>15250000</v>
      </c>
      <c r="G198" s="0" t="s">
        <v>501</v>
      </c>
      <c r="H198" s="163" t="n">
        <v>100</v>
      </c>
      <c r="I198" s="162"/>
      <c r="J198" s="0"/>
      <c r="K198" s="0"/>
      <c r="L198" s="0"/>
      <c r="M198" s="0"/>
      <c r="N198" s="0"/>
      <c r="O198" s="0"/>
      <c r="P198" s="0"/>
      <c r="Q198" s="0"/>
      <c r="R198" s="0"/>
      <c r="S198" s="0"/>
      <c r="T198" s="162" t="n">
        <f aca="false">SUM(H198:S198)</f>
        <v>100</v>
      </c>
      <c r="U198" s="164" t="str">
        <f aca="false">CONCATENATE(D198,G198)</f>
        <v>12101NÚCLEO DE NECROPAPILOSCOPIA NO IML DE TERESINA IMPLANTADO</v>
      </c>
      <c r="V198" s="162" t="str">
        <f aca="false">VLOOKUP(U198,PRODUTOS!N:O,2,0)</f>
        <v>NÚCLEO DE NECROPAPILOSCOPIA NO IML DE TERESINA IMPLANTADO</v>
      </c>
      <c r="W198" s="162" t="str">
        <f aca="false">VLOOKUP(U198,PRODUTOS!N:Q,3,0)</f>
        <v>PERCENTUAL</v>
      </c>
      <c r="X198" s="162" t="n">
        <f aca="false">VLOOKUP(U198,PRODUTOS!N:Q,4,0)</f>
        <v>25</v>
      </c>
      <c r="Y198" s="165" t="n">
        <f aca="false">X198/T198</f>
        <v>0.25</v>
      </c>
      <c r="Z198" s="162"/>
      <c r="AA198" s="162"/>
      <c r="AB198" s="162"/>
    </row>
    <row r="199" customFormat="false" ht="15" hidden="false" customHeight="false" outlineLevel="0" collapsed="false">
      <c r="A199" s="43" t="n">
        <v>1</v>
      </c>
      <c r="B199" s="1" t="s">
        <v>493</v>
      </c>
      <c r="C199" s="1" t="n">
        <v>2685</v>
      </c>
      <c r="D199" s="1" t="n">
        <v>12101</v>
      </c>
      <c r="E199" s="114" t="s">
        <v>492</v>
      </c>
      <c r="F199" s="162" t="n">
        <v>15250000</v>
      </c>
      <c r="G199" s="0" t="s">
        <v>503</v>
      </c>
      <c r="H199" s="163" t="n">
        <v>4</v>
      </c>
      <c r="I199" s="162"/>
      <c r="J199" s="0"/>
      <c r="K199" s="0"/>
      <c r="L199" s="0"/>
      <c r="M199" s="0"/>
      <c r="N199" s="0"/>
      <c r="O199" s="0"/>
      <c r="P199" s="0"/>
      <c r="Q199" s="0"/>
      <c r="R199" s="0"/>
      <c r="S199" s="0"/>
      <c r="T199" s="162" t="n">
        <f aca="false">SUM(H199:S199)</f>
        <v>4</v>
      </c>
      <c r="U199" s="164" t="str">
        <f aca="false">CONCATENATE(D199,G199)</f>
        <v>12101REALIZAR CICLOS DE CAPACITAÇÃO E TREINAMENTO EM CADA UNIDADE DE SEGURANÇA DE ALTA COMPLEXIDADE</v>
      </c>
      <c r="V199" s="162" t="str">
        <f aca="false">VLOOKUP(U199,PRODUTOS!N:O,2,0)</f>
        <v>REALIZAR CICLOS DE CAPACITAÇÃO E TREINAMENTO EM CADA UNIDADE DE SEGURANÇA DE ALTA COMPLEXIDADE</v>
      </c>
      <c r="W199" s="162" t="str">
        <f aca="false">VLOOKUP(U199,PRODUTOS!N:Q,3,0)</f>
        <v>UNIDADE</v>
      </c>
      <c r="X199" s="162" t="n">
        <f aca="false">VLOOKUP(U199,PRODUTOS!N:Q,4,0)</f>
        <v>1</v>
      </c>
      <c r="Y199" s="165" t="n">
        <f aca="false">X199/T199</f>
        <v>0.25</v>
      </c>
      <c r="Z199" s="162"/>
      <c r="AA199" s="162"/>
      <c r="AB199" s="162"/>
    </row>
    <row r="200" customFormat="false" ht="15" hidden="false" customHeight="false" outlineLevel="0" collapsed="false">
      <c r="A200" s="43" t="n">
        <v>1</v>
      </c>
      <c r="B200" s="1" t="s">
        <v>493</v>
      </c>
      <c r="C200" s="1" t="n">
        <v>2685</v>
      </c>
      <c r="D200" s="1" t="n">
        <v>12101</v>
      </c>
      <c r="E200" s="114" t="s">
        <v>492</v>
      </c>
      <c r="F200" s="162" t="n">
        <v>15250000</v>
      </c>
      <c r="G200" s="0" t="s">
        <v>504</v>
      </c>
      <c r="H200" s="163" t="n">
        <v>4</v>
      </c>
      <c r="I200" s="162"/>
      <c r="J200" s="0"/>
      <c r="K200" s="0"/>
      <c r="L200" s="0"/>
      <c r="M200" s="0"/>
      <c r="N200" s="0"/>
      <c r="O200" s="0"/>
      <c r="P200" s="0"/>
      <c r="Q200" s="0"/>
      <c r="R200" s="0"/>
      <c r="S200" s="0"/>
      <c r="T200" s="162" t="n">
        <f aca="false">SUM(H200:S200)</f>
        <v>4</v>
      </c>
      <c r="U200" s="164" t="str">
        <f aca="false">CONCATENATE(D200,G200)</f>
        <v>12101REGIONALIZAÇÃO DA PERÍCIA PAPILOSCÓPICA</v>
      </c>
      <c r="V200" s="162" t="str">
        <f aca="false">VLOOKUP(U200,PRODUTOS!N:O,2,0)</f>
        <v>REGIONALIZAÇÃO DA PERÍCIA PAPILOSCÓPICA</v>
      </c>
      <c r="W200" s="162" t="str">
        <f aca="false">VLOOKUP(U200,PRODUTOS!N:Q,3,0)</f>
        <v>UNIDADE</v>
      </c>
      <c r="X200" s="162" t="n">
        <f aca="false">VLOOKUP(U200,PRODUTOS!N:Q,4,0)</f>
        <v>1</v>
      </c>
      <c r="Y200" s="165" t="n">
        <f aca="false">X200/T200</f>
        <v>0.25</v>
      </c>
      <c r="Z200" s="162"/>
      <c r="AA200" s="162"/>
      <c r="AB200" s="162"/>
    </row>
    <row r="201" customFormat="false" ht="15" hidden="false" customHeight="false" outlineLevel="0" collapsed="false">
      <c r="A201" s="43" t="n">
        <v>1</v>
      </c>
      <c r="B201" s="1" t="s">
        <v>493</v>
      </c>
      <c r="C201" s="1" t="n">
        <v>2685</v>
      </c>
      <c r="D201" s="1" t="n">
        <v>12101</v>
      </c>
      <c r="E201" s="114" t="s">
        <v>492</v>
      </c>
      <c r="F201" s="162" t="n">
        <v>15250000</v>
      </c>
      <c r="G201" s="0" t="s">
        <v>505</v>
      </c>
      <c r="H201" s="163" t="n">
        <v>100</v>
      </c>
      <c r="I201" s="162"/>
      <c r="J201" s="0"/>
      <c r="K201" s="0"/>
      <c r="L201" s="0"/>
      <c r="M201" s="0"/>
      <c r="N201" s="0"/>
      <c r="O201" s="0"/>
      <c r="P201" s="0"/>
      <c r="Q201" s="0"/>
      <c r="R201" s="0"/>
      <c r="S201" s="0"/>
      <c r="T201" s="162" t="n">
        <f aca="false">SUM(H201:S201)</f>
        <v>100</v>
      </c>
      <c r="U201" s="164" t="str">
        <f aca="false">CONCATENATE(D201,G201)</f>
        <v>12101RESTABELECIMENTO DO SISTEMA AFIS CONVENIADO COM O DPF E INSTALAÇÃO DE MAIS DUAS ESTAÇÕES DE TRABALHO</v>
      </c>
      <c r="V201" s="162" t="str">
        <f aca="false">VLOOKUP(U201,PRODUTOS!N:O,2,0)</f>
        <v>RESTABELECIMENTO DO SISTEMA AFIS CONVENIADO COM O DPF E INSTALAÇÃO DE MAIS DUAS ESTAÇÕES DE TRABALHO</v>
      </c>
      <c r="W201" s="162" t="str">
        <f aca="false">VLOOKUP(U201,PRODUTOS!N:Q,3,0)</f>
        <v>PERCENTAGEM</v>
      </c>
      <c r="X201" s="162" t="n">
        <f aca="false">VLOOKUP(U201,PRODUTOS!N:Q,4,0)</f>
        <v>70</v>
      </c>
      <c r="Y201" s="165" t="n">
        <f aca="false">X201/T201</f>
        <v>0.7</v>
      </c>
      <c r="Z201" s="162"/>
      <c r="AA201" s="162"/>
      <c r="AB201" s="162"/>
    </row>
    <row r="202" customFormat="false" ht="15" hidden="false" customHeight="false" outlineLevel="0" collapsed="false">
      <c r="A202" s="43" t="n">
        <v>1</v>
      </c>
      <c r="B202" s="1" t="s">
        <v>493</v>
      </c>
      <c r="C202" s="1" t="n">
        <v>2685</v>
      </c>
      <c r="D202" s="1" t="n">
        <v>12101</v>
      </c>
      <c r="E202" s="114" t="s">
        <v>492</v>
      </c>
      <c r="F202" s="162" t="n">
        <v>15250000</v>
      </c>
      <c r="G202" s="0" t="s">
        <v>506</v>
      </c>
      <c r="H202" s="163" t="n">
        <v>100</v>
      </c>
      <c r="I202" s="162"/>
      <c r="J202" s="0"/>
      <c r="K202" s="0"/>
      <c r="L202" s="0"/>
      <c r="M202" s="0"/>
      <c r="N202" s="0"/>
      <c r="O202" s="0"/>
      <c r="P202" s="0"/>
      <c r="Q202" s="0"/>
      <c r="R202" s="0"/>
      <c r="S202" s="0"/>
      <c r="T202" s="162" t="n">
        <f aca="false">SUM(H202:S202)</f>
        <v>100</v>
      </c>
      <c r="U202" s="164" t="str">
        <f aca="false">CONCATENATE(D202,G202)</f>
        <v>12101SIC (SISTEMA DE IDENTIFICAÇÃO CIVIL) DESENVOLVIDO PELA ATI IMPLANTADO</v>
      </c>
      <c r="V202" s="162" t="str">
        <f aca="false">VLOOKUP(U202,PRODUTOS!N:O,2,0)</f>
        <v>SIC (SISTEMA DE IDENTIFICAÇÃO CIVIL) DESENVOLVIDO PELA ATI IMPLANTADO</v>
      </c>
      <c r="W202" s="162" t="str">
        <f aca="false">VLOOKUP(U202,PRODUTOS!N:Q,3,0)</f>
        <v>PERCENTUAL</v>
      </c>
      <c r="X202" s="162" t="n">
        <f aca="false">VLOOKUP(U202,PRODUTOS!N:Q,4,0)</f>
        <v>70</v>
      </c>
      <c r="Y202" s="165" t="n">
        <f aca="false">X202/T202</f>
        <v>0.7</v>
      </c>
      <c r="Z202" s="162"/>
      <c r="AA202" s="162"/>
      <c r="AB202" s="162"/>
    </row>
    <row r="203" customFormat="false" ht="15" hidden="false" customHeight="false" outlineLevel="0" collapsed="false">
      <c r="A203" s="43" t="n">
        <v>1</v>
      </c>
      <c r="B203" s="1" t="s">
        <v>493</v>
      </c>
      <c r="C203" s="1" t="n">
        <v>2685</v>
      </c>
      <c r="D203" s="1" t="n">
        <v>12101</v>
      </c>
      <c r="E203" s="114" t="s">
        <v>492</v>
      </c>
      <c r="F203" s="162" t="n">
        <v>15250000</v>
      </c>
      <c r="G203" s="0" t="s">
        <v>3626</v>
      </c>
      <c r="H203" s="163" t="n">
        <v>1</v>
      </c>
      <c r="I203" s="162"/>
      <c r="J203" s="0"/>
      <c r="K203" s="0"/>
      <c r="L203" s="0"/>
      <c r="M203" s="0"/>
      <c r="N203" s="0"/>
      <c r="O203" s="0"/>
      <c r="P203" s="0"/>
      <c r="Q203" s="0"/>
      <c r="R203" s="0"/>
      <c r="S203" s="0"/>
      <c r="T203" s="162" t="n">
        <f aca="false">SUM(H203:S203)</f>
        <v>1</v>
      </c>
      <c r="U203" s="164" t="str">
        <f aca="false">CONCATENATE(D203,G203)</f>
        <v>12101NOVA SEDE DO INSTITUTO DE IDENTIFICAÇÃO IMPLANTADA</v>
      </c>
      <c r="V203" s="162" t="e">
        <f aca="false">VLOOKUP(U203,PRODUTOS!N:O,2,0)</f>
        <v>#N/A</v>
      </c>
      <c r="W203" s="162" t="e">
        <f aca="false">VLOOKUP(U203,PRODUTOS!N:Q,3,0)</f>
        <v>#N/A</v>
      </c>
      <c r="X203" s="162" t="e">
        <f aca="false">VLOOKUP(U203,PRODUTOS!N:Q,4,0)</f>
        <v>#N/A</v>
      </c>
      <c r="Y203" s="165" t="e">
        <f aca="false">X203/T203</f>
        <v>#N/A</v>
      </c>
      <c r="Z203" s="162"/>
      <c r="AA203" s="162"/>
      <c r="AB203" s="162"/>
    </row>
    <row r="204" customFormat="false" ht="15" hidden="false" customHeight="false" outlineLevel="0" collapsed="false">
      <c r="A204" s="43" t="n">
        <v>1</v>
      </c>
      <c r="B204" s="1" t="s">
        <v>493</v>
      </c>
      <c r="C204" s="1" t="n">
        <v>2685</v>
      </c>
      <c r="D204" s="1" t="n">
        <v>12101</v>
      </c>
      <c r="E204" s="114" t="s">
        <v>492</v>
      </c>
      <c r="F204" s="162" t="n">
        <v>15250000</v>
      </c>
      <c r="G204" s="0" t="s">
        <v>3627</v>
      </c>
      <c r="H204" s="163" t="n">
        <v>1</v>
      </c>
      <c r="I204" s="162"/>
      <c r="J204" s="0"/>
      <c r="K204" s="0"/>
      <c r="L204" s="0"/>
      <c r="M204" s="0"/>
      <c r="N204" s="0"/>
      <c r="O204" s="0"/>
      <c r="P204" s="0"/>
      <c r="Q204" s="0"/>
      <c r="R204" s="0"/>
      <c r="S204" s="0"/>
      <c r="T204" s="162" t="n">
        <f aca="false">SUM(H204:S204)</f>
        <v>1</v>
      </c>
      <c r="U204" s="164" t="str">
        <f aca="false">CONCATENATE(D204,G204)</f>
        <v>12101PROJETO PRÓ-EQUIDADE DE GÊNERO, RAÇA E ETNIA ENVOLVENDO OS ÓRGÃOS DE SEGURANÇA PÚBLICA PARA CAPACITAR PROFISSIONAIS NO MANEJO DAS REFERIDAS DEMANDAS CRIADO</v>
      </c>
      <c r="V204" s="162" t="e">
        <f aca="false">VLOOKUP(U204,PRODUTOS!N:O,2,0)</f>
        <v>#N/A</v>
      </c>
      <c r="W204" s="162" t="e">
        <f aca="false">VLOOKUP(U204,PRODUTOS!N:Q,3,0)</f>
        <v>#N/A</v>
      </c>
      <c r="X204" s="162" t="e">
        <f aca="false">VLOOKUP(U204,PRODUTOS!N:Q,4,0)</f>
        <v>#N/A</v>
      </c>
      <c r="Y204" s="165" t="e">
        <f aca="false">X204/T204</f>
        <v>#N/A</v>
      </c>
      <c r="Z204" s="162"/>
      <c r="AA204" s="162"/>
      <c r="AB204" s="162"/>
    </row>
    <row r="205" customFormat="false" ht="15" hidden="false" customHeight="false" outlineLevel="0" collapsed="false">
      <c r="A205" s="43" t="n">
        <v>1</v>
      </c>
      <c r="B205" s="1" t="s">
        <v>493</v>
      </c>
      <c r="C205" s="1" t="n">
        <v>2685</v>
      </c>
      <c r="D205" s="1" t="n">
        <v>12101</v>
      </c>
      <c r="E205" s="114" t="s">
        <v>492</v>
      </c>
      <c r="F205" s="162" t="n">
        <v>15250000</v>
      </c>
      <c r="G205" s="0" t="s">
        <v>502</v>
      </c>
      <c r="H205" s="163" t="n">
        <v>6</v>
      </c>
      <c r="I205" s="162"/>
      <c r="J205" s="0"/>
      <c r="K205" s="0"/>
      <c r="L205" s="0"/>
      <c r="M205" s="0"/>
      <c r="N205" s="0"/>
      <c r="O205" s="0"/>
      <c r="P205" s="0"/>
      <c r="Q205" s="0"/>
      <c r="R205" s="0"/>
      <c r="S205" s="0"/>
      <c r="T205" s="162" t="n">
        <f aca="false">SUM(H205:S205)</f>
        <v>6</v>
      </c>
      <c r="U205" s="164" t="str">
        <f aca="false">CONCATENATE(D205,G205)</f>
        <v>12101REALIZAR CAPACITAÇÕES INTEGRADAS PARA OS PROFISSIONAIS DE SEGURANÇA PÚBLICA EM PARCERIAS COM IES LOCAIS COM VISTAS AO DESENVOLVIMENTO DAS HABILIDADES COGNITIVAS E ATITUDINAIS, USO CORRETO DE EQUIPAMENTOS, TÉCNICAS E TECNOLOGIAS ATINENTES À ÁREA DA SEGURANÇA PÚBLICA</v>
      </c>
      <c r="V205" s="162" t="str">
        <f aca="false">VLOOKUP(U205,PRODUTOS!N:O,2,0)</f>
        <v>REALIZAR CAPACITAÇÕES INTEGRADAS PARA OS PROFISSIONAIS DE SEGURANÇA PÚBLICA EM PARCERIAS COM IES LOCAIS COM VISTAS AO DESENVOLVIMENTO DAS HABILIDADES COGNITIVAS E ATITUDINAIS, USO CORRETO DE EQUIPAMENTOS, TÉCNICAS E TECNOLOGIAS ATINENTES À ÁREA DA SEGURANÇA PÚBLICA</v>
      </c>
      <c r="W205" s="162" t="str">
        <f aca="false">VLOOKUP(U205,PRODUTOS!N:Q,3,0)</f>
        <v>QUANTIDADE</v>
      </c>
      <c r="X205" s="162" t="n">
        <f aca="false">VLOOKUP(U205,PRODUTOS!N:Q,4,0)</f>
        <v>1</v>
      </c>
      <c r="Y205" s="165" t="n">
        <f aca="false">X205/T205</f>
        <v>0.166666666666667</v>
      </c>
      <c r="Z205" s="162"/>
      <c r="AA205" s="162"/>
      <c r="AB205" s="162"/>
    </row>
    <row r="206" customFormat="false" ht="15" hidden="false" customHeight="false" outlineLevel="0" collapsed="false">
      <c r="A206" s="43" t="n">
        <v>6</v>
      </c>
      <c r="B206" s="1" t="s">
        <v>524</v>
      </c>
      <c r="C206" s="1" t="n">
        <v>2436</v>
      </c>
      <c r="D206" s="1" t="n">
        <v>12101</v>
      </c>
      <c r="E206" s="114" t="s">
        <v>492</v>
      </c>
      <c r="F206" s="162" t="n">
        <v>67875000</v>
      </c>
      <c r="G206" s="0" t="s">
        <v>525</v>
      </c>
      <c r="H206" s="163" t="n">
        <v>100</v>
      </c>
      <c r="I206" s="162"/>
      <c r="J206" s="0"/>
      <c r="K206" s="0"/>
      <c r="L206" s="0"/>
      <c r="M206" s="0"/>
      <c r="N206" s="0"/>
      <c r="O206" s="0"/>
      <c r="P206" s="0"/>
      <c r="Q206" s="0"/>
      <c r="R206" s="0"/>
      <c r="S206" s="0"/>
      <c r="T206" s="162" t="n">
        <f aca="false">SUM(H206:S206)</f>
        <v>100</v>
      </c>
      <c r="U206" s="164" t="str">
        <f aca="false">CONCATENATE(D206,G206)</f>
        <v>12101AQUISIÇÃO DE ARMAMENTO NÃO LETAL TIPO TASER COM MUNIÇÃO</v>
      </c>
      <c r="V206" s="162" t="str">
        <f aca="false">VLOOKUP(U206,PRODUTOS!N:O,2,0)</f>
        <v>AQUISIÇÃO DE ARMAMENTO NÃO LETAL TIPO TASER COM MUNIÇÃO</v>
      </c>
      <c r="W206" s="162" t="str">
        <f aca="false">VLOOKUP(U206,PRODUTOS!N:Q,3,0)</f>
        <v>UNIDADE</v>
      </c>
      <c r="X206" s="162" t="n">
        <f aca="false">VLOOKUP(U206,PRODUTOS!N:Q,4,0)</f>
        <v>25</v>
      </c>
      <c r="Y206" s="165" t="n">
        <f aca="false">X206/T206</f>
        <v>0.25</v>
      </c>
      <c r="Z206" s="162"/>
      <c r="AA206" s="162"/>
      <c r="AB206" s="162"/>
    </row>
    <row r="207" customFormat="false" ht="15" hidden="false" customHeight="false" outlineLevel="0" collapsed="false">
      <c r="A207" s="43" t="n">
        <v>6</v>
      </c>
      <c r="B207" s="1" t="s">
        <v>524</v>
      </c>
      <c r="C207" s="1" t="n">
        <v>2436</v>
      </c>
      <c r="D207" s="1" t="n">
        <v>12101</v>
      </c>
      <c r="E207" s="114" t="s">
        <v>492</v>
      </c>
      <c r="F207" s="162" t="n">
        <v>67875000</v>
      </c>
      <c r="G207" s="0" t="s">
        <v>527</v>
      </c>
      <c r="H207" s="163" t="n">
        <v>200</v>
      </c>
      <c r="I207" s="162"/>
      <c r="J207" s="0"/>
      <c r="K207" s="0"/>
      <c r="L207" s="0"/>
      <c r="M207" s="0"/>
      <c r="N207" s="0"/>
      <c r="O207" s="0"/>
      <c r="P207" s="0"/>
      <c r="Q207" s="0"/>
      <c r="R207" s="0"/>
      <c r="S207" s="0"/>
      <c r="T207" s="162" t="n">
        <f aca="false">SUM(H207:S207)</f>
        <v>200</v>
      </c>
      <c r="U207" s="164" t="str">
        <f aca="false">CONCATENATE(D207,G207)</f>
        <v>12101AQUISIÇÃO DE CARABINA CALIBRE .40</v>
      </c>
      <c r="V207" s="162" t="str">
        <f aca="false">VLOOKUP(U207,PRODUTOS!N:O,2,0)</f>
        <v>AQUISIÇÃO DE CARABINA CALIBRE .40</v>
      </c>
      <c r="W207" s="162" t="str">
        <f aca="false">VLOOKUP(U207,PRODUTOS!N:Q,3,0)</f>
        <v>QUANTIDADE</v>
      </c>
      <c r="X207" s="162" t="n">
        <f aca="false">VLOOKUP(U207,PRODUTOS!N:Q,4,0)</f>
        <v>50</v>
      </c>
      <c r="Y207" s="165" t="n">
        <f aca="false">X207/T207</f>
        <v>0.25</v>
      </c>
      <c r="Z207" s="162"/>
      <c r="AA207" s="162"/>
      <c r="AB207" s="162"/>
    </row>
    <row r="208" customFormat="false" ht="15" hidden="false" customHeight="false" outlineLevel="0" collapsed="false">
      <c r="A208" s="43" t="n">
        <v>6</v>
      </c>
      <c r="B208" s="1" t="s">
        <v>524</v>
      </c>
      <c r="C208" s="1" t="n">
        <v>2436</v>
      </c>
      <c r="D208" s="1" t="n">
        <v>12101</v>
      </c>
      <c r="E208" s="114" t="s">
        <v>492</v>
      </c>
      <c r="F208" s="162" t="n">
        <v>67875000</v>
      </c>
      <c r="G208" s="0" t="s">
        <v>528</v>
      </c>
      <c r="H208" s="163" t="n">
        <v>1000</v>
      </c>
      <c r="I208" s="162"/>
      <c r="J208" s="0"/>
      <c r="K208" s="0"/>
      <c r="L208" s="0"/>
      <c r="M208" s="0"/>
      <c r="N208" s="0"/>
      <c r="O208" s="0"/>
      <c r="P208" s="0"/>
      <c r="Q208" s="0"/>
      <c r="R208" s="0"/>
      <c r="S208" s="0"/>
      <c r="T208" s="162" t="n">
        <f aca="false">SUM(H208:S208)</f>
        <v>1000</v>
      </c>
      <c r="U208" s="164" t="str">
        <f aca="false">CONCATENATE(D208,G208)</f>
        <v>12101AQUISIÇÃO DE COLETES BALÍSTICOS NÍVEL III</v>
      </c>
      <c r="V208" s="162" t="str">
        <f aca="false">VLOOKUP(U208,PRODUTOS!N:O,2,0)</f>
        <v>AQUISIÇÃO DE COLETES BALÍSTICOS NÍVEL III</v>
      </c>
      <c r="W208" s="162" t="str">
        <f aca="false">VLOOKUP(U208,PRODUTOS!N:Q,3,0)</f>
        <v>UNIDADE</v>
      </c>
      <c r="X208" s="162" t="n">
        <f aca="false">VLOOKUP(U208,PRODUTOS!N:Q,4,0)</f>
        <v>250</v>
      </c>
      <c r="Y208" s="165" t="n">
        <f aca="false">X208/T208</f>
        <v>0.25</v>
      </c>
      <c r="Z208" s="162"/>
      <c r="AA208" s="162"/>
      <c r="AB208" s="162"/>
    </row>
    <row r="209" customFormat="false" ht="15" hidden="false" customHeight="false" outlineLevel="0" collapsed="false">
      <c r="A209" s="43" t="n">
        <v>6</v>
      </c>
      <c r="B209" s="1" t="s">
        <v>524</v>
      </c>
      <c r="C209" s="1" t="n">
        <v>2436</v>
      </c>
      <c r="D209" s="1" t="n">
        <v>12101</v>
      </c>
      <c r="E209" s="114" t="s">
        <v>492</v>
      </c>
      <c r="F209" s="162" t="n">
        <v>67875000</v>
      </c>
      <c r="G209" s="0" t="s">
        <v>529</v>
      </c>
      <c r="H209" s="163" t="n">
        <v>150</v>
      </c>
      <c r="I209" s="162"/>
      <c r="J209" s="0"/>
      <c r="K209" s="0"/>
      <c r="L209" s="0"/>
      <c r="M209" s="0"/>
      <c r="N209" s="0"/>
      <c r="O209" s="0"/>
      <c r="P209" s="0"/>
      <c r="Q209" s="0"/>
      <c r="R209" s="0"/>
      <c r="S209" s="0"/>
      <c r="T209" s="162" t="n">
        <f aca="false">SUM(H209:S209)</f>
        <v>150</v>
      </c>
      <c r="U209" s="164" t="str">
        <f aca="false">CONCATENATE(D209,G209)</f>
        <v>12101AQUISIÇÃO DE FUZIL CALIBRE .762</v>
      </c>
      <c r="V209" s="162" t="str">
        <f aca="false">VLOOKUP(U209,PRODUTOS!N:O,2,0)</f>
        <v>AQUISIÇÃO DE FUZIL CALIBRE .762</v>
      </c>
      <c r="W209" s="162" t="str">
        <f aca="false">VLOOKUP(U209,PRODUTOS!N:Q,3,0)</f>
        <v>QUANTIDADE</v>
      </c>
      <c r="X209" s="162" t="n">
        <f aca="false">VLOOKUP(U209,PRODUTOS!N:Q,4,0)</f>
        <v>38</v>
      </c>
      <c r="Y209" s="165" t="n">
        <f aca="false">X209/T209</f>
        <v>0.253333333333333</v>
      </c>
      <c r="Z209" s="162"/>
      <c r="AA209" s="162"/>
      <c r="AB209" s="162"/>
    </row>
    <row r="210" customFormat="false" ht="15" hidden="false" customHeight="false" outlineLevel="0" collapsed="false">
      <c r="A210" s="43" t="n">
        <v>6</v>
      </c>
      <c r="B210" s="1" t="s">
        <v>555</v>
      </c>
      <c r="C210" s="1" t="n">
        <v>2264</v>
      </c>
      <c r="D210" s="1" t="n">
        <v>12101</v>
      </c>
      <c r="E210" s="114" t="s">
        <v>492</v>
      </c>
      <c r="F210" s="162" t="n">
        <v>25165000</v>
      </c>
      <c r="G210" s="0" t="s">
        <v>556</v>
      </c>
      <c r="H210" s="163" t="n">
        <v>150</v>
      </c>
      <c r="I210" s="162"/>
      <c r="J210" s="0"/>
      <c r="K210" s="0"/>
      <c r="L210" s="0"/>
      <c r="M210" s="0"/>
      <c r="N210" s="0"/>
      <c r="O210" s="0"/>
      <c r="P210" s="0"/>
      <c r="Q210" s="0"/>
      <c r="R210" s="0"/>
      <c r="S210" s="0"/>
      <c r="T210" s="162" t="n">
        <f aca="false">SUM(H210:S210)</f>
        <v>150</v>
      </c>
      <c r="U210" s="164" t="str">
        <f aca="false">CONCATENATE(D210,G210)</f>
        <v>12101AQUISIÇÃO DE KIT INSTRUMENTAL CIRÚRGICO</v>
      </c>
      <c r="V210" s="162" t="str">
        <f aca="false">VLOOKUP(U210,PRODUTOS!N:O,2,0)</f>
        <v>AQUISIÇÃO DE KIT INSTRUMENTAL CIRÚRGICO</v>
      </c>
      <c r="W210" s="162" t="str">
        <f aca="false">VLOOKUP(U210,PRODUTOS!N:Q,3,0)</f>
        <v>UNIDADE</v>
      </c>
      <c r="X210" s="162" t="n">
        <f aca="false">VLOOKUP(U210,PRODUTOS!N:Q,4,0)</f>
        <v>38</v>
      </c>
      <c r="Y210" s="165" t="n">
        <f aca="false">X210/T210</f>
        <v>0.253333333333333</v>
      </c>
      <c r="Z210" s="162"/>
      <c r="AA210" s="162"/>
      <c r="AB210" s="162"/>
    </row>
    <row r="211" customFormat="false" ht="15" hidden="false" customHeight="false" outlineLevel="0" collapsed="false">
      <c r="A211" s="43" t="n">
        <v>6</v>
      </c>
      <c r="B211" s="1" t="s">
        <v>524</v>
      </c>
      <c r="C211" s="1" t="n">
        <v>2436</v>
      </c>
      <c r="D211" s="1" t="n">
        <v>12101</v>
      </c>
      <c r="E211" s="114" t="s">
        <v>492</v>
      </c>
      <c r="F211" s="162" t="n">
        <v>67875000</v>
      </c>
      <c r="G211" s="0" t="s">
        <v>530</v>
      </c>
      <c r="H211" s="163" t="n">
        <v>100000</v>
      </c>
      <c r="I211" s="162"/>
      <c r="J211" s="0"/>
      <c r="K211" s="0"/>
      <c r="L211" s="0"/>
      <c r="M211" s="0"/>
      <c r="N211" s="0"/>
      <c r="O211" s="0"/>
      <c r="P211" s="0"/>
      <c r="Q211" s="0"/>
      <c r="R211" s="0"/>
      <c r="S211" s="0"/>
      <c r="T211" s="162" t="n">
        <f aca="false">SUM(H211:S211)</f>
        <v>100000</v>
      </c>
      <c r="U211" s="164" t="str">
        <f aca="false">CONCATENATE(D211,G211)</f>
        <v>12101AQUISIÇÃO DE MUNIÇÃO .40</v>
      </c>
      <c r="V211" s="162" t="str">
        <f aca="false">VLOOKUP(U211,PRODUTOS!N:O,2,0)</f>
        <v>AQUISIÇÃO DE MUNIÇÃO .40</v>
      </c>
      <c r="W211" s="162" t="str">
        <f aca="false">VLOOKUP(U211,PRODUTOS!N:Q,3,0)</f>
        <v>QUANTIDADE</v>
      </c>
      <c r="X211" s="162" t="n">
        <f aca="false">VLOOKUP(U211,PRODUTOS!N:Q,4,0)</f>
        <v>25000</v>
      </c>
      <c r="Y211" s="165" t="n">
        <f aca="false">X211/T211</f>
        <v>0.25</v>
      </c>
      <c r="Z211" s="162"/>
      <c r="AA211" s="162"/>
      <c r="AB211" s="162"/>
    </row>
    <row r="212" customFormat="false" ht="15" hidden="false" customHeight="false" outlineLevel="0" collapsed="false">
      <c r="A212" s="43" t="n">
        <v>6</v>
      </c>
      <c r="B212" s="1" t="s">
        <v>524</v>
      </c>
      <c r="C212" s="1" t="n">
        <v>2436</v>
      </c>
      <c r="D212" s="1" t="n">
        <v>12101</v>
      </c>
      <c r="E212" s="114" t="s">
        <v>492</v>
      </c>
      <c r="F212" s="162" t="n">
        <v>67875000</v>
      </c>
      <c r="G212" s="0" t="s">
        <v>531</v>
      </c>
      <c r="H212" s="163" t="n">
        <v>15000</v>
      </c>
      <c r="I212" s="162"/>
      <c r="J212" s="0"/>
      <c r="K212" s="0"/>
      <c r="L212" s="0"/>
      <c r="M212" s="0"/>
      <c r="N212" s="0"/>
      <c r="O212" s="0"/>
      <c r="P212" s="0"/>
      <c r="Q212" s="0"/>
      <c r="R212" s="0"/>
      <c r="S212" s="0"/>
      <c r="T212" s="162" t="n">
        <f aca="false">SUM(H212:S212)</f>
        <v>15000</v>
      </c>
      <c r="U212" s="164" t="str">
        <f aca="false">CONCATENATE(D212,G212)</f>
        <v>12101AQUISIÇÃO DE MUNIÇÃO 762</v>
      </c>
      <c r="V212" s="162" t="str">
        <f aca="false">VLOOKUP(U212,PRODUTOS!N:O,2,0)</f>
        <v>AQUISIÇÃO DE MUNIÇÃO 762</v>
      </c>
      <c r="W212" s="162" t="str">
        <f aca="false">VLOOKUP(U212,PRODUTOS!N:Q,3,0)</f>
        <v>QUANTIDADE</v>
      </c>
      <c r="X212" s="162" t="n">
        <f aca="false">VLOOKUP(U212,PRODUTOS!N:Q,4,0)</f>
        <v>3750</v>
      </c>
      <c r="Y212" s="165" t="n">
        <f aca="false">X212/T212</f>
        <v>0.25</v>
      </c>
      <c r="Z212" s="162"/>
      <c r="AA212" s="162"/>
      <c r="AB212" s="162"/>
    </row>
    <row r="213" customFormat="false" ht="15" hidden="false" customHeight="false" outlineLevel="0" collapsed="false">
      <c r="A213" s="43" t="n">
        <v>6</v>
      </c>
      <c r="B213" s="1" t="s">
        <v>524</v>
      </c>
      <c r="C213" s="1" t="n">
        <v>2436</v>
      </c>
      <c r="D213" s="1" t="n">
        <v>12101</v>
      </c>
      <c r="E213" s="114" t="s">
        <v>492</v>
      </c>
      <c r="F213" s="162" t="n">
        <v>67875000</v>
      </c>
      <c r="G213" s="0" t="s">
        <v>532</v>
      </c>
      <c r="H213" s="163" t="n">
        <v>50000</v>
      </c>
      <c r="I213" s="162"/>
      <c r="J213" s="0"/>
      <c r="K213" s="0"/>
      <c r="L213" s="0"/>
      <c r="M213" s="0"/>
      <c r="N213" s="0"/>
      <c r="O213" s="0"/>
      <c r="P213" s="0"/>
      <c r="Q213" s="0"/>
      <c r="R213" s="0"/>
      <c r="S213" s="0"/>
      <c r="T213" s="162" t="n">
        <f aca="false">SUM(H213:S213)</f>
        <v>50000</v>
      </c>
      <c r="U213" s="164" t="str">
        <f aca="false">CONCATENATE(D213,G213)</f>
        <v>12101AQUISIÇÃO DE MUNIÇÃO PARA TREINAMENTO CALIBRES 762 E .40</v>
      </c>
      <c r="V213" s="162" t="str">
        <f aca="false">VLOOKUP(U213,PRODUTOS!N:O,2,0)</f>
        <v>AQUISIÇÃO DE MUNIÇÃO PARA TREINAMENTO CALIBRES 762 E .40</v>
      </c>
      <c r="W213" s="162" t="str">
        <f aca="false">VLOOKUP(U213,PRODUTOS!N:Q,3,0)</f>
        <v>QUANTIDADE</v>
      </c>
      <c r="X213" s="162" t="n">
        <f aca="false">VLOOKUP(U213,PRODUTOS!N:Q,4,0)</f>
        <v>12500</v>
      </c>
      <c r="Y213" s="165" t="n">
        <f aca="false">X213/T213</f>
        <v>0.25</v>
      </c>
      <c r="Z213" s="162"/>
      <c r="AA213" s="162"/>
      <c r="AB213" s="162"/>
    </row>
    <row r="214" customFormat="false" ht="15" hidden="false" customHeight="false" outlineLevel="0" collapsed="false">
      <c r="A214" s="43" t="n">
        <v>6</v>
      </c>
      <c r="B214" s="1" t="s">
        <v>524</v>
      </c>
      <c r="C214" s="1" t="n">
        <v>2436</v>
      </c>
      <c r="D214" s="1" t="n">
        <v>12101</v>
      </c>
      <c r="E214" s="114" t="s">
        <v>492</v>
      </c>
      <c r="F214" s="162" t="n">
        <v>67875000</v>
      </c>
      <c r="G214" s="0" t="s">
        <v>533</v>
      </c>
      <c r="H214" s="163" t="n">
        <v>1000</v>
      </c>
      <c r="I214" s="162"/>
      <c r="J214" s="0"/>
      <c r="K214" s="0"/>
      <c r="L214" s="0"/>
      <c r="M214" s="0"/>
      <c r="N214" s="0"/>
      <c r="O214" s="0"/>
      <c r="P214" s="0"/>
      <c r="Q214" s="0"/>
      <c r="R214" s="0"/>
      <c r="S214" s="0"/>
      <c r="T214" s="162" t="n">
        <f aca="false">SUM(H214:S214)</f>
        <v>1000</v>
      </c>
      <c r="U214" s="164" t="str">
        <f aca="false">CONCATENATE(D214,G214)</f>
        <v>12101AQUISIÇÃO DE PISTOLA CALIBRE .40</v>
      </c>
      <c r="V214" s="162" t="str">
        <f aca="false">VLOOKUP(U214,PRODUTOS!N:O,2,0)</f>
        <v>AQUISIÇÃO DE PISTOLA CALIBRE .40</v>
      </c>
      <c r="W214" s="162" t="str">
        <f aca="false">VLOOKUP(U214,PRODUTOS!N:Q,3,0)</f>
        <v>QUANTIDADE</v>
      </c>
      <c r="X214" s="162" t="n">
        <f aca="false">VLOOKUP(U214,PRODUTOS!N:Q,4,0)</f>
        <v>250</v>
      </c>
      <c r="Y214" s="165" t="n">
        <f aca="false">X214/T214</f>
        <v>0.25</v>
      </c>
      <c r="Z214" s="162"/>
      <c r="AA214" s="162"/>
      <c r="AB214" s="162"/>
    </row>
    <row r="215" customFormat="false" ht="15" hidden="false" customHeight="false" outlineLevel="0" collapsed="false">
      <c r="A215" s="43" t="n">
        <v>6</v>
      </c>
      <c r="B215" s="1" t="s">
        <v>524</v>
      </c>
      <c r="C215" s="1" t="n">
        <v>2436</v>
      </c>
      <c r="D215" s="1" t="n">
        <v>12101</v>
      </c>
      <c r="E215" s="114" t="s">
        <v>492</v>
      </c>
      <c r="F215" s="162" t="n">
        <v>67875000</v>
      </c>
      <c r="G215" s="0" t="s">
        <v>544</v>
      </c>
      <c r="H215" s="163" t="n">
        <v>250</v>
      </c>
      <c r="I215" s="162"/>
      <c r="J215" s="0"/>
      <c r="K215" s="0"/>
      <c r="L215" s="0"/>
      <c r="M215" s="0"/>
      <c r="N215" s="0"/>
      <c r="O215" s="0"/>
      <c r="P215" s="0"/>
      <c r="Q215" s="0"/>
      <c r="R215" s="0"/>
      <c r="S215" s="0"/>
      <c r="T215" s="162" t="n">
        <f aca="false">SUM(H215:S215)</f>
        <v>250</v>
      </c>
      <c r="U215" s="164" t="str">
        <f aca="false">CONCATENATE(D215,G215)</f>
        <v>12101AQUISIÇÃO DE VIATURAS DE MÉDIO E GRANDE PORTE</v>
      </c>
      <c r="V215" s="162" t="str">
        <f aca="false">VLOOKUP(U215,PRODUTOS!N:O,2,0)</f>
        <v>AQUISIÇÃO DE VIATURAS DE MÉDIO E GRANDE PORTE</v>
      </c>
      <c r="W215" s="162" t="str">
        <f aca="false">VLOOKUP(U215,PRODUTOS!N:Q,3,0)</f>
        <v>UNIDADE</v>
      </c>
      <c r="X215" s="162" t="n">
        <f aca="false">VLOOKUP(U215,PRODUTOS!N:Q,4,0)</f>
        <v>60</v>
      </c>
      <c r="Y215" s="165" t="n">
        <f aca="false">X215/T215</f>
        <v>0.24</v>
      </c>
      <c r="Z215" s="162"/>
      <c r="AA215" s="162"/>
      <c r="AB215" s="162"/>
    </row>
    <row r="216" customFormat="false" ht="15" hidden="false" customHeight="false" outlineLevel="0" collapsed="false">
      <c r="A216" s="43" t="n">
        <v>6</v>
      </c>
      <c r="B216" s="1" t="s">
        <v>524</v>
      </c>
      <c r="C216" s="1" t="n">
        <v>2436</v>
      </c>
      <c r="D216" s="1" t="n">
        <v>12101</v>
      </c>
      <c r="E216" s="114" t="s">
        <v>492</v>
      </c>
      <c r="F216" s="162" t="n">
        <v>67875000</v>
      </c>
      <c r="G216" s="0" t="s">
        <v>545</v>
      </c>
      <c r="H216" s="163" t="n">
        <v>400</v>
      </c>
      <c r="I216" s="162"/>
      <c r="J216" s="0"/>
      <c r="K216" s="0"/>
      <c r="L216" s="0"/>
      <c r="M216" s="0"/>
      <c r="N216" s="0"/>
      <c r="O216" s="0"/>
      <c r="P216" s="0"/>
      <c r="Q216" s="0"/>
      <c r="R216" s="0"/>
      <c r="S216" s="0"/>
      <c r="T216" s="162" t="n">
        <f aca="false">SUM(H216:S216)</f>
        <v>400</v>
      </c>
      <c r="U216" s="164" t="str">
        <f aca="false">CONCATENATE(D216,G216)</f>
        <v>12101AQUISIÇÃO DE VIATURAS DE PEQUENO PORTE</v>
      </c>
      <c r="V216" s="162" t="str">
        <f aca="false">VLOOKUP(U216,PRODUTOS!N:O,2,0)</f>
        <v>AQUISIÇÃO DE VIATURAS DE PEQUENO PORTE</v>
      </c>
      <c r="W216" s="162" t="str">
        <f aca="false">VLOOKUP(U216,PRODUTOS!N:Q,3,0)</f>
        <v>UNIDADE</v>
      </c>
      <c r="X216" s="162" t="n">
        <f aca="false">VLOOKUP(U216,PRODUTOS!N:Q,4,0)</f>
        <v>100</v>
      </c>
      <c r="Y216" s="165" t="n">
        <f aca="false">X216/T216</f>
        <v>0.25</v>
      </c>
      <c r="Z216" s="162"/>
      <c r="AA216" s="162"/>
      <c r="AB216" s="162"/>
    </row>
    <row r="217" customFormat="false" ht="15" hidden="false" customHeight="false" outlineLevel="0" collapsed="false">
      <c r="A217" s="43" t="n">
        <v>6</v>
      </c>
      <c r="B217" s="1" t="s">
        <v>555</v>
      </c>
      <c r="C217" s="1" t="n">
        <v>2264</v>
      </c>
      <c r="D217" s="1" t="n">
        <v>12101</v>
      </c>
      <c r="E217" s="114" t="s">
        <v>492</v>
      </c>
      <c r="F217" s="162" t="n">
        <v>25165000</v>
      </c>
      <c r="G217" s="0" t="s">
        <v>557</v>
      </c>
      <c r="H217" s="163" t="n">
        <v>2</v>
      </c>
      <c r="I217" s="162"/>
      <c r="J217" s="0"/>
      <c r="K217" s="0"/>
      <c r="L217" s="0"/>
      <c r="M217" s="0"/>
      <c r="N217" s="0"/>
      <c r="O217" s="0"/>
      <c r="P217" s="0"/>
      <c r="Q217" s="0"/>
      <c r="R217" s="0"/>
      <c r="S217" s="0"/>
      <c r="T217" s="162" t="n">
        <f aca="false">SUM(H217:S217)</f>
        <v>2</v>
      </c>
      <c r="U217" s="164" t="str">
        <f aca="false">CONCATENATE(D217,G217)</f>
        <v>12101AQUSIÇÃO DE MICROSCÓPIOS DE MICROCOMPARAÇÃO BALÍSTICA PARA OS NÚCLEOS DE PERÍCIA CRIMINAL NO INTERIOR</v>
      </c>
      <c r="V217" s="162" t="str">
        <f aca="false">VLOOKUP(U217,PRODUTOS!N:O,2,0)</f>
        <v>AQUSIÇÃO DE MICROSCÓPIOS DE MICROCOMPARAÇÃO BALÍSTICA PARA OS NÚCLEOS DE PERÍCIA CRIMINAL NO INTERIOR</v>
      </c>
      <c r="W217" s="162" t="str">
        <f aca="false">VLOOKUP(U217,PRODUTOS!N:Q,3,0)</f>
        <v>UNIDADE</v>
      </c>
      <c r="X217" s="162" t="n">
        <f aca="false">VLOOKUP(U217,PRODUTOS!N:Q,4,0)</f>
        <v>2</v>
      </c>
      <c r="Y217" s="165" t="n">
        <f aca="false">X217/T217</f>
        <v>1</v>
      </c>
      <c r="Z217" s="162"/>
      <c r="AA217" s="162"/>
      <c r="AB217" s="162"/>
    </row>
    <row r="218" customFormat="false" ht="15" hidden="false" customHeight="false" outlineLevel="0" collapsed="false">
      <c r="A218" s="43" t="n">
        <v>6</v>
      </c>
      <c r="B218" s="1" t="s">
        <v>519</v>
      </c>
      <c r="C218" s="1" t="n">
        <v>2630</v>
      </c>
      <c r="D218" s="1" t="n">
        <v>12101</v>
      </c>
      <c r="E218" s="114" t="s">
        <v>492</v>
      </c>
      <c r="F218" s="162" t="n">
        <v>1396000</v>
      </c>
      <c r="G218" s="0" t="s">
        <v>520</v>
      </c>
      <c r="H218" s="166"/>
      <c r="I218" s="162" t="n">
        <v>1</v>
      </c>
      <c r="J218" s="0"/>
      <c r="K218" s="0"/>
      <c r="L218" s="0" t="n">
        <v>1</v>
      </c>
      <c r="M218" s="0"/>
      <c r="N218" s="0"/>
      <c r="O218" s="0"/>
      <c r="P218" s="0"/>
      <c r="Q218" s="0"/>
      <c r="R218" s="0"/>
      <c r="S218" s="0"/>
      <c r="T218" s="162" t="n">
        <f aca="false">SUM(H218:S218)</f>
        <v>2</v>
      </c>
      <c r="U218" s="164" t="str">
        <f aca="false">CONCATENATE(D218,G218)</f>
        <v>12101BASES COMUNITÁRIAS DE SEGURANÇA FIXAS IMPLANTADAS</v>
      </c>
      <c r="V218" s="162" t="str">
        <f aca="false">VLOOKUP(U218,PRODUTOS!N:O,2,0)</f>
        <v>BASES COMUNITÁRIAS DE SEGURANÇA FIXAS IMPLANTADAS</v>
      </c>
      <c r="W218" s="162" t="str">
        <f aca="false">VLOOKUP(U218,PRODUTOS!N:Q,3,0)</f>
        <v>UNIDADE</v>
      </c>
      <c r="X218" s="162" t="n">
        <f aca="false">VLOOKUP(U218,PRODUTOS!N:Q,4,0)</f>
        <v>2</v>
      </c>
      <c r="Y218" s="165" t="n">
        <f aca="false">X218/T218</f>
        <v>1</v>
      </c>
      <c r="Z218" s="162"/>
      <c r="AA218" s="162"/>
      <c r="AB218" s="162"/>
    </row>
    <row r="219" customFormat="false" ht="15" hidden="false" customHeight="false" outlineLevel="0" collapsed="false">
      <c r="A219" s="43" t="n">
        <v>6</v>
      </c>
      <c r="B219" s="1" t="s">
        <v>519</v>
      </c>
      <c r="C219" s="1" t="n">
        <v>2630</v>
      </c>
      <c r="D219" s="1" t="n">
        <v>12101</v>
      </c>
      <c r="E219" s="114" t="s">
        <v>492</v>
      </c>
      <c r="F219" s="162" t="n">
        <v>1396000</v>
      </c>
      <c r="G219" s="0" t="s">
        <v>521</v>
      </c>
      <c r="H219" s="166"/>
      <c r="I219" s="162" t="n">
        <v>1</v>
      </c>
      <c r="J219" s="0"/>
      <c r="K219" s="0"/>
      <c r="L219" s="0" t="n">
        <v>1</v>
      </c>
      <c r="M219" s="0"/>
      <c r="N219" s="0"/>
      <c r="O219" s="0"/>
      <c r="P219" s="0"/>
      <c r="Q219" s="0" t="n">
        <v>1</v>
      </c>
      <c r="R219" s="0"/>
      <c r="S219" s="0"/>
      <c r="T219" s="162" t="n">
        <f aca="false">SUM(H219:S219)</f>
        <v>3</v>
      </c>
      <c r="U219" s="164" t="str">
        <f aca="false">CONCATENATE(D219,G219)</f>
        <v>12101BASES COMUNITÁRIAS DE SEGURANÇA MÓVEIS IMPLANTADAS</v>
      </c>
      <c r="V219" s="162" t="str">
        <f aca="false">VLOOKUP(U219,PRODUTOS!N:O,2,0)</f>
        <v>BASES COMUNITÁRIAS DE SEGURANÇA MÓVEIS IMPLANTADAS</v>
      </c>
      <c r="W219" s="162" t="str">
        <f aca="false">VLOOKUP(U219,PRODUTOS!N:Q,3,0)</f>
        <v>UNIDADE</v>
      </c>
      <c r="X219" s="162" t="n">
        <f aca="false">VLOOKUP(U219,PRODUTOS!N:Q,4,0)</f>
        <v>3</v>
      </c>
      <c r="Y219" s="165" t="n">
        <f aca="false">X219/T219</f>
        <v>1</v>
      </c>
      <c r="Z219" s="162"/>
      <c r="AA219" s="162"/>
      <c r="AB219" s="162"/>
    </row>
    <row r="220" customFormat="false" ht="15" hidden="false" customHeight="false" outlineLevel="0" collapsed="false">
      <c r="A220" s="43" t="n">
        <v>6</v>
      </c>
      <c r="B220" s="1" t="s">
        <v>524</v>
      </c>
      <c r="C220" s="1" t="n">
        <v>2436</v>
      </c>
      <c r="D220" s="1" t="n">
        <v>12101</v>
      </c>
      <c r="E220" s="114" t="s">
        <v>492</v>
      </c>
      <c r="F220" s="162" t="n">
        <v>67875000</v>
      </c>
      <c r="G220" s="0" t="s">
        <v>546</v>
      </c>
      <c r="H220" s="163" t="n">
        <v>70</v>
      </c>
      <c r="I220" s="162"/>
      <c r="J220" s="0"/>
      <c r="K220" s="0"/>
      <c r="L220" s="0"/>
      <c r="M220" s="0"/>
      <c r="N220" s="0"/>
      <c r="O220" s="0"/>
      <c r="P220" s="0"/>
      <c r="Q220" s="0"/>
      <c r="R220" s="0"/>
      <c r="S220" s="0"/>
      <c r="T220" s="162" t="n">
        <f aca="false">SUM(H220:S220)</f>
        <v>70</v>
      </c>
      <c r="U220" s="164" t="str">
        <f aca="false">CONCATENATE(D220,G220)</f>
        <v>12101CAPACITAÇÃO DE TRIPULANTES EM OPERAÇÕES AÉREAS</v>
      </c>
      <c r="V220" s="162" t="str">
        <f aca="false">VLOOKUP(U220,PRODUTOS!N:O,2,0)</f>
        <v>CAPACITAÇÃO DE TRIPULANTES EM OPERAÇÕES AÉREAS</v>
      </c>
      <c r="W220" s="162" t="str">
        <f aca="false">VLOOKUP(U220,PRODUTOS!N:Q,3,0)</f>
        <v>QUANTIDADE</v>
      </c>
      <c r="X220" s="162" t="n">
        <f aca="false">VLOOKUP(U220,PRODUTOS!N:Q,4,0)</f>
        <v>18</v>
      </c>
      <c r="Y220" s="165" t="n">
        <f aca="false">X220/T220</f>
        <v>0.257142857142857</v>
      </c>
      <c r="Z220" s="162"/>
      <c r="AA220" s="162"/>
      <c r="AB220" s="162"/>
    </row>
    <row r="221" customFormat="false" ht="15" hidden="false" customHeight="false" outlineLevel="0" collapsed="false">
      <c r="A221" s="43" t="n">
        <v>6</v>
      </c>
      <c r="B221" s="1" t="s">
        <v>524</v>
      </c>
      <c r="C221" s="1" t="n">
        <v>2436</v>
      </c>
      <c r="D221" s="1" t="n">
        <v>12101</v>
      </c>
      <c r="E221" s="114" t="s">
        <v>492</v>
      </c>
      <c r="F221" s="162" t="n">
        <v>67875000</v>
      </c>
      <c r="G221" s="0" t="s">
        <v>534</v>
      </c>
      <c r="H221" s="163" t="n">
        <v>300</v>
      </c>
      <c r="I221" s="162"/>
      <c r="J221" s="0"/>
      <c r="K221" s="0"/>
      <c r="L221" s="0"/>
      <c r="M221" s="0"/>
      <c r="N221" s="0"/>
      <c r="O221" s="0"/>
      <c r="P221" s="0"/>
      <c r="Q221" s="0"/>
      <c r="R221" s="0"/>
      <c r="S221" s="0"/>
      <c r="T221" s="162" t="n">
        <f aca="false">SUM(H221:S221)</f>
        <v>300</v>
      </c>
      <c r="U221" s="164" t="str">
        <f aca="false">CONCATENATE(D221,G221)</f>
        <v>12101COMPRA DE ALGEMAS</v>
      </c>
      <c r="V221" s="162" t="str">
        <f aca="false">VLOOKUP(U221,PRODUTOS!N:O,2,0)</f>
        <v>COMPRA DE ALGEMAS</v>
      </c>
      <c r="W221" s="162" t="str">
        <f aca="false">VLOOKUP(U221,PRODUTOS!N:Q,3,0)</f>
        <v>UNIDADE</v>
      </c>
      <c r="X221" s="162" t="n">
        <f aca="false">VLOOKUP(U221,PRODUTOS!N:Q,4,0)</f>
        <v>100</v>
      </c>
      <c r="Y221" s="165" t="n">
        <f aca="false">X221/T221</f>
        <v>0.333333333333333</v>
      </c>
      <c r="Z221" s="162"/>
      <c r="AA221" s="162"/>
      <c r="AB221" s="162"/>
    </row>
    <row r="222" customFormat="false" ht="15" hidden="false" customHeight="false" outlineLevel="0" collapsed="false">
      <c r="A222" s="43" t="n">
        <v>6</v>
      </c>
      <c r="B222" s="1" t="s">
        <v>555</v>
      </c>
      <c r="C222" s="1" t="n">
        <v>2264</v>
      </c>
      <c r="D222" s="1" t="n">
        <v>12101</v>
      </c>
      <c r="E222" s="114" t="s">
        <v>492</v>
      </c>
      <c r="F222" s="162" t="n">
        <v>25165000</v>
      </c>
      <c r="G222" s="0" t="s">
        <v>558</v>
      </c>
      <c r="H222" s="166"/>
      <c r="I222" s="162" t="n">
        <v>1</v>
      </c>
      <c r="J222" s="0"/>
      <c r="K222" s="0"/>
      <c r="L222" s="0"/>
      <c r="M222" s="0"/>
      <c r="N222" s="0" t="n">
        <v>1</v>
      </c>
      <c r="O222" s="0"/>
      <c r="P222" s="0"/>
      <c r="Q222" s="0"/>
      <c r="R222" s="0"/>
      <c r="S222" s="0"/>
      <c r="T222" s="162" t="n">
        <f aca="false">SUM(H222:S222)</f>
        <v>2</v>
      </c>
      <c r="U222" s="164" t="str">
        <f aca="false">CONCATENATE(D222,G222)</f>
        <v>12101COMPRA DE SCANNER DE CORPOS PARA PARNAÍBA E PICOS</v>
      </c>
      <c r="V222" s="162" t="str">
        <f aca="false">VLOOKUP(U222,PRODUTOS!N:O,2,0)</f>
        <v>COMPRA DE SCANNER DE CORPOS PARA PARNAÍBA E PICOS</v>
      </c>
      <c r="W222" s="162" t="str">
        <f aca="false">VLOOKUP(U222,PRODUTOS!N:Q,3,0)</f>
        <v>UNIDADE</v>
      </c>
      <c r="X222" s="162" t="n">
        <f aca="false">VLOOKUP(U222,PRODUTOS!N:Q,4,0)</f>
        <v>1</v>
      </c>
      <c r="Y222" s="165" t="n">
        <f aca="false">X222/T222</f>
        <v>0.5</v>
      </c>
      <c r="Z222" s="162"/>
      <c r="AA222" s="162"/>
      <c r="AB222" s="162"/>
    </row>
    <row r="223" customFormat="false" ht="15" hidden="false" customHeight="false" outlineLevel="0" collapsed="false">
      <c r="A223" s="43" t="n">
        <v>6</v>
      </c>
      <c r="B223" s="1" t="s">
        <v>537</v>
      </c>
      <c r="C223" s="1" t="n">
        <v>2157</v>
      </c>
      <c r="D223" s="1" t="n">
        <v>12101</v>
      </c>
      <c r="E223" s="114" t="s">
        <v>492</v>
      </c>
      <c r="F223" s="162" t="n">
        <v>26065000</v>
      </c>
      <c r="G223" s="0" t="s">
        <v>538</v>
      </c>
      <c r="H223" s="166"/>
      <c r="I223" s="162"/>
      <c r="J223" s="0" t="n">
        <v>1</v>
      </c>
      <c r="K223" s="0"/>
      <c r="L223" s="0"/>
      <c r="M223" s="0"/>
      <c r="N223" s="0" t="n">
        <v>1</v>
      </c>
      <c r="O223" s="0"/>
      <c r="P223" s="0" t="n">
        <v>1</v>
      </c>
      <c r="Q223" s="0" t="n">
        <v>1</v>
      </c>
      <c r="R223" s="0"/>
      <c r="S223" s="0" t="n">
        <v>1</v>
      </c>
      <c r="T223" s="162" t="n">
        <f aca="false">SUM(H223:S223)</f>
        <v>5</v>
      </c>
      <c r="U223" s="164" t="str">
        <f aca="false">CONCATENATE(D223,G223)</f>
        <v>12101CONSTRUÇÃO DE COMPLEXOS DE POLÍCIA TÉCNICO-CIENTÍFICA COM PRÉDIOS DOS NÚCLEOS DO II, IC E POSTO AVANÇADO DO IML NAS REGIONAIS REALIZADOS</v>
      </c>
      <c r="V223" s="162" t="str">
        <f aca="false">VLOOKUP(U223,PRODUTOS!N:O,2,0)</f>
        <v>CONSTRUÇÃO DE COMPLEXOS DE POLÍCIA TÉCNICO-CIENTÍFICA COM PRÉDIOS DOS NÚCLEOS DO II, IC E POSTO AVANÇADO DO IML NAS REGIONAIS REALIZADOS</v>
      </c>
      <c r="W223" s="162" t="str">
        <f aca="false">VLOOKUP(U223,PRODUTOS!N:Q,3,0)</f>
        <v>UNIDADE</v>
      </c>
      <c r="X223" s="162" t="n">
        <f aca="false">VLOOKUP(U223,PRODUTOS!N:Q,4,0)</f>
        <v>1</v>
      </c>
      <c r="Y223" s="165" t="n">
        <f aca="false">X223/T223</f>
        <v>0.2</v>
      </c>
      <c r="Z223" s="162"/>
      <c r="AA223" s="162"/>
      <c r="AB223" s="162"/>
    </row>
    <row r="224" customFormat="false" ht="15" hidden="false" customHeight="false" outlineLevel="0" collapsed="false">
      <c r="A224" s="43" t="n">
        <v>6</v>
      </c>
      <c r="B224" s="1" t="s">
        <v>537</v>
      </c>
      <c r="C224" s="1" t="n">
        <v>2157</v>
      </c>
      <c r="D224" s="1" t="n">
        <v>12101</v>
      </c>
      <c r="E224" s="114" t="s">
        <v>492</v>
      </c>
      <c r="F224" s="162" t="n">
        <v>26065000</v>
      </c>
      <c r="G224" s="0" t="s">
        <v>539</v>
      </c>
      <c r="H224" s="163" t="n">
        <v>20</v>
      </c>
      <c r="I224" s="162"/>
      <c r="J224" s="0"/>
      <c r="K224" s="0"/>
      <c r="L224" s="0"/>
      <c r="M224" s="0"/>
      <c r="N224" s="0"/>
      <c r="O224" s="0"/>
      <c r="P224" s="0"/>
      <c r="Q224" s="0"/>
      <c r="R224" s="0"/>
      <c r="S224" s="0"/>
      <c r="T224" s="162" t="n">
        <f aca="false">SUM(H224:S224)</f>
        <v>20</v>
      </c>
      <c r="U224" s="164" t="str">
        <f aca="false">CONCATENATE(D224,G224)</f>
        <v>12101CONSTRUÇÃO DE UNIDADES POLICIAIS CIVIS E MILITARES ORIENTADAS POR PADRÃO ARQUITETÔNICO DE USOS MÚLTIPLOS DOS AMBIENTES.</v>
      </c>
      <c r="V224" s="162" t="str">
        <f aca="false">VLOOKUP(U224,PRODUTOS!N:O,2,0)</f>
        <v>CONSTRUÇÃO DE UNIDADES POLICIAIS CIVIS E MILITARES ORIENTADAS POR PADRÃO ARQUITETÔNICO DE USOS MÚLTIPLOS DOS AMBIENTES.</v>
      </c>
      <c r="W224" s="162" t="str">
        <f aca="false">VLOOKUP(U224,PRODUTOS!N:Q,3,0)</f>
        <v>UNIDADE</v>
      </c>
      <c r="X224" s="162" t="n">
        <f aca="false">VLOOKUP(U224,PRODUTOS!N:Q,4,0)</f>
        <v>5</v>
      </c>
      <c r="Y224" s="165" t="n">
        <f aca="false">X224/T224</f>
        <v>0.25</v>
      </c>
      <c r="Z224" s="162"/>
      <c r="AA224" s="162"/>
      <c r="AB224" s="162"/>
    </row>
    <row r="225" customFormat="false" ht="15" hidden="false" customHeight="false" outlineLevel="0" collapsed="false">
      <c r="A225" s="43" t="n">
        <v>6</v>
      </c>
      <c r="B225" s="1" t="s">
        <v>549</v>
      </c>
      <c r="C225" s="1" t="n">
        <v>2568</v>
      </c>
      <c r="D225" s="1" t="n">
        <v>12101</v>
      </c>
      <c r="E225" s="114" t="s">
        <v>492</v>
      </c>
      <c r="F225" s="162" t="n">
        <v>2300000</v>
      </c>
      <c r="G225" s="0" t="s">
        <v>550</v>
      </c>
      <c r="H225" s="163" t="n">
        <v>1</v>
      </c>
      <c r="I225" s="162"/>
      <c r="J225" s="0"/>
      <c r="K225" s="0"/>
      <c r="L225" s="0"/>
      <c r="M225" s="0"/>
      <c r="N225" s="0"/>
      <c r="O225" s="0"/>
      <c r="P225" s="0"/>
      <c r="Q225" s="0"/>
      <c r="R225" s="0"/>
      <c r="S225" s="0"/>
      <c r="T225" s="162" t="n">
        <f aca="false">SUM(H225:S225)</f>
        <v>1</v>
      </c>
      <c r="U225" s="164" t="str">
        <f aca="false">CONCATENATE(D225,G225)</f>
        <v>12101CRIAR NÚCLEO DE A APOIO À VÍTIMAS DE VIOLÊNCIA EM RAZÃO DE SEXO, IDADE, RAÇA, ETNIA E OUTRAS AÇÕES DISCRIMINATÓRIAS.</v>
      </c>
      <c r="V225" s="162" t="str">
        <f aca="false">VLOOKUP(U225,PRODUTOS!N:O,2,0)</f>
        <v>CRIAR NÚCLEO DE A APOIO À VÍTIMAS DE VIOLÊNCIA EM RAZÃO DE SEXO, IDADE, RAÇA, ETNIA E OUTRAS AÇÕES DISCRIMINATÓRIAS.</v>
      </c>
      <c r="W225" s="162" t="str">
        <f aca="false">VLOOKUP(U225,PRODUTOS!N:Q,3,0)</f>
        <v>UNIDADE</v>
      </c>
      <c r="X225" s="162" t="n">
        <f aca="false">VLOOKUP(U225,PRODUTOS!N:Q,4,0)</f>
        <v>1</v>
      </c>
      <c r="Y225" s="165" t="n">
        <f aca="false">X225/T225</f>
        <v>1</v>
      </c>
      <c r="Z225" s="162"/>
      <c r="AA225" s="162"/>
      <c r="AB225" s="162"/>
    </row>
    <row r="226" customFormat="false" ht="15" hidden="false" customHeight="false" outlineLevel="0" collapsed="false">
      <c r="A226" s="43" t="n">
        <v>6</v>
      </c>
      <c r="B226" s="1" t="s">
        <v>519</v>
      </c>
      <c r="C226" s="1" t="n">
        <v>2630</v>
      </c>
      <c r="D226" s="1" t="n">
        <v>12101</v>
      </c>
      <c r="E226" s="114" t="s">
        <v>492</v>
      </c>
      <c r="F226" s="162" t="n">
        <v>1396000</v>
      </c>
      <c r="G226" s="0" t="s">
        <v>522</v>
      </c>
      <c r="H226" s="163" t="n">
        <v>10</v>
      </c>
      <c r="I226" s="162"/>
      <c r="J226" s="0"/>
      <c r="K226" s="0"/>
      <c r="L226" s="0"/>
      <c r="M226" s="0"/>
      <c r="N226" s="0"/>
      <c r="O226" s="0"/>
      <c r="P226" s="0"/>
      <c r="Q226" s="0"/>
      <c r="R226" s="0"/>
      <c r="S226" s="0"/>
      <c r="T226" s="162" t="n">
        <f aca="false">SUM(H226:S226)</f>
        <v>10</v>
      </c>
      <c r="U226" s="164" t="str">
        <f aca="false">CONCATENATE(D226,G226)</f>
        <v>12101CURSOS DE OPERADOR E GESTOR DE BASES COMUNITÁRIAS DE SEGURANÇA MÓVEL E FIXA EM PARCERIA REALIZADA</v>
      </c>
      <c r="V226" s="162" t="str">
        <f aca="false">VLOOKUP(U226,PRODUTOS!N:O,2,0)</f>
        <v>CURSOS DE OPERADOR E GESTOR DE BASES COMUNITÁRIAS DE SEGURANÇA MÓVEL E FIXA EM PARCERIA REALIZADA</v>
      </c>
      <c r="W226" s="162" t="str">
        <f aca="false">VLOOKUP(U226,PRODUTOS!N:Q,3,0)</f>
        <v>QUANTIDADE</v>
      </c>
      <c r="X226" s="162" t="n">
        <f aca="false">VLOOKUP(U226,PRODUTOS!N:Q,4,0)</f>
        <v>8</v>
      </c>
      <c r="Y226" s="165" t="n">
        <f aca="false">X226/T226</f>
        <v>0.8</v>
      </c>
      <c r="Z226" s="162"/>
      <c r="AA226" s="162"/>
      <c r="AB226" s="162"/>
    </row>
    <row r="227" customFormat="false" ht="15" hidden="false" customHeight="false" outlineLevel="0" collapsed="false">
      <c r="A227" s="43" t="n">
        <v>6</v>
      </c>
      <c r="B227" s="1" t="s">
        <v>564</v>
      </c>
      <c r="C227" s="1" t="n">
        <v>2704</v>
      </c>
      <c r="D227" s="1" t="n">
        <v>12101</v>
      </c>
      <c r="E227" s="114" t="s">
        <v>492</v>
      </c>
      <c r="F227" s="162" t="n">
        <v>41000000</v>
      </c>
      <c r="G227" s="0" t="s">
        <v>565</v>
      </c>
      <c r="H227" s="166"/>
      <c r="I227" s="162" t="n">
        <v>17</v>
      </c>
      <c r="J227" s="0"/>
      <c r="K227" s="162" t="n">
        <v>2</v>
      </c>
      <c r="L227" s="0" t="n">
        <v>15</v>
      </c>
      <c r="M227" s="0"/>
      <c r="N227" s="0"/>
      <c r="O227" s="0"/>
      <c r="P227" s="0"/>
      <c r="Q227" s="0"/>
      <c r="R227" s="0"/>
      <c r="S227" s="0"/>
      <c r="T227" s="162" t="n">
        <f aca="false">SUM(H227:S227)</f>
        <v>34</v>
      </c>
      <c r="U227" s="164" t="str">
        <f aca="false">CONCATENATE(D227,G227)</f>
        <v>12101DOTAR DE RECURSOS ORÇAMENTÁRIOS OS NÚCLEOS MIRINS DO PROJETO JÁ EXISTENTES</v>
      </c>
      <c r="V227" s="162" t="str">
        <f aca="false">VLOOKUP(U227,PRODUTOS!N:O,2,0)</f>
        <v>DOTAR DE RECURSOS ORÇAMENTÁRIOS OS NÚCLEOS MIRINS DO PROJETO JÁ EXISTENTES</v>
      </c>
      <c r="W227" s="162" t="str">
        <f aca="false">VLOOKUP(U227,PRODUTOS!N:Q,3,0)</f>
        <v>UNIDADE</v>
      </c>
      <c r="X227" s="162" t="n">
        <f aca="false">VLOOKUP(U227,PRODUTOS!N:Q,4,0)</f>
        <v>8</v>
      </c>
      <c r="Y227" s="165" t="n">
        <f aca="false">X227/T227</f>
        <v>0.235294117647059</v>
      </c>
      <c r="Z227" s="162"/>
      <c r="AA227" s="162"/>
      <c r="AB227" s="162"/>
    </row>
    <row r="228" customFormat="false" ht="15" hidden="false" customHeight="false" outlineLevel="0" collapsed="false">
      <c r="A228" s="43" t="n">
        <v>6</v>
      </c>
      <c r="B228" s="1" t="s">
        <v>513</v>
      </c>
      <c r="C228" s="1" t="n">
        <v>2561</v>
      </c>
      <c r="D228" s="1" t="n">
        <v>12101</v>
      </c>
      <c r="E228" s="114" t="s">
        <v>492</v>
      </c>
      <c r="F228" s="162" t="n">
        <v>1000000</v>
      </c>
      <c r="G228" s="0" t="s">
        <v>514</v>
      </c>
      <c r="H228" s="163" t="n">
        <v>1</v>
      </c>
      <c r="I228" s="162"/>
      <c r="J228" s="0"/>
      <c r="K228" s="0"/>
      <c r="L228" s="0"/>
      <c r="M228" s="0"/>
      <c r="N228" s="0"/>
      <c r="O228" s="0"/>
      <c r="P228" s="0"/>
      <c r="Q228" s="0"/>
      <c r="R228" s="0"/>
      <c r="S228" s="0"/>
      <c r="T228" s="162" t="n">
        <f aca="false">SUM(H228:S228)</f>
        <v>1</v>
      </c>
      <c r="U228" s="164" t="str">
        <f aca="false">CONCATENATE(D228,G228)</f>
        <v>12101ELABORAÇÃO DO PLANO TÁTICO INTEGRADO DE CONTROLE DAS DIVISAS DO ESTADO DO PIAUÍ.</v>
      </c>
      <c r="V228" s="162" t="str">
        <f aca="false">VLOOKUP(U228,PRODUTOS!N:O,2,0)</f>
        <v>ELABORAÇÃO DO PLANO TÁTICO INTEGRADO DE CONTROLE DAS DIVISAS DO ESTADO DO PIAUÍ.</v>
      </c>
      <c r="W228" s="162" t="str">
        <f aca="false">VLOOKUP(U228,PRODUTOS!N:Q,3,0)</f>
        <v>UNIDADE</v>
      </c>
      <c r="X228" s="162" t="n">
        <f aca="false">VLOOKUP(U228,PRODUTOS!N:Q,4,0)</f>
        <v>1</v>
      </c>
      <c r="Y228" s="165" t="n">
        <f aca="false">X228/T228</f>
        <v>1</v>
      </c>
      <c r="Z228" s="162"/>
      <c r="AA228" s="162"/>
      <c r="AB228" s="162"/>
    </row>
    <row r="229" customFormat="false" ht="15" hidden="false" customHeight="false" outlineLevel="0" collapsed="false">
      <c r="A229" s="43" t="n">
        <v>6</v>
      </c>
      <c r="B229" s="1" t="s">
        <v>524</v>
      </c>
      <c r="C229" s="1" t="n">
        <v>2436</v>
      </c>
      <c r="D229" s="1" t="n">
        <v>12101</v>
      </c>
      <c r="E229" s="114" t="s">
        <v>492</v>
      </c>
      <c r="F229" s="162" t="n">
        <v>67875000</v>
      </c>
      <c r="G229" s="0" t="s">
        <v>547</v>
      </c>
      <c r="H229" s="163" t="n">
        <v>10</v>
      </c>
      <c r="I229" s="162"/>
      <c r="J229" s="0"/>
      <c r="K229" s="0"/>
      <c r="L229" s="0"/>
      <c r="M229" s="0"/>
      <c r="N229" s="0"/>
      <c r="O229" s="0"/>
      <c r="P229" s="0"/>
      <c r="Q229" s="0"/>
      <c r="R229" s="0"/>
      <c r="S229" s="0"/>
      <c r="T229" s="162" t="n">
        <f aca="false">SUM(H229:S229)</f>
        <v>10</v>
      </c>
      <c r="U229" s="164" t="str">
        <f aca="false">CONCATENATE(D229,G229)</f>
        <v>12101FORMAÇÃO DE CAPACITAÇÃO DE PILOTOS</v>
      </c>
      <c r="V229" s="162" t="str">
        <f aca="false">VLOOKUP(U229,PRODUTOS!N:O,2,0)</f>
        <v>FORMAÇÃO DE CAPACITAÇÃO DE PILOTOS</v>
      </c>
      <c r="W229" s="162" t="str">
        <f aca="false">VLOOKUP(U229,PRODUTOS!N:Q,3,0)</f>
        <v>QUANTIDADE</v>
      </c>
      <c r="X229" s="162" t="n">
        <f aca="false">VLOOKUP(U229,PRODUTOS!N:Q,4,0)</f>
        <v>10</v>
      </c>
      <c r="Y229" s="165" t="n">
        <f aca="false">X229/T229</f>
        <v>1</v>
      </c>
      <c r="Z229" s="162"/>
      <c r="AA229" s="162"/>
      <c r="AB229" s="162"/>
    </row>
    <row r="230" customFormat="false" ht="15" hidden="false" customHeight="false" outlineLevel="0" collapsed="false">
      <c r="A230" s="43" t="n">
        <v>6</v>
      </c>
      <c r="B230" s="1" t="s">
        <v>549</v>
      </c>
      <c r="C230" s="1" t="n">
        <v>2568</v>
      </c>
      <c r="D230" s="1" t="n">
        <v>12101</v>
      </c>
      <c r="E230" s="114" t="s">
        <v>492</v>
      </c>
      <c r="F230" s="162" t="n">
        <v>2300000</v>
      </c>
      <c r="G230" s="0" t="s">
        <v>552</v>
      </c>
      <c r="H230" s="163" t="n">
        <v>1</v>
      </c>
      <c r="I230" s="162"/>
      <c r="J230" s="0"/>
      <c r="K230" s="0"/>
      <c r="L230" s="0"/>
      <c r="M230" s="0"/>
      <c r="N230" s="0"/>
      <c r="O230" s="0"/>
      <c r="P230" s="0"/>
      <c r="Q230" s="0"/>
      <c r="R230" s="0"/>
      <c r="S230" s="0"/>
      <c r="T230" s="162" t="n">
        <f aca="false">SUM(H230:S230)</f>
        <v>1</v>
      </c>
      <c r="U230" s="164" t="str">
        <f aca="false">CONCATENATE(D230,G230)</f>
        <v>12101IMPLANTAÇÃO DA CASA DA MULHER BRASILEIRA</v>
      </c>
      <c r="V230" s="162" t="str">
        <f aca="false">VLOOKUP(U230,PRODUTOS!N:O,2,0)</f>
        <v>IMPLANTAÇÃO DA CASA DA MULHER BRASILEIRA</v>
      </c>
      <c r="W230" s="162" t="str">
        <f aca="false">VLOOKUP(U230,PRODUTOS!N:Q,3,0)</f>
        <v>QUANTIDADE</v>
      </c>
      <c r="X230" s="162" t="n">
        <f aca="false">VLOOKUP(U230,PRODUTOS!N:Q,4,0)</f>
        <v>1</v>
      </c>
      <c r="Y230" s="165" t="n">
        <f aca="false">X230/T230</f>
        <v>1</v>
      </c>
      <c r="Z230" s="162"/>
      <c r="AA230" s="162"/>
      <c r="AB230" s="162"/>
    </row>
    <row r="231" customFormat="false" ht="15" hidden="false" customHeight="false" outlineLevel="0" collapsed="false">
      <c r="A231" s="43" t="n">
        <v>6</v>
      </c>
      <c r="B231" s="1" t="s">
        <v>564</v>
      </c>
      <c r="C231" s="1" t="n">
        <v>2704</v>
      </c>
      <c r="D231" s="1" t="n">
        <v>12101</v>
      </c>
      <c r="E231" s="114" t="s">
        <v>492</v>
      </c>
      <c r="F231" s="162" t="n">
        <v>41000000</v>
      </c>
      <c r="G231" s="0" t="s">
        <v>566</v>
      </c>
      <c r="H231" s="166"/>
      <c r="I231" s="162"/>
      <c r="J231" s="0" t="n">
        <v>1</v>
      </c>
      <c r="K231" s="0" t="n">
        <v>2</v>
      </c>
      <c r="L231" s="0" t="n">
        <v>32</v>
      </c>
      <c r="M231" s="0"/>
      <c r="N231" s="0"/>
      <c r="O231" s="0" t="n">
        <v>1</v>
      </c>
      <c r="P231" s="0" t="n">
        <v>1</v>
      </c>
      <c r="Q231" s="0" t="n">
        <v>1</v>
      </c>
      <c r="R231" s="0"/>
      <c r="S231" s="0" t="n">
        <v>1</v>
      </c>
      <c r="T231" s="162" t="n">
        <f aca="false">SUM(H231:S231)</f>
        <v>39</v>
      </c>
      <c r="U231" s="164" t="str">
        <f aca="false">CONCATENATE(D231,G231)</f>
        <v>12101IMPLEMENTAR E FOMENTAR O PROJETO MIRIM CIDADÃO NOS TERRITÓRIOS DE DESENVOLVIMENTO</v>
      </c>
      <c r="V231" s="162" t="str">
        <f aca="false">VLOOKUP(U231,PRODUTOS!N:O,2,0)</f>
        <v>IMPLEMENTAR E FOMENTAR O PROJETO MIRIM CIDADÃO NOS TERRITÓRIOS DE DESENVOLVIMENTO</v>
      </c>
      <c r="W231" s="162" t="str">
        <f aca="false">VLOOKUP(U231,PRODUTOS!N:Q,3,0)</f>
        <v>UNIDADE</v>
      </c>
      <c r="X231" s="162" t="n">
        <f aca="false">VLOOKUP(U231,PRODUTOS!N:Q,4,0)</f>
        <v>9</v>
      </c>
      <c r="Y231" s="165" t="n">
        <f aca="false">X231/T231</f>
        <v>0.230769230769231</v>
      </c>
      <c r="Z231" s="162"/>
      <c r="AA231" s="162"/>
      <c r="AB231" s="162"/>
    </row>
    <row r="232" customFormat="false" ht="15" hidden="false" customHeight="false" outlineLevel="0" collapsed="false">
      <c r="A232" s="43" t="n">
        <v>6</v>
      </c>
      <c r="B232" s="1" t="s">
        <v>555</v>
      </c>
      <c r="C232" s="1" t="n">
        <v>2264</v>
      </c>
      <c r="D232" s="1" t="n">
        <v>12101</v>
      </c>
      <c r="E232" s="114" t="s">
        <v>492</v>
      </c>
      <c r="F232" s="162" t="n">
        <v>25165000</v>
      </c>
      <c r="G232" s="0" t="s">
        <v>559</v>
      </c>
      <c r="H232" s="163" t="n">
        <v>50</v>
      </c>
      <c r="I232" s="162"/>
      <c r="J232" s="0"/>
      <c r="K232" s="0"/>
      <c r="L232" s="0"/>
      <c r="M232" s="0"/>
      <c r="N232" s="0"/>
      <c r="O232" s="0"/>
      <c r="P232" s="0"/>
      <c r="Q232" s="0"/>
      <c r="R232" s="0"/>
      <c r="S232" s="0"/>
      <c r="T232" s="162" t="n">
        <f aca="false">SUM(H232:S232)</f>
        <v>50</v>
      </c>
      <c r="U232" s="164" t="str">
        <f aca="false">CONCATENATE(D232,G232)</f>
        <v>12101MODENIZAÇÃO E AQUISIÇÃO DE EQUIPAMENTOS PARA LABORATÓRIO DE ANATOMOPATOLOGIA DO IML</v>
      </c>
      <c r="V232" s="162" t="str">
        <f aca="false">VLOOKUP(U232,PRODUTOS!N:O,2,0)</f>
        <v>MODENIZAÇÃO E AQUISIÇÃO DE EQUIPAMENTOS PARA LABORATÓRIO DE ANATOMOPATOLOGIA DO IML</v>
      </c>
      <c r="W232" s="162" t="str">
        <f aca="false">VLOOKUP(U232,PRODUTOS!N:Q,3,0)</f>
        <v>PERCENTUAL</v>
      </c>
      <c r="X232" s="162" t="n">
        <f aca="false">VLOOKUP(U232,PRODUTOS!N:Q,4,0)</f>
        <v>12.5</v>
      </c>
      <c r="Y232" s="165" t="n">
        <f aca="false">X232/T232</f>
        <v>0.25</v>
      </c>
      <c r="Z232" s="162"/>
      <c r="AA232" s="162"/>
      <c r="AB232" s="162"/>
    </row>
    <row r="233" customFormat="false" ht="15" hidden="false" customHeight="false" outlineLevel="0" collapsed="false">
      <c r="A233" s="43" t="n">
        <v>6</v>
      </c>
      <c r="B233" s="1" t="s">
        <v>555</v>
      </c>
      <c r="C233" s="1" t="n">
        <v>2264</v>
      </c>
      <c r="D233" s="1" t="n">
        <v>12101</v>
      </c>
      <c r="E233" s="114" t="s">
        <v>492</v>
      </c>
      <c r="F233" s="162" t="n">
        <v>25165000</v>
      </c>
      <c r="G233" s="0" t="s">
        <v>560</v>
      </c>
      <c r="H233" s="163" t="n">
        <v>100</v>
      </c>
      <c r="I233" s="162"/>
      <c r="J233" s="0"/>
      <c r="K233" s="0"/>
      <c r="L233" s="0"/>
      <c r="M233" s="0"/>
      <c r="N233" s="0"/>
      <c r="O233" s="0"/>
      <c r="P233" s="0"/>
      <c r="Q233" s="0"/>
      <c r="R233" s="0"/>
      <c r="S233" s="0"/>
      <c r="T233" s="162" t="n">
        <f aca="false">SUM(H233:S233)</f>
        <v>100</v>
      </c>
      <c r="U233" s="164" t="str">
        <f aca="false">CONCATENATE(D233,G233)</f>
        <v>12101MODERNIZAÇÃO DAS SALAS DE AUTÓPSIA E TANATOLOGIA DO IML</v>
      </c>
      <c r="V233" s="162" t="str">
        <f aca="false">VLOOKUP(U233,PRODUTOS!N:O,2,0)</f>
        <v>MODERNIZAÇÃO DAS SALAS DE AUTÓPSIA E TANATOLOGIA DO IML</v>
      </c>
      <c r="W233" s="162" t="str">
        <f aca="false">VLOOKUP(U233,PRODUTOS!N:Q,3,0)</f>
        <v>PERCENTUAL</v>
      </c>
      <c r="X233" s="162" t="n">
        <f aca="false">VLOOKUP(U233,PRODUTOS!N:Q,4,0)</f>
        <v>25</v>
      </c>
      <c r="Y233" s="165" t="n">
        <f aca="false">X233/T233</f>
        <v>0.25</v>
      </c>
      <c r="Z233" s="162"/>
      <c r="AA233" s="162"/>
      <c r="AB233" s="162"/>
    </row>
    <row r="234" customFormat="false" ht="15" hidden="false" customHeight="false" outlineLevel="0" collapsed="false">
      <c r="A234" s="43" t="n">
        <v>6</v>
      </c>
      <c r="B234" s="1" t="s">
        <v>555</v>
      </c>
      <c r="C234" s="1" t="n">
        <v>2264</v>
      </c>
      <c r="D234" s="1" t="n">
        <v>12101</v>
      </c>
      <c r="E234" s="114" t="s">
        <v>492</v>
      </c>
      <c r="F234" s="162" t="n">
        <v>25165000</v>
      </c>
      <c r="G234" s="0" t="s">
        <v>561</v>
      </c>
      <c r="H234" s="163" t="n">
        <v>80</v>
      </c>
      <c r="I234" s="162"/>
      <c r="J234" s="0"/>
      <c r="K234" s="0"/>
      <c r="L234" s="0"/>
      <c r="M234" s="0"/>
      <c r="N234" s="0"/>
      <c r="O234" s="0"/>
      <c r="P234" s="0"/>
      <c r="Q234" s="0"/>
      <c r="R234" s="0"/>
      <c r="S234" s="0"/>
      <c r="T234" s="162" t="n">
        <f aca="false">SUM(H234:S234)</f>
        <v>80</v>
      </c>
      <c r="U234" s="164" t="str">
        <f aca="false">CONCATENATE(D234,G234)</f>
        <v>12101MODERNIZAÇÃO DE SUPERESTRUTURA E INFRAESTRUTURA DE EQUIPAMENTOS DE TI, COMPUTAÇÃO E TELEMÁTICA</v>
      </c>
      <c r="V234" s="162" t="str">
        <f aca="false">VLOOKUP(U234,PRODUTOS!N:O,2,0)</f>
        <v>MODERNIZAÇÃO DE SUPERESTRUTURA E INFRAESTRUTURA DE EQUIPAMENTOS DE TI, COMPUTAÇÃO E TELEMÁTICA</v>
      </c>
      <c r="W234" s="162" t="str">
        <f aca="false">VLOOKUP(U234,PRODUTOS!N:Q,3,0)</f>
        <v>PERCENTUAL</v>
      </c>
      <c r="X234" s="162" t="n">
        <f aca="false">VLOOKUP(U234,PRODUTOS!N:Q,4,0)</f>
        <v>20</v>
      </c>
      <c r="Y234" s="165" t="n">
        <f aca="false">X234/T234</f>
        <v>0.25</v>
      </c>
      <c r="Z234" s="162"/>
      <c r="AA234" s="162"/>
      <c r="AB234" s="162"/>
    </row>
    <row r="235" customFormat="false" ht="15" hidden="false" customHeight="false" outlineLevel="0" collapsed="false">
      <c r="A235" s="43" t="n">
        <v>6</v>
      </c>
      <c r="B235" s="1" t="s">
        <v>555</v>
      </c>
      <c r="C235" s="1" t="n">
        <v>2264</v>
      </c>
      <c r="D235" s="1" t="n">
        <v>12101</v>
      </c>
      <c r="E235" s="114" t="s">
        <v>492</v>
      </c>
      <c r="F235" s="162" t="n">
        <v>25165000</v>
      </c>
      <c r="G235" s="0" t="s">
        <v>562</v>
      </c>
      <c r="H235" s="163" t="n">
        <v>100</v>
      </c>
      <c r="I235" s="162"/>
      <c r="J235" s="0"/>
      <c r="K235" s="0"/>
      <c r="L235" s="0"/>
      <c r="M235" s="0"/>
      <c r="N235" s="0"/>
      <c r="O235" s="0"/>
      <c r="P235" s="0"/>
      <c r="Q235" s="0"/>
      <c r="R235" s="0"/>
      <c r="S235" s="0"/>
      <c r="T235" s="162" t="n">
        <f aca="false">SUM(H235:S235)</f>
        <v>100</v>
      </c>
      <c r="U235" s="164" t="str">
        <f aca="false">CONCATENATE(D235,G235)</f>
        <v>12101MODERNIZAÇÃO E AQUSIÇÃO DE EQUIPAMENTOS PARA LABORATÓRIO TOXICOLÓGICO DO IML</v>
      </c>
      <c r="V235" s="162" t="str">
        <f aca="false">VLOOKUP(U235,PRODUTOS!N:O,2,0)</f>
        <v>MODERNIZAÇÃO E AQUSIÇÃO DE EQUIPAMENTOS PARA LABORATÓRIO TOXICOLÓGICO DO IML</v>
      </c>
      <c r="W235" s="162" t="str">
        <f aca="false">VLOOKUP(U235,PRODUTOS!N:Q,3,0)</f>
        <v>PERCENTUAL</v>
      </c>
      <c r="X235" s="162" t="n">
        <f aca="false">VLOOKUP(U235,PRODUTOS!N:Q,4,0)</f>
        <v>25</v>
      </c>
      <c r="Y235" s="165" t="n">
        <f aca="false">X235/T235</f>
        <v>0.25</v>
      </c>
      <c r="Z235" s="162"/>
      <c r="AA235" s="162"/>
      <c r="AB235" s="162"/>
    </row>
    <row r="236" customFormat="false" ht="15" hidden="false" customHeight="false" outlineLevel="0" collapsed="false">
      <c r="A236" s="43" t="n">
        <v>6</v>
      </c>
      <c r="B236" s="1" t="s">
        <v>537</v>
      </c>
      <c r="C236" s="1" t="n">
        <v>2157</v>
      </c>
      <c r="D236" s="1" t="n">
        <v>12101</v>
      </c>
      <c r="E236" s="114" t="s">
        <v>492</v>
      </c>
      <c r="F236" s="162" t="n">
        <v>26065000</v>
      </c>
      <c r="G236" s="0" t="s">
        <v>567</v>
      </c>
      <c r="H236" s="163" t="n">
        <v>8</v>
      </c>
      <c r="I236" s="162"/>
      <c r="J236" s="0"/>
      <c r="K236" s="0"/>
      <c r="L236" s="0"/>
      <c r="M236" s="0"/>
      <c r="N236" s="0"/>
      <c r="O236" s="0"/>
      <c r="P236" s="0"/>
      <c r="Q236" s="0"/>
      <c r="R236" s="0"/>
      <c r="S236" s="0"/>
      <c r="T236" s="162" t="n">
        <f aca="false">SUM(H236:S236)</f>
        <v>8</v>
      </c>
      <c r="U236" s="164" t="str">
        <f aca="false">CONCATENATE(D236,G236)</f>
        <v>12101ÔNIBUS E MICRO-ÔNIBUS CARACTERIZADO PARA SUBSIDIAR AS ATIVIDADES POLICIAIS ADQUIRIDOS</v>
      </c>
      <c r="V236" s="162" t="str">
        <f aca="false">VLOOKUP(U236,PRODUTOS!N:O,2,0)</f>
        <v>ÔNIBUS E MICRO-ÔNIBUS CARACTERIZADO PARA SUBSIDIAR AS ATIVIDADES POLICIAIS ADQUIRIDOS</v>
      </c>
      <c r="W236" s="162" t="str">
        <f aca="false">VLOOKUP(U236,PRODUTOS!N:Q,3,0)</f>
        <v>UNIDADE</v>
      </c>
      <c r="X236" s="162" t="n">
        <f aca="false">VLOOKUP(U236,PRODUTOS!N:Q,4,0)</f>
        <v>2</v>
      </c>
      <c r="Y236" s="165" t="n">
        <f aca="false">X236/T236</f>
        <v>0.25</v>
      </c>
      <c r="Z236" s="162"/>
      <c r="AA236" s="162"/>
      <c r="AB236" s="162"/>
    </row>
    <row r="237" customFormat="false" ht="15" hidden="false" customHeight="false" outlineLevel="0" collapsed="false">
      <c r="A237" s="43" t="n">
        <v>6</v>
      </c>
      <c r="B237" s="1" t="s">
        <v>524</v>
      </c>
      <c r="C237" s="1" t="n">
        <v>2436</v>
      </c>
      <c r="D237" s="1" t="n">
        <v>12101</v>
      </c>
      <c r="E237" s="114" t="s">
        <v>492</v>
      </c>
      <c r="F237" s="162" t="n">
        <v>67875000</v>
      </c>
      <c r="G237" s="0" t="s">
        <v>535</v>
      </c>
      <c r="H237" s="163" t="n">
        <v>200</v>
      </c>
      <c r="I237" s="162"/>
      <c r="J237" s="0"/>
      <c r="K237" s="0"/>
      <c r="L237" s="0"/>
      <c r="M237" s="0"/>
      <c r="N237" s="0"/>
      <c r="O237" s="0"/>
      <c r="P237" s="0"/>
      <c r="Q237" s="0"/>
      <c r="R237" s="0"/>
      <c r="S237" s="0"/>
      <c r="T237" s="162" t="n">
        <f aca="false">SUM(H237:S237)</f>
        <v>200</v>
      </c>
      <c r="U237" s="164" t="str">
        <f aca="false">CONCATENATE(D237,G237)</f>
        <v>12101OPERAÇÕES INTEGRADAS</v>
      </c>
      <c r="V237" s="162" t="str">
        <f aca="false">VLOOKUP(U237,PRODUTOS!N:O,2,0)</f>
        <v>OPERAÇÕES INTEGRADAS</v>
      </c>
      <c r="W237" s="162" t="str">
        <f aca="false">VLOOKUP(U237,PRODUTOS!N:Q,3,0)</f>
        <v>QUANTIDADE</v>
      </c>
      <c r="X237" s="162" t="n">
        <f aca="false">VLOOKUP(U237,PRODUTOS!N:Q,4,0)</f>
        <v>50</v>
      </c>
      <c r="Y237" s="165" t="n">
        <f aca="false">X237/T237</f>
        <v>0.25</v>
      </c>
      <c r="Z237" s="162"/>
      <c r="AA237" s="162"/>
      <c r="AB237" s="162"/>
    </row>
    <row r="238" customFormat="false" ht="15" hidden="false" customHeight="false" outlineLevel="0" collapsed="false">
      <c r="A238" s="43" t="n">
        <v>6</v>
      </c>
      <c r="B238" s="1" t="s">
        <v>537</v>
      </c>
      <c r="C238" s="1" t="n">
        <v>2157</v>
      </c>
      <c r="D238" s="1" t="n">
        <v>12101</v>
      </c>
      <c r="E238" s="114" t="s">
        <v>492</v>
      </c>
      <c r="F238" s="162" t="n">
        <v>26065000</v>
      </c>
      <c r="G238" s="0" t="s">
        <v>568</v>
      </c>
      <c r="H238" s="166"/>
      <c r="I238" s="162"/>
      <c r="J238" s="0"/>
      <c r="K238" s="162" t="n">
        <v>1</v>
      </c>
      <c r="L238" s="0"/>
      <c r="M238" s="0"/>
      <c r="N238" s="0"/>
      <c r="O238" s="0"/>
      <c r="P238" s="0"/>
      <c r="Q238" s="0"/>
      <c r="R238" s="0"/>
      <c r="S238" s="0" t="n">
        <v>1</v>
      </c>
      <c r="T238" s="162" t="n">
        <f aca="false">SUM(H238:S238)</f>
        <v>2</v>
      </c>
      <c r="U238" s="164" t="str">
        <f aca="false">CONCATENATE(D238,G238)</f>
        <v>12101POSTOS AVANÇADOS DO IML CONSTRUÍDOS (CAMPO MAIOR E CORRENTE)</v>
      </c>
      <c r="V238" s="162" t="str">
        <f aca="false">VLOOKUP(U238,PRODUTOS!N:O,2,0)</f>
        <v>POSTOS AVANÇADOS DO IML CONSTRUÍDOS (CAMPO MAIOR E CORRENTE)</v>
      </c>
      <c r="W238" s="162" t="str">
        <f aca="false">VLOOKUP(U238,PRODUTOS!N:Q,3,0)</f>
        <v>UNIDADE</v>
      </c>
      <c r="X238" s="162" t="n">
        <f aca="false">VLOOKUP(U238,PRODUTOS!N:Q,4,0)</f>
        <v>2</v>
      </c>
      <c r="Y238" s="165" t="n">
        <f aca="false">X238/T238</f>
        <v>1</v>
      </c>
      <c r="Z238" s="162"/>
      <c r="AA238" s="162"/>
      <c r="AB238" s="162"/>
    </row>
    <row r="239" customFormat="false" ht="15" hidden="false" customHeight="false" outlineLevel="0" collapsed="false">
      <c r="A239" s="43" t="n">
        <v>6</v>
      </c>
      <c r="B239" s="1" t="s">
        <v>537</v>
      </c>
      <c r="C239" s="1" t="n">
        <v>2157</v>
      </c>
      <c r="D239" s="1" t="n">
        <v>12101</v>
      </c>
      <c r="E239" s="114" t="s">
        <v>492</v>
      </c>
      <c r="F239" s="162" t="n">
        <v>26065000</v>
      </c>
      <c r="G239" s="0" t="s">
        <v>569</v>
      </c>
      <c r="H239" s="166"/>
      <c r="I239" s="162"/>
      <c r="J239" s="0"/>
      <c r="K239" s="0"/>
      <c r="L239" s="162" t="n">
        <v>1</v>
      </c>
      <c r="M239" s="0"/>
      <c r="N239" s="0"/>
      <c r="O239" s="0"/>
      <c r="P239" s="0"/>
      <c r="Q239" s="0"/>
      <c r="R239" s="0"/>
      <c r="S239" s="0"/>
      <c r="T239" s="162" t="n">
        <f aca="false">SUM(H239:S239)</f>
        <v>1</v>
      </c>
      <c r="U239" s="164" t="str">
        <f aca="false">CONCATENATE(D239,G239)</f>
        <v>12101PRÉDIO DO INSTITUTO DE DNA FORENSE CONSTRUÍDO E ESTRUTURADO</v>
      </c>
      <c r="V239" s="162" t="str">
        <f aca="false">VLOOKUP(U239,PRODUTOS!N:O,2,0)</f>
        <v>PRÉDIO DO INSTITUTO DE DNA FORENSE CONSTRUÍDO E ESTRUTURADO</v>
      </c>
      <c r="W239" s="162" t="str">
        <f aca="false">VLOOKUP(U239,PRODUTOS!N:Q,3,0)</f>
        <v>UNIDADE</v>
      </c>
      <c r="X239" s="162" t="n">
        <f aca="false">VLOOKUP(U239,PRODUTOS!N:Q,4,0)</f>
        <v>1</v>
      </c>
      <c r="Y239" s="165" t="n">
        <f aca="false">X239/T239</f>
        <v>1</v>
      </c>
      <c r="Z239" s="162"/>
      <c r="AA239" s="162"/>
      <c r="AB239" s="162"/>
    </row>
    <row r="240" customFormat="false" ht="15" hidden="false" customHeight="false" outlineLevel="0" collapsed="false">
      <c r="A240" s="43" t="n">
        <v>6</v>
      </c>
      <c r="B240" s="1" t="s">
        <v>513</v>
      </c>
      <c r="C240" s="1" t="n">
        <v>2561</v>
      </c>
      <c r="D240" s="1" t="n">
        <v>12101</v>
      </c>
      <c r="E240" s="114" t="s">
        <v>492</v>
      </c>
      <c r="F240" s="162" t="n">
        <v>1000000</v>
      </c>
      <c r="G240" s="0" t="s">
        <v>516</v>
      </c>
      <c r="H240" s="163" t="n">
        <v>90</v>
      </c>
      <c r="I240" s="162"/>
      <c r="J240" s="0"/>
      <c r="K240" s="0"/>
      <c r="L240" s="0"/>
      <c r="M240" s="0"/>
      <c r="N240" s="0"/>
      <c r="O240" s="0"/>
      <c r="P240" s="0"/>
      <c r="Q240" s="0"/>
      <c r="R240" s="0"/>
      <c r="S240" s="0"/>
      <c r="T240" s="162" t="n">
        <f aca="false">SUM(H240:S240)</f>
        <v>90</v>
      </c>
      <c r="U240" s="164" t="str">
        <f aca="false">CONCATENATE(D240,G240)</f>
        <v>12101REALIZAÇÃO DAS AÇÕES PREVISTAS NO PLANO TÁTICO DE CONTROLE DE DIVISAS DO ESTADO DO PIAUÍ.</v>
      </c>
      <c r="V240" s="162" t="str">
        <f aca="false">VLOOKUP(U240,PRODUTOS!N:O,2,0)</f>
        <v>REALIZAÇÃO DAS AÇÕES PREVISTAS NO PLANO TÁTICO DE CONTROLE DE DIVISAS DO ESTADO DO PIAUÍ.</v>
      </c>
      <c r="W240" s="162" t="str">
        <f aca="false">VLOOKUP(U240,PRODUTOS!N:Q,3,0)</f>
        <v>PERCENTUAL</v>
      </c>
      <c r="X240" s="162" t="n">
        <f aca="false">VLOOKUP(U240,PRODUTOS!N:Q,4,0)</f>
        <v>22.5</v>
      </c>
      <c r="Y240" s="165" t="n">
        <f aca="false">X240/T240</f>
        <v>0.25</v>
      </c>
      <c r="Z240" s="162"/>
      <c r="AA240" s="162"/>
      <c r="AB240" s="162"/>
    </row>
    <row r="241" customFormat="false" ht="15" hidden="false" customHeight="false" outlineLevel="0" collapsed="false">
      <c r="A241" s="43" t="n">
        <v>6</v>
      </c>
      <c r="B241" s="1" t="s">
        <v>513</v>
      </c>
      <c r="C241" s="1" t="n">
        <v>2561</v>
      </c>
      <c r="D241" s="1" t="n">
        <v>12101</v>
      </c>
      <c r="E241" s="114" t="s">
        <v>492</v>
      </c>
      <c r="F241" s="162" t="n">
        <v>1000000</v>
      </c>
      <c r="G241" s="0" t="s">
        <v>517</v>
      </c>
      <c r="H241" s="163" t="n">
        <v>5</v>
      </c>
      <c r="I241" s="162"/>
      <c r="J241" s="0"/>
      <c r="K241" s="0"/>
      <c r="L241" s="0"/>
      <c r="M241" s="0"/>
      <c r="N241" s="0"/>
      <c r="O241" s="0"/>
      <c r="P241" s="0"/>
      <c r="Q241" s="0"/>
      <c r="R241" s="0"/>
      <c r="S241" s="0"/>
      <c r="T241" s="162" t="n">
        <f aca="false">SUM(H241:S241)</f>
        <v>5</v>
      </c>
      <c r="U241" s="164" t="str">
        <f aca="false">CONCATENATE(D241,G241)</f>
        <v>12101REALIZAR DIAGNÓSTICOS ESTRATÉGICOS, NA CAPITAL E NAS QUATRO MACRORREGIÕES, A FIM DE ELABORAR O PLANO INTEGRADO DE COMUNICAÇÃO ENTRE OS ÓRGÃOS DE SEGURANÇA PÚBLICA.</v>
      </c>
      <c r="V241" s="162" t="str">
        <f aca="false">VLOOKUP(U241,PRODUTOS!N:O,2,0)</f>
        <v>REALIZAR DIAGNÓSTICOS ESTRATÉGICOS, NA CAPITAL E NAS QUATRO MACRORREGIÕES, A FIM DE ELABORAR O PLANO INTEGRADO DE COMUNICAÇÃO ENTRE OS ÓRGÃOS DE SEGURANÇA PÚBLICA.</v>
      </c>
      <c r="W241" s="162" t="str">
        <f aca="false">VLOOKUP(U241,PRODUTOS!N:Q,3,0)</f>
        <v>UNIDADE</v>
      </c>
      <c r="X241" s="162" t="n">
        <f aca="false">VLOOKUP(U241,PRODUTOS!N:Q,4,0)</f>
        <v>5</v>
      </c>
      <c r="Y241" s="165" t="n">
        <f aca="false">X241/T241</f>
        <v>1</v>
      </c>
      <c r="Z241" s="162"/>
      <c r="AA241" s="162"/>
      <c r="AB241" s="162"/>
    </row>
    <row r="242" customFormat="false" ht="15" hidden="false" customHeight="false" outlineLevel="0" collapsed="false">
      <c r="A242" s="43" t="n">
        <v>6</v>
      </c>
      <c r="B242" s="1" t="s">
        <v>549</v>
      </c>
      <c r="C242" s="1" t="n">
        <v>2568</v>
      </c>
      <c r="D242" s="1" t="n">
        <v>12101</v>
      </c>
      <c r="E242" s="114" t="s">
        <v>492</v>
      </c>
      <c r="F242" s="162" t="n">
        <v>2300000</v>
      </c>
      <c r="G242" s="0" t="s">
        <v>553</v>
      </c>
      <c r="H242" s="163" t="n">
        <v>80</v>
      </c>
      <c r="I242" s="162"/>
      <c r="J242" s="0"/>
      <c r="K242" s="0"/>
      <c r="L242" s="0"/>
      <c r="M242" s="0"/>
      <c r="N242" s="0"/>
      <c r="O242" s="0"/>
      <c r="P242" s="0"/>
      <c r="Q242" s="0"/>
      <c r="R242" s="0"/>
      <c r="S242" s="0"/>
      <c r="T242" s="162" t="n">
        <f aca="false">SUM(H242:S242)</f>
        <v>80</v>
      </c>
      <c r="U242" s="164" t="str">
        <f aca="false">CONCATENATE(D242,G242)</f>
        <v>12101REFORMA DE DELEGACIAS ESPECIALIZADAS</v>
      </c>
      <c r="V242" s="162" t="str">
        <f aca="false">VLOOKUP(U242,PRODUTOS!N:O,2,0)</f>
        <v>REFORMA DE DELEGACIAS ESPECIALIZADAS</v>
      </c>
      <c r="W242" s="162" t="str">
        <f aca="false">VLOOKUP(U242,PRODUTOS!N:Q,3,0)</f>
        <v>PERCENTUAL</v>
      </c>
      <c r="X242" s="162" t="n">
        <f aca="false">VLOOKUP(U242,PRODUTOS!N:Q,4,0)</f>
        <v>20</v>
      </c>
      <c r="Y242" s="165" t="n">
        <f aca="false">X242/T242</f>
        <v>0.25</v>
      </c>
      <c r="Z242" s="162"/>
      <c r="AA242" s="162"/>
      <c r="AB242" s="162"/>
    </row>
    <row r="243" customFormat="false" ht="15" hidden="false" customHeight="false" outlineLevel="0" collapsed="false">
      <c r="A243" s="43" t="n">
        <v>6</v>
      </c>
      <c r="B243" s="1" t="s">
        <v>507</v>
      </c>
      <c r="C243" s="1" t="n">
        <v>2549</v>
      </c>
      <c r="D243" s="1" t="n">
        <v>12101</v>
      </c>
      <c r="E243" s="114" t="s">
        <v>492</v>
      </c>
      <c r="F243" s="162" t="n">
        <v>20390000</v>
      </c>
      <c r="G243" s="0" t="s">
        <v>509</v>
      </c>
      <c r="H243" s="166"/>
      <c r="I243" s="162"/>
      <c r="J243" s="0" t="n">
        <v>1</v>
      </c>
      <c r="K243" s="0" t="n">
        <v>1</v>
      </c>
      <c r="L243" s="0" t="n">
        <v>1</v>
      </c>
      <c r="M243" s="0"/>
      <c r="N243" s="0" t="n">
        <v>1</v>
      </c>
      <c r="O243" s="0"/>
      <c r="P243" s="0"/>
      <c r="Q243" s="0"/>
      <c r="R243" s="0"/>
      <c r="S243" s="0" t="n">
        <v>1</v>
      </c>
      <c r="T243" s="162" t="n">
        <f aca="false">SUM(H243:S243)</f>
        <v>5</v>
      </c>
      <c r="U243" s="164" t="str">
        <f aca="false">CONCATENATE(D243,G243)</f>
        <v>12101UNIDADE REGIONAL INTEGRADA DE BAIXACOMPLEXIDADE (URIBC)</v>
      </c>
      <c r="V243" s="162" t="str">
        <f aca="false">VLOOKUP(U243,PRODUTOS!N:O,2,0)</f>
        <v>UNIDADE REGIONAL INTEGRADA DE BAIXACOMPLEXIDADE (URIBC)</v>
      </c>
      <c r="W243" s="162" t="str">
        <f aca="false">VLOOKUP(U243,PRODUTOS!N:Q,3,0)</f>
        <v>UNIDADE</v>
      </c>
      <c r="X243" s="162" t="n">
        <f aca="false">VLOOKUP(U243,PRODUTOS!N:Q,4,0)</f>
        <v>1</v>
      </c>
      <c r="Y243" s="165" t="n">
        <f aca="false">X243/T243</f>
        <v>0.2</v>
      </c>
      <c r="Z243" s="162"/>
      <c r="AA243" s="162"/>
      <c r="AB243" s="162"/>
    </row>
    <row r="244" customFormat="false" ht="15" hidden="false" customHeight="false" outlineLevel="0" collapsed="false">
      <c r="A244" s="43" t="n">
        <v>6</v>
      </c>
      <c r="B244" s="1" t="s">
        <v>507</v>
      </c>
      <c r="C244" s="1" t="n">
        <v>2549</v>
      </c>
      <c r="D244" s="1" t="n">
        <v>12101</v>
      </c>
      <c r="E244" s="114" t="s">
        <v>492</v>
      </c>
      <c r="F244" s="162" t="n">
        <v>20390000</v>
      </c>
      <c r="G244" s="0" t="s">
        <v>511</v>
      </c>
      <c r="H244" s="166"/>
      <c r="I244" s="162" t="n">
        <v>1</v>
      </c>
      <c r="J244" s="0" t="n">
        <v>4</v>
      </c>
      <c r="K244" s="0"/>
      <c r="L244" s="0" t="n">
        <v>1</v>
      </c>
      <c r="M244" s="0" t="n">
        <v>1</v>
      </c>
      <c r="N244" s="0" t="n">
        <v>3</v>
      </c>
      <c r="O244" s="0" t="n">
        <v>1</v>
      </c>
      <c r="P244" s="0" t="n">
        <v>1</v>
      </c>
      <c r="Q244" s="0"/>
      <c r="R244" s="0" t="n">
        <v>2</v>
      </c>
      <c r="S244" s="0" t="n">
        <v>1</v>
      </c>
      <c r="T244" s="162" t="n">
        <f aca="false">SUM(H244:S244)</f>
        <v>15</v>
      </c>
      <c r="U244" s="164" t="str">
        <f aca="false">CONCATENATE(D244,G244)</f>
        <v>12101UNIDADE REGIONAL INTEGRADA DE MÉDIA COMPLEXIDADE (URIMC)</v>
      </c>
      <c r="V244" s="162" t="str">
        <f aca="false">VLOOKUP(U244,PRODUTOS!N:O,2,0)</f>
        <v>UNIDADE REGIONAL INTEGRADA DE MÉDIA COMPLEXIDADE (URIMC)</v>
      </c>
      <c r="W244" s="162" t="str">
        <f aca="false">VLOOKUP(U244,PRODUTOS!N:Q,3,0)</f>
        <v>UNIDADE</v>
      </c>
      <c r="X244" s="162" t="n">
        <f aca="false">VLOOKUP(U244,PRODUTOS!N:Q,4,0)</f>
        <v>7</v>
      </c>
      <c r="Y244" s="165" t="n">
        <f aca="false">X244/T244</f>
        <v>0.466666666666667</v>
      </c>
      <c r="Z244" s="162"/>
      <c r="AA244" s="162"/>
      <c r="AB244" s="162"/>
    </row>
    <row r="245" customFormat="false" ht="15" hidden="false" customHeight="false" outlineLevel="0" collapsed="false">
      <c r="A245" s="43" t="n">
        <v>6</v>
      </c>
      <c r="B245" s="1" t="s">
        <v>537</v>
      </c>
      <c r="C245" s="1" t="n">
        <v>2157</v>
      </c>
      <c r="D245" s="1" t="n">
        <v>12101</v>
      </c>
      <c r="E245" s="114" t="s">
        <v>492</v>
      </c>
      <c r="F245" s="162" t="n">
        <v>26065000</v>
      </c>
      <c r="G245" s="0" t="s">
        <v>540</v>
      </c>
      <c r="H245" s="163" t="n">
        <v>60</v>
      </c>
      <c r="I245" s="162"/>
      <c r="J245" s="0"/>
      <c r="K245" s="0"/>
      <c r="L245" s="0"/>
      <c r="M245" s="0"/>
      <c r="N245" s="0"/>
      <c r="O245" s="0"/>
      <c r="P245" s="0"/>
      <c r="Q245" s="0"/>
      <c r="R245" s="0"/>
      <c r="S245" s="0"/>
      <c r="T245" s="162" t="n">
        <f aca="false">SUM(H245:S245)</f>
        <v>60</v>
      </c>
      <c r="U245" s="164" t="str">
        <f aca="false">CONCATENATE(D245,G245)</f>
        <v>12101UNIDADES POLICIAIS CIVIS E MILITARES EXISTENTES NO ESTADO REFORMADAS</v>
      </c>
      <c r="V245" s="162" t="str">
        <f aca="false">VLOOKUP(U245,PRODUTOS!N:O,2,0)</f>
        <v>UNIDADES POLICIAIS CIVIS E MILITARES EXISTENTES NO ESTADO REFORMADAS</v>
      </c>
      <c r="W245" s="162" t="str">
        <f aca="false">VLOOKUP(U245,PRODUTOS!N:Q,3,0)</f>
        <v>UNIDADE</v>
      </c>
      <c r="X245" s="162" t="n">
        <f aca="false">VLOOKUP(U245,PRODUTOS!N:Q,4,0)</f>
        <v>15</v>
      </c>
      <c r="Y245" s="165" t="n">
        <f aca="false">X245/T245</f>
        <v>0.25</v>
      </c>
      <c r="Z245" s="162"/>
      <c r="AA245" s="162"/>
      <c r="AB245" s="162"/>
    </row>
    <row r="246" customFormat="false" ht="15" hidden="false" customHeight="false" outlineLevel="0" collapsed="false">
      <c r="A246" s="43" t="n">
        <v>6</v>
      </c>
      <c r="B246" s="1" t="s">
        <v>537</v>
      </c>
      <c r="C246" s="1" t="n">
        <v>2157</v>
      </c>
      <c r="D246" s="1" t="n">
        <v>12101</v>
      </c>
      <c r="E246" s="114" t="s">
        <v>492</v>
      </c>
      <c r="F246" s="162" t="n">
        <v>26065000</v>
      </c>
      <c r="G246" s="0" t="s">
        <v>570</v>
      </c>
      <c r="H246" s="163" t="n">
        <v>4</v>
      </c>
      <c r="I246" s="162"/>
      <c r="J246" s="0"/>
      <c r="K246" s="0"/>
      <c r="L246" s="0"/>
      <c r="M246" s="0"/>
      <c r="N246" s="0"/>
      <c r="O246" s="0"/>
      <c r="P246" s="0"/>
      <c r="Q246" s="0"/>
      <c r="R246" s="0"/>
      <c r="S246" s="0"/>
      <c r="T246" s="162" t="n">
        <f aca="false">SUM(H246:S246)</f>
        <v>4</v>
      </c>
      <c r="U246" s="164" t="str">
        <f aca="false">CONCATENATE(D246,G246)</f>
        <v>12101VEÍCULOS ADQUIRIDOS DESTINADO A DELEGACIA MÓVEL ESPECIALIZADA AO ATENDIMENTO À MULHER VÍTIMA, AO IDOSO E A CRIANÇA/ADOLESCENTE</v>
      </c>
      <c r="V246" s="162" t="str">
        <f aca="false">VLOOKUP(U246,PRODUTOS!N:O,2,0)</f>
        <v>VEÍCULOS ADQUIRIDOS DESTINADO A DELEGACIA MÓVEL ESPECIALIZADA AO ATENDIMENTO À MULHER VÍTIMA, AO IDOSO E A CRIANÇA/ADOLESCENTE</v>
      </c>
      <c r="W246" s="162" t="str">
        <f aca="false">VLOOKUP(U246,PRODUTOS!N:Q,3,0)</f>
        <v>UNIDADE</v>
      </c>
      <c r="X246" s="162" t="n">
        <f aca="false">VLOOKUP(U246,PRODUTOS!N:Q,4,0)</f>
        <v>1</v>
      </c>
      <c r="Y246" s="165" t="n">
        <f aca="false">X246/T246</f>
        <v>0.25</v>
      </c>
      <c r="Z246" s="162"/>
      <c r="AA246" s="162"/>
      <c r="AB246" s="162"/>
    </row>
    <row r="247" customFormat="false" ht="15" hidden="false" customHeight="false" outlineLevel="0" collapsed="false">
      <c r="A247" s="43" t="n">
        <v>6</v>
      </c>
      <c r="B247" s="1" t="s">
        <v>524</v>
      </c>
      <c r="C247" s="1" t="n">
        <v>2436</v>
      </c>
      <c r="D247" s="1" t="n">
        <v>12101</v>
      </c>
      <c r="E247" s="114" t="s">
        <v>492</v>
      </c>
      <c r="F247" s="162" t="n">
        <v>67875000</v>
      </c>
      <c r="G247" s="0" t="s">
        <v>542</v>
      </c>
      <c r="H247" s="163" t="n">
        <v>1</v>
      </c>
      <c r="I247" s="162"/>
      <c r="J247" s="0"/>
      <c r="K247" s="0"/>
      <c r="L247" s="0"/>
      <c r="M247" s="0"/>
      <c r="N247" s="0"/>
      <c r="O247" s="0"/>
      <c r="P247" s="0"/>
      <c r="Q247" s="0"/>
      <c r="R247" s="0"/>
      <c r="S247" s="0"/>
      <c r="T247" s="162" t="n">
        <f aca="false">SUM(H247:S247)</f>
        <v>1</v>
      </c>
      <c r="U247" s="164" t="str">
        <f aca="false">CONCATENATE(D247,G247)</f>
        <v>12101AQUISIÇÃO DE HELICÓPTERO MONOTURBINA LEVE PARA CINCO/SEIS PASSAGEIROS E UM PILOTO.</v>
      </c>
      <c r="V247" s="162" t="str">
        <f aca="false">VLOOKUP(U247,PRODUTOS!N:O,2,0)</f>
        <v>AQUISIÇÃO DE HELICÓPTERO MONOTURBINA LEVE PARA CINCO/SEIS PASSAGEIROS E UM PILOTO.</v>
      </c>
      <c r="W247" s="162" t="str">
        <f aca="false">VLOOKUP(U247,PRODUTOS!N:Q,3,0)</f>
        <v>UNIDADE</v>
      </c>
      <c r="X247" s="162" t="n">
        <f aca="false">VLOOKUP(U247,PRODUTOS!N:Q,4,0)</f>
        <v>1</v>
      </c>
      <c r="Y247" s="165" t="n">
        <f aca="false">X247/T247</f>
        <v>1</v>
      </c>
      <c r="Z247" s="162"/>
      <c r="AA247" s="162"/>
      <c r="AB247" s="162"/>
    </row>
    <row r="248" customFormat="false" ht="15" hidden="false" customHeight="false" outlineLevel="0" collapsed="false">
      <c r="A248" s="43" t="n">
        <v>6</v>
      </c>
      <c r="B248" s="1" t="s">
        <v>513</v>
      </c>
      <c r="C248" s="1" t="n">
        <v>2561</v>
      </c>
      <c r="D248" s="1" t="n">
        <v>12101</v>
      </c>
      <c r="E248" s="114" t="s">
        <v>492</v>
      </c>
      <c r="F248" s="162" t="n">
        <v>1000000</v>
      </c>
      <c r="G248" s="0" t="s">
        <v>3628</v>
      </c>
      <c r="H248" s="163" t="n">
        <v>1</v>
      </c>
      <c r="I248" s="162"/>
      <c r="J248" s="0"/>
      <c r="K248" s="0"/>
      <c r="L248" s="0"/>
      <c r="M248" s="0"/>
      <c r="N248" s="0"/>
      <c r="O248" s="0"/>
      <c r="P248" s="0"/>
      <c r="Q248" s="0"/>
      <c r="R248" s="0"/>
      <c r="S248" s="0"/>
      <c r="T248" s="162" t="n">
        <f aca="false">SUM(H248:S248)</f>
        <v>1</v>
      </c>
      <c r="U248" s="164" t="str">
        <f aca="false">CONCATENATE(D248,G248)</f>
        <v>12101MAPEAMENTO DAS REGIÕES DE INCIDÊNCIA DE TRÁFICO DE DROGAS E ARMAS NO ESTADO DO PIAUÍ</v>
      </c>
      <c r="V248" s="162" t="e">
        <f aca="false">VLOOKUP(U248,PRODUTOS!N:O,2,0)</f>
        <v>#N/A</v>
      </c>
      <c r="W248" s="162" t="e">
        <f aca="false">VLOOKUP(U248,PRODUTOS!N:Q,3,0)</f>
        <v>#N/A</v>
      </c>
      <c r="X248" s="162" t="e">
        <f aca="false">VLOOKUP(U248,PRODUTOS!N:Q,4,0)</f>
        <v>#N/A</v>
      </c>
      <c r="Y248" s="165" t="e">
        <f aca="false">X248/T248</f>
        <v>#N/A</v>
      </c>
      <c r="Z248" s="162"/>
      <c r="AA248" s="162"/>
      <c r="AB248" s="162"/>
    </row>
    <row r="249" customFormat="false" ht="15" hidden="false" customHeight="false" outlineLevel="0" collapsed="false">
      <c r="A249" s="43" t="n">
        <v>6</v>
      </c>
      <c r="B249" s="1" t="s">
        <v>555</v>
      </c>
      <c r="C249" s="1" t="n">
        <v>2264</v>
      </c>
      <c r="D249" s="1" t="n">
        <v>12101</v>
      </c>
      <c r="E249" s="114" t="s">
        <v>492</v>
      </c>
      <c r="F249" s="162" t="n">
        <v>25165000</v>
      </c>
      <c r="G249" s="0" t="s">
        <v>3629</v>
      </c>
      <c r="H249" s="163" t="n">
        <v>50</v>
      </c>
      <c r="I249" s="162"/>
      <c r="J249" s="0"/>
      <c r="K249" s="0"/>
      <c r="L249" s="0"/>
      <c r="M249" s="0"/>
      <c r="N249" s="0"/>
      <c r="O249" s="0"/>
      <c r="P249" s="0"/>
      <c r="Q249" s="0"/>
      <c r="R249" s="0"/>
      <c r="S249" s="0"/>
      <c r="T249" s="162" t="n">
        <f aca="false">SUM(H249:S249)</f>
        <v>50</v>
      </c>
      <c r="U249" s="164" t="str">
        <f aca="false">CONCATENATE(D249,G249)</f>
        <v>12101AMPLIAÇÃO DO IMLGV E DO IC</v>
      </c>
      <c r="V249" s="162" t="e">
        <f aca="false">VLOOKUP(U249,PRODUTOS!N:O,2,0)</f>
        <v>#N/A</v>
      </c>
      <c r="W249" s="162" t="e">
        <f aca="false">VLOOKUP(U249,PRODUTOS!N:Q,3,0)</f>
        <v>#N/A</v>
      </c>
      <c r="X249" s="162" t="e">
        <f aca="false">VLOOKUP(U249,PRODUTOS!N:Q,4,0)</f>
        <v>#N/A</v>
      </c>
      <c r="Y249" s="165" t="e">
        <f aca="false">X249/T249</f>
        <v>#N/A</v>
      </c>
      <c r="Z249" s="162"/>
      <c r="AA249" s="162"/>
      <c r="AB249" s="162"/>
    </row>
    <row r="250" customFormat="false" ht="15" hidden="false" customHeight="false" outlineLevel="0" collapsed="false">
      <c r="A250" s="43" t="n">
        <v>6</v>
      </c>
      <c r="B250" s="1" t="s">
        <v>507</v>
      </c>
      <c r="C250" s="1" t="n">
        <v>2549</v>
      </c>
      <c r="D250" s="1" t="n">
        <v>12101</v>
      </c>
      <c r="E250" s="114" t="s">
        <v>492</v>
      </c>
      <c r="F250" s="162" t="n">
        <v>20390000</v>
      </c>
      <c r="G250" s="0" t="s">
        <v>508</v>
      </c>
      <c r="H250" s="166"/>
      <c r="I250" s="162" t="n">
        <v>1</v>
      </c>
      <c r="J250" s="0"/>
      <c r="K250" s="0"/>
      <c r="L250" s="0"/>
      <c r="M250" s="0"/>
      <c r="N250" s="0" t="n">
        <v>1</v>
      </c>
      <c r="O250" s="0"/>
      <c r="P250" s="0"/>
      <c r="Q250" s="0" t="n">
        <v>1</v>
      </c>
      <c r="R250" s="0"/>
      <c r="S250" s="0" t="n">
        <v>1</v>
      </c>
      <c r="T250" s="162" t="n">
        <f aca="false">SUM(H250:S250)</f>
        <v>4</v>
      </c>
      <c r="U250" s="164" t="str">
        <f aca="false">CONCATENATE(D250,G250)</f>
        <v>12101UNIDADE REGIONAL INTEGRADA DE ALTA COMPLEXIDADE (URIAC)</v>
      </c>
      <c r="V250" s="162" t="str">
        <f aca="false">VLOOKUP(U250,PRODUTOS!N:O,2,0)</f>
        <v>UNIDADE REGIONAL INTEGRADA DE ALTA COMPLEXIDADE (URIAC)</v>
      </c>
      <c r="W250" s="162" t="str">
        <f aca="false">VLOOKUP(U250,PRODUTOS!N:Q,3,0)</f>
        <v>UNIDADE</v>
      </c>
      <c r="X250" s="162" t="n">
        <f aca="false">VLOOKUP(U250,PRODUTOS!N:Q,4,0)</f>
        <v>1</v>
      </c>
      <c r="Y250" s="165" t="n">
        <f aca="false">X250/T250</f>
        <v>0.25</v>
      </c>
      <c r="Z250" s="162"/>
      <c r="AA250" s="162"/>
      <c r="AB250" s="162"/>
    </row>
    <row r="251" customFormat="false" ht="15" hidden="false" customHeight="false" outlineLevel="0" collapsed="false">
      <c r="A251" s="43" t="n">
        <v>6</v>
      </c>
      <c r="B251" s="1" t="s">
        <v>537</v>
      </c>
      <c r="C251" s="1" t="n">
        <v>2157</v>
      </c>
      <c r="D251" s="1" t="n">
        <v>12101</v>
      </c>
      <c r="E251" s="114" t="s">
        <v>492</v>
      </c>
      <c r="F251" s="162" t="n">
        <v>26065000</v>
      </c>
      <c r="G251" s="0" t="s">
        <v>3630</v>
      </c>
      <c r="H251" s="166"/>
      <c r="I251" s="162" t="n">
        <v>1</v>
      </c>
      <c r="J251" s="0"/>
      <c r="K251" s="0"/>
      <c r="L251" s="0"/>
      <c r="M251" s="0"/>
      <c r="N251" s="0"/>
      <c r="O251" s="0"/>
      <c r="P251" s="0"/>
      <c r="Q251" s="0"/>
      <c r="R251" s="0"/>
      <c r="S251" s="0"/>
      <c r="T251" s="162" t="n">
        <f aca="false">SUM(H251:S251)</f>
        <v>1</v>
      </c>
      <c r="U251" s="164" t="str">
        <f aca="false">CONCATENATE(D251,G251)</f>
        <v>12101CONSTRUÇÃO DOS PRÉDIOS DOS NÚCLEOS DO II E IC EM PARNAÍBA BEM COMO AMPLIAÇÃO DO POSTO AVANÇADO DO IML DA MESMA CIDADE</v>
      </c>
      <c r="V251" s="162" t="e">
        <f aca="false">VLOOKUP(U251,PRODUTOS!N:O,2,0)</f>
        <v>#N/A</v>
      </c>
      <c r="W251" s="162" t="e">
        <f aca="false">VLOOKUP(U251,PRODUTOS!N:Q,3,0)</f>
        <v>#N/A</v>
      </c>
      <c r="X251" s="162" t="e">
        <f aca="false">VLOOKUP(U251,PRODUTOS!N:Q,4,0)</f>
        <v>#N/A</v>
      </c>
      <c r="Y251" s="165" t="e">
        <f aca="false">X251/T251</f>
        <v>#N/A</v>
      </c>
      <c r="Z251" s="162"/>
      <c r="AA251" s="162"/>
      <c r="AB251" s="162"/>
    </row>
    <row r="252" customFormat="false" ht="15" hidden="false" customHeight="false" outlineLevel="0" collapsed="false">
      <c r="A252" s="43" t="n">
        <v>6</v>
      </c>
      <c r="B252" s="1" t="s">
        <v>507</v>
      </c>
      <c r="C252" s="1" t="n">
        <v>2549</v>
      </c>
      <c r="D252" s="1" t="n">
        <v>12101</v>
      </c>
      <c r="E252" s="114" t="s">
        <v>492</v>
      </c>
      <c r="F252" s="162" t="n">
        <v>20390000</v>
      </c>
      <c r="G252" s="0" t="s">
        <v>510</v>
      </c>
      <c r="H252" s="166"/>
      <c r="I252" s="162" t="n">
        <v>1</v>
      </c>
      <c r="J252" s="0" t="n">
        <v>1</v>
      </c>
      <c r="K252" s="0" t="n">
        <v>1</v>
      </c>
      <c r="L252" s="0" t="n">
        <v>1</v>
      </c>
      <c r="M252" s="0" t="n">
        <v>1</v>
      </c>
      <c r="N252" s="0" t="n">
        <v>1</v>
      </c>
      <c r="O252" s="0" t="n">
        <v>1</v>
      </c>
      <c r="P252" s="0" t="n">
        <v>1</v>
      </c>
      <c r="Q252" s="0" t="n">
        <v>1</v>
      </c>
      <c r="R252" s="0" t="n">
        <v>1</v>
      </c>
      <c r="S252" s="0" t="n">
        <v>1</v>
      </c>
      <c r="T252" s="162" t="n">
        <f aca="false">SUM(H252:S252)</f>
        <v>11</v>
      </c>
      <c r="U252" s="164" t="str">
        <f aca="false">CONCATENATE(D252,G252)</f>
        <v>12101UNIDADE REGIONAL INTEGRADA DE DIVISA (URID)</v>
      </c>
      <c r="V252" s="162" t="str">
        <f aca="false">VLOOKUP(U252,PRODUTOS!N:O,2,0)</f>
        <v>UNIDADE REGIONAL INTEGRADA DE DIVISA (URID)</v>
      </c>
      <c r="W252" s="162" t="str">
        <f aca="false">VLOOKUP(U252,PRODUTOS!N:Q,3,0)</f>
        <v>UNIDADE</v>
      </c>
      <c r="X252" s="162" t="n">
        <f aca="false">VLOOKUP(U252,PRODUTOS!N:Q,4,0)</f>
        <v>3</v>
      </c>
      <c r="Y252" s="165" t="n">
        <f aca="false">X252/T252</f>
        <v>0.272727272727273</v>
      </c>
      <c r="Z252" s="162"/>
      <c r="AA252" s="162"/>
      <c r="AB252" s="162"/>
    </row>
    <row r="253" customFormat="false" ht="15" hidden="false" customHeight="false" outlineLevel="0" collapsed="false">
      <c r="A253" s="43" t="n">
        <v>6</v>
      </c>
      <c r="B253" s="1" t="s">
        <v>537</v>
      </c>
      <c r="C253" s="1" t="n">
        <v>2157</v>
      </c>
      <c r="D253" s="1" t="n">
        <v>12101</v>
      </c>
      <c r="E253" s="114" t="s">
        <v>492</v>
      </c>
      <c r="F253" s="162" t="n">
        <v>26065000</v>
      </c>
      <c r="G253" s="0" t="s">
        <v>3631</v>
      </c>
      <c r="H253" s="166"/>
      <c r="I253" s="162"/>
      <c r="J253" s="0"/>
      <c r="K253" s="0"/>
      <c r="L253" s="162" t="n">
        <v>1</v>
      </c>
      <c r="M253" s="0"/>
      <c r="N253" s="0"/>
      <c r="O253" s="0"/>
      <c r="P253" s="0"/>
      <c r="Q253" s="0"/>
      <c r="R253" s="0"/>
      <c r="S253" s="0"/>
      <c r="T253" s="162" t="n">
        <f aca="false">SUM(H253:S253)</f>
        <v>1</v>
      </c>
      <c r="U253" s="164" t="str">
        <f aca="false">CONCATENATE(D253,G253)</f>
        <v>12101CENTRAL DE CUSTÓDIA DE VESTÍGIOS CONSTRUÍDA E COMPRA DE EQUIPAMENTOS</v>
      </c>
      <c r="V253" s="162" t="e">
        <f aca="false">VLOOKUP(U253,PRODUTOS!N:O,2,0)</f>
        <v>#N/A</v>
      </c>
      <c r="W253" s="162" t="e">
        <f aca="false">VLOOKUP(U253,PRODUTOS!N:Q,3,0)</f>
        <v>#N/A</v>
      </c>
      <c r="X253" s="162" t="e">
        <f aca="false">VLOOKUP(U253,PRODUTOS!N:Q,4,0)</f>
        <v>#N/A</v>
      </c>
      <c r="Y253" s="165" t="e">
        <f aca="false">X253/T253</f>
        <v>#N/A</v>
      </c>
      <c r="Z253" s="162"/>
      <c r="AA253" s="162"/>
      <c r="AB253" s="162"/>
    </row>
    <row r="254" customFormat="false" ht="15" hidden="false" customHeight="false" outlineLevel="0" collapsed="false">
      <c r="A254" s="43" t="n">
        <v>6</v>
      </c>
      <c r="B254" s="1" t="s">
        <v>537</v>
      </c>
      <c r="C254" s="1" t="n">
        <v>2157</v>
      </c>
      <c r="D254" s="1" t="n">
        <v>12101</v>
      </c>
      <c r="E254" s="114" t="s">
        <v>492</v>
      </c>
      <c r="F254" s="162" t="n">
        <v>26065000</v>
      </c>
      <c r="G254" s="0" t="s">
        <v>3632</v>
      </c>
      <c r="H254" s="166"/>
      <c r="I254" s="162"/>
      <c r="J254" s="0"/>
      <c r="K254" s="0"/>
      <c r="L254" s="162" t="n">
        <v>1</v>
      </c>
      <c r="M254" s="0"/>
      <c r="N254" s="0"/>
      <c r="O254" s="0"/>
      <c r="P254" s="0"/>
      <c r="Q254" s="0"/>
      <c r="R254" s="0"/>
      <c r="S254" s="0"/>
      <c r="T254" s="162" t="n">
        <f aca="false">SUM(H254:S254)</f>
        <v>1</v>
      </c>
      <c r="U254" s="164" t="str">
        <f aca="false">CONCATENATE(D254,G254)</f>
        <v>12101CENTRO INTEGRADO DE INTELIGÊNCIA E OPERAÇÕES DE SEGURANÇA PÚBLICA CONSTRUÍDO</v>
      </c>
      <c r="V254" s="162" t="e">
        <f aca="false">VLOOKUP(U254,PRODUTOS!N:O,2,0)</f>
        <v>#N/A</v>
      </c>
      <c r="W254" s="162" t="e">
        <f aca="false">VLOOKUP(U254,PRODUTOS!N:Q,3,0)</f>
        <v>#N/A</v>
      </c>
      <c r="X254" s="162" t="e">
        <f aca="false">VLOOKUP(U254,PRODUTOS!N:Q,4,0)</f>
        <v>#N/A</v>
      </c>
      <c r="Y254" s="165" t="e">
        <f aca="false">X254/T254</f>
        <v>#N/A</v>
      </c>
      <c r="Z254" s="162"/>
      <c r="AA254" s="162"/>
      <c r="AB254" s="162"/>
    </row>
    <row r="255" customFormat="false" ht="15" hidden="false" customHeight="false" outlineLevel="0" collapsed="false">
      <c r="A255" s="43" t="n">
        <v>6</v>
      </c>
      <c r="B255" s="1" t="s">
        <v>537</v>
      </c>
      <c r="C255" s="1" t="n">
        <v>2157</v>
      </c>
      <c r="D255" s="1" t="n">
        <v>12101</v>
      </c>
      <c r="E255" s="114" t="s">
        <v>492</v>
      </c>
      <c r="F255" s="162" t="n">
        <v>26065000</v>
      </c>
      <c r="G255" s="0" t="s">
        <v>3633</v>
      </c>
      <c r="H255" s="166"/>
      <c r="I255" s="162"/>
      <c r="J255" s="0"/>
      <c r="K255" s="0"/>
      <c r="L255" s="162" t="n">
        <v>1</v>
      </c>
      <c r="M255" s="0"/>
      <c r="N255" s="0"/>
      <c r="O255" s="0"/>
      <c r="P255" s="0"/>
      <c r="Q255" s="0"/>
      <c r="R255" s="0"/>
      <c r="S255" s="0"/>
      <c r="T255" s="162" t="n">
        <f aca="false">SUM(H255:S255)</f>
        <v>1</v>
      </c>
      <c r="U255" s="164" t="str">
        <f aca="false">CONCATENATE(D255,G255)</f>
        <v>12101ESTRUTURAS DO INSTITUTO DE CRIMINALÍSTICA AMPLIADA</v>
      </c>
      <c r="V255" s="162" t="e">
        <f aca="false">VLOOKUP(U255,PRODUTOS!N:O,2,0)</f>
        <v>#N/A</v>
      </c>
      <c r="W255" s="162" t="e">
        <f aca="false">VLOOKUP(U255,PRODUTOS!N:Q,3,0)</f>
        <v>#N/A</v>
      </c>
      <c r="X255" s="162" t="e">
        <f aca="false">VLOOKUP(U255,PRODUTOS!N:Q,4,0)</f>
        <v>#N/A</v>
      </c>
      <c r="Y255" s="165" t="e">
        <f aca="false">X255/T255</f>
        <v>#N/A</v>
      </c>
      <c r="Z255" s="162"/>
      <c r="AA255" s="162"/>
      <c r="AB255" s="162"/>
    </row>
    <row r="256" customFormat="false" ht="15" hidden="false" customHeight="false" outlineLevel="0" collapsed="false">
      <c r="A256" s="43" t="n">
        <v>6</v>
      </c>
      <c r="B256" s="1" t="s">
        <v>555</v>
      </c>
      <c r="C256" s="1" t="n">
        <v>2264</v>
      </c>
      <c r="D256" s="1" t="n">
        <v>12101</v>
      </c>
      <c r="E256" s="114" t="s">
        <v>492</v>
      </c>
      <c r="F256" s="162" t="n">
        <v>25165000</v>
      </c>
      <c r="G256" s="0" t="s">
        <v>3634</v>
      </c>
      <c r="H256" s="166"/>
      <c r="I256" s="162"/>
      <c r="J256" s="0"/>
      <c r="K256" s="0"/>
      <c r="L256" s="162" t="n">
        <v>1</v>
      </c>
      <c r="M256" s="0"/>
      <c r="N256" s="0"/>
      <c r="O256" s="0"/>
      <c r="P256" s="0"/>
      <c r="Q256" s="0"/>
      <c r="R256" s="0"/>
      <c r="S256" s="0"/>
      <c r="T256" s="162" t="n">
        <f aca="false">SUM(H256:S256)</f>
        <v>1</v>
      </c>
      <c r="U256" s="164" t="str">
        <f aca="false">CONCATENATE(D256,G256)</f>
        <v>12101IMPLANTAÇÃO DO CENTRO INTEGRADO DE COMBATE E CONTROLE ESTRATÉGICO</v>
      </c>
      <c r="V256" s="162" t="e">
        <f aca="false">VLOOKUP(U256,PRODUTOS!N:O,2,0)</f>
        <v>#N/A</v>
      </c>
      <c r="W256" s="162" t="e">
        <f aca="false">VLOOKUP(U256,PRODUTOS!N:Q,3,0)</f>
        <v>#N/A</v>
      </c>
      <c r="X256" s="162" t="e">
        <f aca="false">VLOOKUP(U256,PRODUTOS!N:Q,4,0)</f>
        <v>#N/A</v>
      </c>
      <c r="Y256" s="165" t="e">
        <f aca="false">X256/T256</f>
        <v>#N/A</v>
      </c>
      <c r="Z256" s="162"/>
      <c r="AA256" s="162"/>
      <c r="AB256" s="162"/>
    </row>
    <row r="257" customFormat="false" ht="15" hidden="false" customHeight="false" outlineLevel="0" collapsed="false">
      <c r="A257" s="43" t="n">
        <v>90</v>
      </c>
      <c r="B257" s="1" t="s">
        <v>571</v>
      </c>
      <c r="C257" s="1" t="n">
        <v>2534</v>
      </c>
      <c r="D257" s="1" t="n">
        <v>12101</v>
      </c>
      <c r="E257" s="114" t="s">
        <v>492</v>
      </c>
      <c r="F257" s="162" t="n">
        <v>87000000</v>
      </c>
      <c r="G257" s="0" t="s">
        <v>572</v>
      </c>
      <c r="H257" s="163" t="n">
        <v>50</v>
      </c>
      <c r="I257" s="162"/>
      <c r="J257" s="0"/>
      <c r="K257" s="0"/>
      <c r="L257" s="0"/>
      <c r="M257" s="0"/>
      <c r="N257" s="0"/>
      <c r="O257" s="0"/>
      <c r="P257" s="0"/>
      <c r="Q257" s="0"/>
      <c r="R257" s="0"/>
      <c r="S257" s="0"/>
      <c r="T257" s="162" t="n">
        <f aca="false">SUM(H257:S257)</f>
        <v>50</v>
      </c>
      <c r="U257" s="164" t="str">
        <f aca="false">CONCATENATE(D257,G257)</f>
        <v>12101AUMENTAR O CONTINGENTE DE PROFISSIONAIS DA SEGURANÇA PÚBLICA POR MEIO DE CONCURSO PÚBLICO.</v>
      </c>
      <c r="V257" s="162" t="str">
        <f aca="false">VLOOKUP(U257,PRODUTOS!N:O,2,0)</f>
        <v>AUMENTAR O CONTINGENTE DE PROFISSIONAIS DA SEGURANÇA PÚBLICA POR MEIO DE CONCURSO PÚBLICO.</v>
      </c>
      <c r="W257" s="162" t="str">
        <f aca="false">VLOOKUP(U257,PRODUTOS!N:Q,3,0)</f>
        <v>PERCENTUAL</v>
      </c>
      <c r="X257" s="162" t="n">
        <f aca="false">VLOOKUP(U257,PRODUTOS!N:Q,4,0)</f>
        <v>12.5</v>
      </c>
      <c r="Y257" s="165" t="n">
        <f aca="false">X257/T257</f>
        <v>0.25</v>
      </c>
      <c r="Z257" s="162"/>
      <c r="AA257" s="162"/>
      <c r="AB257" s="162"/>
    </row>
    <row r="258" customFormat="false" ht="15" hidden="false" customHeight="false" outlineLevel="0" collapsed="false">
      <c r="A258" s="43" t="n">
        <v>90</v>
      </c>
      <c r="B258" s="1" t="s">
        <v>571</v>
      </c>
      <c r="C258" s="1" t="n">
        <v>2534</v>
      </c>
      <c r="D258" s="1" t="n">
        <v>12101</v>
      </c>
      <c r="E258" s="114" t="s">
        <v>492</v>
      </c>
      <c r="F258" s="162" t="n">
        <v>87000000</v>
      </c>
      <c r="G258" s="0" t="s">
        <v>141</v>
      </c>
      <c r="H258" s="163" t="n">
        <v>100</v>
      </c>
      <c r="I258" s="162"/>
      <c r="J258" s="0"/>
      <c r="K258" s="0"/>
      <c r="L258" s="0"/>
      <c r="M258" s="0"/>
      <c r="N258" s="0"/>
      <c r="O258" s="0"/>
      <c r="P258" s="0"/>
      <c r="Q258" s="0"/>
      <c r="R258" s="0"/>
      <c r="S258" s="0"/>
      <c r="T258" s="162" t="n">
        <f aca="false">SUM(H258:S258)</f>
        <v>100</v>
      </c>
      <c r="U258" s="164" t="str">
        <f aca="false">CONCATENATE(D258,G258)</f>
        <v>12101GESTÃO MELHORADA</v>
      </c>
      <c r="V258" s="162" t="str">
        <f aca="false">VLOOKUP(U258,PRODUTOS!N:O,2,0)</f>
        <v>GESTÃO MELHORADA</v>
      </c>
      <c r="W258" s="162" t="str">
        <f aca="false">VLOOKUP(U258,PRODUTOS!N:Q,3,0)</f>
        <v>PERCENTUAL</v>
      </c>
      <c r="X258" s="162" t="n">
        <f aca="false">VLOOKUP(U258,PRODUTOS!N:Q,4,0)</f>
        <v>25</v>
      </c>
      <c r="Y258" s="165" t="n">
        <f aca="false">X258/T258</f>
        <v>0.25</v>
      </c>
      <c r="Z258" s="162"/>
      <c r="AA258" s="162"/>
      <c r="AB258" s="162"/>
    </row>
    <row r="259" customFormat="false" ht="15" hidden="false" customHeight="false" outlineLevel="0" collapsed="false">
      <c r="A259" s="43" t="n">
        <v>90</v>
      </c>
      <c r="B259" s="1" t="s">
        <v>571</v>
      </c>
      <c r="C259" s="1" t="n">
        <v>2534</v>
      </c>
      <c r="D259" s="1" t="n">
        <v>12101</v>
      </c>
      <c r="E259" s="114" t="s">
        <v>492</v>
      </c>
      <c r="F259" s="162" t="n">
        <v>87000000</v>
      </c>
      <c r="G259" s="0" t="s">
        <v>574</v>
      </c>
      <c r="H259" s="163" t="n">
        <v>4</v>
      </c>
      <c r="I259" s="162"/>
      <c r="J259" s="0"/>
      <c r="K259" s="0"/>
      <c r="L259" s="0"/>
      <c r="M259" s="0"/>
      <c r="N259" s="0"/>
      <c r="O259" s="0"/>
      <c r="P259" s="0"/>
      <c r="Q259" s="0"/>
      <c r="R259" s="0"/>
      <c r="S259" s="0"/>
      <c r="T259" s="162" t="n">
        <f aca="false">SUM(H259:S259)</f>
        <v>4</v>
      </c>
      <c r="U259" s="164" t="str">
        <f aca="false">CONCATENATE(D259,G259)</f>
        <v>12101REALIZAR CAMPANHAS NAS UNIDADES DE SEGURANÇA PUBLICA DE ALTA COMPLEXIDADE A FIM DE ABORDAR TEMÁTICAS RELACIONADAS À SAÚDE DO TRABALHADOR</v>
      </c>
      <c r="V259" s="162" t="str">
        <f aca="false">VLOOKUP(U259,PRODUTOS!N:O,2,0)</f>
        <v>REALIZAR CAMPANHAS NAS UNIDADES DE SEGURANÇA PUBLICA DE ALTA COMPLEXIDADE A FIM DE ABORDAR TEMÁTICAS RELACIONADAS À SAÚDE DO TRABALHADOR</v>
      </c>
      <c r="W259" s="162" t="str">
        <f aca="false">VLOOKUP(U259,PRODUTOS!N:Q,3,0)</f>
        <v>QUANTIDADE</v>
      </c>
      <c r="X259" s="162" t="n">
        <f aca="false">VLOOKUP(U259,PRODUTOS!N:Q,4,0)</f>
        <v>1</v>
      </c>
      <c r="Y259" s="165" t="n">
        <f aca="false">X259/T259</f>
        <v>0.25</v>
      </c>
      <c r="Z259" s="162"/>
      <c r="AA259" s="162"/>
      <c r="AB259" s="162"/>
    </row>
    <row r="260" customFormat="false" ht="15" hidden="false" customHeight="false" outlineLevel="0" collapsed="false">
      <c r="A260" s="43" t="n">
        <v>90</v>
      </c>
      <c r="B260" s="1" t="s">
        <v>571</v>
      </c>
      <c r="C260" s="1" t="n">
        <v>2534</v>
      </c>
      <c r="D260" s="1" t="n">
        <v>12101</v>
      </c>
      <c r="E260" s="114" t="s">
        <v>492</v>
      </c>
      <c r="F260" s="162" t="n">
        <v>87000000</v>
      </c>
      <c r="G260" s="0" t="s">
        <v>575</v>
      </c>
      <c r="H260" s="163" t="n">
        <v>100</v>
      </c>
      <c r="I260" s="162"/>
      <c r="J260" s="0"/>
      <c r="K260" s="0"/>
      <c r="L260" s="0"/>
      <c r="M260" s="0"/>
      <c r="N260" s="0"/>
      <c r="O260" s="0"/>
      <c r="P260" s="0"/>
      <c r="Q260" s="0"/>
      <c r="R260" s="0"/>
      <c r="S260" s="0"/>
      <c r="T260" s="162" t="n">
        <f aca="false">SUM(H260:S260)</f>
        <v>100</v>
      </c>
      <c r="U260" s="164" t="str">
        <f aca="false">CONCATENATE(D260,G260)</f>
        <v>12101REORGANIZAR A ESTRUTURA FORMAL DAS UNIDADES DE SEGURANÇA PÚBLICA TOMANDO-SE POR BASE CRITÉRIOS GEOECONÔMICOS, CULTURAIS, DEMOGRÁFICOS E INSTITUCIONAIS.</v>
      </c>
      <c r="V260" s="162" t="str">
        <f aca="false">VLOOKUP(U260,PRODUTOS!N:O,2,0)</f>
        <v>REORGANIZAR A ESTRUTURA FORMAL DAS UNIDADES DE SEGURANÇA PÚBLICA TOMANDO-SE POR BASE CRITÉRIOS GEOECONÔMICOS, CULTURAIS, DEMOGRÁFICOS E INSTITUCIONAIS.</v>
      </c>
      <c r="W260" s="162" t="str">
        <f aca="false">VLOOKUP(U260,PRODUTOS!N:Q,3,0)</f>
        <v>PERCENTAGEM</v>
      </c>
      <c r="X260" s="162" t="n">
        <f aca="false">VLOOKUP(U260,PRODUTOS!N:Q,4,0)</f>
        <v>25</v>
      </c>
      <c r="Y260" s="165" t="n">
        <f aca="false">X260/T260</f>
        <v>0.25</v>
      </c>
      <c r="Z260" s="162"/>
      <c r="AA260" s="162"/>
      <c r="AB260" s="162"/>
    </row>
    <row r="261" customFormat="false" ht="15" hidden="false" customHeight="false" outlineLevel="0" collapsed="false">
      <c r="A261" s="43" t="n">
        <v>90</v>
      </c>
      <c r="B261" s="1" t="s">
        <v>571</v>
      </c>
      <c r="C261" s="1" t="n">
        <v>2534</v>
      </c>
      <c r="D261" s="1" t="n">
        <v>12101</v>
      </c>
      <c r="E261" s="114" t="s">
        <v>492</v>
      </c>
      <c r="F261" s="162" t="n">
        <v>87000000</v>
      </c>
      <c r="G261" s="0" t="s">
        <v>3635</v>
      </c>
      <c r="H261" s="163" t="n">
        <v>1</v>
      </c>
      <c r="I261" s="162"/>
      <c r="J261" s="0"/>
      <c r="K261" s="0"/>
      <c r="L261" s="0"/>
      <c r="M261" s="0"/>
      <c r="N261" s="0"/>
      <c r="O261" s="0"/>
      <c r="P261" s="0"/>
      <c r="Q261" s="0"/>
      <c r="R261" s="0"/>
      <c r="S261" s="0"/>
      <c r="T261" s="162" t="n">
        <f aca="false">SUM(H261:S261)</f>
        <v>1</v>
      </c>
      <c r="U261" s="164" t="str">
        <f aca="false">CONCATENATE(D261,G261)</f>
        <v>12101CRIAR O NÚCLEO DE INTEGRAÇÃO DO CICLO POLICIAL EM TERESINA PARA ATENDER DEMANDAS RELACIONADAS À SAÚDE DO TRABALHADOR. </v>
      </c>
      <c r="V261" s="162" t="e">
        <f aca="false">VLOOKUP(U261,PRODUTOS!N:O,2,0)</f>
        <v>#N/A</v>
      </c>
      <c r="W261" s="162" t="e">
        <f aca="false">VLOOKUP(U261,PRODUTOS!N:Q,3,0)</f>
        <v>#N/A</v>
      </c>
      <c r="X261" s="162" t="e">
        <f aca="false">VLOOKUP(U261,PRODUTOS!N:Q,4,0)</f>
        <v>#N/A</v>
      </c>
      <c r="Y261" s="165" t="e">
        <f aca="false">X261/T261</f>
        <v>#N/A</v>
      </c>
      <c r="Z261" s="162"/>
      <c r="AA261" s="162"/>
      <c r="AB261" s="162"/>
    </row>
    <row r="262" customFormat="false" ht="15" hidden="false" customHeight="false" outlineLevel="0" collapsed="false">
      <c r="A262" s="43" t="n">
        <v>90</v>
      </c>
      <c r="B262" s="1" t="s">
        <v>571</v>
      </c>
      <c r="C262" s="1" t="n">
        <v>2534</v>
      </c>
      <c r="D262" s="1" t="n">
        <v>12101</v>
      </c>
      <c r="E262" s="114" t="s">
        <v>492</v>
      </c>
      <c r="F262" s="162" t="n">
        <v>87000000</v>
      </c>
      <c r="G262" s="0" t="s">
        <v>3636</v>
      </c>
      <c r="H262" s="163" t="n">
        <v>1</v>
      </c>
      <c r="I262" s="162"/>
      <c r="J262" s="0"/>
      <c r="K262" s="0"/>
      <c r="L262" s="0"/>
      <c r="M262" s="0"/>
      <c r="N262" s="0"/>
      <c r="O262" s="0"/>
      <c r="P262" s="0"/>
      <c r="Q262" s="0"/>
      <c r="R262" s="0"/>
      <c r="S262" s="0"/>
      <c r="T262" s="162" t="n">
        <f aca="false">SUM(H262:S262)</f>
        <v>1</v>
      </c>
      <c r="U262" s="164" t="str">
        <f aca="false">CONCATENATE(D262,G262)</f>
        <v>12101CRIAR O NÚCLEO INTEGRADO DE MONITORAMENTO E ACOMPANHAMENTO DA SAÚDE DO PROFISSIONAL DE SEGURANÇA PÚBLICA</v>
      </c>
      <c r="V262" s="162" t="e">
        <f aca="false">VLOOKUP(U262,PRODUTOS!N:O,2,0)</f>
        <v>#N/A</v>
      </c>
      <c r="W262" s="162" t="e">
        <f aca="false">VLOOKUP(U262,PRODUTOS!N:Q,3,0)</f>
        <v>#N/A</v>
      </c>
      <c r="X262" s="162" t="e">
        <f aca="false">VLOOKUP(U262,PRODUTOS!N:Q,4,0)</f>
        <v>#N/A</v>
      </c>
      <c r="Y262" s="165" t="e">
        <f aca="false">X262/T262</f>
        <v>#N/A</v>
      </c>
      <c r="Z262" s="162"/>
      <c r="AA262" s="162"/>
      <c r="AB262" s="162"/>
    </row>
    <row r="263" customFormat="false" ht="15" hidden="false" customHeight="false" outlineLevel="0" collapsed="false">
      <c r="A263" s="43" t="n">
        <v>90</v>
      </c>
      <c r="B263" s="1" t="s">
        <v>571</v>
      </c>
      <c r="C263" s="1" t="n">
        <v>2534</v>
      </c>
      <c r="D263" s="1" t="n">
        <v>12101</v>
      </c>
      <c r="E263" s="114" t="s">
        <v>492</v>
      </c>
      <c r="F263" s="162" t="n">
        <v>87000000</v>
      </c>
      <c r="G263" s="0" t="s">
        <v>573</v>
      </c>
      <c r="H263" s="163" t="n">
        <v>50</v>
      </c>
      <c r="I263" s="162"/>
      <c r="J263" s="0"/>
      <c r="K263" s="0"/>
      <c r="L263" s="0"/>
      <c r="M263" s="0"/>
      <c r="N263" s="0"/>
      <c r="O263" s="0"/>
      <c r="P263" s="0"/>
      <c r="Q263" s="0"/>
      <c r="R263" s="0"/>
      <c r="S263" s="0"/>
      <c r="T263" s="162" t="n">
        <f aca="false">SUM(H263:S263)</f>
        <v>50</v>
      </c>
      <c r="U263" s="164" t="str">
        <f aca="false">CONCATENATE(D263,G263)</f>
        <v>12101FORTALECIMENTO DAS ESTRUTURAS DE CORREGEDORIA, POTENCIALIZANDO A CAPACIDADE DE APURAÇÃO, DIMINUINDO O TEMPO DO TRAMITE PROCESSUAL</v>
      </c>
      <c r="V263" s="162" t="str">
        <f aca="false">VLOOKUP(U263,PRODUTOS!N:O,2,0)</f>
        <v>FORTALECIMENTO DAS ESTRUTURAS DE CORREGEDORIA, POTENCIALIZANDO A CAPACIDADE DE APURAÇÃO, DIMINUINDO O TEMPO DO TRAMITE PROCESSUAL</v>
      </c>
      <c r="W263" s="162" t="str">
        <f aca="false">VLOOKUP(U263,PRODUTOS!N:Q,3,0)</f>
        <v>PERCENTUAL</v>
      </c>
      <c r="X263" s="162" t="n">
        <f aca="false">VLOOKUP(U263,PRODUTOS!N:Q,4,0)</f>
        <v>12.5</v>
      </c>
      <c r="Y263" s="165" t="n">
        <f aca="false">X263/T263</f>
        <v>0.25</v>
      </c>
      <c r="Z263" s="162"/>
      <c r="AA263" s="162"/>
      <c r="AB263" s="162"/>
    </row>
    <row r="264" customFormat="false" ht="15" hidden="false" customHeight="false" outlineLevel="0" collapsed="false">
      <c r="A264" s="43" t="n">
        <v>1</v>
      </c>
      <c r="B264" s="1" t="s">
        <v>577</v>
      </c>
      <c r="C264" s="1" t="n">
        <v>2689</v>
      </c>
      <c r="D264" s="1" t="n">
        <v>13101</v>
      </c>
      <c r="E264" s="114" t="s">
        <v>576</v>
      </c>
      <c r="F264" s="162" t="n">
        <v>71200000</v>
      </c>
      <c r="G264" s="0" t="s">
        <v>578</v>
      </c>
      <c r="H264" s="163" t="n">
        <v>14</v>
      </c>
      <c r="I264" s="162"/>
      <c r="J264" s="0"/>
      <c r="K264" s="0"/>
      <c r="L264" s="0"/>
      <c r="M264" s="0"/>
      <c r="N264" s="0"/>
      <c r="O264" s="0"/>
      <c r="P264" s="0"/>
      <c r="Q264" s="0"/>
      <c r="R264" s="0"/>
      <c r="S264" s="0"/>
      <c r="T264" s="162" t="n">
        <f aca="false">SUM(H264:S264)</f>
        <v>14</v>
      </c>
      <c r="U264" s="164" t="str">
        <f aca="false">CONCATENATE(D264,G264)</f>
        <v>13101AGENCIAS DE ATENDIMENTO REFORMADAS</v>
      </c>
      <c r="V264" s="162" t="str">
        <f aca="false">VLOOKUP(U264,PRODUTOS!N:O,2,0)</f>
        <v>AGENCIAS DE ATENDIMENTO REFORMADAS</v>
      </c>
      <c r="W264" s="162" t="str">
        <f aca="false">VLOOKUP(U264,PRODUTOS!N:Q,3,0)</f>
        <v>UNIDADE</v>
      </c>
      <c r="X264" s="162" t="n">
        <f aca="false">VLOOKUP(U264,PRODUTOS!N:Q,4,0)</f>
        <v>8</v>
      </c>
      <c r="Y264" s="165" t="n">
        <f aca="false">X264/T264</f>
        <v>0.571428571428571</v>
      </c>
      <c r="Z264" s="162"/>
      <c r="AA264" s="162"/>
      <c r="AB264" s="162"/>
    </row>
    <row r="265" customFormat="false" ht="15" hidden="false" customHeight="false" outlineLevel="0" collapsed="false">
      <c r="A265" s="43" t="n">
        <v>1</v>
      </c>
      <c r="B265" s="1" t="s">
        <v>577</v>
      </c>
      <c r="C265" s="1" t="n">
        <v>2689</v>
      </c>
      <c r="D265" s="1" t="n">
        <v>13101</v>
      </c>
      <c r="E265" s="114" t="s">
        <v>576</v>
      </c>
      <c r="F265" s="162" t="n">
        <v>71200000</v>
      </c>
      <c r="G265" s="0" t="s">
        <v>579</v>
      </c>
      <c r="H265" s="163" t="n">
        <v>40</v>
      </c>
      <c r="I265" s="162"/>
      <c r="J265" s="0"/>
      <c r="K265" s="0"/>
      <c r="L265" s="0"/>
      <c r="M265" s="0"/>
      <c r="N265" s="0"/>
      <c r="O265" s="0"/>
      <c r="P265" s="0"/>
      <c r="Q265" s="0"/>
      <c r="R265" s="0"/>
      <c r="S265" s="0"/>
      <c r="T265" s="162" t="n">
        <f aca="false">SUM(H265:S265)</f>
        <v>40</v>
      </c>
      <c r="U265" s="164" t="str">
        <f aca="false">CONCATENATE(D265,G265)</f>
        <v>13101FROTA DE VEÍCULOS RENOVADA</v>
      </c>
      <c r="V265" s="162" t="str">
        <f aca="false">VLOOKUP(U265,PRODUTOS!N:O,2,0)</f>
        <v>FROTA DE VEÍCULOS RENOVADA</v>
      </c>
      <c r="W265" s="162" t="str">
        <f aca="false">VLOOKUP(U265,PRODUTOS!N:Q,3,0)</f>
        <v>UNIDADE</v>
      </c>
      <c r="X265" s="162" t="n">
        <f aca="false">VLOOKUP(U265,PRODUTOS!N:Q,4,0)</f>
        <v>17</v>
      </c>
      <c r="Y265" s="165" t="n">
        <f aca="false">X265/T265</f>
        <v>0.425</v>
      </c>
      <c r="Z265" s="162"/>
      <c r="AA265" s="162"/>
      <c r="AB265" s="162"/>
    </row>
    <row r="266" customFormat="false" ht="15" hidden="false" customHeight="false" outlineLevel="0" collapsed="false">
      <c r="A266" s="43" t="n">
        <v>1</v>
      </c>
      <c r="B266" s="1" t="s">
        <v>577</v>
      </c>
      <c r="C266" s="1" t="n">
        <v>2689</v>
      </c>
      <c r="D266" s="1" t="n">
        <v>13101</v>
      </c>
      <c r="E266" s="114" t="s">
        <v>576</v>
      </c>
      <c r="F266" s="162" t="n">
        <v>71200000</v>
      </c>
      <c r="G266" s="0" t="s">
        <v>580</v>
      </c>
      <c r="H266" s="163" t="n">
        <v>30</v>
      </c>
      <c r="I266" s="162"/>
      <c r="J266" s="0"/>
      <c r="K266" s="0"/>
      <c r="L266" s="0"/>
      <c r="M266" s="0"/>
      <c r="N266" s="0"/>
      <c r="O266" s="0"/>
      <c r="P266" s="0"/>
      <c r="Q266" s="0"/>
      <c r="R266" s="0"/>
      <c r="S266" s="0"/>
      <c r="T266" s="162" t="n">
        <f aca="false">SUM(H266:S266)</f>
        <v>30</v>
      </c>
      <c r="U266" s="164" t="str">
        <f aca="false">CONCATENATE(D266,G266)</f>
        <v>13101POSTOS FISCAIS CONSTRUÍDOS E/OU REFORMADOS</v>
      </c>
      <c r="V266" s="162" t="str">
        <f aca="false">VLOOKUP(U266,PRODUTOS!N:O,2,0)</f>
        <v>POSTOS FISCAIS CONSTRUÍDOS E/OU REFORMADOS</v>
      </c>
      <c r="W266" s="162" t="str">
        <f aca="false">VLOOKUP(U266,PRODUTOS!N:Q,3,0)</f>
        <v>UNIDADE</v>
      </c>
      <c r="X266" s="162" t="n">
        <f aca="false">VLOOKUP(U266,PRODUTOS!N:Q,4,0)</f>
        <v>7</v>
      </c>
      <c r="Y266" s="165" t="n">
        <f aca="false">X266/T266</f>
        <v>0.233333333333333</v>
      </c>
      <c r="Z266" s="162"/>
      <c r="AA266" s="162"/>
      <c r="AB266" s="162"/>
    </row>
    <row r="267" customFormat="false" ht="15" hidden="false" customHeight="false" outlineLevel="0" collapsed="false">
      <c r="A267" s="43" t="n">
        <v>1</v>
      </c>
      <c r="B267" s="1" t="s">
        <v>577</v>
      </c>
      <c r="C267" s="1" t="n">
        <v>2689</v>
      </c>
      <c r="D267" s="1" t="n">
        <v>13101</v>
      </c>
      <c r="E267" s="114" t="s">
        <v>576</v>
      </c>
      <c r="F267" s="162" t="n">
        <v>71200000</v>
      </c>
      <c r="G267" s="0" t="s">
        <v>3637</v>
      </c>
      <c r="H267" s="163" t="n">
        <v>1</v>
      </c>
      <c r="I267" s="162"/>
      <c r="J267" s="0"/>
      <c r="K267" s="0"/>
      <c r="L267" s="0"/>
      <c r="M267" s="0"/>
      <c r="N267" s="0"/>
      <c r="O267" s="0"/>
      <c r="P267" s="0"/>
      <c r="Q267" s="0"/>
      <c r="R267" s="0"/>
      <c r="S267" s="0"/>
      <c r="T267" s="162" t="n">
        <f aca="false">SUM(H267:S267)</f>
        <v>1</v>
      </c>
      <c r="U267" s="164" t="str">
        <f aca="false">CONCATENATE(D267,G267)</f>
        <v>13101AQUISIÇÃO DE SOLUÇÃO TECNOLÓGICA REALIZADA</v>
      </c>
      <c r="V267" s="162" t="e">
        <f aca="false">VLOOKUP(U267,PRODUTOS!N:O,2,0)</f>
        <v>#N/A</v>
      </c>
      <c r="W267" s="162" t="e">
        <f aca="false">VLOOKUP(U267,PRODUTOS!N:Q,3,0)</f>
        <v>#N/A</v>
      </c>
      <c r="X267" s="162" t="e">
        <f aca="false">VLOOKUP(U267,PRODUTOS!N:Q,4,0)</f>
        <v>#N/A</v>
      </c>
      <c r="Y267" s="165" t="e">
        <f aca="false">X267/T267</f>
        <v>#N/A</v>
      </c>
      <c r="Z267" s="162"/>
      <c r="AA267" s="162"/>
      <c r="AB267" s="162"/>
    </row>
    <row r="268" customFormat="false" ht="15" hidden="false" customHeight="false" outlineLevel="0" collapsed="false">
      <c r="A268" s="43" t="n">
        <v>1</v>
      </c>
      <c r="B268" s="1" t="s">
        <v>577</v>
      </c>
      <c r="C268" s="1" t="n">
        <v>2689</v>
      </c>
      <c r="D268" s="1" t="n">
        <v>13101</v>
      </c>
      <c r="E268" s="114" t="s">
        <v>576</v>
      </c>
      <c r="F268" s="162" t="n">
        <v>71200000</v>
      </c>
      <c r="G268" s="0" t="s">
        <v>3638</v>
      </c>
      <c r="H268" s="163" t="n">
        <v>100</v>
      </c>
      <c r="I268" s="162"/>
      <c r="J268" s="0"/>
      <c r="K268" s="0"/>
      <c r="L268" s="0"/>
      <c r="M268" s="0"/>
      <c r="N268" s="0"/>
      <c r="O268" s="0"/>
      <c r="P268" s="0"/>
      <c r="Q268" s="0"/>
      <c r="R268" s="0"/>
      <c r="S268" s="0"/>
      <c r="T268" s="162" t="n">
        <f aca="false">SUM(H268:S268)</f>
        <v>100</v>
      </c>
      <c r="U268" s="164" t="str">
        <f aca="false">CONCATENATE(D268,G268)</f>
        <v>13101PRODAF/BID IMPLEMENTADO</v>
      </c>
      <c r="V268" s="162" t="e">
        <f aca="false">VLOOKUP(U268,PRODUTOS!N:O,2,0)</f>
        <v>#N/A</v>
      </c>
      <c r="W268" s="162" t="e">
        <f aca="false">VLOOKUP(U268,PRODUTOS!N:Q,3,0)</f>
        <v>#N/A</v>
      </c>
      <c r="X268" s="162" t="e">
        <f aca="false">VLOOKUP(U268,PRODUTOS!N:Q,4,0)</f>
        <v>#N/A</v>
      </c>
      <c r="Y268" s="165" t="e">
        <f aca="false">X268/T268</f>
        <v>#N/A</v>
      </c>
      <c r="Z268" s="162"/>
      <c r="AA268" s="162"/>
      <c r="AB268" s="162"/>
    </row>
    <row r="269" customFormat="false" ht="15" hidden="false" customHeight="false" outlineLevel="0" collapsed="false">
      <c r="A269" s="43" t="n">
        <v>1</v>
      </c>
      <c r="B269" s="1" t="s">
        <v>577</v>
      </c>
      <c r="C269" s="1" t="n">
        <v>2689</v>
      </c>
      <c r="D269" s="1" t="n">
        <v>13101</v>
      </c>
      <c r="E269" s="114" t="s">
        <v>576</v>
      </c>
      <c r="F269" s="162" t="n">
        <v>71200000</v>
      </c>
      <c r="G269" s="0" t="s">
        <v>3639</v>
      </c>
      <c r="H269" s="163" t="n">
        <v>100</v>
      </c>
      <c r="I269" s="162"/>
      <c r="J269" s="0"/>
      <c r="K269" s="0"/>
      <c r="L269" s="0"/>
      <c r="M269" s="0"/>
      <c r="N269" s="0"/>
      <c r="O269" s="0"/>
      <c r="P269" s="0"/>
      <c r="Q269" s="0"/>
      <c r="R269" s="0"/>
      <c r="S269" s="0"/>
      <c r="T269" s="162" t="n">
        <f aca="false">SUM(H269:S269)</f>
        <v>100</v>
      </c>
      <c r="U269" s="164" t="str">
        <f aca="false">CONCATENATE(D269,G269)</f>
        <v>13101PROFISCO II / BID IMPLEMENTADO</v>
      </c>
      <c r="V269" s="162" t="e">
        <f aca="false">VLOOKUP(U269,PRODUTOS!N:O,2,0)</f>
        <v>#N/A</v>
      </c>
      <c r="W269" s="162" t="e">
        <f aca="false">VLOOKUP(U269,PRODUTOS!N:Q,3,0)</f>
        <v>#N/A</v>
      </c>
      <c r="X269" s="162" t="e">
        <f aca="false">VLOOKUP(U269,PRODUTOS!N:Q,4,0)</f>
        <v>#N/A</v>
      </c>
      <c r="Y269" s="165" t="e">
        <f aca="false">X269/T269</f>
        <v>#N/A</v>
      </c>
      <c r="Z269" s="162"/>
      <c r="AA269" s="162"/>
      <c r="AB269" s="162"/>
    </row>
    <row r="270" customFormat="false" ht="15" hidden="false" customHeight="false" outlineLevel="0" collapsed="false">
      <c r="A270" s="43" t="n">
        <v>90</v>
      </c>
      <c r="B270" s="1" t="s">
        <v>581</v>
      </c>
      <c r="C270" s="1" t="n">
        <v>1627</v>
      </c>
      <c r="D270" s="1" t="n">
        <v>13101</v>
      </c>
      <c r="E270" s="114" t="s">
        <v>576</v>
      </c>
      <c r="F270" s="162" t="n">
        <v>920445957</v>
      </c>
      <c r="G270" s="0" t="s">
        <v>582</v>
      </c>
      <c r="H270" s="163" t="n">
        <v>100</v>
      </c>
      <c r="I270" s="162"/>
      <c r="J270" s="0"/>
      <c r="K270" s="0"/>
      <c r="L270" s="0"/>
      <c r="M270" s="0"/>
      <c r="N270" s="0"/>
      <c r="O270" s="0"/>
      <c r="P270" s="0"/>
      <c r="Q270" s="0"/>
      <c r="R270" s="0"/>
      <c r="S270" s="0"/>
      <c r="T270" s="162" t="n">
        <f aca="false">SUM(H270:S270)</f>
        <v>100</v>
      </c>
      <c r="U270" s="164" t="str">
        <f aca="false">CONCATENATE(D270,G270)</f>
        <v>13101GESTÃO DA COORDENAÇÃO DA SEFAZ MELHORADA</v>
      </c>
      <c r="V270" s="162" t="str">
        <f aca="false">VLOOKUP(U270,PRODUTOS!N:O,2,0)</f>
        <v>GESTÃO DA COORDENAÇÃO DA SEFAZ MELHORADA</v>
      </c>
      <c r="W270" s="162" t="str">
        <f aca="false">VLOOKUP(U270,PRODUTOS!N:Q,3,0)</f>
        <v>PERCENTUAL</v>
      </c>
      <c r="X270" s="162" t="n">
        <f aca="false">VLOOKUP(U270,PRODUTOS!N:Q,4,0)</f>
        <v>20</v>
      </c>
      <c r="Y270" s="165" t="n">
        <f aca="false">X270/T270</f>
        <v>0.2</v>
      </c>
      <c r="Z270" s="162"/>
      <c r="AA270" s="162"/>
      <c r="AB270" s="162"/>
    </row>
    <row r="271" customFormat="false" ht="15" hidden="false" customHeight="false" outlineLevel="0" collapsed="false">
      <c r="A271" s="43" t="n">
        <v>1</v>
      </c>
      <c r="B271" s="1" t="s">
        <v>585</v>
      </c>
      <c r="C271" s="1" t="n">
        <v>2674</v>
      </c>
      <c r="D271" s="1" t="n">
        <v>13116</v>
      </c>
      <c r="E271" s="114" t="s">
        <v>584</v>
      </c>
      <c r="F271" s="162" t="n">
        <v>6500000</v>
      </c>
      <c r="G271" s="0" t="s">
        <v>586</v>
      </c>
      <c r="H271" s="163" t="n">
        <v>100</v>
      </c>
      <c r="I271" s="162"/>
      <c r="J271" s="0"/>
      <c r="K271" s="0"/>
      <c r="L271" s="0"/>
      <c r="M271" s="0"/>
      <c r="N271" s="0"/>
      <c r="O271" s="0"/>
      <c r="P271" s="0"/>
      <c r="Q271" s="0"/>
      <c r="R271" s="0"/>
      <c r="S271" s="0"/>
      <c r="T271" s="162" t="n">
        <f aca="false">SUM(H271:S271)</f>
        <v>100</v>
      </c>
      <c r="U271" s="164" t="str">
        <f aca="false">CONCATENATE(D271,G271)</f>
        <v>13116ADMINISTRAÇÃO TRIBUTÁRIA APRIMORADA</v>
      </c>
      <c r="V271" s="162" t="str">
        <f aca="false">VLOOKUP(U271,PRODUTOS!N:O,2,0)</f>
        <v>ADMINISTRAÇÃO TRIBUTÁRIA APRIMORADA</v>
      </c>
      <c r="W271" s="162" t="str">
        <f aca="false">VLOOKUP(U271,PRODUTOS!N:Q,3,0)</f>
        <v>PERCENTUAL</v>
      </c>
      <c r="X271" s="162" t="n">
        <f aca="false">VLOOKUP(U271,PRODUTOS!N:Q,4,0)</f>
        <v>20</v>
      </c>
      <c r="Y271" s="165" t="n">
        <f aca="false">X271/T271</f>
        <v>0.2</v>
      </c>
      <c r="Z271" s="162"/>
      <c r="AA271" s="162"/>
      <c r="AB271" s="162"/>
    </row>
    <row r="272" customFormat="false" ht="15" hidden="false" customHeight="false" outlineLevel="0" collapsed="false">
      <c r="A272" s="43" t="n">
        <v>1</v>
      </c>
      <c r="B272" s="1" t="s">
        <v>585</v>
      </c>
      <c r="C272" s="1" t="n">
        <v>2674</v>
      </c>
      <c r="D272" s="1" t="n">
        <v>13116</v>
      </c>
      <c r="E272" s="114" t="s">
        <v>584</v>
      </c>
      <c r="F272" s="162" t="n">
        <v>6500000</v>
      </c>
      <c r="G272" s="0" t="s">
        <v>592</v>
      </c>
      <c r="H272" s="163" t="n">
        <v>7</v>
      </c>
      <c r="I272" s="162"/>
      <c r="J272" s="0"/>
      <c r="K272" s="0"/>
      <c r="L272" s="0"/>
      <c r="M272" s="0"/>
      <c r="N272" s="0"/>
      <c r="O272" s="0"/>
      <c r="P272" s="0"/>
      <c r="Q272" s="0"/>
      <c r="R272" s="0"/>
      <c r="S272" s="0"/>
      <c r="T272" s="162" t="n">
        <f aca="false">SUM(H272:S272)</f>
        <v>7</v>
      </c>
      <c r="U272" s="164" t="str">
        <f aca="false">CONCATENATE(D272,G272)</f>
        <v>13116AGENCIAS E POSTOS CONSTRUÍDOS E FUNCIONANDO</v>
      </c>
      <c r="V272" s="162" t="str">
        <f aca="false">VLOOKUP(U272,PRODUTOS!N:O,2,0)</f>
        <v>AGENCIAS E POSTOS CONSTRUÍDOS E FUNCIONANDO</v>
      </c>
      <c r="W272" s="162" t="str">
        <f aca="false">VLOOKUP(U272,PRODUTOS!N:Q,3,0)</f>
        <v>UNIDADE</v>
      </c>
      <c r="X272" s="162" t="n">
        <f aca="false">VLOOKUP(U272,PRODUTOS!N:Q,4,0)</f>
        <v>1</v>
      </c>
      <c r="Y272" s="165" t="n">
        <f aca="false">X272/T272</f>
        <v>0.142857142857143</v>
      </c>
      <c r="Z272" s="162"/>
      <c r="AA272" s="162"/>
      <c r="AB272" s="162"/>
    </row>
    <row r="273" customFormat="false" ht="15" hidden="false" customHeight="false" outlineLevel="0" collapsed="false">
      <c r="A273" s="43" t="n">
        <v>1</v>
      </c>
      <c r="B273" s="1" t="s">
        <v>585</v>
      </c>
      <c r="C273" s="1" t="n">
        <v>2674</v>
      </c>
      <c r="D273" s="1" t="n">
        <v>13116</v>
      </c>
      <c r="E273" s="114" t="s">
        <v>584</v>
      </c>
      <c r="F273" s="162" t="n">
        <v>6500000</v>
      </c>
      <c r="G273" s="0" t="s">
        <v>594</v>
      </c>
      <c r="H273" s="163" t="n">
        <v>100</v>
      </c>
      <c r="I273" s="162"/>
      <c r="J273" s="0"/>
      <c r="K273" s="0"/>
      <c r="L273" s="0"/>
      <c r="M273" s="0"/>
      <c r="N273" s="0"/>
      <c r="O273" s="0"/>
      <c r="P273" s="0"/>
      <c r="Q273" s="0"/>
      <c r="R273" s="0"/>
      <c r="S273" s="0"/>
      <c r="T273" s="162" t="n">
        <f aca="false">SUM(H273:S273)</f>
        <v>100</v>
      </c>
      <c r="U273" s="164" t="str">
        <f aca="false">CONCATENATE(D273,G273)</f>
        <v>13116AQUISIÇÃO DE MOBILIÁRIO REALIZADO</v>
      </c>
      <c r="V273" s="162" t="str">
        <f aca="false">VLOOKUP(U273,PRODUTOS!N:O,2,0)</f>
        <v>AQUISIÇÃO DE MOBILIÁRIO REALIZADO</v>
      </c>
      <c r="W273" s="162" t="str">
        <f aca="false">VLOOKUP(U273,PRODUTOS!N:Q,3,0)</f>
        <v>% EXECUTADO</v>
      </c>
      <c r="X273" s="162" t="n">
        <f aca="false">VLOOKUP(U273,PRODUTOS!N:Q,4,0)</f>
        <v>20</v>
      </c>
      <c r="Y273" s="165" t="n">
        <f aca="false">X273/T273</f>
        <v>0.2</v>
      </c>
      <c r="Z273" s="162"/>
      <c r="AA273" s="162"/>
      <c r="AB273" s="162"/>
    </row>
    <row r="274" customFormat="false" ht="15" hidden="false" customHeight="false" outlineLevel="0" collapsed="false">
      <c r="A274" s="43" t="n">
        <v>1</v>
      </c>
      <c r="B274" s="1" t="s">
        <v>585</v>
      </c>
      <c r="C274" s="1" t="n">
        <v>2674</v>
      </c>
      <c r="D274" s="1" t="n">
        <v>13116</v>
      </c>
      <c r="E274" s="114" t="s">
        <v>584</v>
      </c>
      <c r="F274" s="162" t="n">
        <v>6500000</v>
      </c>
      <c r="G274" s="0" t="s">
        <v>589</v>
      </c>
      <c r="H274" s="163" t="n">
        <v>50</v>
      </c>
      <c r="I274" s="162"/>
      <c r="J274" s="0"/>
      <c r="K274" s="0"/>
      <c r="L274" s="0"/>
      <c r="M274" s="0"/>
      <c r="N274" s="0"/>
      <c r="O274" s="0"/>
      <c r="P274" s="0"/>
      <c r="Q274" s="0"/>
      <c r="R274" s="0"/>
      <c r="S274" s="0"/>
      <c r="T274" s="162" t="n">
        <f aca="false">SUM(H274:S274)</f>
        <v>50</v>
      </c>
      <c r="U274" s="164" t="str">
        <f aca="false">CONCATENATE(D274,G274)</f>
        <v>13116CAPACITAÇÃO REALIZADA</v>
      </c>
      <c r="V274" s="162" t="str">
        <f aca="false">VLOOKUP(U274,PRODUTOS!N:O,2,0)</f>
        <v>CAPACITAÇÃO REALIZADA</v>
      </c>
      <c r="W274" s="162" t="str">
        <f aca="false">VLOOKUP(U274,PRODUTOS!N:Q,3,0)</f>
        <v>CAPACITAÇÃO</v>
      </c>
      <c r="X274" s="162" t="n">
        <f aca="false">VLOOKUP(U274,PRODUTOS!N:Q,4,0)</f>
        <v>5</v>
      </c>
      <c r="Y274" s="165" t="n">
        <f aca="false">X274/T274</f>
        <v>0.1</v>
      </c>
      <c r="Z274" s="162"/>
      <c r="AA274" s="162"/>
      <c r="AB274" s="162"/>
    </row>
    <row r="275" customFormat="false" ht="15" hidden="false" customHeight="false" outlineLevel="0" collapsed="false">
      <c r="A275" s="43" t="n">
        <v>1</v>
      </c>
      <c r="B275" s="1" t="s">
        <v>585</v>
      </c>
      <c r="C275" s="1" t="n">
        <v>2674</v>
      </c>
      <c r="D275" s="1" t="n">
        <v>13116</v>
      </c>
      <c r="E275" s="114" t="s">
        <v>584</v>
      </c>
      <c r="F275" s="162" t="n">
        <v>6500000</v>
      </c>
      <c r="G275" s="0" t="s">
        <v>595</v>
      </c>
      <c r="H275" s="163" t="n">
        <v>100</v>
      </c>
      <c r="I275" s="162"/>
      <c r="J275" s="0"/>
      <c r="K275" s="0"/>
      <c r="L275" s="0"/>
      <c r="M275" s="0"/>
      <c r="N275" s="0"/>
      <c r="O275" s="0"/>
      <c r="P275" s="0"/>
      <c r="Q275" s="0"/>
      <c r="R275" s="0"/>
      <c r="S275" s="0"/>
      <c r="T275" s="162" t="n">
        <f aca="false">SUM(H275:S275)</f>
        <v>100</v>
      </c>
      <c r="U275" s="164" t="str">
        <f aca="false">CONCATENATE(D275,G275)</f>
        <v>13116EQUIPAMENTOS ADQUIRIDOS</v>
      </c>
      <c r="V275" s="162" t="str">
        <f aca="false">VLOOKUP(U275,PRODUTOS!N:O,2,0)</f>
        <v>EQUIPAMENTOS ADQUIRIDOS</v>
      </c>
      <c r="W275" s="162" t="str">
        <f aca="false">VLOOKUP(U275,PRODUTOS!N:Q,3,0)</f>
        <v>% EXECUTADO</v>
      </c>
      <c r="X275" s="162" t="n">
        <f aca="false">VLOOKUP(U275,PRODUTOS!N:Q,4,0)</f>
        <v>20</v>
      </c>
      <c r="Y275" s="165" t="n">
        <f aca="false">X275/T275</f>
        <v>0.2</v>
      </c>
      <c r="Z275" s="162"/>
      <c r="AA275" s="162"/>
      <c r="AB275" s="162"/>
    </row>
    <row r="276" customFormat="false" ht="15" hidden="false" customHeight="false" outlineLevel="0" collapsed="false">
      <c r="A276" s="43" t="n">
        <v>1</v>
      </c>
      <c r="B276" s="1" t="s">
        <v>585</v>
      </c>
      <c r="C276" s="1" t="n">
        <v>2674</v>
      </c>
      <c r="D276" s="1" t="n">
        <v>13116</v>
      </c>
      <c r="E276" s="114" t="s">
        <v>584</v>
      </c>
      <c r="F276" s="162" t="n">
        <v>6500000</v>
      </c>
      <c r="G276" s="0" t="s">
        <v>3640</v>
      </c>
      <c r="H276" s="166"/>
      <c r="I276" s="162"/>
      <c r="J276" s="0"/>
      <c r="K276" s="0"/>
      <c r="L276" s="162" t="n">
        <v>1</v>
      </c>
      <c r="M276" s="0"/>
      <c r="N276" s="0"/>
      <c r="O276" s="0"/>
      <c r="P276" s="0"/>
      <c r="Q276" s="0"/>
      <c r="R276" s="0"/>
      <c r="S276" s="0"/>
      <c r="T276" s="162" t="n">
        <f aca="false">SUM(H276:S276)</f>
        <v>1</v>
      </c>
      <c r="U276" s="164" t="str">
        <f aca="false">CONCATENATE(D276,G276)</f>
        <v>13116SEDE DA SEFAZ REFORMADA</v>
      </c>
      <c r="V276" s="162" t="e">
        <f aca="false">VLOOKUP(U276,PRODUTOS!N:O,2,0)</f>
        <v>#N/A</v>
      </c>
      <c r="W276" s="162" t="e">
        <f aca="false">VLOOKUP(U276,PRODUTOS!N:Q,3,0)</f>
        <v>#N/A</v>
      </c>
      <c r="X276" s="162" t="e">
        <f aca="false">VLOOKUP(U276,PRODUTOS!N:Q,4,0)</f>
        <v>#N/A</v>
      </c>
      <c r="Y276" s="165" t="e">
        <f aca="false">X276/T276</f>
        <v>#N/A</v>
      </c>
      <c r="Z276" s="162"/>
      <c r="AA276" s="162"/>
      <c r="AB276" s="162"/>
    </row>
    <row r="277" customFormat="false" ht="15" hidden="false" customHeight="false" outlineLevel="0" collapsed="false">
      <c r="A277" s="43" t="n">
        <v>27</v>
      </c>
      <c r="B277" s="1" t="s">
        <v>598</v>
      </c>
      <c r="C277" s="1" t="n">
        <v>2583</v>
      </c>
      <c r="D277" s="1" t="n">
        <v>13203</v>
      </c>
      <c r="E277" s="114" t="s">
        <v>597</v>
      </c>
      <c r="F277" s="162" t="n">
        <v>20000000</v>
      </c>
      <c r="G277" s="0" t="s">
        <v>599</v>
      </c>
      <c r="H277" s="163" t="n">
        <v>1000</v>
      </c>
      <c r="I277" s="162"/>
      <c r="J277" s="0"/>
      <c r="K277" s="0"/>
      <c r="L277" s="0"/>
      <c r="M277" s="0"/>
      <c r="N277" s="0"/>
      <c r="O277" s="0"/>
      <c r="P277" s="0"/>
      <c r="Q277" s="0"/>
      <c r="R277" s="0"/>
      <c r="S277" s="0"/>
      <c r="T277" s="162" t="n">
        <f aca="false">SUM(H277:S277)</f>
        <v>1000</v>
      </c>
      <c r="U277" s="164" t="str">
        <f aca="false">CONCATENATE(D277,G277)</f>
        <v>13203CONCESSÃO DE FINANCIAMENTOS</v>
      </c>
      <c r="V277" s="162" t="str">
        <f aca="false">VLOOKUP(U277,PRODUTOS!N:O,2,0)</f>
        <v>CONCESSÃO DE FINANCIAMENTOS</v>
      </c>
      <c r="W277" s="162" t="str">
        <f aca="false">VLOOKUP(U277,PRODUTOS!N:Q,3,0)</f>
        <v>EMPRESA</v>
      </c>
      <c r="X277" s="162" t="n">
        <f aca="false">VLOOKUP(U277,PRODUTOS!N:Q,4,0)</f>
        <v>250</v>
      </c>
      <c r="Y277" s="165" t="n">
        <f aca="false">X277/T277</f>
        <v>0.25</v>
      </c>
      <c r="Z277" s="162"/>
      <c r="AA277" s="162"/>
      <c r="AB277" s="162"/>
    </row>
    <row r="278" customFormat="false" ht="15" hidden="false" customHeight="false" outlineLevel="0" collapsed="false">
      <c r="A278" s="43" t="n">
        <v>90</v>
      </c>
      <c r="B278" s="1" t="s">
        <v>604</v>
      </c>
      <c r="C278" s="1" t="n">
        <v>2417</v>
      </c>
      <c r="D278" s="1" t="n">
        <v>13204</v>
      </c>
      <c r="E278" s="114" t="s">
        <v>603</v>
      </c>
      <c r="F278" s="162" t="n">
        <v>2000000</v>
      </c>
      <c r="G278" s="0" t="s">
        <v>605</v>
      </c>
      <c r="H278" s="163" t="n">
        <v>100</v>
      </c>
      <c r="I278" s="162"/>
      <c r="J278" s="0"/>
      <c r="K278" s="0"/>
      <c r="L278" s="0"/>
      <c r="M278" s="0"/>
      <c r="N278" s="0"/>
      <c r="O278" s="0"/>
      <c r="P278" s="0"/>
      <c r="Q278" s="0"/>
      <c r="R278" s="0"/>
      <c r="S278" s="0"/>
      <c r="T278" s="162" t="n">
        <f aca="false">SUM(H278:S278)</f>
        <v>100</v>
      </c>
      <c r="U278" s="164" t="str">
        <f aca="false">CONCATENATE(D278,G278)</f>
        <v>13204EMPRESAS ATENDIDAS OU BENEFICIADAS</v>
      </c>
      <c r="V278" s="162" t="str">
        <f aca="false">VLOOKUP(U278,PRODUTOS!N:O,2,0)</f>
        <v>EMPRESAS ATENDIDAS OU BENEFICIADAS</v>
      </c>
      <c r="W278" s="162" t="str">
        <f aca="false">VLOOKUP(U278,PRODUTOS!N:Q,3,0)</f>
        <v>EMPRESA</v>
      </c>
      <c r="X278" s="162" t="n">
        <f aca="false">VLOOKUP(U278,PRODUTOS!N:Q,4,0)</f>
        <v>250</v>
      </c>
      <c r="Y278" s="165" t="n">
        <f aca="false">X278/T278</f>
        <v>2.5</v>
      </c>
      <c r="Z278" s="162"/>
      <c r="AA278" s="162"/>
      <c r="AB278" s="162"/>
    </row>
    <row r="279" customFormat="false" ht="15" hidden="false" customHeight="false" outlineLevel="0" collapsed="false">
      <c r="A279" s="43" t="n">
        <v>90</v>
      </c>
      <c r="B279" s="1" t="s">
        <v>608</v>
      </c>
      <c r="C279" s="1" t="n">
        <v>2416</v>
      </c>
      <c r="D279" s="1" t="n">
        <v>13205</v>
      </c>
      <c r="E279" s="114" t="s">
        <v>607</v>
      </c>
      <c r="F279" s="162" t="n">
        <v>3000000</v>
      </c>
      <c r="G279" s="0" t="s">
        <v>609</v>
      </c>
      <c r="H279" s="163" t="n">
        <v>400</v>
      </c>
      <c r="I279" s="162"/>
      <c r="J279" s="0"/>
      <c r="K279" s="0"/>
      <c r="L279" s="0"/>
      <c r="M279" s="0"/>
      <c r="N279" s="0"/>
      <c r="O279" s="0"/>
      <c r="P279" s="0"/>
      <c r="Q279" s="0"/>
      <c r="R279" s="0"/>
      <c r="S279" s="0"/>
      <c r="T279" s="162" t="n">
        <f aca="false">SUM(H279:S279)</f>
        <v>400</v>
      </c>
      <c r="U279" s="164" t="str">
        <f aca="false">CONCATENATE(D279,G279)</f>
        <v>13205CONCESSÃO DE FINANCIAMENTOS REALIZADOS</v>
      </c>
      <c r="V279" s="162" t="str">
        <f aca="false">VLOOKUP(U279,PRODUTOS!N:O,2,0)</f>
        <v>CONCESSÃO DE FINANCIAMENTOS REALIZADOS</v>
      </c>
      <c r="W279" s="162" t="str">
        <f aca="false">VLOOKUP(U279,PRODUTOS!N:Q,3,0)</f>
        <v>EMPRESA</v>
      </c>
      <c r="X279" s="162" t="n">
        <f aca="false">VLOOKUP(U279,PRODUTOS!N:Q,4,0)</f>
        <v>100</v>
      </c>
      <c r="Y279" s="165" t="n">
        <f aca="false">X279/T279</f>
        <v>0.25</v>
      </c>
      <c r="Z279" s="162"/>
      <c r="AA279" s="162"/>
      <c r="AB279" s="162"/>
    </row>
    <row r="280" customFormat="false" ht="15" hidden="false" customHeight="false" outlineLevel="0" collapsed="false">
      <c r="A280" s="43" t="n">
        <v>10</v>
      </c>
      <c r="B280" s="1" t="s">
        <v>613</v>
      </c>
      <c r="C280" s="1" t="n">
        <v>2579</v>
      </c>
      <c r="D280" s="1" t="n">
        <v>14101</v>
      </c>
      <c r="E280" s="114" t="s">
        <v>612</v>
      </c>
      <c r="F280" s="162" t="n">
        <v>104236350</v>
      </c>
      <c r="G280" s="0" t="s">
        <v>614</v>
      </c>
      <c r="H280" s="163" t="n">
        <v>570</v>
      </c>
      <c r="I280" s="162"/>
      <c r="J280" s="0"/>
      <c r="K280" s="0"/>
      <c r="L280" s="0"/>
      <c r="M280" s="0"/>
      <c r="N280" s="0"/>
      <c r="O280" s="0"/>
      <c r="P280" s="0"/>
      <c r="Q280" s="0"/>
      <c r="R280" s="0"/>
      <c r="S280" s="0"/>
      <c r="T280" s="162" t="n">
        <f aca="false">SUM(H280:S280)</f>
        <v>570</v>
      </c>
      <c r="U280" s="164" t="str">
        <f aca="false">CONCATENATE(D280,G280)</f>
        <v>14101CONTRATAÇÃO DE PESSOAL ESPECIALIZADO PARA ATUAÇÃO NOS POLOS</v>
      </c>
      <c r="V280" s="162" t="str">
        <f aca="false">VLOOKUP(U280,PRODUTOS!N:O,2,0)</f>
        <v>CONTRATAÇÃO DE PESSOAL ESPECIALIZADO PARA ATUAÇÃO NOS POLOS</v>
      </c>
      <c r="W280" s="162" t="str">
        <f aca="false">VLOOKUP(U280,PRODUTOS!N:Q,3,0)</f>
        <v>PESSOA</v>
      </c>
      <c r="X280" s="162" t="n">
        <f aca="false">VLOOKUP(U280,PRODUTOS!N:Q,4,0)</f>
        <v>36</v>
      </c>
      <c r="Y280" s="165" t="n">
        <f aca="false">X280/T280</f>
        <v>0.0631578947368421</v>
      </c>
      <c r="Z280" s="162"/>
      <c r="AA280" s="162"/>
      <c r="AB280" s="162"/>
    </row>
    <row r="281" customFormat="false" ht="15" hidden="false" customHeight="false" outlineLevel="0" collapsed="false">
      <c r="A281" s="43" t="n">
        <v>10</v>
      </c>
      <c r="B281" s="1" t="s">
        <v>613</v>
      </c>
      <c r="C281" s="1" t="n">
        <v>2579</v>
      </c>
      <c r="D281" s="1" t="n">
        <v>14101</v>
      </c>
      <c r="E281" s="114" t="s">
        <v>612</v>
      </c>
      <c r="F281" s="162" t="n">
        <v>104236350</v>
      </c>
      <c r="G281" s="0" t="s">
        <v>617</v>
      </c>
      <c r="H281" s="163" t="n">
        <v>57</v>
      </c>
      <c r="I281" s="162"/>
      <c r="J281" s="0"/>
      <c r="K281" s="0"/>
      <c r="L281" s="0"/>
      <c r="M281" s="0"/>
      <c r="N281" s="0"/>
      <c r="O281" s="0"/>
      <c r="P281" s="0"/>
      <c r="Q281" s="0"/>
      <c r="R281" s="0"/>
      <c r="S281" s="0"/>
      <c r="T281" s="162" t="n">
        <f aca="false">SUM(H281:S281)</f>
        <v>57</v>
      </c>
      <c r="U281" s="164" t="str">
        <f aca="false">CONCATENATE(D281,G281)</f>
        <v>14101MANUTENÇÃO DOS POLOS DA UNIVERSIDADE ABERTA DO BRASIL</v>
      </c>
      <c r="V281" s="162" t="str">
        <f aca="false">VLOOKUP(U281,PRODUTOS!N:O,2,0)</f>
        <v>MANUTENÇÃO DOS POLOS DA UNIVERSIDADE ABERTA DO BRASIL</v>
      </c>
      <c r="W281" s="162" t="str">
        <f aca="false">VLOOKUP(U281,PRODUTOS!N:Q,3,0)</f>
        <v>UNIDADE</v>
      </c>
      <c r="X281" s="162" t="n">
        <f aca="false">VLOOKUP(U281,PRODUTOS!N:Q,4,0)</f>
        <v>36</v>
      </c>
      <c r="Y281" s="165" t="n">
        <f aca="false">X281/T281</f>
        <v>0.631578947368421</v>
      </c>
      <c r="Z281" s="162"/>
      <c r="AA281" s="162"/>
      <c r="AB281" s="162"/>
    </row>
    <row r="282" customFormat="false" ht="15" hidden="false" customHeight="false" outlineLevel="0" collapsed="false">
      <c r="A282" s="43" t="n">
        <v>10</v>
      </c>
      <c r="B282" s="1" t="s">
        <v>613</v>
      </c>
      <c r="C282" s="1" t="n">
        <v>2579</v>
      </c>
      <c r="D282" s="1" t="n">
        <v>14101</v>
      </c>
      <c r="E282" s="114" t="s">
        <v>612</v>
      </c>
      <c r="F282" s="162" t="n">
        <v>104236350</v>
      </c>
      <c r="G282" s="0" t="s">
        <v>618</v>
      </c>
      <c r="H282" s="163" t="n">
        <v>23</v>
      </c>
      <c r="I282" s="162"/>
      <c r="J282" s="0"/>
      <c r="K282" s="0"/>
      <c r="L282" s="0"/>
      <c r="M282" s="0"/>
      <c r="N282" s="0"/>
      <c r="O282" s="0"/>
      <c r="P282" s="0"/>
      <c r="Q282" s="0"/>
      <c r="R282" s="0"/>
      <c r="S282" s="0"/>
      <c r="T282" s="162" t="n">
        <f aca="false">SUM(H282:S282)</f>
        <v>23</v>
      </c>
      <c r="U282" s="164" t="str">
        <f aca="false">CONCATENATE(D282,G282)</f>
        <v>14101MOBILIÁRIO E EQUIPAMENTO PARA NOVOS POLOS DA UAB ADQUIRIDOS</v>
      </c>
      <c r="V282" s="162" t="str">
        <f aca="false">VLOOKUP(U282,PRODUTOS!N:O,2,0)</f>
        <v>MOBILIÁRIO E EQUIPAMENTO PARA NOVOS POLOS DA UAB ADQUIRIDOS</v>
      </c>
      <c r="W282" s="162" t="str">
        <f aca="false">VLOOKUP(U282,PRODUTOS!N:Q,3,0)</f>
        <v>UNIDADE</v>
      </c>
      <c r="X282" s="162" t="n">
        <f aca="false">VLOOKUP(U282,PRODUTOS!N:Q,4,0)</f>
        <v>9</v>
      </c>
      <c r="Y282" s="165" t="n">
        <f aca="false">X282/T282</f>
        <v>0.391304347826087</v>
      </c>
      <c r="Z282" s="162"/>
      <c r="AA282" s="162"/>
      <c r="AB282" s="162"/>
    </row>
    <row r="283" customFormat="false" ht="15" hidden="false" customHeight="false" outlineLevel="0" collapsed="false">
      <c r="A283" s="43" t="n">
        <v>10</v>
      </c>
      <c r="B283" s="1" t="s">
        <v>613</v>
      </c>
      <c r="C283" s="1" t="n">
        <v>2579</v>
      </c>
      <c r="D283" s="1" t="n">
        <v>14101</v>
      </c>
      <c r="E283" s="114" t="s">
        <v>612</v>
      </c>
      <c r="F283" s="162" t="n">
        <v>104236350</v>
      </c>
      <c r="G283" s="0" t="s">
        <v>619</v>
      </c>
      <c r="H283" s="163" t="n">
        <v>59</v>
      </c>
      <c r="I283" s="162"/>
      <c r="J283" s="0"/>
      <c r="K283" s="0"/>
      <c r="L283" s="0"/>
      <c r="M283" s="0"/>
      <c r="N283" s="0"/>
      <c r="O283" s="0"/>
      <c r="P283" s="0"/>
      <c r="Q283" s="0"/>
      <c r="R283" s="0"/>
      <c r="S283" s="0"/>
      <c r="T283" s="162" t="n">
        <f aca="false">SUM(H283:S283)</f>
        <v>59</v>
      </c>
      <c r="U283" s="164" t="str">
        <f aca="false">CONCATENATE(D283,G283)</f>
        <v>14101MOBILIÁRIO E EQUIPAMENTO PARA NÚCLEOS DA UAB ADQUIRIDOS</v>
      </c>
      <c r="V283" s="162" t="str">
        <f aca="false">VLOOKUP(U283,PRODUTOS!N:O,2,0)</f>
        <v>MOBILIÁRIO E EQUIPAMENTO PARA NÚCLEOS DA UAB ADQUIRIDOS</v>
      </c>
      <c r="W283" s="162" t="str">
        <f aca="false">VLOOKUP(U283,PRODUTOS!N:Q,3,0)</f>
        <v>UNIDADE</v>
      </c>
      <c r="X283" s="162" t="n">
        <f aca="false">VLOOKUP(U283,PRODUTOS!N:Q,4,0)</f>
        <v>20</v>
      </c>
      <c r="Y283" s="165" t="n">
        <f aca="false">X283/T283</f>
        <v>0.338983050847458</v>
      </c>
      <c r="Z283" s="162"/>
      <c r="AA283" s="162"/>
      <c r="AB283" s="162"/>
    </row>
    <row r="284" customFormat="false" ht="15" hidden="false" customHeight="false" outlineLevel="0" collapsed="false">
      <c r="A284" s="43" t="n">
        <v>10</v>
      </c>
      <c r="B284" s="1" t="s">
        <v>613</v>
      </c>
      <c r="C284" s="1" t="n">
        <v>2579</v>
      </c>
      <c r="D284" s="1" t="n">
        <v>14101</v>
      </c>
      <c r="E284" s="114" t="s">
        <v>612</v>
      </c>
      <c r="F284" s="162" t="n">
        <v>104236350</v>
      </c>
      <c r="G284" s="0" t="s">
        <v>620</v>
      </c>
      <c r="H284" s="163" t="n">
        <v>59</v>
      </c>
      <c r="I284" s="162"/>
      <c r="J284" s="0"/>
      <c r="K284" s="0"/>
      <c r="L284" s="0"/>
      <c r="M284" s="0"/>
      <c r="N284" s="0"/>
      <c r="O284" s="0"/>
      <c r="P284" s="0"/>
      <c r="Q284" s="0"/>
      <c r="R284" s="0"/>
      <c r="S284" s="0"/>
      <c r="T284" s="162" t="n">
        <f aca="false">SUM(H284:S284)</f>
        <v>59</v>
      </c>
      <c r="U284" s="164" t="str">
        <f aca="false">CONCATENATE(D284,G284)</f>
        <v>14101NÚCLEOS DE EDUCAÇÃO A DISTÂNCIA DA UAB CONSTRUÍDOS</v>
      </c>
      <c r="V284" s="162" t="str">
        <f aca="false">VLOOKUP(U284,PRODUTOS!N:O,2,0)</f>
        <v>NÚCLEOS DE EDUCAÇÃO A DISTÂNCIA DA UAB CONSTRUÍDOS</v>
      </c>
      <c r="W284" s="162" t="str">
        <f aca="false">VLOOKUP(U284,PRODUTOS!N:Q,3,0)</f>
        <v>ESPAÇO</v>
      </c>
      <c r="X284" s="162" t="n">
        <f aca="false">VLOOKUP(U284,PRODUTOS!N:Q,4,0)</f>
        <v>20</v>
      </c>
      <c r="Y284" s="165" t="n">
        <f aca="false">X284/T284</f>
        <v>0.338983050847458</v>
      </c>
      <c r="Z284" s="162"/>
      <c r="AA284" s="162"/>
      <c r="AB284" s="162"/>
    </row>
    <row r="285" customFormat="false" ht="15" hidden="false" customHeight="false" outlineLevel="0" collapsed="false">
      <c r="A285" s="43" t="n">
        <v>10</v>
      </c>
      <c r="B285" s="1" t="s">
        <v>613</v>
      </c>
      <c r="C285" s="1" t="n">
        <v>2579</v>
      </c>
      <c r="D285" s="1" t="n">
        <v>14101</v>
      </c>
      <c r="E285" s="114" t="s">
        <v>612</v>
      </c>
      <c r="F285" s="162" t="n">
        <v>104236350</v>
      </c>
      <c r="G285" s="0" t="s">
        <v>622</v>
      </c>
      <c r="H285" s="163" t="n">
        <v>23</v>
      </c>
      <c r="I285" s="162"/>
      <c r="J285" s="0"/>
      <c r="K285" s="0"/>
      <c r="L285" s="0"/>
      <c r="M285" s="0"/>
      <c r="N285" s="0"/>
      <c r="O285" s="0"/>
      <c r="P285" s="0"/>
      <c r="Q285" s="0"/>
      <c r="R285" s="0"/>
      <c r="S285" s="0"/>
      <c r="T285" s="162" t="n">
        <f aca="false">SUM(H285:S285)</f>
        <v>23</v>
      </c>
      <c r="U285" s="164" t="str">
        <f aca="false">CONCATENATE(D285,G285)</f>
        <v>14101PRÉDIOS CONSTRUÍDOS/ ADAPTADOS PARA SEDIAR POLOS DA UNIVERSIDADE ABERTA</v>
      </c>
      <c r="V285" s="162" t="str">
        <f aca="false">VLOOKUP(U285,PRODUTOS!N:O,2,0)</f>
        <v>PRÉDIOS CONSTRUÍDOS/ ADAPTADOS PARA SEDIAR POLOS DA UNIVERSIDADE ABERTA</v>
      </c>
      <c r="W285" s="162" t="str">
        <f aca="false">VLOOKUP(U285,PRODUTOS!N:Q,3,0)</f>
        <v>ESPAÇO</v>
      </c>
      <c r="X285" s="162" t="n">
        <f aca="false">VLOOKUP(U285,PRODUTOS!N:Q,4,0)</f>
        <v>9</v>
      </c>
      <c r="Y285" s="165" t="n">
        <f aca="false">X285/T285</f>
        <v>0.391304347826087</v>
      </c>
      <c r="Z285" s="162"/>
      <c r="AA285" s="162"/>
      <c r="AB285" s="162"/>
    </row>
    <row r="286" customFormat="false" ht="15" hidden="false" customHeight="false" outlineLevel="0" collapsed="false">
      <c r="A286" s="43" t="n">
        <v>10</v>
      </c>
      <c r="B286" s="1" t="s">
        <v>613</v>
      </c>
      <c r="C286" s="1" t="n">
        <v>2579</v>
      </c>
      <c r="D286" s="1" t="n">
        <v>14101</v>
      </c>
      <c r="E286" s="114" t="s">
        <v>612</v>
      </c>
      <c r="F286" s="162" t="n">
        <v>104236350</v>
      </c>
      <c r="G286" s="0" t="s">
        <v>623</v>
      </c>
      <c r="H286" s="163" t="n">
        <v>18</v>
      </c>
      <c r="I286" s="162"/>
      <c r="J286" s="0"/>
      <c r="K286" s="0"/>
      <c r="L286" s="0"/>
      <c r="M286" s="0"/>
      <c r="N286" s="0"/>
      <c r="O286" s="0"/>
      <c r="P286" s="0"/>
      <c r="Q286" s="0"/>
      <c r="R286" s="0"/>
      <c r="S286" s="0"/>
      <c r="T286" s="162" t="n">
        <f aca="false">SUM(H286:S286)</f>
        <v>18</v>
      </c>
      <c r="U286" s="164" t="str">
        <f aca="false">CONCATENATE(D286,G286)</f>
        <v>14101REFORMA E AMPLIAÇÃO DE POLOS DA UNIVERSIDADE ABERTA REALIZADAS</v>
      </c>
      <c r="V286" s="162" t="str">
        <f aca="false">VLOOKUP(U286,PRODUTOS!N:O,2,0)</f>
        <v>REFORMA E AMPLIAÇÃO DE POLOS DA UNIVERSIDADE ABERTA REALIZADAS</v>
      </c>
      <c r="W286" s="162" t="str">
        <f aca="false">VLOOKUP(U286,PRODUTOS!N:Q,3,0)</f>
        <v>ESPAÇO</v>
      </c>
      <c r="X286" s="162" t="n">
        <f aca="false">VLOOKUP(U286,PRODUTOS!N:Q,4,0)</f>
        <v>4</v>
      </c>
      <c r="Y286" s="165" t="n">
        <f aca="false">X286/T286</f>
        <v>0.222222222222222</v>
      </c>
      <c r="Z286" s="162"/>
      <c r="AA286" s="162"/>
      <c r="AB286" s="162"/>
    </row>
    <row r="287" customFormat="false" ht="15" hidden="false" customHeight="false" outlineLevel="0" collapsed="false">
      <c r="A287" s="43" t="n">
        <v>10</v>
      </c>
      <c r="B287" s="1" t="s">
        <v>613</v>
      </c>
      <c r="C287" s="1" t="n">
        <v>2579</v>
      </c>
      <c r="D287" s="1" t="n">
        <v>14101</v>
      </c>
      <c r="E287" s="114" t="s">
        <v>612</v>
      </c>
      <c r="F287" s="162" t="n">
        <v>104236350</v>
      </c>
      <c r="G287" s="0" t="s">
        <v>624</v>
      </c>
      <c r="H287" s="163" t="n">
        <v>57</v>
      </c>
      <c r="I287" s="162"/>
      <c r="J287" s="0"/>
      <c r="K287" s="0"/>
      <c r="L287" s="0"/>
      <c r="M287" s="0"/>
      <c r="N287" s="0"/>
      <c r="O287" s="0"/>
      <c r="P287" s="0"/>
      <c r="Q287" s="0"/>
      <c r="R287" s="0"/>
      <c r="S287" s="0"/>
      <c r="T287" s="162" t="n">
        <f aca="false">SUM(H287:S287)</f>
        <v>57</v>
      </c>
      <c r="U287" s="164" t="str">
        <f aca="false">CONCATENATE(D287,G287)</f>
        <v>14101VISITAS TÉCNICAS PARA MONITORAMENTO DOS POLOS E NÚCLEOS DA UAB</v>
      </c>
      <c r="V287" s="162" t="str">
        <f aca="false">VLOOKUP(U287,PRODUTOS!N:O,2,0)</f>
        <v>VISITAS TÉCNICAS PARA MONITORAMENTO DOS POLOS E NÚCLEOS DA UAB</v>
      </c>
      <c r="W287" s="162" t="str">
        <f aca="false">VLOOKUP(U287,PRODUTOS!N:Q,3,0)</f>
        <v>UNIDADE</v>
      </c>
      <c r="X287" s="162" t="n">
        <f aca="false">VLOOKUP(U287,PRODUTOS!N:Q,4,0)</f>
        <v>36</v>
      </c>
      <c r="Y287" s="165" t="n">
        <f aca="false">X287/T287</f>
        <v>0.631578947368421</v>
      </c>
      <c r="Z287" s="162"/>
      <c r="AA287" s="162"/>
      <c r="AB287" s="162"/>
    </row>
    <row r="288" customFormat="false" ht="15" hidden="false" customHeight="false" outlineLevel="0" collapsed="false">
      <c r="A288" s="43" t="n">
        <v>90</v>
      </c>
      <c r="B288" s="1" t="s">
        <v>635</v>
      </c>
      <c r="C288" s="1" t="n">
        <v>2679</v>
      </c>
      <c r="D288" s="1" t="n">
        <v>14101</v>
      </c>
      <c r="E288" s="114" t="s">
        <v>612</v>
      </c>
      <c r="F288" s="162" t="n">
        <v>717036350</v>
      </c>
      <c r="G288" s="0" t="s">
        <v>640</v>
      </c>
      <c r="H288" s="163" t="n">
        <v>22</v>
      </c>
      <c r="I288" s="162"/>
      <c r="J288" s="0"/>
      <c r="K288" s="0"/>
      <c r="L288" s="0"/>
      <c r="M288" s="0"/>
      <c r="N288" s="0"/>
      <c r="O288" s="0"/>
      <c r="P288" s="0"/>
      <c r="Q288" s="0"/>
      <c r="R288" s="0"/>
      <c r="S288" s="0"/>
      <c r="T288" s="162" t="n">
        <f aca="false">SUM(H288:S288)</f>
        <v>22</v>
      </c>
      <c r="U288" s="164" t="str">
        <f aca="false">CONCATENATE(D288,G288)</f>
        <v>14101INFRAESTRUTURA FÍSICA DA SEDE DA SEDUC E GRES MELHORADA</v>
      </c>
      <c r="V288" s="162" t="str">
        <f aca="false">VLOOKUP(U288,PRODUTOS!N:O,2,0)</f>
        <v>INFRAESTRUTURA FÍSICA DA SEDE DA SEDUC E GRES MELHORADA</v>
      </c>
      <c r="W288" s="162" t="str">
        <f aca="false">VLOOKUP(U288,PRODUTOS!N:Q,3,0)</f>
        <v>UNIDADE</v>
      </c>
      <c r="X288" s="162" t="n">
        <f aca="false">VLOOKUP(U288,PRODUTOS!N:Q,4,0)</f>
        <v>3</v>
      </c>
      <c r="Y288" s="165" t="n">
        <f aca="false">X288/T288</f>
        <v>0.136363636363636</v>
      </c>
      <c r="Z288" s="162"/>
      <c r="AA288" s="162"/>
      <c r="AB288" s="162"/>
    </row>
    <row r="289" customFormat="false" ht="15" hidden="false" customHeight="false" outlineLevel="0" collapsed="false">
      <c r="A289" s="43" t="n">
        <v>90</v>
      </c>
      <c r="B289" s="1" t="s">
        <v>635</v>
      </c>
      <c r="C289" s="1" t="n">
        <v>2679</v>
      </c>
      <c r="D289" s="1" t="n">
        <v>14101</v>
      </c>
      <c r="E289" s="114" t="s">
        <v>612</v>
      </c>
      <c r="F289" s="162" t="n">
        <v>717036350</v>
      </c>
      <c r="G289" s="0" t="s">
        <v>641</v>
      </c>
      <c r="H289" s="163" t="n">
        <v>22</v>
      </c>
      <c r="I289" s="162"/>
      <c r="J289" s="0"/>
      <c r="K289" s="0"/>
      <c r="L289" s="0"/>
      <c r="M289" s="0"/>
      <c r="N289" s="0"/>
      <c r="O289" s="0"/>
      <c r="P289" s="0"/>
      <c r="Q289" s="0"/>
      <c r="R289" s="0"/>
      <c r="S289" s="0"/>
      <c r="T289" s="162" t="n">
        <f aca="false">SUM(H289:S289)</f>
        <v>22</v>
      </c>
      <c r="U289" s="164" t="str">
        <f aca="false">CONCATENATE(D289,G289)</f>
        <v>14101MANUTENÇÃO DAS AÇÕES DA SEDUC E GRES</v>
      </c>
      <c r="V289" s="162" t="str">
        <f aca="false">VLOOKUP(U289,PRODUTOS!N:O,2,0)</f>
        <v>MANUTENÇÃO DAS AÇÕES DA SEDUC E GRES</v>
      </c>
      <c r="W289" s="162" t="str">
        <f aca="false">VLOOKUP(U289,PRODUTOS!N:Q,3,0)</f>
        <v>UNIDADE</v>
      </c>
      <c r="X289" s="162" t="n">
        <f aca="false">VLOOKUP(U289,PRODUTOS!N:Q,4,0)</f>
        <v>22</v>
      </c>
      <c r="Y289" s="165" t="n">
        <f aca="false">X289/T289</f>
        <v>1</v>
      </c>
      <c r="Z289" s="162"/>
      <c r="AA289" s="162"/>
      <c r="AB289" s="162"/>
    </row>
    <row r="290" customFormat="false" ht="15" hidden="false" customHeight="false" outlineLevel="0" collapsed="false">
      <c r="A290" s="43" t="n">
        <v>90</v>
      </c>
      <c r="B290" s="1" t="s">
        <v>635</v>
      </c>
      <c r="C290" s="1" t="n">
        <v>2679</v>
      </c>
      <c r="D290" s="1" t="n">
        <v>14101</v>
      </c>
      <c r="E290" s="114" t="s">
        <v>612</v>
      </c>
      <c r="F290" s="162" t="n">
        <v>717036350</v>
      </c>
      <c r="G290" s="0" t="s">
        <v>642</v>
      </c>
      <c r="H290" s="163" t="n">
        <v>22</v>
      </c>
      <c r="I290" s="162"/>
      <c r="J290" s="0"/>
      <c r="K290" s="0"/>
      <c r="L290" s="0"/>
      <c r="M290" s="0"/>
      <c r="N290" s="0"/>
      <c r="O290" s="0"/>
      <c r="P290" s="0"/>
      <c r="Q290" s="0"/>
      <c r="R290" s="0"/>
      <c r="S290" s="0"/>
      <c r="T290" s="162" t="n">
        <f aca="false">SUM(H290:S290)</f>
        <v>22</v>
      </c>
      <c r="U290" s="164" t="str">
        <f aca="false">CONCATENATE(D290,G290)</f>
        <v>14101PROCESSOS GERENCIAIS DA SEDUC E GRES MELHORADOS</v>
      </c>
      <c r="V290" s="162" t="str">
        <f aca="false">VLOOKUP(U290,PRODUTOS!N:O,2,0)</f>
        <v>PROCESSOS GERENCIAIS DA SEDUC E GRES MELHORADOS</v>
      </c>
      <c r="W290" s="162" t="str">
        <f aca="false">VLOOKUP(U290,PRODUTOS!N:Q,3,0)</f>
        <v>UNIDADE</v>
      </c>
      <c r="X290" s="162" t="n">
        <f aca="false">VLOOKUP(U290,PRODUTOS!N:Q,4,0)</f>
        <v>22</v>
      </c>
      <c r="Y290" s="165" t="n">
        <f aca="false">X290/T290</f>
        <v>1</v>
      </c>
      <c r="Z290" s="162"/>
      <c r="AA290" s="162"/>
      <c r="AB290" s="162"/>
    </row>
    <row r="291" customFormat="false" ht="15" hidden="false" customHeight="false" outlineLevel="0" collapsed="false">
      <c r="A291" s="43" t="n">
        <v>90</v>
      </c>
      <c r="B291" s="1" t="s">
        <v>635</v>
      </c>
      <c r="C291" s="1" t="n">
        <v>2679</v>
      </c>
      <c r="D291" s="1" t="n">
        <v>14101</v>
      </c>
      <c r="E291" s="114" t="s">
        <v>612</v>
      </c>
      <c r="F291" s="162" t="n">
        <v>717036350</v>
      </c>
      <c r="G291" s="0" t="s">
        <v>636</v>
      </c>
      <c r="H291" s="163" t="n">
        <v>2</v>
      </c>
      <c r="I291" s="162"/>
      <c r="J291" s="0"/>
      <c r="K291" s="0"/>
      <c r="L291" s="0"/>
      <c r="M291" s="0"/>
      <c r="N291" s="0"/>
      <c r="O291" s="0"/>
      <c r="P291" s="0"/>
      <c r="Q291" s="0"/>
      <c r="R291" s="0"/>
      <c r="S291" s="0"/>
      <c r="T291" s="162" t="n">
        <f aca="false">SUM(H291:S291)</f>
        <v>2</v>
      </c>
      <c r="U291" s="164" t="str">
        <f aca="false">CONCATENATE(D291,G291)</f>
        <v>14101SISTEMA DE GESTÃO EDUCACIONAL DA SEDUC IMPLEMENTADO</v>
      </c>
      <c r="V291" s="162" t="str">
        <f aca="false">VLOOKUP(U291,PRODUTOS!N:O,2,0)</f>
        <v>SISTEMA DE GESTÃO EDUCACIONAL DA SEDUC IMPLEMENTADO</v>
      </c>
      <c r="W291" s="162" t="str">
        <f aca="false">VLOOKUP(U291,PRODUTOS!N:Q,3,0)</f>
        <v>SISTEMA</v>
      </c>
      <c r="X291" s="162" t="n">
        <f aca="false">VLOOKUP(U291,PRODUTOS!N:Q,4,0)</f>
        <v>2</v>
      </c>
      <c r="Y291" s="165" t="n">
        <f aca="false">X291/T291</f>
        <v>1</v>
      </c>
      <c r="Z291" s="162"/>
      <c r="AA291" s="162"/>
      <c r="AB291" s="162"/>
    </row>
    <row r="292" customFormat="false" ht="15" hidden="false" customHeight="false" outlineLevel="0" collapsed="false">
      <c r="A292" s="43" t="n">
        <v>11</v>
      </c>
      <c r="B292" s="1" t="s">
        <v>653</v>
      </c>
      <c r="C292" s="1" t="n">
        <v>2641</v>
      </c>
      <c r="D292" s="1" t="n">
        <v>14102</v>
      </c>
      <c r="E292" s="114" t="s">
        <v>626</v>
      </c>
      <c r="F292" s="162" t="n">
        <v>376104750</v>
      </c>
      <c r="G292" s="0" t="s">
        <v>664</v>
      </c>
      <c r="H292" s="163" t="n">
        <v>40</v>
      </c>
      <c r="I292" s="162"/>
      <c r="J292" s="0"/>
      <c r="K292" s="0"/>
      <c r="L292" s="0"/>
      <c r="M292" s="0"/>
      <c r="N292" s="0"/>
      <c r="O292" s="0"/>
      <c r="P292" s="0"/>
      <c r="Q292" s="0"/>
      <c r="R292" s="0"/>
      <c r="S292" s="0"/>
      <c r="T292" s="162" t="n">
        <f aca="false">SUM(H292:S292)</f>
        <v>40</v>
      </c>
      <c r="U292" s="164" t="str">
        <f aca="false">CONCATENATE(D292,G292)</f>
        <v>14102ACERVO BIBLIOGRÁFICO PARA AS ESCOLAS DE EDUCAÇÃO PROFISSIONAL ADQUIRIDO</v>
      </c>
      <c r="V292" s="162" t="str">
        <f aca="false">VLOOKUP(U292,PRODUTOS!N:O,2,0)</f>
        <v>ACERVO BIBLIOGRÁFICO PARA AS ESCOLAS DE EDUCAÇÃO PROFISSIONAL ADQUIRIDO</v>
      </c>
      <c r="W292" s="162" t="str">
        <f aca="false">VLOOKUP(U292,PRODUTOS!N:Q,3,0)</f>
        <v>ESCOLA</v>
      </c>
      <c r="X292" s="162" t="n">
        <f aca="false">VLOOKUP(U292,PRODUTOS!N:Q,4,0)</f>
        <v>8</v>
      </c>
      <c r="Y292" s="165" t="n">
        <f aca="false">X292/T292</f>
        <v>0.2</v>
      </c>
      <c r="Z292" s="162"/>
      <c r="AA292" s="162"/>
      <c r="AB292" s="162"/>
    </row>
    <row r="293" customFormat="false" ht="15" hidden="false" customHeight="false" outlineLevel="0" collapsed="false">
      <c r="A293" s="43" t="n">
        <v>11</v>
      </c>
      <c r="B293" s="1" t="s">
        <v>653</v>
      </c>
      <c r="C293" s="1" t="n">
        <v>2641</v>
      </c>
      <c r="D293" s="1" t="n">
        <v>14102</v>
      </c>
      <c r="E293" s="114" t="s">
        <v>626</v>
      </c>
      <c r="F293" s="162" t="n">
        <v>376104750</v>
      </c>
      <c r="G293" s="0" t="s">
        <v>659</v>
      </c>
      <c r="H293" s="166" t="n">
        <v>40</v>
      </c>
      <c r="I293" s="162"/>
      <c r="J293" s="0"/>
      <c r="K293" s="0"/>
      <c r="L293" s="0"/>
      <c r="M293" s="0"/>
      <c r="N293" s="0"/>
      <c r="O293" s="0"/>
      <c r="P293" s="0"/>
      <c r="Q293" s="0"/>
      <c r="R293" s="0"/>
      <c r="S293" s="0"/>
      <c r="T293" s="162" t="n">
        <f aca="false">SUM(H293:S293)</f>
        <v>40</v>
      </c>
      <c r="U293" s="164" t="str">
        <f aca="false">CONCATENATE(D293,G293)</f>
        <v>14102MOBILIÁRIO E EQUIPAMENTO ADQUIRIDOS PARA AS ESCOLAS DE EDUCAÇÃO PROFISSIONAL</v>
      </c>
      <c r="V293" s="162" t="str">
        <f aca="false">VLOOKUP(U293,PRODUTOS!N:O,2,0)</f>
        <v>MOBILIÁRIO E EQUIPAMENTO ADQUIRIDOS PARA AS ESCOLAS DE EDUCAÇÃO PROFISSIONAL</v>
      </c>
      <c r="W293" s="162" t="str">
        <f aca="false">VLOOKUP(U293,PRODUTOS!N:Q,3,0)</f>
        <v>ESCOLA</v>
      </c>
      <c r="X293" s="162" t="n">
        <f aca="false">VLOOKUP(U293,PRODUTOS!N:Q,4,0)</f>
        <v>10</v>
      </c>
      <c r="Y293" s="165" t="n">
        <f aca="false">X293/T293</f>
        <v>0.25</v>
      </c>
      <c r="Z293" s="162"/>
      <c r="AA293" s="162"/>
      <c r="AB293" s="162"/>
    </row>
    <row r="294" customFormat="false" ht="15" hidden="false" customHeight="false" outlineLevel="0" collapsed="false">
      <c r="A294" s="43" t="n">
        <v>11</v>
      </c>
      <c r="B294" s="1" t="s">
        <v>653</v>
      </c>
      <c r="C294" s="1" t="n">
        <v>2641</v>
      </c>
      <c r="D294" s="1" t="n">
        <v>14102</v>
      </c>
      <c r="E294" s="114" t="s">
        <v>626</v>
      </c>
      <c r="F294" s="162" t="n">
        <v>376104750</v>
      </c>
      <c r="G294" s="0" t="s">
        <v>654</v>
      </c>
      <c r="H294" s="166"/>
      <c r="I294" s="162" t="n">
        <v>6</v>
      </c>
      <c r="J294" s="0" t="n">
        <v>2</v>
      </c>
      <c r="K294" s="0"/>
      <c r="L294" s="0" t="n">
        <v>2</v>
      </c>
      <c r="M294" s="0"/>
      <c r="N294" s="0"/>
      <c r="O294" s="0"/>
      <c r="P294" s="0"/>
      <c r="Q294" s="0" t="n">
        <v>1</v>
      </c>
      <c r="R294" s="0" t="n">
        <v>1</v>
      </c>
      <c r="S294" s="0"/>
      <c r="T294" s="162" t="n">
        <f aca="false">SUM(H294:S294)</f>
        <v>12</v>
      </c>
      <c r="U294" s="164" t="str">
        <f aca="false">CONCATENATE(D294,G294)</f>
        <v>14102CONSTRUÇÃO DE ESCOLAS DE EDUCAÇÃO PROFISSIONAL CONCLUÍDAS</v>
      </c>
      <c r="V294" s="162" t="str">
        <f aca="false">VLOOKUP(U294,PRODUTOS!N:O,2,0)</f>
        <v>CONSTRUÇÃO DE ESCOLAS DE EDUCAÇÃO PROFISSIONAL CONCLUÍDAS</v>
      </c>
      <c r="W294" s="162" t="str">
        <f aca="false">VLOOKUP(U294,PRODUTOS!N:Q,3,0)</f>
        <v>ESCOLA</v>
      </c>
      <c r="X294" s="162" t="n">
        <f aca="false">VLOOKUP(U294,PRODUTOS!N:Q,4,0)</f>
        <v>3</v>
      </c>
      <c r="Y294" s="165" t="n">
        <f aca="false">X294/T294</f>
        <v>0.25</v>
      </c>
      <c r="Z294" s="162"/>
      <c r="AA294" s="162"/>
      <c r="AB294" s="162"/>
    </row>
    <row r="295" customFormat="false" ht="15" hidden="false" customHeight="false" outlineLevel="0" collapsed="false">
      <c r="A295" s="43" t="n">
        <v>11</v>
      </c>
      <c r="B295" s="1" t="s">
        <v>653</v>
      </c>
      <c r="C295" s="1" t="n">
        <v>2641</v>
      </c>
      <c r="D295" s="1" t="n">
        <v>14102</v>
      </c>
      <c r="E295" s="114" t="s">
        <v>626</v>
      </c>
      <c r="F295" s="162" t="n">
        <v>376104750</v>
      </c>
      <c r="G295" s="0" t="s">
        <v>656</v>
      </c>
      <c r="H295" s="163" t="n">
        <v>40</v>
      </c>
      <c r="I295" s="162"/>
      <c r="J295" s="0"/>
      <c r="K295" s="0"/>
      <c r="L295" s="0"/>
      <c r="M295" s="0"/>
      <c r="N295" s="0"/>
      <c r="O295" s="0"/>
      <c r="P295" s="0"/>
      <c r="Q295" s="0"/>
      <c r="R295" s="0"/>
      <c r="S295" s="0"/>
      <c r="T295" s="162" t="n">
        <f aca="false">SUM(H295:S295)</f>
        <v>40</v>
      </c>
      <c r="U295" s="164" t="str">
        <f aca="false">CONCATENATE(D295,G295)</f>
        <v>14102CONSTRUÇÃO DE ESCOLAS PADRÃO</v>
      </c>
      <c r="V295" s="162" t="str">
        <f aca="false">VLOOKUP(U295,PRODUTOS!N:O,2,0)</f>
        <v>CONSTRUÇÃO DE ESCOLAS PADRÃO</v>
      </c>
      <c r="W295" s="162" t="str">
        <f aca="false">VLOOKUP(U295,PRODUTOS!N:Q,3,0)</f>
        <v>ESCOLA</v>
      </c>
      <c r="X295" s="162" t="n">
        <f aca="false">VLOOKUP(U295,PRODUTOS!N:Q,4,0)</f>
        <v>10</v>
      </c>
      <c r="Y295" s="165" t="n">
        <f aca="false">X295/T295</f>
        <v>0.25</v>
      </c>
      <c r="Z295" s="162"/>
      <c r="AA295" s="162"/>
      <c r="AB295" s="162"/>
    </row>
    <row r="296" customFormat="false" ht="15" hidden="false" customHeight="false" outlineLevel="0" collapsed="false">
      <c r="A296" s="43" t="n">
        <v>11</v>
      </c>
      <c r="B296" s="1" t="s">
        <v>653</v>
      </c>
      <c r="C296" s="1" t="n">
        <v>2641</v>
      </c>
      <c r="D296" s="1" t="n">
        <v>14102</v>
      </c>
      <c r="E296" s="114" t="s">
        <v>626</v>
      </c>
      <c r="F296" s="162" t="n">
        <v>376104750</v>
      </c>
      <c r="G296" s="0" t="s">
        <v>657</v>
      </c>
      <c r="H296" s="163" t="n">
        <v>15</v>
      </c>
      <c r="I296" s="162"/>
      <c r="J296" s="0"/>
      <c r="K296" s="0"/>
      <c r="L296" s="0"/>
      <c r="M296" s="0"/>
      <c r="N296" s="0"/>
      <c r="O296" s="0"/>
      <c r="P296" s="0"/>
      <c r="Q296" s="0"/>
      <c r="R296" s="0"/>
      <c r="S296" s="0"/>
      <c r="T296" s="162" t="n">
        <f aca="false">SUM(H296:S296)</f>
        <v>15</v>
      </c>
      <c r="U296" s="164" t="str">
        <f aca="false">CONCATENATE(D296,G296)</f>
        <v>14102ESCOLAS DE EDUCAÇÃO PROFISSIONAL AMPLIADAS</v>
      </c>
      <c r="V296" s="162" t="str">
        <f aca="false">VLOOKUP(U296,PRODUTOS!N:O,2,0)</f>
        <v>ESCOLAS DE EDUCAÇÃO PROFISSIONAL AMPLIADAS</v>
      </c>
      <c r="W296" s="162" t="str">
        <f aca="false">VLOOKUP(U296,PRODUTOS!N:Q,3,0)</f>
        <v>ESCOLA</v>
      </c>
      <c r="X296" s="162" t="n">
        <f aca="false">VLOOKUP(U296,PRODUTOS!N:Q,4,0)</f>
        <v>4</v>
      </c>
      <c r="Y296" s="165" t="n">
        <f aca="false">X296/T296</f>
        <v>0.266666666666667</v>
      </c>
      <c r="Z296" s="162"/>
      <c r="AA296" s="162"/>
      <c r="AB296" s="162"/>
    </row>
    <row r="297" customFormat="false" ht="15" hidden="false" customHeight="false" outlineLevel="0" collapsed="false">
      <c r="A297" s="43" t="n">
        <v>11</v>
      </c>
      <c r="B297" s="1" t="s">
        <v>653</v>
      </c>
      <c r="C297" s="1" t="n">
        <v>2641</v>
      </c>
      <c r="D297" s="1" t="n">
        <v>14102</v>
      </c>
      <c r="E297" s="114" t="s">
        <v>626</v>
      </c>
      <c r="F297" s="162" t="n">
        <v>376104750</v>
      </c>
      <c r="G297" s="162" t="s">
        <v>658</v>
      </c>
      <c r="H297" s="166" t="n">
        <v>15</v>
      </c>
      <c r="I297" s="162"/>
      <c r="J297" s="0"/>
      <c r="K297" s="0"/>
      <c r="L297" s="0"/>
      <c r="M297" s="0"/>
      <c r="N297" s="0"/>
      <c r="O297" s="0"/>
      <c r="P297" s="0"/>
      <c r="Q297" s="0"/>
      <c r="R297" s="0"/>
      <c r="S297" s="0"/>
      <c r="T297" s="162" t="n">
        <f aca="false">SUM(H297:S297)</f>
        <v>15</v>
      </c>
      <c r="U297" s="164" t="str">
        <f aca="false">CONCATENATE(D297,G297)</f>
        <v>14102ESCOLAS DE EDUCAÇÃO PROFISSIONAL REFORMADAS</v>
      </c>
      <c r="V297" s="162" t="str">
        <f aca="false">VLOOKUP(U297,PRODUTOS!N:O,2,0)</f>
        <v>ESCOLAS DE EDUCAÇÃO PROFISSIONAL REFORMADAS</v>
      </c>
      <c r="W297" s="162" t="str">
        <f aca="false">VLOOKUP(U297,PRODUTOS!N:Q,3,0)</f>
        <v>ESCOLA</v>
      </c>
      <c r="X297" s="162" t="n">
        <f aca="false">VLOOKUP(U297,PRODUTOS!N:Q,4,0)</f>
        <v>4</v>
      </c>
      <c r="Y297" s="165" t="n">
        <f aca="false">X297/T297</f>
        <v>0.266666666666667</v>
      </c>
      <c r="Z297" s="162"/>
      <c r="AA297" s="162"/>
      <c r="AB297" s="162"/>
    </row>
    <row r="298" customFormat="false" ht="15" hidden="false" customHeight="false" outlineLevel="0" collapsed="false">
      <c r="A298" s="43" t="n">
        <v>11</v>
      </c>
      <c r="B298" s="1" t="s">
        <v>644</v>
      </c>
      <c r="C298" s="1" t="n">
        <v>2577</v>
      </c>
      <c r="D298" s="1" t="n">
        <v>14102</v>
      </c>
      <c r="E298" s="114" t="s">
        <v>626</v>
      </c>
      <c r="F298" s="167" t="n">
        <v>103356000</v>
      </c>
      <c r="G298" s="69" t="s">
        <v>645</v>
      </c>
      <c r="H298" s="163" t="n">
        <v>9000</v>
      </c>
      <c r="I298" s="162"/>
      <c r="J298" s="0"/>
      <c r="K298" s="0"/>
      <c r="L298" s="0"/>
      <c r="M298" s="0"/>
      <c r="N298" s="0"/>
      <c r="O298" s="0"/>
      <c r="P298" s="0"/>
      <c r="Q298" s="0"/>
      <c r="R298" s="0"/>
      <c r="S298" s="0"/>
      <c r="T298" s="162" t="n">
        <f aca="false">SUM(H298:S298)</f>
        <v>9000</v>
      </c>
      <c r="U298" s="164" t="str">
        <f aca="false">CONCATENATE(D298,G298)</f>
        <v>14102MANUTENÇÃO DAS AÇÕES DO PRONATEC NAS ESCOLAS DA REDE ESTADUAL</v>
      </c>
      <c r="V298" s="162" t="str">
        <f aca="false">VLOOKUP(U298,PRODUTOS!N:O,2,0)</f>
        <v>MANUTENÇÃO DAS AÇÕES DO PRONATEC NAS ESCOLAS DA REDE ESTADUAL</v>
      </c>
      <c r="W298" s="162" t="str">
        <f aca="false">VLOOKUP(U298,PRODUTOS!N:Q,3,0)</f>
        <v>ALUNOS</v>
      </c>
      <c r="X298" s="162" t="n">
        <f aca="false">VLOOKUP(U298,PRODUTOS!N:Q,4,0)</f>
        <v>2000</v>
      </c>
      <c r="Y298" s="165" t="n">
        <f aca="false">X298/T298</f>
        <v>0.222222222222222</v>
      </c>
      <c r="Z298" s="162"/>
      <c r="AA298" s="162"/>
      <c r="AB298" s="162"/>
    </row>
    <row r="299" customFormat="false" ht="15" hidden="false" customHeight="false" outlineLevel="0" collapsed="false">
      <c r="A299" s="43" t="n">
        <v>11</v>
      </c>
      <c r="B299" s="1" t="s">
        <v>648</v>
      </c>
      <c r="C299" s="1" t="n">
        <v>2575</v>
      </c>
      <c r="D299" s="1" t="n">
        <v>14102</v>
      </c>
      <c r="E299" s="114" t="s">
        <v>626</v>
      </c>
      <c r="F299" s="162" t="n">
        <v>3717800</v>
      </c>
      <c r="G299" s="0" t="s">
        <v>649</v>
      </c>
      <c r="H299" s="163" t="n">
        <v>10080</v>
      </c>
      <c r="I299" s="162"/>
      <c r="J299" s="0"/>
      <c r="K299" s="0"/>
      <c r="L299" s="0"/>
      <c r="M299" s="0"/>
      <c r="N299" s="0"/>
      <c r="O299" s="0"/>
      <c r="P299" s="0"/>
      <c r="Q299" s="0"/>
      <c r="R299" s="0"/>
      <c r="S299" s="0"/>
      <c r="T299" s="162" t="n">
        <f aca="false">SUM(H299:S299)</f>
        <v>10080</v>
      </c>
      <c r="U299" s="164" t="str">
        <f aca="false">CONCATENATE(D299,G299)</f>
        <v>14102ESTÁGIO PARA OS ALUNOS DA REDE E-TEC REALIZADO</v>
      </c>
      <c r="V299" s="162" t="str">
        <f aca="false">VLOOKUP(U299,PRODUTOS!N:O,2,0)</f>
        <v>ESTÁGIO PARA OS ALUNOS DA REDE E-TEC REALIZADO</v>
      </c>
      <c r="W299" s="162" t="str">
        <f aca="false">VLOOKUP(U299,PRODUTOS!N:Q,3,0)</f>
        <v>ALUNOS</v>
      </c>
      <c r="X299" s="162" t="n">
        <f aca="false">VLOOKUP(U299,PRODUTOS!N:Q,4,0)</f>
        <v>2040</v>
      </c>
      <c r="Y299" s="165" t="n">
        <f aca="false">X299/T299</f>
        <v>0.202380952380952</v>
      </c>
      <c r="Z299" s="162"/>
      <c r="AA299" s="162"/>
      <c r="AB299" s="162"/>
    </row>
    <row r="300" customFormat="false" ht="15" hidden="false" customHeight="false" outlineLevel="0" collapsed="false">
      <c r="A300" s="43" t="n">
        <v>11</v>
      </c>
      <c r="B300" s="1" t="s">
        <v>653</v>
      </c>
      <c r="C300" s="1" t="n">
        <v>2641</v>
      </c>
      <c r="D300" s="1" t="n">
        <v>14102</v>
      </c>
      <c r="E300" s="114" t="s">
        <v>626</v>
      </c>
      <c r="F300" s="162" t="n">
        <v>376104750</v>
      </c>
      <c r="G300" s="162" t="s">
        <v>665</v>
      </c>
      <c r="H300" s="166" t="n">
        <v>112</v>
      </c>
      <c r="I300" s="162"/>
      <c r="J300" s="0"/>
      <c r="K300" s="0"/>
      <c r="L300" s="0"/>
      <c r="M300" s="0"/>
      <c r="N300" s="0"/>
      <c r="O300" s="0"/>
      <c r="P300" s="0"/>
      <c r="Q300" s="0"/>
      <c r="R300" s="0"/>
      <c r="S300" s="0"/>
      <c r="T300" s="162" t="n">
        <f aca="false">SUM(H300:S300)</f>
        <v>112</v>
      </c>
      <c r="U300" s="164" t="str">
        <f aca="false">CONCATENATE(D300,G300)</f>
        <v>14102HABILITAÇÃO PARA PROFESSORES DA BASE TÉCNICA GARANTIDA</v>
      </c>
      <c r="V300" s="162" t="str">
        <f aca="false">VLOOKUP(U300,PRODUTOS!N:O,2,0)</f>
        <v>HABILITAÇÃO PARA PROFESSORES DA BASE TÉCNICA GARANTIDA</v>
      </c>
      <c r="W300" s="162" t="str">
        <f aca="false">VLOOKUP(U300,PRODUTOS!N:Q,3,0)</f>
        <v>PRODUTO</v>
      </c>
      <c r="X300" s="162" t="n">
        <f aca="false">VLOOKUP(U300,PRODUTOS!N:Q,4,0)</f>
        <v>100</v>
      </c>
      <c r="Y300" s="165" t="n">
        <f aca="false">X300/T300</f>
        <v>0.892857142857143</v>
      </c>
      <c r="Z300" s="162"/>
      <c r="AA300" s="162"/>
      <c r="AB300" s="162"/>
    </row>
    <row r="301" customFormat="false" ht="15" hidden="false" customHeight="false" outlineLevel="0" collapsed="false">
      <c r="A301" s="43" t="n">
        <v>11</v>
      </c>
      <c r="B301" s="1" t="s">
        <v>648</v>
      </c>
      <c r="C301" s="1" t="n">
        <v>2575</v>
      </c>
      <c r="D301" s="1" t="n">
        <v>14102</v>
      </c>
      <c r="E301" s="114" t="s">
        <v>626</v>
      </c>
      <c r="F301" s="162" t="n">
        <v>3717800</v>
      </c>
      <c r="G301" s="0" t="s">
        <v>651</v>
      </c>
      <c r="H301" s="163" t="n">
        <v>98</v>
      </c>
      <c r="I301" s="162"/>
      <c r="J301" s="0"/>
      <c r="K301" s="0"/>
      <c r="L301" s="0"/>
      <c r="M301" s="0"/>
      <c r="N301" s="0"/>
      <c r="O301" s="0"/>
      <c r="P301" s="0"/>
      <c r="Q301" s="0"/>
      <c r="R301" s="0"/>
      <c r="S301" s="0"/>
      <c r="T301" s="162" t="n">
        <f aca="false">SUM(H301:S301)</f>
        <v>98</v>
      </c>
      <c r="U301" s="164" t="str">
        <f aca="false">CONCATENATE(D301,G301)</f>
        <v>14102LABORATÓRIOS DE INFORMÁTICA, HOSPEDAGEM E ENFERMAGEM PARA OS POLOS E-TEC ADQUIRIDOS</v>
      </c>
      <c r="V301" s="162" t="str">
        <f aca="false">VLOOKUP(U301,PRODUTOS!N:O,2,0)</f>
        <v>LABORATÓRIOS DE INFORMÁTICA, HOSPEDAGEM E ENFERMAGEM PARA OS POLOS E-TEC ADQUIRIDOS</v>
      </c>
      <c r="W301" s="162" t="str">
        <f aca="false">VLOOKUP(U301,PRODUTOS!N:Q,3,0)</f>
        <v>UNIDADE</v>
      </c>
      <c r="X301" s="162" t="n">
        <f aca="false">VLOOKUP(U301,PRODUTOS!N:Q,4,0)</f>
        <v>29</v>
      </c>
      <c r="Y301" s="165" t="n">
        <f aca="false">X301/T301</f>
        <v>0.295918367346939</v>
      </c>
      <c r="Z301" s="162"/>
      <c r="AA301" s="162"/>
      <c r="AB301" s="162"/>
    </row>
    <row r="302" customFormat="false" ht="15" hidden="false" customHeight="false" outlineLevel="0" collapsed="false">
      <c r="A302" s="43" t="n">
        <v>11</v>
      </c>
      <c r="B302" s="1" t="s">
        <v>653</v>
      </c>
      <c r="C302" s="1" t="n">
        <v>2641</v>
      </c>
      <c r="D302" s="1" t="n">
        <v>14102</v>
      </c>
      <c r="E302" s="114" t="s">
        <v>626</v>
      </c>
      <c r="F302" s="162" t="n">
        <v>376104750</v>
      </c>
      <c r="G302" s="162" t="s">
        <v>667</v>
      </c>
      <c r="H302" s="166" t="n">
        <v>40</v>
      </c>
      <c r="I302" s="162"/>
      <c r="J302" s="0"/>
      <c r="K302" s="0"/>
      <c r="L302" s="0"/>
      <c r="M302" s="0"/>
      <c r="N302" s="0"/>
      <c r="O302" s="0"/>
      <c r="P302" s="0"/>
      <c r="Q302" s="0"/>
      <c r="R302" s="0"/>
      <c r="S302" s="0"/>
      <c r="T302" s="162" t="n">
        <f aca="false">SUM(H302:S302)</f>
        <v>40</v>
      </c>
      <c r="U302" s="164" t="str">
        <f aca="false">CONCATENATE(D302,G302)</f>
        <v>14102LABORATÓRIOS PARA ESCOLAS DE EDUCAÇÃO PROFISSIONAL ADQUIRIDO</v>
      </c>
      <c r="V302" s="162" t="str">
        <f aca="false">VLOOKUP(U302,PRODUTOS!N:O,2,0)</f>
        <v>LABORATÓRIOS PARA ESCOLAS DE EDUCAÇÃO PROFISSIONAL ADQUIRIDO</v>
      </c>
      <c r="W302" s="162" t="str">
        <f aca="false">VLOOKUP(U302,PRODUTOS!N:Q,3,0)</f>
        <v>ESCOLA</v>
      </c>
      <c r="X302" s="162" t="n">
        <f aca="false">VLOOKUP(U302,PRODUTOS!N:Q,4,0)</f>
        <v>10</v>
      </c>
      <c r="Y302" s="165" t="n">
        <f aca="false">X302/T302</f>
        <v>0.25</v>
      </c>
      <c r="Z302" s="162"/>
      <c r="AA302" s="162"/>
      <c r="AB302" s="162"/>
    </row>
    <row r="303" customFormat="false" ht="15" hidden="false" customHeight="false" outlineLevel="0" collapsed="false">
      <c r="A303" s="43" t="n">
        <v>11</v>
      </c>
      <c r="B303" s="1" t="s">
        <v>661</v>
      </c>
      <c r="C303" s="1" t="n">
        <v>2649</v>
      </c>
      <c r="D303" s="1" t="n">
        <v>14102</v>
      </c>
      <c r="E303" s="114" t="s">
        <v>626</v>
      </c>
      <c r="F303" s="162" t="n">
        <v>123975900</v>
      </c>
      <c r="G303" s="0" t="s">
        <v>662</v>
      </c>
      <c r="H303" s="163" t="n">
        <v>36500</v>
      </c>
      <c r="I303" s="162"/>
      <c r="J303" s="0"/>
      <c r="K303" s="0"/>
      <c r="L303" s="0"/>
      <c r="M303" s="0"/>
      <c r="N303" s="0"/>
      <c r="O303" s="0"/>
      <c r="P303" s="0"/>
      <c r="Q303" s="0"/>
      <c r="R303" s="0"/>
      <c r="S303" s="0"/>
      <c r="T303" s="162" t="n">
        <f aca="false">SUM(H303:S303)</f>
        <v>36500</v>
      </c>
      <c r="U303" s="164" t="str">
        <f aca="false">CONCATENATE(D303,G303)</f>
        <v>14102MANUTENÇÃO DAS AÇÕES DO PROJOVEM URBANO NAS ESCOLAS DA REDE ESTADUAL</v>
      </c>
      <c r="V303" s="162" t="str">
        <f aca="false">VLOOKUP(U303,PRODUTOS!N:O,2,0)</f>
        <v>MANUTENÇÃO DAS AÇÕES DO PROJOVEM URBANO NAS ESCOLAS DA REDE ESTADUAL</v>
      </c>
      <c r="W303" s="162" t="str">
        <f aca="false">VLOOKUP(U303,PRODUTOS!N:Q,3,0)</f>
        <v>ALUNOS</v>
      </c>
      <c r="X303" s="162" t="n">
        <f aca="false">VLOOKUP(U303,PRODUTOS!N:Q,4,0)</f>
        <v>7000</v>
      </c>
      <c r="Y303" s="165" t="n">
        <f aca="false">X303/T303</f>
        <v>0.191780821917808</v>
      </c>
      <c r="Z303" s="162"/>
      <c r="AA303" s="162"/>
      <c r="AB303" s="162"/>
    </row>
    <row r="304" customFormat="false" ht="15" hidden="false" customHeight="false" outlineLevel="0" collapsed="false">
      <c r="A304" s="43" t="n">
        <v>12</v>
      </c>
      <c r="B304" s="1" t="s">
        <v>707</v>
      </c>
      <c r="C304" s="1" t="n">
        <v>2594</v>
      </c>
      <c r="D304" s="1" t="n">
        <v>14102</v>
      </c>
      <c r="E304" s="114" t="s">
        <v>626</v>
      </c>
      <c r="F304" s="162" t="n">
        <v>783101920</v>
      </c>
      <c r="G304" s="0" t="s">
        <v>708</v>
      </c>
      <c r="H304" s="163" t="n">
        <v>6700</v>
      </c>
      <c r="I304" s="162"/>
      <c r="J304" s="0"/>
      <c r="K304" s="0"/>
      <c r="L304" s="0"/>
      <c r="M304" s="0"/>
      <c r="N304" s="0"/>
      <c r="O304" s="0"/>
      <c r="P304" s="0"/>
      <c r="Q304" s="0"/>
      <c r="R304" s="0"/>
      <c r="S304" s="0"/>
      <c r="T304" s="162" t="n">
        <f aca="false">SUM(H304:S304)</f>
        <v>6700</v>
      </c>
      <c r="U304" s="164" t="str">
        <f aca="false">CONCATENATE(D304,G304)</f>
        <v>14102BANCO DE GESTORES DA SEDUC IMPLANTADO</v>
      </c>
      <c r="V304" s="162" t="str">
        <f aca="false">VLOOKUP(U304,PRODUTOS!N:O,2,0)</f>
        <v>BANCO DE GESTORES DA SEDUC IMPLANTADO</v>
      </c>
      <c r="W304" s="162" t="str">
        <f aca="false">VLOOKUP(U304,PRODUTOS!N:Q,3,0)</f>
        <v>PESSOA</v>
      </c>
      <c r="X304" s="162" t="n">
        <f aca="false">VLOOKUP(U304,PRODUTOS!N:Q,4,0)</f>
        <v>6700</v>
      </c>
      <c r="Y304" s="165" t="n">
        <f aca="false">X304/T304</f>
        <v>1</v>
      </c>
      <c r="Z304" s="162"/>
      <c r="AA304" s="162"/>
      <c r="AB304" s="162"/>
    </row>
    <row r="305" customFormat="false" ht="15" hidden="false" customHeight="false" outlineLevel="0" collapsed="false">
      <c r="A305" s="43" t="n">
        <v>12</v>
      </c>
      <c r="B305" s="1" t="s">
        <v>695</v>
      </c>
      <c r="C305" s="1" t="n">
        <v>2648</v>
      </c>
      <c r="D305" s="1" t="n">
        <v>14102</v>
      </c>
      <c r="E305" s="114" t="s">
        <v>626</v>
      </c>
      <c r="F305" s="162" t="n">
        <v>30700000</v>
      </c>
      <c r="G305" s="0" t="s">
        <v>696</v>
      </c>
      <c r="H305" s="163" t="n">
        <v>19672</v>
      </c>
      <c r="I305" s="162"/>
      <c r="J305" s="0"/>
      <c r="K305" s="0"/>
      <c r="L305" s="0"/>
      <c r="M305" s="0"/>
      <c r="N305" s="0"/>
      <c r="O305" s="0"/>
      <c r="P305" s="0"/>
      <c r="Q305" s="0"/>
      <c r="R305" s="0"/>
      <c r="S305" s="0"/>
      <c r="T305" s="162" t="n">
        <f aca="false">SUM(H305:S305)</f>
        <v>19672</v>
      </c>
      <c r="U305" s="164" t="str">
        <f aca="false">CONCATENATE(D305,G305)</f>
        <v>14102BOLSA PARA OS ALUNOS DO PROJETO POUPANÇA JOVEM GARANTIDA</v>
      </c>
      <c r="V305" s="162" t="str">
        <f aca="false">VLOOKUP(U305,PRODUTOS!N:O,2,0)</f>
        <v>BOLSA PARA OS ALUNOS DO PROJETO POUPANÇA JOVEM GARANTIDA</v>
      </c>
      <c r="W305" s="162" t="str">
        <f aca="false">VLOOKUP(U305,PRODUTOS!N:Q,3,0)</f>
        <v>ALUNOS</v>
      </c>
      <c r="X305" s="162" t="n">
        <f aca="false">VLOOKUP(U305,PRODUTOS!N:Q,4,0)</f>
        <v>11839</v>
      </c>
      <c r="Y305" s="165" t="n">
        <f aca="false">X305/T305</f>
        <v>0.601819845465636</v>
      </c>
      <c r="Z305" s="162"/>
      <c r="AA305" s="162"/>
      <c r="AB305" s="162"/>
    </row>
    <row r="306" customFormat="false" ht="15" hidden="false" customHeight="false" outlineLevel="0" collapsed="false">
      <c r="A306" s="43" t="n">
        <v>12</v>
      </c>
      <c r="B306" s="1" t="s">
        <v>707</v>
      </c>
      <c r="C306" s="1" t="n">
        <v>2594</v>
      </c>
      <c r="D306" s="1" t="n">
        <v>14102</v>
      </c>
      <c r="E306" s="114" t="s">
        <v>626</v>
      </c>
      <c r="F306" s="162" t="n">
        <v>783101920</v>
      </c>
      <c r="G306" s="0" t="s">
        <v>709</v>
      </c>
      <c r="H306" s="163" t="n">
        <v>32928</v>
      </c>
      <c r="I306" s="162"/>
      <c r="J306" s="0"/>
      <c r="K306" s="0"/>
      <c r="L306" s="0"/>
      <c r="M306" s="0"/>
      <c r="N306" s="0"/>
      <c r="O306" s="0"/>
      <c r="P306" s="0"/>
      <c r="Q306" s="0"/>
      <c r="R306" s="0"/>
      <c r="S306" s="0"/>
      <c r="T306" s="162" t="n">
        <f aca="false">SUM(H306:S306)</f>
        <v>32928</v>
      </c>
      <c r="U306" s="164" t="str">
        <f aca="false">CONCATENATE(D306,G306)</f>
        <v>14102CONSELHEIROS, TÉCNICOS DE CONSELHOS E NÚCLEO GESTOR DAS ESCOLAS CAPACITADOS</v>
      </c>
      <c r="V306" s="162" t="str">
        <f aca="false">VLOOKUP(U306,PRODUTOS!N:O,2,0)</f>
        <v>CONSELHEIROS, TÉCNICOS DE CONSELHOS E NÚCLEO GESTOR DAS ESCOLAS CAPACITADOS</v>
      </c>
      <c r="W306" s="162" t="str">
        <f aca="false">VLOOKUP(U306,PRODUTOS!N:Q,3,0)</f>
        <v>PESSOA</v>
      </c>
      <c r="X306" s="162" t="n">
        <f aca="false">VLOOKUP(U306,PRODUTOS!N:Q,4,0)</f>
        <v>8300</v>
      </c>
      <c r="Y306" s="165" t="n">
        <f aca="false">X306/T306</f>
        <v>0.252065111758989</v>
      </c>
      <c r="Z306" s="162"/>
      <c r="AA306" s="162"/>
      <c r="AB306" s="162"/>
    </row>
    <row r="307" customFormat="false" ht="15" hidden="false" customHeight="false" outlineLevel="0" collapsed="false">
      <c r="A307" s="43" t="n">
        <v>12</v>
      </c>
      <c r="B307" s="1" t="s">
        <v>707</v>
      </c>
      <c r="C307" s="1" t="n">
        <v>2594</v>
      </c>
      <c r="D307" s="1" t="n">
        <v>14102</v>
      </c>
      <c r="E307" s="114" t="s">
        <v>626</v>
      </c>
      <c r="F307" s="162" t="n">
        <v>783101920</v>
      </c>
      <c r="G307" s="0" t="s">
        <v>710</v>
      </c>
      <c r="H307" s="163" t="n">
        <v>664</v>
      </c>
      <c r="I307" s="162"/>
      <c r="J307" s="0"/>
      <c r="K307" s="0"/>
      <c r="L307" s="0"/>
      <c r="M307" s="0"/>
      <c r="N307" s="0"/>
      <c r="O307" s="0"/>
      <c r="P307" s="0"/>
      <c r="Q307" s="0"/>
      <c r="R307" s="0"/>
      <c r="S307" s="0"/>
      <c r="T307" s="162" t="n">
        <f aca="false">SUM(H307:S307)</f>
        <v>664</v>
      </c>
      <c r="U307" s="164" t="str">
        <f aca="false">CONCATENATE(D307,G307)</f>
        <v>14102EXECUÇÃO DAS AÇÕES DOS PROGRAMAS DE GESTÃO ESCOLAR GARANTIDA</v>
      </c>
      <c r="V307" s="162" t="str">
        <f aca="false">VLOOKUP(U307,PRODUTOS!N:O,2,0)</f>
        <v>EXECUÇÃO DAS AÇÕES DOS PROGRAMAS DE GESTÃO ESCOLAR GARANTIDA</v>
      </c>
      <c r="W307" s="162" t="str">
        <f aca="false">VLOOKUP(U307,PRODUTOS!N:Q,3,0)</f>
        <v>ESCOLA</v>
      </c>
      <c r="X307" s="162" t="n">
        <f aca="false">VLOOKUP(U307,PRODUTOS!N:Q,4,0)</f>
        <v>660</v>
      </c>
      <c r="Y307" s="165" t="n">
        <f aca="false">X307/T307</f>
        <v>0.993975903614458</v>
      </c>
      <c r="Z307" s="162"/>
      <c r="AA307" s="162"/>
      <c r="AB307" s="162"/>
    </row>
    <row r="308" customFormat="false" ht="15" hidden="false" customHeight="false" outlineLevel="0" collapsed="false">
      <c r="A308" s="43" t="n">
        <v>12</v>
      </c>
      <c r="B308" s="1" t="s">
        <v>672</v>
      </c>
      <c r="C308" s="1" t="n">
        <v>2740</v>
      </c>
      <c r="D308" s="1" t="n">
        <v>14102</v>
      </c>
      <c r="E308" s="114" t="s">
        <v>626</v>
      </c>
      <c r="F308" s="162" t="n">
        <v>521086250</v>
      </c>
      <c r="G308" s="0" t="s">
        <v>676</v>
      </c>
      <c r="H308" s="163" t="n">
        <v>36</v>
      </c>
      <c r="I308" s="162"/>
      <c r="J308" s="0"/>
      <c r="K308" s="0"/>
      <c r="L308" s="0"/>
      <c r="M308" s="0"/>
      <c r="N308" s="0"/>
      <c r="O308" s="0"/>
      <c r="P308" s="0"/>
      <c r="Q308" s="0"/>
      <c r="R308" s="0"/>
      <c r="S308" s="0"/>
      <c r="T308" s="162" t="n">
        <f aca="false">SUM(H308:S308)</f>
        <v>36</v>
      </c>
      <c r="U308" s="164" t="str">
        <f aca="false">CONCATENATE(D308,G308)</f>
        <v>14102EXPANSÃO DAS ESCOLAS DE EDUCAÇÃO EM TEMPO INTEGRAL</v>
      </c>
      <c r="V308" s="162" t="str">
        <f aca="false">VLOOKUP(U308,PRODUTOS!N:O,2,0)</f>
        <v>EXPANSÃO DAS ESCOLAS DE EDUCAÇÃO EM TEMPO INTEGRAL</v>
      </c>
      <c r="W308" s="162" t="str">
        <f aca="false">VLOOKUP(U308,PRODUTOS!N:Q,3,0)</f>
        <v>ESCOLA</v>
      </c>
      <c r="X308" s="162" t="n">
        <f aca="false">VLOOKUP(U308,PRODUTOS!N:Q,4,0)</f>
        <v>10</v>
      </c>
      <c r="Y308" s="165" t="n">
        <f aca="false">X308/T308</f>
        <v>0.277777777777778</v>
      </c>
      <c r="Z308" s="162"/>
      <c r="AA308" s="162"/>
      <c r="AB308" s="162"/>
    </row>
    <row r="309" customFormat="false" ht="15" hidden="false" customHeight="false" outlineLevel="0" collapsed="false">
      <c r="A309" s="43" t="n">
        <v>12</v>
      </c>
      <c r="B309" s="1" t="s">
        <v>672</v>
      </c>
      <c r="C309" s="1" t="n">
        <v>2740</v>
      </c>
      <c r="D309" s="1" t="n">
        <v>14102</v>
      </c>
      <c r="E309" s="114" t="s">
        <v>626</v>
      </c>
      <c r="F309" s="162" t="n">
        <v>521086250</v>
      </c>
      <c r="G309" s="0" t="s">
        <v>673</v>
      </c>
      <c r="H309" s="163" t="n">
        <v>900</v>
      </c>
      <c r="I309" s="162"/>
      <c r="J309" s="0"/>
      <c r="K309" s="0"/>
      <c r="L309" s="0"/>
      <c r="M309" s="0"/>
      <c r="N309" s="0"/>
      <c r="O309" s="0"/>
      <c r="P309" s="0"/>
      <c r="Q309" s="0"/>
      <c r="R309" s="0"/>
      <c r="S309" s="0"/>
      <c r="T309" s="162" t="n">
        <f aca="false">SUM(H309:S309)</f>
        <v>900</v>
      </c>
      <c r="U309" s="164" t="str">
        <f aca="false">CONCATENATE(D309,G309)</f>
        <v>14102EXPANSÃO E MELHORIA DA EDUCAÇÃO BÁSICA COM UTILIZAÇÃO DA MEDIAÇÃO TECNOLÓGICA</v>
      </c>
      <c r="V309" s="162" t="str">
        <f aca="false">VLOOKUP(U309,PRODUTOS!N:O,2,0)</f>
        <v>EXPANSÃO E MELHORIA DA EDUCAÇÃO BÁSICA COM UTILIZAÇÃO DA MEDIAÇÃO TECNOLÓGICA</v>
      </c>
      <c r="W309" s="162" t="str">
        <f aca="false">VLOOKUP(U309,PRODUTOS!N:Q,3,0)</f>
        <v>SALAS</v>
      </c>
      <c r="X309" s="162" t="n">
        <f aca="false">VLOOKUP(U309,PRODUTOS!N:Q,4,0)</f>
        <v>100</v>
      </c>
      <c r="Y309" s="165" t="n">
        <f aca="false">X309/T309</f>
        <v>0.111111111111111</v>
      </c>
      <c r="Z309" s="162"/>
      <c r="AA309" s="162"/>
      <c r="AB309" s="162"/>
    </row>
    <row r="310" customFormat="false" ht="15" hidden="false" customHeight="false" outlineLevel="0" collapsed="false">
      <c r="A310" s="43" t="n">
        <v>12</v>
      </c>
      <c r="B310" s="1" t="s">
        <v>672</v>
      </c>
      <c r="C310" s="1" t="n">
        <v>2740</v>
      </c>
      <c r="D310" s="1" t="n">
        <v>14102</v>
      </c>
      <c r="E310" s="114" t="s">
        <v>626</v>
      </c>
      <c r="F310" s="162" t="n">
        <v>521086250</v>
      </c>
      <c r="G310" s="0" t="s">
        <v>698</v>
      </c>
      <c r="H310" s="163" t="n">
        <v>78</v>
      </c>
      <c r="I310" s="162"/>
      <c r="J310" s="0"/>
      <c r="K310" s="0"/>
      <c r="L310" s="0"/>
      <c r="M310" s="0"/>
      <c r="N310" s="0"/>
      <c r="O310" s="0"/>
      <c r="P310" s="0"/>
      <c r="Q310" s="0"/>
      <c r="R310" s="0"/>
      <c r="S310" s="0"/>
      <c r="T310" s="162" t="n">
        <f aca="false">SUM(H310:S310)</f>
        <v>78</v>
      </c>
      <c r="U310" s="164" t="str">
        <f aca="false">CONCATENATE(D310,G310)</f>
        <v>14102EXPANSÃO E MELHORIA DA INFRAESTRUTURA FÍSICA DAS ESCOLAS DA REDE ESTADUAL</v>
      </c>
      <c r="V310" s="162" t="str">
        <f aca="false">VLOOKUP(U310,PRODUTOS!N:O,2,0)</f>
        <v>EXPANSÃO E MELHORIA DA INFRAESTRUTURA FÍSICA DAS ESCOLAS DA REDE ESTADUAL</v>
      </c>
      <c r="W310" s="162" t="str">
        <f aca="false">VLOOKUP(U310,PRODUTOS!N:Q,3,0)</f>
        <v>ESCOLA</v>
      </c>
      <c r="X310" s="162" t="n">
        <f aca="false">VLOOKUP(U310,PRODUTOS!N:Q,4,0)</f>
        <v>20</v>
      </c>
      <c r="Y310" s="165" t="n">
        <f aca="false">X310/T310</f>
        <v>0.256410256410256</v>
      </c>
      <c r="Z310" s="162"/>
      <c r="AA310" s="162"/>
      <c r="AB310" s="162"/>
    </row>
    <row r="311" customFormat="false" ht="15" hidden="false" customHeight="false" outlineLevel="0" collapsed="false">
      <c r="A311" s="43" t="n">
        <v>12</v>
      </c>
      <c r="B311" s="1" t="s">
        <v>672</v>
      </c>
      <c r="C311" s="1" t="n">
        <v>2740</v>
      </c>
      <c r="D311" s="1" t="n">
        <v>14102</v>
      </c>
      <c r="E311" s="114" t="s">
        <v>626</v>
      </c>
      <c r="F311" s="162" t="n">
        <v>521086250</v>
      </c>
      <c r="G311" s="0" t="s">
        <v>699</v>
      </c>
      <c r="H311" s="163" t="n">
        <v>12</v>
      </c>
      <c r="I311" s="162"/>
      <c r="J311" s="0"/>
      <c r="K311" s="0"/>
      <c r="L311" s="0"/>
      <c r="M311" s="0"/>
      <c r="N311" s="0"/>
      <c r="O311" s="0"/>
      <c r="P311" s="0"/>
      <c r="Q311" s="0"/>
      <c r="R311" s="0"/>
      <c r="S311" s="0"/>
      <c r="T311" s="162" t="n">
        <f aca="false">SUM(H311:S311)</f>
        <v>12</v>
      </c>
      <c r="U311" s="164" t="str">
        <f aca="false">CONCATENATE(D311,G311)</f>
        <v>14102EXPANSÃO E REESTRUTURAÇÃO DOS CENTROS DE EDUCAÇÃO ESPECIAL</v>
      </c>
      <c r="V311" s="162" t="str">
        <f aca="false">VLOOKUP(U311,PRODUTOS!N:O,2,0)</f>
        <v>EXPANSÃO E REESTRUTURAÇÃO DOS CENTROS DE EDUCAÇÃO ESPECIAL</v>
      </c>
      <c r="W311" s="162" t="str">
        <f aca="false">VLOOKUP(U311,PRODUTOS!N:Q,3,0)</f>
        <v>CENTROS</v>
      </c>
      <c r="X311" s="162" t="n">
        <f aca="false">VLOOKUP(U311,PRODUTOS!N:Q,4,0)</f>
        <v>3</v>
      </c>
      <c r="Y311" s="165" t="n">
        <f aca="false">X311/T311</f>
        <v>0.25</v>
      </c>
      <c r="Z311" s="162"/>
      <c r="AA311" s="162"/>
      <c r="AB311" s="162"/>
    </row>
    <row r="312" customFormat="false" ht="15" hidden="false" customHeight="false" outlineLevel="0" collapsed="false">
      <c r="A312" s="43" t="n">
        <v>12</v>
      </c>
      <c r="B312" s="1" t="s">
        <v>686</v>
      </c>
      <c r="C312" s="1" t="n">
        <v>2643</v>
      </c>
      <c r="D312" s="1" t="n">
        <v>14102</v>
      </c>
      <c r="E312" s="114" t="s">
        <v>626</v>
      </c>
      <c r="F312" s="162" t="n">
        <v>120000</v>
      </c>
      <c r="G312" s="0" t="s">
        <v>687</v>
      </c>
      <c r="H312" s="163" t="n">
        <v>3000</v>
      </c>
      <c r="I312" s="162"/>
      <c r="J312" s="0"/>
      <c r="K312" s="0"/>
      <c r="L312" s="0"/>
      <c r="M312" s="0"/>
      <c r="N312" s="0"/>
      <c r="O312" s="0"/>
      <c r="P312" s="0"/>
      <c r="Q312" s="0"/>
      <c r="R312" s="0"/>
      <c r="S312" s="0"/>
      <c r="T312" s="162" t="n">
        <f aca="false">SUM(H312:S312)</f>
        <v>3000</v>
      </c>
      <c r="U312" s="164" t="str">
        <f aca="false">CONCATENATE(D312,G312)</f>
        <v>14102FORMAÇÃO CONTINUADA DOS PROFISSIONAIS DA EDUCAÇÃO GARANTIDA</v>
      </c>
      <c r="V312" s="162" t="str">
        <f aca="false">VLOOKUP(U312,PRODUTOS!N:O,2,0)</f>
        <v>FORMAÇÃO CONTINUADA DOS PROFISSIONAIS DA EDUCAÇÃO GARANTIDA</v>
      </c>
      <c r="W312" s="162" t="str">
        <f aca="false">VLOOKUP(U312,PRODUTOS!N:Q,3,0)</f>
        <v>PROFISSIONAL</v>
      </c>
      <c r="X312" s="162" t="n">
        <f aca="false">VLOOKUP(U312,PRODUTOS!N:Q,4,0)</f>
        <v>800</v>
      </c>
      <c r="Y312" s="165" t="n">
        <f aca="false">X312/T312</f>
        <v>0.266666666666667</v>
      </c>
      <c r="Z312" s="162"/>
      <c r="AA312" s="162"/>
      <c r="AB312" s="162"/>
    </row>
    <row r="313" customFormat="false" ht="15" hidden="false" customHeight="false" outlineLevel="0" collapsed="false">
      <c r="A313" s="43" t="n">
        <v>12</v>
      </c>
      <c r="B313" s="1" t="s">
        <v>707</v>
      </c>
      <c r="C313" s="1" t="n">
        <v>2594</v>
      </c>
      <c r="D313" s="1" t="n">
        <v>14102</v>
      </c>
      <c r="E313" s="114" t="s">
        <v>626</v>
      </c>
      <c r="F313" s="162" t="n">
        <v>783101920</v>
      </c>
      <c r="G313" s="0" t="s">
        <v>711</v>
      </c>
      <c r="H313" s="163" t="n">
        <v>4</v>
      </c>
      <c r="I313" s="162"/>
      <c r="J313" s="0"/>
      <c r="K313" s="0"/>
      <c r="L313" s="0"/>
      <c r="M313" s="0"/>
      <c r="N313" s="0"/>
      <c r="O313" s="0"/>
      <c r="P313" s="0"/>
      <c r="Q313" s="0"/>
      <c r="R313" s="0"/>
      <c r="S313" s="0"/>
      <c r="T313" s="162" t="n">
        <f aca="false">SUM(H313:S313)</f>
        <v>4</v>
      </c>
      <c r="U313" s="164" t="str">
        <f aca="false">CONCATENATE(D313,G313)</f>
        <v>14102FORMAÇÃO GARANTIDA DE PROFESSORES PARA O USO DE TECNOLOGIAS DE INFORMAÇÃO E COMUNICAÇÃO - TICS</v>
      </c>
      <c r="V313" s="162" t="str">
        <f aca="false">VLOOKUP(U313,PRODUTOS!N:O,2,0)</f>
        <v>FORMAÇÃO GARANTIDA DE PROFESSORES PARA O USO DE TECNOLOGIAS DE INFORMAÇÃO E COMUNICAÇÃO - TICS</v>
      </c>
      <c r="W313" s="162" t="str">
        <f aca="false">VLOOKUP(U313,PRODUTOS!N:Q,3,0)</f>
        <v>CURSO</v>
      </c>
      <c r="X313" s="162" t="n">
        <f aca="false">VLOOKUP(U313,PRODUTOS!N:Q,4,0)</f>
        <v>4</v>
      </c>
      <c r="Y313" s="165" t="n">
        <f aca="false">X313/T313</f>
        <v>1</v>
      </c>
      <c r="Z313" s="162"/>
      <c r="AA313" s="162"/>
      <c r="AB313" s="162"/>
    </row>
    <row r="314" customFormat="false" ht="15" hidden="false" customHeight="false" outlineLevel="0" collapsed="false">
      <c r="A314" s="43" t="n">
        <v>12</v>
      </c>
      <c r="B314" s="1" t="s">
        <v>707</v>
      </c>
      <c r="C314" s="1" t="n">
        <v>2594</v>
      </c>
      <c r="D314" s="1" t="n">
        <v>14102</v>
      </c>
      <c r="E314" s="114" t="s">
        <v>626</v>
      </c>
      <c r="F314" s="162" t="n">
        <v>783101920</v>
      </c>
      <c r="G314" s="0" t="s">
        <v>712</v>
      </c>
      <c r="H314" s="163" t="n">
        <v>243000</v>
      </c>
      <c r="I314" s="162"/>
      <c r="J314" s="0"/>
      <c r="K314" s="0"/>
      <c r="L314" s="0"/>
      <c r="M314" s="0"/>
      <c r="N314" s="0"/>
      <c r="O314" s="0"/>
      <c r="P314" s="0"/>
      <c r="Q314" s="0"/>
      <c r="R314" s="0"/>
      <c r="S314" s="0"/>
      <c r="T314" s="162" t="n">
        <f aca="false">SUM(H314:S314)</f>
        <v>243000</v>
      </c>
      <c r="U314" s="164" t="str">
        <f aca="false">CONCATENATE(D314,G314)</f>
        <v>14102INSTRUMENTAIS DE REGISTRO DA VIDA ESCOLAR DO ALUNO PARA TODAS AS ESCOLAS DA REDE DISPONIBILIZADOS</v>
      </c>
      <c r="V314" s="162" t="str">
        <f aca="false">VLOOKUP(U314,PRODUTOS!N:O,2,0)</f>
        <v>INSTRUMENTAIS DE REGISTRO DA VIDA ESCOLAR DO ALUNO PARA TODAS AS ESCOLAS DA REDE DISPONIBILIZADOS</v>
      </c>
      <c r="W314" s="162" t="str">
        <f aca="false">VLOOKUP(U314,PRODUTOS!N:Q,3,0)</f>
        <v>ALUNOS</v>
      </c>
      <c r="X314" s="162" t="n">
        <f aca="false">VLOOKUP(U314,PRODUTOS!N:Q,4,0)</f>
        <v>243000</v>
      </c>
      <c r="Y314" s="165" t="n">
        <f aca="false">X314/T314</f>
        <v>1</v>
      </c>
      <c r="Z314" s="162"/>
      <c r="AA314" s="162"/>
      <c r="AB314" s="162"/>
    </row>
    <row r="315" customFormat="false" ht="15" hidden="false" customHeight="false" outlineLevel="0" collapsed="false">
      <c r="A315" s="43" t="n">
        <v>12</v>
      </c>
      <c r="B315" s="1" t="s">
        <v>691</v>
      </c>
      <c r="C315" s="1" t="n">
        <v>2647</v>
      </c>
      <c r="D315" s="1" t="n">
        <v>14102</v>
      </c>
      <c r="E315" s="114" t="s">
        <v>626</v>
      </c>
      <c r="F315" s="162" t="n">
        <v>24000000</v>
      </c>
      <c r="G315" s="0" t="s">
        <v>692</v>
      </c>
      <c r="H315" s="163" t="n">
        <v>41300</v>
      </c>
      <c r="I315" s="162"/>
      <c r="J315" s="0"/>
      <c r="K315" s="0"/>
      <c r="L315" s="0"/>
      <c r="M315" s="0"/>
      <c r="N315" s="0"/>
      <c r="O315" s="0"/>
      <c r="P315" s="0"/>
      <c r="Q315" s="0"/>
      <c r="R315" s="0"/>
      <c r="S315" s="0"/>
      <c r="T315" s="162" t="n">
        <f aca="false">SUM(H315:S315)</f>
        <v>41300</v>
      </c>
      <c r="U315" s="164" t="str">
        <f aca="false">CONCATENATE(D315,G315)</f>
        <v>14102JOVENS E ADULTOS ALFABETIZADOS</v>
      </c>
      <c r="V315" s="162" t="str">
        <f aca="false">VLOOKUP(U315,PRODUTOS!N:O,2,0)</f>
        <v>JOVENS E ADULTOS ALFABETIZADOS</v>
      </c>
      <c r="W315" s="162" t="str">
        <f aca="false">VLOOKUP(U315,PRODUTOS!N:Q,3,0)</f>
        <v>JOVEM</v>
      </c>
      <c r="X315" s="162" t="n">
        <f aca="false">VLOOKUP(U315,PRODUTOS!N:Q,4,0)</f>
        <v>10300</v>
      </c>
      <c r="Y315" s="165" t="n">
        <f aca="false">X315/T315</f>
        <v>0.249394673123487</v>
      </c>
      <c r="Z315" s="162"/>
      <c r="AA315" s="162"/>
      <c r="AB315" s="162"/>
    </row>
    <row r="316" customFormat="false" ht="15" hidden="false" customHeight="false" outlineLevel="0" collapsed="false">
      <c r="A316" s="43" t="n">
        <v>12</v>
      </c>
      <c r="B316" s="1" t="s">
        <v>668</v>
      </c>
      <c r="C316" s="1" t="n">
        <v>2276</v>
      </c>
      <c r="D316" s="1" t="n">
        <v>14102</v>
      </c>
      <c r="E316" s="114" t="s">
        <v>626</v>
      </c>
      <c r="F316" s="162" t="n">
        <v>2650000000</v>
      </c>
      <c r="G316" s="0" t="s">
        <v>669</v>
      </c>
      <c r="H316" s="163" t="n">
        <v>40156</v>
      </c>
      <c r="I316" s="162"/>
      <c r="J316" s="0"/>
      <c r="K316" s="0"/>
      <c r="L316" s="0"/>
      <c r="M316" s="0"/>
      <c r="N316" s="0"/>
      <c r="O316" s="0"/>
      <c r="P316" s="0"/>
      <c r="Q316" s="0"/>
      <c r="R316" s="0"/>
      <c r="S316" s="0"/>
      <c r="T316" s="162" t="n">
        <f aca="false">SUM(H316:S316)</f>
        <v>40156</v>
      </c>
      <c r="U316" s="164" t="str">
        <f aca="false">CONCATENATE(D316,G316)</f>
        <v>14102PAGAMENTO DOS PROFISSIONAIS DE MAGISTÉRIO REALIZADO</v>
      </c>
      <c r="V316" s="162" t="str">
        <f aca="false">VLOOKUP(U316,PRODUTOS!N:O,2,0)</f>
        <v>PAGAMENTO DOS PROFISSIONAIS DE MAGISTÉRIO REALIZADO</v>
      </c>
      <c r="W316" s="162" t="str">
        <f aca="false">VLOOKUP(U316,PRODUTOS!N:Q,3,0)</f>
        <v>PROFISSIONAL</v>
      </c>
      <c r="X316" s="162" t="n">
        <f aca="false">VLOOKUP(U316,PRODUTOS!N:Q,4,0)</f>
        <v>10000</v>
      </c>
      <c r="Y316" s="165" t="n">
        <f aca="false">X316/T316</f>
        <v>0.249028787727861</v>
      </c>
      <c r="Z316" s="162"/>
      <c r="AA316" s="162"/>
      <c r="AB316" s="162"/>
    </row>
    <row r="317" customFormat="false" ht="15" hidden="false" customHeight="false" outlineLevel="0" collapsed="false">
      <c r="A317" s="43" t="n">
        <v>12</v>
      </c>
      <c r="B317" s="1" t="s">
        <v>707</v>
      </c>
      <c r="C317" s="1" t="n">
        <v>2594</v>
      </c>
      <c r="D317" s="1" t="n">
        <v>14102</v>
      </c>
      <c r="E317" s="114" t="s">
        <v>626</v>
      </c>
      <c r="F317" s="162" t="n">
        <v>783101920</v>
      </c>
      <c r="G317" s="0" t="s">
        <v>713</v>
      </c>
      <c r="H317" s="163" t="n">
        <v>500</v>
      </c>
      <c r="I317" s="162"/>
      <c r="J317" s="0"/>
      <c r="K317" s="0"/>
      <c r="L317" s="0"/>
      <c r="M317" s="0"/>
      <c r="N317" s="0"/>
      <c r="O317" s="0"/>
      <c r="P317" s="0"/>
      <c r="Q317" s="0"/>
      <c r="R317" s="0"/>
      <c r="S317" s="0"/>
      <c r="T317" s="162" t="n">
        <f aca="false">SUM(H317:S317)</f>
        <v>500</v>
      </c>
      <c r="U317" s="164" t="str">
        <f aca="false">CONCATENATE(D317,G317)</f>
        <v>14102PARQUE TECNOLÓGICO DAS ESCOLAS DO ESTADO REESTRUTURADO</v>
      </c>
      <c r="V317" s="162" t="str">
        <f aca="false">VLOOKUP(U317,PRODUTOS!N:O,2,0)</f>
        <v>PARQUE TECNOLÓGICO DAS ESCOLAS DO ESTADO REESTRUTURADO</v>
      </c>
      <c r="W317" s="162" t="str">
        <f aca="false">VLOOKUP(U317,PRODUTOS!N:Q,3,0)</f>
        <v>SALAS</v>
      </c>
      <c r="X317" s="162" t="n">
        <f aca="false">VLOOKUP(U317,PRODUTOS!N:Q,4,0)</f>
        <v>500</v>
      </c>
      <c r="Y317" s="165" t="n">
        <f aca="false">X317/T317</f>
        <v>1</v>
      </c>
      <c r="Z317" s="162"/>
      <c r="AA317" s="162"/>
      <c r="AB317" s="162"/>
    </row>
    <row r="318" customFormat="false" ht="15" hidden="false" customHeight="false" outlineLevel="0" collapsed="false">
      <c r="A318" s="43" t="n">
        <v>12</v>
      </c>
      <c r="B318" s="1" t="s">
        <v>679</v>
      </c>
      <c r="C318" s="1" t="n">
        <v>2580</v>
      </c>
      <c r="D318" s="1" t="n">
        <v>14102</v>
      </c>
      <c r="E318" s="114" t="s">
        <v>626</v>
      </c>
      <c r="F318" s="162" t="n">
        <v>21800000</v>
      </c>
      <c r="G318" s="0" t="s">
        <v>680</v>
      </c>
      <c r="H318" s="163" t="n">
        <v>224</v>
      </c>
      <c r="I318" s="162"/>
      <c r="J318" s="0"/>
      <c r="K318" s="0"/>
      <c r="L318" s="0"/>
      <c r="M318" s="0"/>
      <c r="N318" s="0"/>
      <c r="O318" s="0"/>
      <c r="P318" s="0"/>
      <c r="Q318" s="0"/>
      <c r="R318" s="0"/>
      <c r="S318" s="0"/>
      <c r="T318" s="162" t="n">
        <f aca="false">SUM(H318:S318)</f>
        <v>224</v>
      </c>
      <c r="U318" s="164" t="str">
        <f aca="false">CONCATENATE(D318,G318)</f>
        <v>14102POPULAÇÃO FOCO MOBILIZADA PARA EFETIVAÇÃO DA MATRÍCULA</v>
      </c>
      <c r="V318" s="162" t="str">
        <f aca="false">VLOOKUP(U318,PRODUTOS!N:O,2,0)</f>
        <v>POPULAÇÃO FOCO MOBILIZADA PARA EFETIVAÇÃO DA MATRÍCULA</v>
      </c>
      <c r="W318" s="162" t="str">
        <f aca="false">VLOOKUP(U318,PRODUTOS!N:Q,3,0)</f>
        <v>MUNICÍPIO</v>
      </c>
      <c r="X318" s="162" t="n">
        <f aca="false">VLOOKUP(U318,PRODUTOS!N:Q,4,0)</f>
        <v>224</v>
      </c>
      <c r="Y318" s="165" t="n">
        <f aca="false">X318/T318</f>
        <v>1</v>
      </c>
      <c r="Z318" s="162"/>
      <c r="AA318" s="162"/>
      <c r="AB318" s="162"/>
    </row>
    <row r="319" customFormat="false" ht="15" hidden="false" customHeight="false" outlineLevel="0" collapsed="false">
      <c r="A319" s="43" t="n">
        <v>12</v>
      </c>
      <c r="B319" s="1" t="s">
        <v>686</v>
      </c>
      <c r="C319" s="1" t="n">
        <v>2643</v>
      </c>
      <c r="D319" s="1" t="n">
        <v>14102</v>
      </c>
      <c r="E319" s="114" t="s">
        <v>626</v>
      </c>
      <c r="F319" s="162" t="n">
        <v>120000</v>
      </c>
      <c r="G319" s="0" t="s">
        <v>689</v>
      </c>
      <c r="H319" s="163" t="n">
        <v>664</v>
      </c>
      <c r="I319" s="162"/>
      <c r="J319" s="0"/>
      <c r="K319" s="0"/>
      <c r="L319" s="0"/>
      <c r="M319" s="0"/>
      <c r="N319" s="0"/>
      <c r="O319" s="0"/>
      <c r="P319" s="0"/>
      <c r="Q319" s="0"/>
      <c r="R319" s="0"/>
      <c r="S319" s="0"/>
      <c r="T319" s="162" t="n">
        <f aca="false">SUM(H319:S319)</f>
        <v>664</v>
      </c>
      <c r="U319" s="164" t="str">
        <f aca="false">CONCATENATE(D319,G319)</f>
        <v>14102PRÊMIO GESTÃO - PROFESSORES DO BRASIL CONCEDIDO</v>
      </c>
      <c r="V319" s="162" t="str">
        <f aca="false">VLOOKUP(U319,PRODUTOS!N:O,2,0)</f>
        <v>PRÊMIO GESTÃO - PROFESSORES DO BRASIL CONCEDIDO</v>
      </c>
      <c r="W319" s="162" t="str">
        <f aca="false">VLOOKUP(U319,PRODUTOS!N:Q,3,0)</f>
        <v>ESCOLA</v>
      </c>
      <c r="X319" s="162" t="n">
        <f aca="false">VLOOKUP(U319,PRODUTOS!N:Q,4,0)</f>
        <v>660</v>
      </c>
      <c r="Y319" s="165" t="n">
        <f aca="false">X319/T319</f>
        <v>0.993975903614458</v>
      </c>
      <c r="Z319" s="162"/>
      <c r="AA319" s="162"/>
      <c r="AB319" s="162"/>
    </row>
    <row r="320" customFormat="false" ht="15" hidden="false" customHeight="false" outlineLevel="0" collapsed="false">
      <c r="A320" s="43" t="n">
        <v>12</v>
      </c>
      <c r="B320" s="1" t="s">
        <v>672</v>
      </c>
      <c r="C320" s="1" t="n">
        <v>2740</v>
      </c>
      <c r="D320" s="1" t="n">
        <v>14102</v>
      </c>
      <c r="E320" s="114" t="s">
        <v>626</v>
      </c>
      <c r="F320" s="162" t="n">
        <v>521086250</v>
      </c>
      <c r="G320" s="0" t="s">
        <v>701</v>
      </c>
      <c r="H320" s="163" t="n">
        <v>800</v>
      </c>
      <c r="I320" s="162"/>
      <c r="J320" s="0"/>
      <c r="K320" s="0"/>
      <c r="L320" s="0"/>
      <c r="M320" s="0"/>
      <c r="N320" s="0"/>
      <c r="O320" s="0"/>
      <c r="P320" s="0"/>
      <c r="Q320" s="0"/>
      <c r="R320" s="0"/>
      <c r="S320" s="0"/>
      <c r="T320" s="162" t="n">
        <f aca="false">SUM(H320:S320)</f>
        <v>800</v>
      </c>
      <c r="U320" s="164" t="str">
        <f aca="false">CONCATENATE(D320,G320)</f>
        <v>14102PROCESSO SELETIVO PARA PROFESSORES DA EDUCAÇÃO BÁSICA REALIZADO</v>
      </c>
      <c r="V320" s="162" t="str">
        <f aca="false">VLOOKUP(U320,PRODUTOS!N:O,2,0)</f>
        <v>PROCESSO SELETIVO PARA PROFESSORES DA EDUCAÇÃO BÁSICA REALIZADO</v>
      </c>
      <c r="W320" s="162" t="str">
        <f aca="false">VLOOKUP(U320,PRODUTOS!N:Q,3,0)</f>
        <v>PROFESSOR</v>
      </c>
      <c r="X320" s="162" t="n">
        <f aca="false">VLOOKUP(U320,PRODUTOS!N:Q,4,0)</f>
        <v>200</v>
      </c>
      <c r="Y320" s="165" t="n">
        <f aca="false">X320/T320</f>
        <v>0.25</v>
      </c>
      <c r="Z320" s="162"/>
      <c r="AA320" s="162"/>
      <c r="AB320" s="162"/>
    </row>
    <row r="321" customFormat="false" ht="15" hidden="false" customHeight="false" outlineLevel="0" collapsed="false">
      <c r="A321" s="43" t="n">
        <v>12</v>
      </c>
      <c r="B321" s="1" t="s">
        <v>679</v>
      </c>
      <c r="C321" s="1" t="n">
        <v>2580</v>
      </c>
      <c r="D321" s="1" t="n">
        <v>14102</v>
      </c>
      <c r="E321" s="114" t="s">
        <v>626</v>
      </c>
      <c r="F321" s="162" t="n">
        <v>21800000</v>
      </c>
      <c r="G321" s="0" t="s">
        <v>681</v>
      </c>
      <c r="H321" s="163" t="n">
        <v>3500</v>
      </c>
      <c r="I321" s="162"/>
      <c r="J321" s="0"/>
      <c r="K321" s="0"/>
      <c r="L321" s="0"/>
      <c r="M321" s="0"/>
      <c r="N321" s="0"/>
      <c r="O321" s="0"/>
      <c r="P321" s="0"/>
      <c r="Q321" s="0"/>
      <c r="R321" s="0"/>
      <c r="S321" s="0"/>
      <c r="T321" s="162" t="n">
        <f aca="false">SUM(H321:S321)</f>
        <v>3500</v>
      </c>
      <c r="U321" s="164" t="str">
        <f aca="false">CONCATENATE(D321,G321)</f>
        <v>14102PROFESSORES DA EDUCAÇÃO DE JOVENS E ADULTOS CAPACITADOS</v>
      </c>
      <c r="V321" s="162" t="str">
        <f aca="false">VLOOKUP(U321,PRODUTOS!N:O,2,0)</f>
        <v>PROFESSORES DA EDUCAÇÃO DE JOVENS E ADULTOS CAPACITADOS</v>
      </c>
      <c r="W321" s="162" t="str">
        <f aca="false">VLOOKUP(U321,PRODUTOS!N:Q,3,0)</f>
        <v>PROFESSOR</v>
      </c>
      <c r="X321" s="162" t="n">
        <f aca="false">VLOOKUP(U321,PRODUTOS!N:Q,4,0)</f>
        <v>800</v>
      </c>
      <c r="Y321" s="165" t="n">
        <f aca="false">X321/T321</f>
        <v>0.228571428571429</v>
      </c>
      <c r="Z321" s="162"/>
      <c r="AA321" s="162"/>
      <c r="AB321" s="162"/>
    </row>
    <row r="322" customFormat="false" ht="15" hidden="false" customHeight="false" outlineLevel="0" collapsed="false">
      <c r="A322" s="43" t="n">
        <v>12</v>
      </c>
      <c r="B322" s="1" t="s">
        <v>672</v>
      </c>
      <c r="C322" s="1" t="n">
        <v>2740</v>
      </c>
      <c r="D322" s="1" t="n">
        <v>14102</v>
      </c>
      <c r="E322" s="114" t="s">
        <v>626</v>
      </c>
      <c r="F322" s="162" t="n">
        <v>521086250</v>
      </c>
      <c r="G322" s="0" t="s">
        <v>702</v>
      </c>
      <c r="H322" s="163" t="n">
        <v>24</v>
      </c>
      <c r="I322" s="162"/>
      <c r="J322" s="0"/>
      <c r="K322" s="0"/>
      <c r="L322" s="0"/>
      <c r="M322" s="0"/>
      <c r="N322" s="0"/>
      <c r="O322" s="0"/>
      <c r="P322" s="0"/>
      <c r="Q322" s="0"/>
      <c r="R322" s="0"/>
      <c r="S322" s="0"/>
      <c r="T322" s="162" t="n">
        <f aca="false">SUM(H322:S322)</f>
        <v>24</v>
      </c>
      <c r="U322" s="164" t="str">
        <f aca="false">CONCATENATE(D322,G322)</f>
        <v>14102PROGRAMA DE FORMAÇÃO CONTINUADA DE PROFESSORES DA EDUCAÇÃO ESPECIAL IMPLEMENTADO</v>
      </c>
      <c r="V322" s="162" t="str">
        <f aca="false">VLOOKUP(U322,PRODUTOS!N:O,2,0)</f>
        <v>PROGRAMA DE FORMAÇÃO CONTINUADA DE PROFESSORES DA EDUCAÇÃO ESPECIAL IMPLEMENTADO</v>
      </c>
      <c r="W322" s="162" t="str">
        <f aca="false">VLOOKUP(U322,PRODUTOS!N:Q,3,0)</f>
        <v>CURSO</v>
      </c>
      <c r="X322" s="162" t="n">
        <f aca="false">VLOOKUP(U322,PRODUTOS!N:Q,4,0)</f>
        <v>20</v>
      </c>
      <c r="Y322" s="165" t="n">
        <f aca="false">X322/T322</f>
        <v>0.833333333333333</v>
      </c>
      <c r="Z322" s="162"/>
      <c r="AA322" s="162"/>
      <c r="AB322" s="162"/>
    </row>
    <row r="323" customFormat="false" ht="15" hidden="false" customHeight="false" outlineLevel="0" collapsed="false">
      <c r="A323" s="43" t="n">
        <v>12</v>
      </c>
      <c r="B323" s="1" t="s">
        <v>672</v>
      </c>
      <c r="C323" s="1" t="n">
        <v>2740</v>
      </c>
      <c r="D323" s="1" t="n">
        <v>14102</v>
      </c>
      <c r="E323" s="114" t="s">
        <v>626</v>
      </c>
      <c r="F323" s="162" t="n">
        <v>521086250</v>
      </c>
      <c r="G323" s="0" t="s">
        <v>704</v>
      </c>
      <c r="H323" s="163" t="n">
        <v>1200</v>
      </c>
      <c r="I323" s="162"/>
      <c r="J323" s="0"/>
      <c r="K323" s="0"/>
      <c r="L323" s="0"/>
      <c r="M323" s="0"/>
      <c r="N323" s="0"/>
      <c r="O323" s="0"/>
      <c r="P323" s="0"/>
      <c r="Q323" s="0"/>
      <c r="R323" s="0"/>
      <c r="S323" s="0"/>
      <c r="T323" s="162" t="n">
        <f aca="false">SUM(H323:S323)</f>
        <v>1200</v>
      </c>
      <c r="U323" s="164" t="str">
        <f aca="false">CONCATENATE(D323,G323)</f>
        <v>14102PROGRAMA LIVRO ACESSÍVEL IMPLEMENTADO</v>
      </c>
      <c r="V323" s="162" t="str">
        <f aca="false">VLOOKUP(U323,PRODUTOS!N:O,2,0)</f>
        <v>PROGRAMA LIVRO ACESSÍVEL IMPLEMENTADO</v>
      </c>
      <c r="W323" s="162" t="str">
        <f aca="false">VLOOKUP(U323,PRODUTOS!N:Q,3,0)</f>
        <v>UNIDADE</v>
      </c>
      <c r="X323" s="162" t="n">
        <f aca="false">VLOOKUP(U323,PRODUTOS!N:Q,4,0)</f>
        <v>1000</v>
      </c>
      <c r="Y323" s="165" t="n">
        <f aca="false">X323/T323</f>
        <v>0.833333333333333</v>
      </c>
      <c r="Z323" s="162"/>
      <c r="AA323" s="162"/>
      <c r="AB323" s="162"/>
    </row>
    <row r="324" customFormat="false" ht="15" hidden="false" customHeight="false" outlineLevel="0" collapsed="false">
      <c r="A324" s="43" t="n">
        <v>12</v>
      </c>
      <c r="B324" s="1" t="s">
        <v>679</v>
      </c>
      <c r="C324" s="1" t="n">
        <v>2580</v>
      </c>
      <c r="D324" s="1" t="n">
        <v>14102</v>
      </c>
      <c r="E324" s="114" t="s">
        <v>626</v>
      </c>
      <c r="F324" s="162" t="n">
        <v>21800000</v>
      </c>
      <c r="G324" s="0" t="s">
        <v>683</v>
      </c>
      <c r="H324" s="163" t="n">
        <v>240000</v>
      </c>
      <c r="I324" s="162"/>
      <c r="J324" s="0"/>
      <c r="K324" s="0"/>
      <c r="L324" s="0"/>
      <c r="M324" s="0"/>
      <c r="N324" s="0"/>
      <c r="O324" s="0"/>
      <c r="P324" s="0"/>
      <c r="Q324" s="0"/>
      <c r="R324" s="0"/>
      <c r="S324" s="0"/>
      <c r="T324" s="162" t="n">
        <f aca="false">SUM(H324:S324)</f>
        <v>240000</v>
      </c>
      <c r="U324" s="164" t="str">
        <f aca="false">CONCATENATE(D324,G324)</f>
        <v>14102REDE DE EDUCAÇÃO DE JOVENS E ADULTOS REESTRUTURADA</v>
      </c>
      <c r="V324" s="162" t="str">
        <f aca="false">VLOOKUP(U324,PRODUTOS!N:O,2,0)</f>
        <v>REDE DE EDUCAÇÃO DE JOVENS E ADULTOS REESTRUTURADA</v>
      </c>
      <c r="W324" s="162" t="str">
        <f aca="false">VLOOKUP(U324,PRODUTOS!N:Q,3,0)</f>
        <v>ALUNOS</v>
      </c>
      <c r="X324" s="162" t="n">
        <f aca="false">VLOOKUP(U324,PRODUTOS!N:Q,4,0)</f>
        <v>60000</v>
      </c>
      <c r="Y324" s="165" t="n">
        <f aca="false">X324/T324</f>
        <v>0.25</v>
      </c>
      <c r="Z324" s="162"/>
      <c r="AA324" s="162"/>
      <c r="AB324" s="162"/>
    </row>
    <row r="325" customFormat="false" ht="15" hidden="false" customHeight="false" outlineLevel="0" collapsed="false">
      <c r="A325" s="43" t="n">
        <v>12</v>
      </c>
      <c r="B325" s="1" t="s">
        <v>672</v>
      </c>
      <c r="C325" s="1" t="n">
        <v>2740</v>
      </c>
      <c r="D325" s="1" t="n">
        <v>14102</v>
      </c>
      <c r="E325" s="114" t="s">
        <v>626</v>
      </c>
      <c r="F325" s="162" t="n">
        <v>521086250</v>
      </c>
      <c r="G325" s="0" t="s">
        <v>705</v>
      </c>
      <c r="H325" s="163" t="n">
        <v>664</v>
      </c>
      <c r="I325" s="162"/>
      <c r="J325" s="0"/>
      <c r="K325" s="0"/>
      <c r="L325" s="0"/>
      <c r="M325" s="0"/>
      <c r="N325" s="0"/>
      <c r="O325" s="0"/>
      <c r="P325" s="0"/>
      <c r="Q325" s="0"/>
      <c r="R325" s="0"/>
      <c r="S325" s="0"/>
      <c r="T325" s="162" t="n">
        <f aca="false">SUM(H325:S325)</f>
        <v>664</v>
      </c>
      <c r="U325" s="164" t="str">
        <f aca="false">CONCATENATE(D325,G325)</f>
        <v>14102REDE FÍSICA DAS ESCOLAS ESTADUAIS REORDENADA</v>
      </c>
      <c r="V325" s="162" t="str">
        <f aca="false">VLOOKUP(U325,PRODUTOS!N:O,2,0)</f>
        <v>REDE FÍSICA DAS ESCOLAS ESTADUAIS REORDENADA</v>
      </c>
      <c r="W325" s="162" t="str">
        <f aca="false">VLOOKUP(U325,PRODUTOS!N:Q,3,0)</f>
        <v>ESCOLA</v>
      </c>
      <c r="X325" s="162" t="n">
        <f aca="false">VLOOKUP(U325,PRODUTOS!N:Q,4,0)</f>
        <v>660</v>
      </c>
      <c r="Y325" s="165" t="n">
        <f aca="false">X325/T325</f>
        <v>0.993975903614458</v>
      </c>
      <c r="Z325" s="162"/>
      <c r="AA325" s="162"/>
      <c r="AB325" s="162"/>
    </row>
    <row r="326" customFormat="false" ht="15" hidden="false" customHeight="false" outlineLevel="0" collapsed="false">
      <c r="A326" s="43" t="n">
        <v>12</v>
      </c>
      <c r="B326" s="1" t="s">
        <v>707</v>
      </c>
      <c r="C326" s="1" t="n">
        <v>2594</v>
      </c>
      <c r="D326" s="1" t="n">
        <v>14102</v>
      </c>
      <c r="E326" s="114" t="s">
        <v>626</v>
      </c>
      <c r="F326" s="162" t="n">
        <v>783101920</v>
      </c>
      <c r="G326" s="0" t="s">
        <v>714</v>
      </c>
      <c r="H326" s="163" t="n">
        <v>664</v>
      </c>
      <c r="I326" s="162"/>
      <c r="J326" s="0"/>
      <c r="K326" s="0"/>
      <c r="L326" s="0"/>
      <c r="M326" s="0"/>
      <c r="N326" s="0"/>
      <c r="O326" s="0"/>
      <c r="P326" s="0"/>
      <c r="Q326" s="0"/>
      <c r="R326" s="0"/>
      <c r="S326" s="0"/>
      <c r="T326" s="162" t="n">
        <f aca="false">SUM(H326:S326)</f>
        <v>664</v>
      </c>
      <c r="U326" s="164" t="str">
        <f aca="false">CONCATENATE(D326,G326)</f>
        <v>14102REPASSE PARA AQUISIÇÃO DE GÊNERO ALIMENTÍCIOS PARA AS ESCOLAS ASSEGURADO</v>
      </c>
      <c r="V326" s="162" t="str">
        <f aca="false">VLOOKUP(U326,PRODUTOS!N:O,2,0)</f>
        <v>REPASSE PARA AQUISIÇÃO DE GÊNERO ALIMENTÍCIOS PARA AS ESCOLAS ASSEGURADO</v>
      </c>
      <c r="W326" s="162" t="str">
        <f aca="false">VLOOKUP(U326,PRODUTOS!N:Q,3,0)</f>
        <v>ESCOLA</v>
      </c>
      <c r="X326" s="162" t="n">
        <f aca="false">VLOOKUP(U326,PRODUTOS!N:Q,4,0)</f>
        <v>660</v>
      </c>
      <c r="Y326" s="165" t="n">
        <f aca="false">X326/T326</f>
        <v>0.993975903614458</v>
      </c>
      <c r="Z326" s="162"/>
      <c r="AA326" s="162"/>
      <c r="AB326" s="162"/>
    </row>
    <row r="327" customFormat="false" ht="15" hidden="false" customHeight="false" outlineLevel="0" collapsed="false">
      <c r="A327" s="43" t="n">
        <v>12</v>
      </c>
      <c r="B327" s="1" t="s">
        <v>707</v>
      </c>
      <c r="C327" s="1" t="n">
        <v>2594</v>
      </c>
      <c r="D327" s="1" t="n">
        <v>14102</v>
      </c>
      <c r="E327" s="114" t="s">
        <v>626</v>
      </c>
      <c r="F327" s="162" t="n">
        <v>783101920</v>
      </c>
      <c r="G327" s="0" t="s">
        <v>715</v>
      </c>
      <c r="H327" s="163" t="n">
        <v>664</v>
      </c>
      <c r="I327" s="162"/>
      <c r="J327" s="0"/>
      <c r="K327" s="0"/>
      <c r="L327" s="0"/>
      <c r="M327" s="0"/>
      <c r="N327" s="0"/>
      <c r="O327" s="0"/>
      <c r="P327" s="0"/>
      <c r="Q327" s="0"/>
      <c r="R327" s="0"/>
      <c r="S327" s="0"/>
      <c r="T327" s="162" t="n">
        <f aca="false">SUM(H327:S327)</f>
        <v>664</v>
      </c>
      <c r="U327" s="164" t="str">
        <f aca="false">CONCATENATE(D327,G327)</f>
        <v>14102REPASSE PARA MANUTENÇÃO DAS ESCOLAS (PACTUE) ASSEGURADO</v>
      </c>
      <c r="V327" s="162" t="str">
        <f aca="false">VLOOKUP(U327,PRODUTOS!N:O,2,0)</f>
        <v>REPASSE PARA MANUTENÇÃO DAS ESCOLAS (PACTUE) ASSEGURADO</v>
      </c>
      <c r="W327" s="162" t="str">
        <f aca="false">VLOOKUP(U327,PRODUTOS!N:Q,3,0)</f>
        <v>ESCOLA</v>
      </c>
      <c r="X327" s="162" t="n">
        <f aca="false">VLOOKUP(U327,PRODUTOS!N:Q,4,0)</f>
        <v>660</v>
      </c>
      <c r="Y327" s="165" t="n">
        <f aca="false">X327/T327</f>
        <v>0.993975903614458</v>
      </c>
      <c r="Z327" s="162"/>
      <c r="AA327" s="162"/>
      <c r="AB327" s="162"/>
    </row>
    <row r="328" customFormat="false" ht="15" hidden="false" customHeight="false" outlineLevel="0" collapsed="false">
      <c r="A328" s="43" t="n">
        <v>12</v>
      </c>
      <c r="B328" s="1" t="s">
        <v>672</v>
      </c>
      <c r="C328" s="1" t="n">
        <v>2740</v>
      </c>
      <c r="D328" s="1" t="n">
        <v>14102</v>
      </c>
      <c r="E328" s="114" t="s">
        <v>626</v>
      </c>
      <c r="F328" s="162" t="n">
        <v>521086250</v>
      </c>
      <c r="G328" s="0" t="s">
        <v>706</v>
      </c>
      <c r="H328" s="163" t="n">
        <v>60</v>
      </c>
      <c r="I328" s="162"/>
      <c r="J328" s="0"/>
      <c r="K328" s="0"/>
      <c r="L328" s="0"/>
      <c r="M328" s="0"/>
      <c r="N328" s="0"/>
      <c r="O328" s="0"/>
      <c r="P328" s="0"/>
      <c r="Q328" s="0"/>
      <c r="R328" s="0"/>
      <c r="S328" s="0"/>
      <c r="T328" s="162" t="n">
        <f aca="false">SUM(H328:S328)</f>
        <v>60</v>
      </c>
      <c r="U328" s="164" t="str">
        <f aca="false">CONCATENATE(D328,G328)</f>
        <v>14102SALAS DE RECURSOS MULTIFUNCIONAIS IMPLANTADAS</v>
      </c>
      <c r="V328" s="162" t="str">
        <f aca="false">VLOOKUP(U328,PRODUTOS!N:O,2,0)</f>
        <v>SALAS DE RECURSOS MULTIFUNCIONAIS IMPLANTADAS</v>
      </c>
      <c r="W328" s="162" t="str">
        <f aca="false">VLOOKUP(U328,PRODUTOS!N:Q,3,0)</f>
        <v>SALAS</v>
      </c>
      <c r="X328" s="162" t="n">
        <f aca="false">VLOOKUP(U328,PRODUTOS!N:Q,4,0)</f>
        <v>60</v>
      </c>
      <c r="Y328" s="165" t="n">
        <f aca="false">X328/T328</f>
        <v>1</v>
      </c>
      <c r="Z328" s="162"/>
      <c r="AA328" s="162"/>
      <c r="AB328" s="162"/>
    </row>
    <row r="329" customFormat="false" ht="15" hidden="false" customHeight="false" outlineLevel="0" collapsed="false">
      <c r="A329" s="43" t="n">
        <v>12</v>
      </c>
      <c r="B329" s="1" t="s">
        <v>717</v>
      </c>
      <c r="C329" s="1" t="n">
        <v>1601</v>
      </c>
      <c r="D329" s="1" t="n">
        <v>14102</v>
      </c>
      <c r="E329" s="114" t="s">
        <v>626</v>
      </c>
      <c r="F329" s="162" t="n">
        <v>27396600</v>
      </c>
      <c r="G329" s="0" t="s">
        <v>718</v>
      </c>
      <c r="H329" s="166"/>
      <c r="I329" s="162"/>
      <c r="J329" s="0"/>
      <c r="K329" s="0"/>
      <c r="L329" s="162" t="n">
        <v>1</v>
      </c>
      <c r="M329" s="0"/>
      <c r="N329" s="0"/>
      <c r="O329" s="0"/>
      <c r="P329" s="0"/>
      <c r="Q329" s="0"/>
      <c r="R329" s="0"/>
      <c r="S329" s="0"/>
      <c r="T329" s="162" t="n">
        <f aca="false">SUM(H329:S329)</f>
        <v>1</v>
      </c>
      <c r="U329" s="164" t="str">
        <f aca="false">CONCATENATE(D329,G329)</f>
        <v>14102SISTEMA DE FIBRA ÓPTICA IMPLANTADO</v>
      </c>
      <c r="V329" s="162" t="str">
        <f aca="false">VLOOKUP(U329,PRODUTOS!N:O,2,0)</f>
        <v>SISTEMA DE FIBRA ÓPTICA IMPLANTADO</v>
      </c>
      <c r="W329" s="162" t="str">
        <f aca="false">VLOOKUP(U329,PRODUTOS!N:Q,3,0)</f>
        <v>SISTEMA</v>
      </c>
      <c r="X329" s="162" t="n">
        <f aca="false">VLOOKUP(U329,PRODUTOS!N:Q,4,0)</f>
        <v>1</v>
      </c>
      <c r="Y329" s="165" t="n">
        <f aca="false">X329/T329</f>
        <v>1</v>
      </c>
      <c r="Z329" s="162"/>
      <c r="AA329" s="162"/>
      <c r="AB329" s="162"/>
    </row>
    <row r="330" customFormat="false" ht="15" hidden="false" customHeight="false" outlineLevel="0" collapsed="false">
      <c r="A330" s="43" t="n">
        <v>12</v>
      </c>
      <c r="B330" s="1" t="s">
        <v>679</v>
      </c>
      <c r="C330" s="1" t="n">
        <v>2580</v>
      </c>
      <c r="D330" s="1" t="n">
        <v>14102</v>
      </c>
      <c r="E330" s="114" t="s">
        <v>626</v>
      </c>
      <c r="F330" s="162" t="n">
        <v>21800000</v>
      </c>
      <c r="G330" s="0" t="s">
        <v>684</v>
      </c>
      <c r="H330" s="163" t="n">
        <v>224</v>
      </c>
      <c r="I330" s="162"/>
      <c r="J330" s="0"/>
      <c r="K330" s="0"/>
      <c r="L330" s="0"/>
      <c r="M330" s="0"/>
      <c r="N330" s="0"/>
      <c r="O330" s="0"/>
      <c r="P330" s="0"/>
      <c r="Q330" s="0"/>
      <c r="R330" s="0"/>
      <c r="S330" s="0"/>
      <c r="T330" s="162" t="n">
        <f aca="false">SUM(H330:S330)</f>
        <v>224</v>
      </c>
      <c r="U330" s="164" t="str">
        <f aca="false">CONCATENATE(D330,G330)</f>
        <v>14102SISTEMÁTICA DE MONITORAMENTO NAS ESCOLAS DE EDUCAÇÃO DE JOVENS E ADULTOS IMPLANTADA</v>
      </c>
      <c r="V330" s="162" t="str">
        <f aca="false">VLOOKUP(U330,PRODUTOS!N:O,2,0)</f>
        <v>SISTEMÁTICA DE MONITORAMENTO NAS ESCOLAS DE EDUCAÇÃO DE JOVENS E ADULTOS IMPLANTADA</v>
      </c>
      <c r="W330" s="162" t="str">
        <f aca="false">VLOOKUP(U330,PRODUTOS!N:Q,3,0)</f>
        <v>MULHERES</v>
      </c>
      <c r="X330" s="162" t="n">
        <f aca="false">VLOOKUP(U330,PRODUTOS!N:Q,4,0)</f>
        <v>224</v>
      </c>
      <c r="Y330" s="165" t="n">
        <f aca="false">X330/T330</f>
        <v>1</v>
      </c>
      <c r="Z330" s="162"/>
      <c r="AA330" s="162"/>
      <c r="AB330" s="162"/>
    </row>
    <row r="331" customFormat="false" ht="15" hidden="false" customHeight="false" outlineLevel="0" collapsed="false">
      <c r="A331" s="43" t="n">
        <v>12</v>
      </c>
      <c r="B331" s="1" t="s">
        <v>707</v>
      </c>
      <c r="C331" s="1" t="n">
        <v>2594</v>
      </c>
      <c r="D331" s="1" t="n">
        <v>14102</v>
      </c>
      <c r="E331" s="114" t="s">
        <v>626</v>
      </c>
      <c r="F331" s="162" t="n">
        <v>783101920</v>
      </c>
      <c r="G331" s="0" t="s">
        <v>716</v>
      </c>
      <c r="H331" s="163" t="n">
        <v>32233</v>
      </c>
      <c r="I331" s="162"/>
      <c r="J331" s="0"/>
      <c r="K331" s="0"/>
      <c r="L331" s="0"/>
      <c r="M331" s="0"/>
      <c r="N331" s="0"/>
      <c r="O331" s="0"/>
      <c r="P331" s="0"/>
      <c r="Q331" s="0"/>
      <c r="R331" s="0"/>
      <c r="S331" s="0"/>
      <c r="T331" s="162" t="n">
        <f aca="false">SUM(H331:S331)</f>
        <v>32233</v>
      </c>
      <c r="U331" s="164" t="str">
        <f aca="false">CONCATENATE(D331,G331)</f>
        <v>14102TRANSPORTE ESCOLAR PARA OS ALUNOS DA REDE ESTADUAL GARANTIDO</v>
      </c>
      <c r="V331" s="162" t="str">
        <f aca="false">VLOOKUP(U331,PRODUTOS!N:O,2,0)</f>
        <v>TRANSPORTE ESCOLAR PARA OS ALUNOS DA REDE ESTADUAL GARANTIDO</v>
      </c>
      <c r="W331" s="162" t="str">
        <f aca="false">VLOOKUP(U331,PRODUTOS!N:Q,3,0)</f>
        <v>ALUNOS</v>
      </c>
      <c r="X331" s="162" t="n">
        <f aca="false">VLOOKUP(U331,PRODUTOS!N:Q,4,0)</f>
        <v>33678</v>
      </c>
      <c r="Y331" s="165" t="n">
        <f aca="false">X331/T331</f>
        <v>1.04482983278007</v>
      </c>
      <c r="Z331" s="162"/>
      <c r="AA331" s="162"/>
      <c r="AB331" s="162"/>
    </row>
    <row r="332" customFormat="false" ht="15" hidden="false" customHeight="false" outlineLevel="0" collapsed="false">
      <c r="A332" s="43" t="n">
        <v>12</v>
      </c>
      <c r="B332" s="1" t="s">
        <v>627</v>
      </c>
      <c r="C332" s="1" t="n">
        <v>2454</v>
      </c>
      <c r="D332" s="1" t="n">
        <v>14102</v>
      </c>
      <c r="E332" s="114" t="s">
        <v>626</v>
      </c>
      <c r="F332" s="162" t="n">
        <v>52200000</v>
      </c>
      <c r="G332" s="0" t="s">
        <v>631</v>
      </c>
      <c r="H332" s="163" t="n">
        <v>664</v>
      </c>
      <c r="I332" s="162"/>
      <c r="J332" s="0"/>
      <c r="K332" s="0"/>
      <c r="L332" s="0"/>
      <c r="M332" s="0"/>
      <c r="N332" s="0"/>
      <c r="O332" s="0"/>
      <c r="P332" s="0"/>
      <c r="Q332" s="0"/>
      <c r="R332" s="0"/>
      <c r="S332" s="0"/>
      <c r="T332" s="162" t="n">
        <f aca="false">SUM(H332:S332)</f>
        <v>664</v>
      </c>
      <c r="U332" s="164" t="str">
        <f aca="false">CONCATENATE(D332,G332)</f>
        <v>14102PROGRAMA DE MONITORAMENTO PEDAGÓGICO DA EDUCAÇÃO</v>
      </c>
      <c r="V332" s="162" t="str">
        <f aca="false">VLOOKUP(U332,PRODUTOS!N:O,2,0)</f>
        <v>PROGRAMA DE MONITORAMENTO PEDAGÓGICO DA EDUCAÇÃO</v>
      </c>
      <c r="W332" s="162" t="str">
        <f aca="false">VLOOKUP(U332,PRODUTOS!N:Q,3,0)</f>
        <v>ESCOLA</v>
      </c>
      <c r="X332" s="162" t="n">
        <f aca="false">VLOOKUP(U332,PRODUTOS!N:Q,4,0)</f>
        <v>660</v>
      </c>
      <c r="Y332" s="165" t="n">
        <f aca="false">X332/T332</f>
        <v>0.993975903614458</v>
      </c>
      <c r="Z332" s="162"/>
      <c r="AA332" s="162"/>
      <c r="AB332" s="162"/>
    </row>
    <row r="333" customFormat="false" ht="15" hidden="false" customHeight="false" outlineLevel="0" collapsed="false">
      <c r="A333" s="43" t="n">
        <v>12</v>
      </c>
      <c r="B333" s="1" t="s">
        <v>627</v>
      </c>
      <c r="C333" s="1" t="n">
        <v>2454</v>
      </c>
      <c r="D333" s="1" t="n">
        <v>14102</v>
      </c>
      <c r="E333" s="114" t="s">
        <v>626</v>
      </c>
      <c r="F333" s="162" t="n">
        <v>52200000</v>
      </c>
      <c r="G333" s="0" t="s">
        <v>633</v>
      </c>
      <c r="H333" s="163" t="n">
        <v>664</v>
      </c>
      <c r="I333" s="162"/>
      <c r="J333" s="0"/>
      <c r="K333" s="0"/>
      <c r="L333" s="0"/>
      <c r="M333" s="0"/>
      <c r="N333" s="0"/>
      <c r="O333" s="0"/>
      <c r="P333" s="0"/>
      <c r="Q333" s="0"/>
      <c r="R333" s="0"/>
      <c r="S333" s="0"/>
      <c r="T333" s="162" t="n">
        <f aca="false">SUM(H333:S333)</f>
        <v>664</v>
      </c>
      <c r="U333" s="164" t="str">
        <f aca="false">CONCATENATE(D333,G333)</f>
        <v>14102SISTEMA DE AVALIAÇÃO DA APRENDIZAGEM DO ESTADO DO PIAUÍ (SAEPI) REALIZADO</v>
      </c>
      <c r="V333" s="162" t="str">
        <f aca="false">VLOOKUP(U333,PRODUTOS!N:O,2,0)</f>
        <v>SISTEMA DE AVALIAÇÃO DA APRENDIZAGEM DO ESTADO DO PIAUÍ (SAEPI) REALIZADO</v>
      </c>
      <c r="W333" s="162" t="str">
        <f aca="false">VLOOKUP(U333,PRODUTOS!N:Q,3,0)</f>
        <v>ESCOLA</v>
      </c>
      <c r="X333" s="162" t="n">
        <f aca="false">VLOOKUP(U333,PRODUTOS!N:Q,4,0)</f>
        <v>565</v>
      </c>
      <c r="Y333" s="165" t="n">
        <f aca="false">X333/T333</f>
        <v>0.850903614457831</v>
      </c>
      <c r="Z333" s="162"/>
      <c r="AA333" s="162"/>
      <c r="AB333" s="162"/>
    </row>
    <row r="334" customFormat="false" ht="15" hidden="false" customHeight="false" outlineLevel="0" collapsed="false">
      <c r="A334" s="43" t="n">
        <v>12</v>
      </c>
      <c r="B334" s="1" t="s">
        <v>627</v>
      </c>
      <c r="C334" s="1" t="n">
        <v>2454</v>
      </c>
      <c r="D334" s="1" t="n">
        <v>14102</v>
      </c>
      <c r="E334" s="114" t="s">
        <v>626</v>
      </c>
      <c r="F334" s="162" t="n">
        <v>52200000</v>
      </c>
      <c r="G334" s="0" t="s">
        <v>628</v>
      </c>
      <c r="H334" s="163" t="n">
        <v>150000</v>
      </c>
      <c r="I334" s="162"/>
      <c r="J334" s="0"/>
      <c r="K334" s="0"/>
      <c r="L334" s="0"/>
      <c r="M334" s="0"/>
      <c r="N334" s="0"/>
      <c r="O334" s="0"/>
      <c r="P334" s="0"/>
      <c r="Q334" s="0"/>
      <c r="R334" s="0"/>
      <c r="S334" s="0"/>
      <c r="T334" s="162" t="n">
        <f aca="false">SUM(H334:S334)</f>
        <v>150000</v>
      </c>
      <c r="U334" s="164" t="str">
        <f aca="false">CONCATENATE(D334,G334)</f>
        <v>14102MELHORIA GARANTIDA DOS INDICADORES DE EVASÃO ESCOLAR E CORREÇÃO DE FLUXO NO ENSINO MÉDIO</v>
      </c>
      <c r="V334" s="162" t="str">
        <f aca="false">VLOOKUP(U334,PRODUTOS!N:O,2,0)</f>
        <v>MELHORIA GARANTIDA DOS INDICADORES DE EVASÃO ESCOLAR E CORREÇÃO DE FLUXO NO ENSINO MÉDIO</v>
      </c>
      <c r="W334" s="162" t="str">
        <f aca="false">VLOOKUP(U334,PRODUTOS!N:Q,3,0)</f>
        <v>ALUNOS</v>
      </c>
      <c r="X334" s="162" t="n">
        <f aca="false">VLOOKUP(U334,PRODUTOS!N:Q,4,0)</f>
        <v>45000</v>
      </c>
      <c r="Y334" s="165" t="n">
        <f aca="false">X334/T334</f>
        <v>0.3</v>
      </c>
      <c r="Z334" s="162"/>
      <c r="AA334" s="162"/>
      <c r="AB334" s="162"/>
    </row>
    <row r="335" customFormat="false" ht="15" hidden="false" customHeight="false" outlineLevel="0" collapsed="false">
      <c r="A335" s="43" t="n">
        <v>25</v>
      </c>
      <c r="B335" s="1" t="s">
        <v>719</v>
      </c>
      <c r="C335" s="1" t="n">
        <v>1555</v>
      </c>
      <c r="D335" s="1" t="n">
        <v>14102</v>
      </c>
      <c r="E335" s="114" t="s">
        <v>626</v>
      </c>
      <c r="F335" s="162" t="n">
        <v>5300000</v>
      </c>
      <c r="G335" s="0" t="s">
        <v>720</v>
      </c>
      <c r="H335" s="166"/>
      <c r="I335" s="162"/>
      <c r="J335" s="0"/>
      <c r="K335" s="0"/>
      <c r="L335" s="0"/>
      <c r="M335" s="0" t="n">
        <v>150</v>
      </c>
      <c r="N335" s="0" t="n">
        <v>150</v>
      </c>
      <c r="O335" s="0" t="n">
        <v>100</v>
      </c>
      <c r="P335" s="0" t="n">
        <v>200</v>
      </c>
      <c r="Q335" s="0"/>
      <c r="R335" s="0"/>
      <c r="S335" s="0"/>
      <c r="T335" s="162" t="n">
        <f aca="false">SUM(H335:S335)</f>
        <v>600</v>
      </c>
      <c r="U335" s="164" t="str">
        <f aca="false">CONCATENATE(D335,G335)</f>
        <v>14102BOLSA DE ESTÁGIO PARA ESTUDANTES CONCEDIDA</v>
      </c>
      <c r="V335" s="162" t="str">
        <f aca="false">VLOOKUP(U335,PRODUTOS!N:O,2,0)</f>
        <v>BOLSA DE ESTÁGIO PARA ESTUDANTES CONCEDIDA</v>
      </c>
      <c r="W335" s="162" t="str">
        <f aca="false">VLOOKUP(U335,PRODUTOS!N:Q,3,0)</f>
        <v>ALUNOS</v>
      </c>
      <c r="X335" s="162" t="n">
        <f aca="false">VLOOKUP(U335,PRODUTOS!N:Q,4,0)</f>
        <v>150</v>
      </c>
      <c r="Y335" s="165" t="n">
        <f aca="false">X335/T335</f>
        <v>0.25</v>
      </c>
      <c r="Z335" s="162"/>
      <c r="AA335" s="162"/>
      <c r="AB335" s="162"/>
    </row>
    <row r="336" customFormat="false" ht="15" hidden="false" customHeight="false" outlineLevel="0" collapsed="false">
      <c r="A336" s="43" t="n">
        <v>25</v>
      </c>
      <c r="B336" s="1" t="s">
        <v>719</v>
      </c>
      <c r="C336" s="1" t="n">
        <v>1555</v>
      </c>
      <c r="D336" s="1" t="n">
        <v>14102</v>
      </c>
      <c r="E336" s="114" t="s">
        <v>626</v>
      </c>
      <c r="F336" s="162" t="n">
        <v>5300000</v>
      </c>
      <c r="G336" s="0" t="s">
        <v>722</v>
      </c>
      <c r="H336" s="166"/>
      <c r="I336" s="162"/>
      <c r="J336" s="0"/>
      <c r="K336" s="0"/>
      <c r="L336" s="0"/>
      <c r="M336" s="0" t="n">
        <v>50</v>
      </c>
      <c r="N336" s="0" t="n">
        <v>70</v>
      </c>
      <c r="O336" s="0" t="n">
        <v>60</v>
      </c>
      <c r="P336" s="0" t="n">
        <v>75</v>
      </c>
      <c r="Q336" s="0"/>
      <c r="R336" s="0"/>
      <c r="S336" s="0"/>
      <c r="T336" s="162" t="n">
        <f aca="false">SUM(H336:S336)</f>
        <v>255</v>
      </c>
      <c r="U336" s="164" t="str">
        <f aca="false">CONCATENATE(D336,G336)</f>
        <v>14102BOLSA DE ESTUDO PARA SISTEMATIZAÇÃO DE EXPERIÊNCIAS EDUCACIONAIS CONCEDIDA</v>
      </c>
      <c r="V336" s="162" t="str">
        <f aca="false">VLOOKUP(U336,PRODUTOS!N:O,2,0)</f>
        <v>BOLSA DE ESTUDO PARA SISTEMATIZAÇÃO DE EXPERIÊNCIAS EDUCACIONAIS CONCEDIDA</v>
      </c>
      <c r="W336" s="162" t="str">
        <f aca="false">VLOOKUP(U336,PRODUTOS!N:Q,3,0)</f>
        <v>PROFESSOR</v>
      </c>
      <c r="X336" s="162" t="n">
        <f aca="false">VLOOKUP(U336,PRODUTOS!N:Q,4,0)</f>
        <v>60</v>
      </c>
      <c r="Y336" s="165" t="n">
        <f aca="false">X336/T336</f>
        <v>0.235294117647059</v>
      </c>
      <c r="Z336" s="162"/>
      <c r="AA336" s="162"/>
      <c r="AB336" s="162"/>
    </row>
    <row r="337" customFormat="false" ht="15" hidden="false" customHeight="false" outlineLevel="0" collapsed="false">
      <c r="A337" s="43" t="n">
        <v>25</v>
      </c>
      <c r="B337" s="1" t="s">
        <v>719</v>
      </c>
      <c r="C337" s="1" t="n">
        <v>1555</v>
      </c>
      <c r="D337" s="1" t="n">
        <v>14102</v>
      </c>
      <c r="E337" s="114" t="s">
        <v>626</v>
      </c>
      <c r="F337" s="162" t="n">
        <v>5300000</v>
      </c>
      <c r="G337" s="0" t="s">
        <v>723</v>
      </c>
      <c r="H337" s="166"/>
      <c r="I337" s="162"/>
      <c r="J337" s="0"/>
      <c r="K337" s="0"/>
      <c r="L337" s="0"/>
      <c r="M337" s="0" t="n">
        <v>1</v>
      </c>
      <c r="N337" s="0" t="n">
        <v>1</v>
      </c>
      <c r="O337" s="0" t="n">
        <v>1</v>
      </c>
      <c r="P337" s="0" t="n">
        <v>1</v>
      </c>
      <c r="Q337" s="0"/>
      <c r="R337" s="0"/>
      <c r="S337" s="0"/>
      <c r="T337" s="162" t="n">
        <f aca="false">SUM(H337:S337)</f>
        <v>4</v>
      </c>
      <c r="U337" s="164" t="str">
        <f aca="false">CONCATENATE(D337,G337)</f>
        <v>14102MATERIAL DIDÁTICO CONTEXTUALIZADO PARA A CONVIVÊNCIA COM O SEMIÁRIDO ELABORADO E DISTRIBUÍDO</v>
      </c>
      <c r="V337" s="162" t="str">
        <f aca="false">VLOOKUP(U337,PRODUTOS!N:O,2,0)</f>
        <v>MATERIAL DIDÁTICO CONTEXTUALIZADO PARA A CONVIVÊNCIA COM O SEMIÁRIDO ELABORADO E DISTRIBUÍDO</v>
      </c>
      <c r="W337" s="162" t="str">
        <f aca="false">VLOOKUP(U337,PRODUTOS!N:Q,3,0)</f>
        <v>UNIDADE</v>
      </c>
      <c r="X337" s="162" t="n">
        <f aca="false">VLOOKUP(U337,PRODUTOS!N:Q,4,0)</f>
        <v>1</v>
      </c>
      <c r="Y337" s="165" t="n">
        <f aca="false">X337/T337</f>
        <v>0.25</v>
      </c>
      <c r="Z337" s="162"/>
      <c r="AA337" s="162"/>
      <c r="AB337" s="162"/>
    </row>
    <row r="338" customFormat="false" ht="15" hidden="false" customHeight="false" outlineLevel="0" collapsed="false">
      <c r="A338" s="43" t="n">
        <v>25</v>
      </c>
      <c r="B338" s="1" t="s">
        <v>719</v>
      </c>
      <c r="C338" s="1" t="n">
        <v>1555</v>
      </c>
      <c r="D338" s="1" t="n">
        <v>14102</v>
      </c>
      <c r="E338" s="114" t="s">
        <v>626</v>
      </c>
      <c r="F338" s="162" t="n">
        <v>5300000</v>
      </c>
      <c r="G338" s="0" t="s">
        <v>724</v>
      </c>
      <c r="H338" s="166"/>
      <c r="I338" s="162"/>
      <c r="J338" s="0"/>
      <c r="K338" s="0"/>
      <c r="L338" s="0"/>
      <c r="M338" s="0" t="n">
        <v>40</v>
      </c>
      <c r="N338" s="0" t="n">
        <v>40</v>
      </c>
      <c r="O338" s="0" t="n">
        <v>40</v>
      </c>
      <c r="P338" s="0" t="n">
        <v>40</v>
      </c>
      <c r="Q338" s="0"/>
      <c r="R338" s="0"/>
      <c r="S338" s="0"/>
      <c r="T338" s="162" t="n">
        <f aca="false">SUM(H338:S338)</f>
        <v>160</v>
      </c>
      <c r="U338" s="164" t="str">
        <f aca="false">CONCATENATE(D338,G338)</f>
        <v>14102PROFESSORES CAPACITADOS</v>
      </c>
      <c r="V338" s="162" t="str">
        <f aca="false">VLOOKUP(U338,PRODUTOS!N:O,2,0)</f>
        <v>PROFESSORES CAPACITADOS</v>
      </c>
      <c r="W338" s="162" t="str">
        <f aca="false">VLOOKUP(U338,PRODUTOS!N:Q,3,0)</f>
        <v>PROFESSOR</v>
      </c>
      <c r="X338" s="162" t="n">
        <f aca="false">VLOOKUP(U338,PRODUTOS!N:Q,4,0)</f>
        <v>40</v>
      </c>
      <c r="Y338" s="165" t="n">
        <f aca="false">X338/T338</f>
        <v>0.25</v>
      </c>
      <c r="Z338" s="162"/>
      <c r="AA338" s="162"/>
      <c r="AB338" s="162"/>
    </row>
    <row r="339" customFormat="false" ht="15" hidden="false" customHeight="false" outlineLevel="0" collapsed="false">
      <c r="A339" s="43" t="n">
        <v>25</v>
      </c>
      <c r="B339" s="1" t="s">
        <v>719</v>
      </c>
      <c r="C339" s="1" t="n">
        <v>1555</v>
      </c>
      <c r="D339" s="1" t="n">
        <v>14102</v>
      </c>
      <c r="E339" s="114" t="s">
        <v>626</v>
      </c>
      <c r="F339" s="162" t="n">
        <v>5300000</v>
      </c>
      <c r="G339" s="0" t="s">
        <v>725</v>
      </c>
      <c r="H339" s="166"/>
      <c r="I339" s="162"/>
      <c r="J339" s="0"/>
      <c r="K339" s="0"/>
      <c r="L339" s="0"/>
      <c r="M339" s="0" t="n">
        <v>16</v>
      </c>
      <c r="N339" s="0" t="n">
        <v>16</v>
      </c>
      <c r="O339" s="0" t="n">
        <v>16</v>
      </c>
      <c r="P339" s="0" t="n">
        <v>16</v>
      </c>
      <c r="Q339" s="0"/>
      <c r="R339" s="0"/>
      <c r="S339" s="0"/>
      <c r="T339" s="162" t="n">
        <f aca="false">SUM(H339:S339)</f>
        <v>64</v>
      </c>
      <c r="U339" s="164" t="str">
        <f aca="false">CONCATENATE(D339,G339)</f>
        <v>14102SEMINÁRIOS E EVENTOS REALIZADOS</v>
      </c>
      <c r="V339" s="162" t="str">
        <f aca="false">VLOOKUP(U339,PRODUTOS!N:O,2,0)</f>
        <v>SEMINÁRIOS E EVENTOS REALIZADOS</v>
      </c>
      <c r="W339" s="162" t="str">
        <f aca="false">VLOOKUP(U339,PRODUTOS!N:Q,3,0)</f>
        <v>EVENTO</v>
      </c>
      <c r="X339" s="162" t="n">
        <f aca="false">VLOOKUP(U339,PRODUTOS!N:Q,4,0)</f>
        <v>10</v>
      </c>
      <c r="Y339" s="165" t="n">
        <f aca="false">X339/T339</f>
        <v>0.15625</v>
      </c>
      <c r="Z339" s="162"/>
      <c r="AA339" s="162"/>
      <c r="AB339" s="162"/>
    </row>
    <row r="340" customFormat="false" ht="15" hidden="false" customHeight="false" outlineLevel="0" collapsed="false">
      <c r="A340" s="43" t="n">
        <v>10</v>
      </c>
      <c r="B340" s="1" t="s">
        <v>736</v>
      </c>
      <c r="C340" s="1" t="n">
        <v>2566</v>
      </c>
      <c r="D340" s="1" t="n">
        <v>14201</v>
      </c>
      <c r="E340" s="114" t="s">
        <v>727</v>
      </c>
      <c r="F340" s="162" t="n">
        <v>45180000</v>
      </c>
      <c r="G340" s="0" t="s">
        <v>737</v>
      </c>
      <c r="H340" s="166"/>
      <c r="I340" s="162" t="n">
        <v>10176</v>
      </c>
      <c r="J340" s="0" t="n">
        <v>12392</v>
      </c>
      <c r="K340" s="0" t="n">
        <v>6756</v>
      </c>
      <c r="L340" s="0" t="n">
        <v>36688</v>
      </c>
      <c r="M340" s="0" t="n">
        <v>7516</v>
      </c>
      <c r="N340" s="0" t="n">
        <v>9556</v>
      </c>
      <c r="O340" s="0"/>
      <c r="P340" s="0" t="n">
        <v>4900</v>
      </c>
      <c r="Q340" s="0" t="n">
        <v>7756</v>
      </c>
      <c r="R340" s="0" t="n">
        <v>3640</v>
      </c>
      <c r="S340" s="0" t="n">
        <v>8620</v>
      </c>
      <c r="T340" s="162" t="n">
        <f aca="false">SUM(H340:S340)</f>
        <v>108000</v>
      </c>
      <c r="U340" s="164" t="str">
        <f aca="false">CONCATENATE(D340,G340)</f>
        <v>14201CURSOS OFERTADOS (MATRICULAS REALIZADAS)</v>
      </c>
      <c r="V340" s="162" t="str">
        <f aca="false">VLOOKUP(U340,PRODUTOS!N:O,2,0)</f>
        <v>CURSOS OFERTADOS (MATRICULAS REALIZADAS)</v>
      </c>
      <c r="W340" s="162" t="str">
        <f aca="false">VLOOKUP(U340,PRODUTOS!N:Q,3,0)</f>
        <v>MATRÍCULA</v>
      </c>
      <c r="X340" s="162" t="n">
        <f aca="false">VLOOKUP(U340,PRODUTOS!N:Q,4,0)</f>
        <v>27000</v>
      </c>
      <c r="Y340" s="165" t="n">
        <f aca="false">X340/T340</f>
        <v>0.25</v>
      </c>
      <c r="Z340" s="162"/>
      <c r="AA340" s="162"/>
      <c r="AB340" s="162"/>
    </row>
    <row r="341" customFormat="false" ht="15" hidden="false" customHeight="false" outlineLevel="0" collapsed="false">
      <c r="A341" s="43" t="n">
        <v>10</v>
      </c>
      <c r="B341" s="1" t="s">
        <v>732</v>
      </c>
      <c r="C341" s="1" t="n">
        <v>2567</v>
      </c>
      <c r="D341" s="1" t="n">
        <v>14201</v>
      </c>
      <c r="E341" s="114" t="s">
        <v>727</v>
      </c>
      <c r="F341" s="162" t="n">
        <v>39320000</v>
      </c>
      <c r="G341" s="0" t="s">
        <v>733</v>
      </c>
      <c r="H341" s="163" t="n">
        <v>12</v>
      </c>
      <c r="I341" s="162"/>
      <c r="J341" s="0"/>
      <c r="K341" s="0"/>
      <c r="L341" s="0"/>
      <c r="M341" s="0"/>
      <c r="N341" s="0"/>
      <c r="O341" s="0"/>
      <c r="P341" s="0"/>
      <c r="Q341" s="0"/>
      <c r="R341" s="0"/>
      <c r="S341" s="0"/>
      <c r="T341" s="162" t="n">
        <f aca="false">SUM(H341:S341)</f>
        <v>12</v>
      </c>
      <c r="U341" s="164" t="str">
        <f aca="false">CONCATENATE(D341,G341)</f>
        <v>14201PROGRAMA DE MESTRADO E DOUTORADO IMPLEMENTADO</v>
      </c>
      <c r="V341" s="162" t="str">
        <f aca="false">VLOOKUP(U341,PRODUTOS!N:O,2,0)</f>
        <v>PROGRAMA DE MESTRADO E DOUTORADO IMPLEMENTADO</v>
      </c>
      <c r="W341" s="162" t="str">
        <f aca="false">VLOOKUP(U341,PRODUTOS!N:Q,3,0)</f>
        <v>CURSO</v>
      </c>
      <c r="X341" s="162" t="n">
        <f aca="false">VLOOKUP(U341,PRODUTOS!N:Q,4,0)</f>
        <v>3</v>
      </c>
      <c r="Y341" s="165" t="n">
        <f aca="false">X341/T341</f>
        <v>0.25</v>
      </c>
      <c r="Z341" s="162"/>
      <c r="AA341" s="162"/>
      <c r="AB341" s="162"/>
    </row>
    <row r="342" customFormat="false" ht="15" hidden="false" customHeight="false" outlineLevel="0" collapsed="false">
      <c r="A342" s="43" t="n">
        <v>10</v>
      </c>
      <c r="B342" s="1" t="s">
        <v>732</v>
      </c>
      <c r="C342" s="1" t="n">
        <v>2567</v>
      </c>
      <c r="D342" s="1" t="n">
        <v>14201</v>
      </c>
      <c r="E342" s="114" t="s">
        <v>727</v>
      </c>
      <c r="F342" s="162" t="n">
        <v>39320000</v>
      </c>
      <c r="G342" s="0" t="s">
        <v>735</v>
      </c>
      <c r="H342" s="163" t="n">
        <v>50</v>
      </c>
      <c r="I342" s="162"/>
      <c r="J342" s="0"/>
      <c r="K342" s="0"/>
      <c r="L342" s="0"/>
      <c r="M342" s="0"/>
      <c r="N342" s="0"/>
      <c r="O342" s="0"/>
      <c r="P342" s="0"/>
      <c r="Q342" s="0"/>
      <c r="R342" s="0"/>
      <c r="S342" s="0"/>
      <c r="T342" s="162" t="n">
        <f aca="false">SUM(H342:S342)</f>
        <v>50</v>
      </c>
      <c r="U342" s="164" t="str">
        <f aca="false">CONCATENATE(D342,G342)</f>
        <v>14201PROGRAMA DE PÓS-GRADUAÇÃO LATO SENSU IMPLEMENTADO</v>
      </c>
      <c r="V342" s="162" t="str">
        <f aca="false">VLOOKUP(U342,PRODUTOS!N:O,2,0)</f>
        <v>PROGRAMA DE PÓS-GRADUAÇÃO LATO SENSU IMPLEMENTADO</v>
      </c>
      <c r="W342" s="162" t="str">
        <f aca="false">VLOOKUP(U342,PRODUTOS!N:Q,3,0)</f>
        <v>CURSO</v>
      </c>
      <c r="X342" s="162" t="n">
        <f aca="false">VLOOKUP(U342,PRODUTOS!N:Q,4,0)</f>
        <v>10</v>
      </c>
      <c r="Y342" s="165" t="n">
        <f aca="false">X342/T342</f>
        <v>0.2</v>
      </c>
      <c r="Z342" s="162"/>
      <c r="AA342" s="162"/>
      <c r="AB342" s="162"/>
    </row>
    <row r="343" customFormat="false" ht="15" hidden="false" customHeight="false" outlineLevel="0" collapsed="false">
      <c r="A343" s="43" t="n">
        <v>10</v>
      </c>
      <c r="B343" s="1" t="s">
        <v>739</v>
      </c>
      <c r="C343" s="1" t="n">
        <v>2581</v>
      </c>
      <c r="D343" s="1" t="n">
        <v>14201</v>
      </c>
      <c r="E343" s="114" t="s">
        <v>727</v>
      </c>
      <c r="F343" s="162" t="n">
        <v>49720000</v>
      </c>
      <c r="G343" s="0" t="s">
        <v>740</v>
      </c>
      <c r="H343" s="163" t="n">
        <v>300</v>
      </c>
      <c r="I343" s="162"/>
      <c r="J343" s="0"/>
      <c r="K343" s="0"/>
      <c r="L343" s="0"/>
      <c r="M343" s="0"/>
      <c r="N343" s="0"/>
      <c r="O343" s="0"/>
      <c r="P343" s="0"/>
      <c r="Q343" s="0"/>
      <c r="R343" s="0"/>
      <c r="S343" s="0"/>
      <c r="T343" s="162" t="n">
        <f aca="false">SUM(H343:S343)</f>
        <v>300</v>
      </c>
      <c r="U343" s="164" t="str">
        <f aca="false">CONCATENATE(D343,G343)</f>
        <v>14201PROGRAMAS E PROJETOS EXECUTADOS</v>
      </c>
      <c r="V343" s="162" t="str">
        <f aca="false">VLOOKUP(U343,PRODUTOS!N:O,2,0)</f>
        <v>PROGRAMAS E PROJETOS EXECUTADOS</v>
      </c>
      <c r="W343" s="162" t="str">
        <f aca="false">VLOOKUP(U343,PRODUTOS!N:Q,3,0)</f>
        <v>PROJETO</v>
      </c>
      <c r="X343" s="162" t="n">
        <f aca="false">VLOOKUP(U343,PRODUTOS!N:Q,4,0)</f>
        <v>75</v>
      </c>
      <c r="Y343" s="165" t="n">
        <f aca="false">X343/T343</f>
        <v>0.25</v>
      </c>
      <c r="Z343" s="162"/>
      <c r="AA343" s="162"/>
      <c r="AB343" s="162"/>
    </row>
    <row r="344" customFormat="false" ht="15" hidden="false" customHeight="false" outlineLevel="0" collapsed="false">
      <c r="A344" s="43" t="n">
        <v>10</v>
      </c>
      <c r="B344" s="1" t="s">
        <v>728</v>
      </c>
      <c r="C344" s="1" t="n">
        <v>2686</v>
      </c>
      <c r="D344" s="1" t="n">
        <v>14201</v>
      </c>
      <c r="E344" s="114" t="s">
        <v>727</v>
      </c>
      <c r="F344" s="162" t="n">
        <v>68000000</v>
      </c>
      <c r="G344" s="0" t="s">
        <v>729</v>
      </c>
      <c r="H344" s="163" t="n">
        <v>160</v>
      </c>
      <c r="I344" s="162"/>
      <c r="J344" s="0"/>
      <c r="K344" s="0"/>
      <c r="L344" s="0"/>
      <c r="M344" s="0"/>
      <c r="N344" s="0"/>
      <c r="O344" s="0"/>
      <c r="P344" s="0"/>
      <c r="Q344" s="0"/>
      <c r="R344" s="0"/>
      <c r="S344" s="0"/>
      <c r="T344" s="162" t="n">
        <f aca="false">SUM(H344:S344)</f>
        <v>160</v>
      </c>
      <c r="U344" s="164" t="str">
        <f aca="false">CONCATENATE(D344,G344)</f>
        <v>14201REFORMA, AMPLIAÇÃO E CONSTRUÇÃO NOS CAMPI DA UESPI</v>
      </c>
      <c r="V344" s="162" t="str">
        <f aca="false">VLOOKUP(U344,PRODUTOS!N:O,2,0)</f>
        <v>REFORMA, AMPLIAÇÃO E CONSTRUÇÃO NOS CAMPI DA UESPI</v>
      </c>
      <c r="W344" s="162" t="str">
        <f aca="false">VLOOKUP(U344,PRODUTOS!N:Q,3,0)</f>
        <v>UNIDADE</v>
      </c>
      <c r="X344" s="162" t="n">
        <f aca="false">VLOOKUP(U344,PRODUTOS!N:Q,4,0)</f>
        <v>40</v>
      </c>
      <c r="Y344" s="165" t="n">
        <f aca="false">X344/T344</f>
        <v>0.25</v>
      </c>
      <c r="Z344" s="162"/>
      <c r="AA344" s="162"/>
      <c r="AB344" s="162"/>
    </row>
    <row r="345" customFormat="false" ht="15" hidden="false" customHeight="false" outlineLevel="0" collapsed="false">
      <c r="A345" s="43" t="n">
        <v>15</v>
      </c>
      <c r="B345" s="1" t="s">
        <v>743</v>
      </c>
      <c r="C345" s="1" t="n">
        <v>2694</v>
      </c>
      <c r="D345" s="1" t="n">
        <v>14201</v>
      </c>
      <c r="E345" s="114" t="s">
        <v>727</v>
      </c>
      <c r="F345" s="162" t="n">
        <v>16100000</v>
      </c>
      <c r="G345" s="0" t="s">
        <v>744</v>
      </c>
      <c r="H345" s="163" t="n">
        <v>4</v>
      </c>
      <c r="I345" s="162"/>
      <c r="J345" s="0"/>
      <c r="K345" s="0"/>
      <c r="L345" s="0"/>
      <c r="M345" s="0"/>
      <c r="N345" s="0"/>
      <c r="O345" s="0"/>
      <c r="P345" s="0"/>
      <c r="Q345" s="0"/>
      <c r="R345" s="0"/>
      <c r="S345" s="0"/>
      <c r="T345" s="162" t="n">
        <f aca="false">SUM(H345:S345)</f>
        <v>4</v>
      </c>
      <c r="U345" s="164" t="str">
        <f aca="false">CONCATENATE(D345,G345)</f>
        <v>14201PATENTES REGISTRADAS</v>
      </c>
      <c r="V345" s="162" t="str">
        <f aca="false">VLOOKUP(U345,PRODUTOS!N:O,2,0)</f>
        <v>PATENTES REGISTRADAS</v>
      </c>
      <c r="W345" s="162" t="str">
        <f aca="false">VLOOKUP(U345,PRODUTOS!N:Q,3,0)</f>
        <v>UNIDADE</v>
      </c>
      <c r="X345" s="162" t="n">
        <f aca="false">VLOOKUP(U345,PRODUTOS!N:Q,4,0)</f>
        <v>1</v>
      </c>
      <c r="Y345" s="165" t="n">
        <f aca="false">X345/T345</f>
        <v>0.25</v>
      </c>
      <c r="Z345" s="162"/>
      <c r="AA345" s="162"/>
      <c r="AB345" s="162"/>
    </row>
    <row r="346" customFormat="false" ht="15" hidden="false" customHeight="false" outlineLevel="0" collapsed="false">
      <c r="A346" s="43" t="n">
        <v>15</v>
      </c>
      <c r="B346" s="1" t="s">
        <v>743</v>
      </c>
      <c r="C346" s="1" t="n">
        <v>2694</v>
      </c>
      <c r="D346" s="1" t="n">
        <v>14201</v>
      </c>
      <c r="E346" s="114" t="s">
        <v>727</v>
      </c>
      <c r="F346" s="162" t="n">
        <v>16100000</v>
      </c>
      <c r="G346" s="0" t="s">
        <v>749</v>
      </c>
      <c r="H346" s="163" t="n">
        <v>1200</v>
      </c>
      <c r="I346" s="162"/>
      <c r="J346" s="0"/>
      <c r="K346" s="0"/>
      <c r="L346" s="0"/>
      <c r="M346" s="0"/>
      <c r="N346" s="0"/>
      <c r="O346" s="0"/>
      <c r="P346" s="0"/>
      <c r="Q346" s="0"/>
      <c r="R346" s="0"/>
      <c r="S346" s="0"/>
      <c r="T346" s="162" t="n">
        <f aca="false">SUM(H346:S346)</f>
        <v>1200</v>
      </c>
      <c r="U346" s="164" t="str">
        <f aca="false">CONCATENATE(D346,G346)</f>
        <v>14201PROJETOS DE PESQUISA DESENVOLVIDOS</v>
      </c>
      <c r="V346" s="162" t="str">
        <f aca="false">VLOOKUP(U346,PRODUTOS!N:O,2,0)</f>
        <v>PROJETOS DE PESQUISA DESENVOLVIDOS</v>
      </c>
      <c r="W346" s="162" t="str">
        <f aca="false">VLOOKUP(U346,PRODUTOS!N:Q,3,0)</f>
        <v>PROJETOS</v>
      </c>
      <c r="X346" s="162" t="n">
        <f aca="false">VLOOKUP(U346,PRODUTOS!N:Q,4,0)</f>
        <v>300</v>
      </c>
      <c r="Y346" s="165" t="n">
        <f aca="false">X346/T346</f>
        <v>0.25</v>
      </c>
      <c r="Z346" s="162"/>
      <c r="AA346" s="162"/>
      <c r="AB346" s="162"/>
    </row>
    <row r="347" customFormat="false" ht="15" hidden="false" customHeight="false" outlineLevel="0" collapsed="false">
      <c r="A347" s="43" t="n">
        <v>90</v>
      </c>
      <c r="B347" s="1" t="s">
        <v>746</v>
      </c>
      <c r="C347" s="1" t="n">
        <v>2499</v>
      </c>
      <c r="D347" s="1" t="n">
        <v>14201</v>
      </c>
      <c r="E347" s="114" t="s">
        <v>727</v>
      </c>
      <c r="F347" s="162" t="n">
        <v>671380000</v>
      </c>
      <c r="G347" s="0" t="s">
        <v>752</v>
      </c>
      <c r="H347" s="163" t="n">
        <v>1000</v>
      </c>
      <c r="I347" s="162"/>
      <c r="J347" s="0"/>
      <c r="K347" s="0"/>
      <c r="L347" s="0"/>
      <c r="M347" s="0"/>
      <c r="N347" s="0"/>
      <c r="O347" s="0"/>
      <c r="P347" s="0"/>
      <c r="Q347" s="0"/>
      <c r="R347" s="0"/>
      <c r="S347" s="0"/>
      <c r="T347" s="162" t="n">
        <f aca="false">SUM(H347:S347)</f>
        <v>1000</v>
      </c>
      <c r="U347" s="164" t="str">
        <f aca="false">CONCATENATE(D347,G347)</f>
        <v>14201CONCURSO PÚBLICO REALIZADO</v>
      </c>
      <c r="V347" s="162" t="str">
        <f aca="false">VLOOKUP(U347,PRODUTOS!N:O,2,0)</f>
        <v>CONCURSO PÚBLICO REALIZADO</v>
      </c>
      <c r="W347" s="162" t="str">
        <f aca="false">VLOOKUP(U347,PRODUTOS!N:Q,3,0)</f>
        <v>VAGAS</v>
      </c>
      <c r="X347" s="162" t="n">
        <f aca="false">VLOOKUP(U347,PRODUTOS!N:Q,4,0)</f>
        <v>250</v>
      </c>
      <c r="Y347" s="165" t="n">
        <f aca="false">X347/T347</f>
        <v>0.25</v>
      </c>
      <c r="Z347" s="162"/>
      <c r="AA347" s="162"/>
      <c r="AB347" s="162"/>
    </row>
    <row r="348" customFormat="false" ht="15" hidden="false" customHeight="false" outlineLevel="0" collapsed="false">
      <c r="A348" s="43" t="n">
        <v>90</v>
      </c>
      <c r="B348" s="1" t="s">
        <v>746</v>
      </c>
      <c r="C348" s="1" t="n">
        <v>2499</v>
      </c>
      <c r="D348" s="1" t="n">
        <v>14201</v>
      </c>
      <c r="E348" s="114" t="s">
        <v>727</v>
      </c>
      <c r="F348" s="162" t="n">
        <v>671380000</v>
      </c>
      <c r="G348" s="0" t="s">
        <v>747</v>
      </c>
      <c r="H348" s="163" t="n">
        <v>25</v>
      </c>
      <c r="I348" s="162"/>
      <c r="J348" s="0"/>
      <c r="K348" s="0"/>
      <c r="L348" s="0"/>
      <c r="M348" s="0"/>
      <c r="N348" s="0"/>
      <c r="O348" s="0"/>
      <c r="P348" s="0"/>
      <c r="Q348" s="0"/>
      <c r="R348" s="0"/>
      <c r="S348" s="0"/>
      <c r="T348" s="162" t="n">
        <f aca="false">SUM(H348:S348)</f>
        <v>25</v>
      </c>
      <c r="U348" s="164" t="str">
        <f aca="false">CONCATENATE(D348,G348)</f>
        <v>14201MANUTENÇÃO DOS SERVIÇOS DAS UNIDADES ACADÊMICAS</v>
      </c>
      <c r="V348" s="162" t="str">
        <f aca="false">VLOOKUP(U348,PRODUTOS!N:O,2,0)</f>
        <v>MANUTENÇÃO DOS SERVIÇOS DAS UNIDADES ACADÊMICAS</v>
      </c>
      <c r="W348" s="162" t="str">
        <f aca="false">VLOOKUP(U348,PRODUTOS!N:Q,3,0)</f>
        <v>UNIDADE</v>
      </c>
      <c r="X348" s="162" t="n">
        <f aca="false">VLOOKUP(U348,PRODUTOS!N:Q,4,0)</f>
        <v>25</v>
      </c>
      <c r="Y348" s="165" t="n">
        <f aca="false">X348/T348</f>
        <v>1</v>
      </c>
      <c r="Z348" s="162"/>
      <c r="AA348" s="162"/>
      <c r="AB348" s="162"/>
    </row>
    <row r="349" customFormat="false" ht="15" hidden="false" customHeight="false" outlineLevel="0" collapsed="false">
      <c r="A349" s="43" t="n">
        <v>90</v>
      </c>
      <c r="B349" s="1" t="s">
        <v>746</v>
      </c>
      <c r="C349" s="1" t="n">
        <v>2499</v>
      </c>
      <c r="D349" s="1" t="n">
        <v>14201</v>
      </c>
      <c r="E349" s="114" t="s">
        <v>727</v>
      </c>
      <c r="F349" s="162" t="n">
        <v>671380000</v>
      </c>
      <c r="G349" s="0" t="s">
        <v>755</v>
      </c>
      <c r="H349" s="163" t="n">
        <v>10</v>
      </c>
      <c r="I349" s="162"/>
      <c r="J349" s="0"/>
      <c r="K349" s="0"/>
      <c r="L349" s="0"/>
      <c r="M349" s="0"/>
      <c r="N349" s="0"/>
      <c r="O349" s="0"/>
      <c r="P349" s="0"/>
      <c r="Q349" s="0"/>
      <c r="R349" s="0"/>
      <c r="S349" s="0"/>
      <c r="T349" s="162" t="n">
        <f aca="false">SUM(H349:S349)</f>
        <v>10</v>
      </c>
      <c r="U349" s="164" t="str">
        <f aca="false">CONCATENATE(D349,G349)</f>
        <v>14201QUALIFICAÇÕES A SERVIDORES REALIZADAS</v>
      </c>
      <c r="V349" s="162" t="str">
        <f aca="false">VLOOKUP(U349,PRODUTOS!N:O,2,0)</f>
        <v>QUALIFICAÇÕES A SERVIDORES REALIZADAS</v>
      </c>
      <c r="W349" s="162" t="str">
        <f aca="false">VLOOKUP(U349,PRODUTOS!N:Q,3,0)</f>
        <v>UNIDADE</v>
      </c>
      <c r="X349" s="162" t="n">
        <f aca="false">VLOOKUP(U349,PRODUTOS!N:Q,4,0)</f>
        <v>2</v>
      </c>
      <c r="Y349" s="165" t="n">
        <f aca="false">X349/T349</f>
        <v>0.2</v>
      </c>
      <c r="Z349" s="162"/>
      <c r="AA349" s="162"/>
      <c r="AB349" s="162"/>
    </row>
    <row r="350" customFormat="false" ht="15" hidden="false" customHeight="false" outlineLevel="0" collapsed="false">
      <c r="A350" s="43" t="n">
        <v>90</v>
      </c>
      <c r="B350" s="1" t="s">
        <v>746</v>
      </c>
      <c r="C350" s="1" t="n">
        <v>2499</v>
      </c>
      <c r="D350" s="1" t="n">
        <v>14201</v>
      </c>
      <c r="E350" s="114" t="s">
        <v>727</v>
      </c>
      <c r="F350" s="162" t="n">
        <v>671380000</v>
      </c>
      <c r="G350" s="0" t="s">
        <v>748</v>
      </c>
      <c r="H350" s="163" t="n">
        <v>5</v>
      </c>
      <c r="I350" s="162"/>
      <c r="J350" s="0"/>
      <c r="K350" s="0"/>
      <c r="L350" s="0"/>
      <c r="M350" s="0"/>
      <c r="N350" s="0"/>
      <c r="O350" s="0"/>
      <c r="P350" s="0"/>
      <c r="Q350" s="0"/>
      <c r="R350" s="0"/>
      <c r="S350" s="0"/>
      <c r="T350" s="162" t="n">
        <f aca="false">SUM(H350:S350)</f>
        <v>5</v>
      </c>
      <c r="U350" s="164" t="str">
        <f aca="false">CONCATENATE(D350,G350)</f>
        <v>14201SISTEMAS IMPLANTADOS</v>
      </c>
      <c r="V350" s="162" t="str">
        <f aca="false">VLOOKUP(U350,PRODUTOS!N:O,2,0)</f>
        <v>SISTEMAS IMPLANTADOS</v>
      </c>
      <c r="W350" s="162" t="str">
        <f aca="false">VLOOKUP(U350,PRODUTOS!N:Q,3,0)</f>
        <v>UNIDADE</v>
      </c>
      <c r="X350" s="162" t="n">
        <f aca="false">VLOOKUP(U350,PRODUTOS!N:Q,4,0)</f>
        <v>2</v>
      </c>
      <c r="Y350" s="165" t="n">
        <f aca="false">X350/T350</f>
        <v>0.4</v>
      </c>
      <c r="Z350" s="162"/>
      <c r="AA350" s="162"/>
      <c r="AB350" s="162"/>
    </row>
    <row r="351" customFormat="false" ht="15" hidden="false" customHeight="false" outlineLevel="0" collapsed="false">
      <c r="A351" s="43" t="n">
        <v>1</v>
      </c>
      <c r="B351" s="1" t="s">
        <v>757</v>
      </c>
      <c r="C351" s="1" t="n">
        <v>2670</v>
      </c>
      <c r="D351" s="1" t="n">
        <v>14203</v>
      </c>
      <c r="E351" s="114" t="s">
        <v>756</v>
      </c>
      <c r="F351" s="162" t="n">
        <v>610000</v>
      </c>
      <c r="G351" s="0" t="s">
        <v>758</v>
      </c>
      <c r="H351" s="166"/>
      <c r="I351" s="162"/>
      <c r="J351" s="0"/>
      <c r="K351" s="0"/>
      <c r="L351" s="162" t="n">
        <v>4</v>
      </c>
      <c r="M351" s="0"/>
      <c r="N351" s="0"/>
      <c r="O351" s="0"/>
      <c r="P351" s="0"/>
      <c r="Q351" s="0"/>
      <c r="R351" s="0"/>
      <c r="S351" s="0"/>
      <c r="T351" s="162" t="n">
        <f aca="false">SUM(H351:S351)</f>
        <v>4</v>
      </c>
      <c r="U351" s="164" t="str">
        <f aca="false">CONCATENATE(D351,G351)</f>
        <v>14203MOBILIÁRIO, EQUIPAMENTOS ELETRÔNICOS E ESPORTIVOS ADQUIRIDOS</v>
      </c>
      <c r="V351" s="162" t="str">
        <f aca="false">VLOOKUP(U351,PRODUTOS!N:O,2,0)</f>
        <v>MOBILIÁRIO, EQUIPAMENTOS ELETRÔNICOS E ESPORTIVOS ADQUIRIDOS</v>
      </c>
      <c r="W351" s="162" t="str">
        <f aca="false">VLOOKUP(U351,PRODUTOS!N:Q,3,0)</f>
        <v>UNIDADE</v>
      </c>
      <c r="X351" s="162" t="n">
        <f aca="false">VLOOKUP(U351,PRODUTOS!N:Q,4,0)</f>
        <v>1</v>
      </c>
      <c r="Y351" s="165" t="n">
        <f aca="false">X351/T351</f>
        <v>0.25</v>
      </c>
      <c r="Z351" s="162"/>
      <c r="AA351" s="162"/>
      <c r="AB351" s="162"/>
    </row>
    <row r="352" customFormat="false" ht="15" hidden="false" customHeight="false" outlineLevel="0" collapsed="false">
      <c r="A352" s="43" t="n">
        <v>1</v>
      </c>
      <c r="B352" s="1" t="s">
        <v>757</v>
      </c>
      <c r="C352" s="1" t="n">
        <v>2670</v>
      </c>
      <c r="D352" s="1" t="n">
        <v>14203</v>
      </c>
      <c r="E352" s="114" t="s">
        <v>756</v>
      </c>
      <c r="F352" s="162" t="n">
        <v>610000</v>
      </c>
      <c r="G352" s="0" t="s">
        <v>759</v>
      </c>
      <c r="H352" s="166"/>
      <c r="I352" s="162"/>
      <c r="J352" s="0"/>
      <c r="K352" s="0"/>
      <c r="L352" s="162" t="n">
        <v>4</v>
      </c>
      <c r="M352" s="0"/>
      <c r="N352" s="0"/>
      <c r="O352" s="0"/>
      <c r="P352" s="0"/>
      <c r="Q352" s="0"/>
      <c r="R352" s="0"/>
      <c r="S352" s="0"/>
      <c r="T352" s="162" t="n">
        <f aca="false">SUM(H352:S352)</f>
        <v>4</v>
      </c>
      <c r="U352" s="164" t="str">
        <f aca="false">CONCATENATE(D352,G352)</f>
        <v>14203REFORMA DA SEDE DA FUNDESPI - CENTRO ADMINISTRATIVO EXECUTADA</v>
      </c>
      <c r="V352" s="162" t="str">
        <f aca="false">VLOOKUP(U352,PRODUTOS!N:O,2,0)</f>
        <v>REFORMA DA SEDE DA FUNDESPI - CENTRO ADMINISTRATIVO EXECUTADA</v>
      </c>
      <c r="W352" s="162" t="str">
        <f aca="false">VLOOKUP(U352,PRODUTOS!N:Q,3,0)</f>
        <v>% EXECUTADO</v>
      </c>
      <c r="X352" s="162" t="n">
        <f aca="false">VLOOKUP(U352,PRODUTOS!N:Q,4,0)</f>
        <v>25</v>
      </c>
      <c r="Y352" s="165" t="n">
        <f aca="false">X352/T352</f>
        <v>6.25</v>
      </c>
      <c r="Z352" s="162"/>
      <c r="AA352" s="162"/>
      <c r="AB352" s="162"/>
    </row>
    <row r="353" customFormat="false" ht="15" hidden="false" customHeight="false" outlineLevel="0" collapsed="false">
      <c r="A353" s="43" t="n">
        <v>13</v>
      </c>
      <c r="B353" s="1" t="s">
        <v>765</v>
      </c>
      <c r="C353" s="1" t="n">
        <v>2344</v>
      </c>
      <c r="D353" s="1" t="n">
        <v>14203</v>
      </c>
      <c r="E353" s="114" t="s">
        <v>756</v>
      </c>
      <c r="F353" s="162" t="n">
        <v>8957400</v>
      </c>
      <c r="G353" s="0" t="s">
        <v>766</v>
      </c>
      <c r="H353" s="163" t="n">
        <v>310</v>
      </c>
      <c r="I353" s="162"/>
      <c r="J353" s="0"/>
      <c r="K353" s="0"/>
      <c r="L353" s="0"/>
      <c r="M353" s="0"/>
      <c r="N353" s="0"/>
      <c r="O353" s="0"/>
      <c r="P353" s="0"/>
      <c r="Q353" s="0"/>
      <c r="R353" s="0"/>
      <c r="S353" s="0"/>
      <c r="T353" s="162" t="n">
        <f aca="false">SUM(H353:S353)</f>
        <v>310</v>
      </c>
      <c r="U353" s="164" t="str">
        <f aca="false">CONCATENATE(D353,G353)</f>
        <v>14203BOLSAS ATLETA CONCEDIDAS</v>
      </c>
      <c r="V353" s="162" t="str">
        <f aca="false">VLOOKUP(U353,PRODUTOS!N:O,2,0)</f>
        <v>BOLSAS ATLETA CONCEDIDAS</v>
      </c>
      <c r="W353" s="162" t="str">
        <f aca="false">VLOOKUP(U353,PRODUTOS!N:Q,3,0)</f>
        <v>BOLSAS</v>
      </c>
      <c r="X353" s="162" t="n">
        <f aca="false">VLOOKUP(U353,PRODUTOS!N:Q,4,0)</f>
        <v>50</v>
      </c>
      <c r="Y353" s="165" t="n">
        <f aca="false">X353/T353</f>
        <v>0.161290322580645</v>
      </c>
      <c r="Z353" s="162"/>
      <c r="AA353" s="162"/>
      <c r="AB353" s="162"/>
    </row>
    <row r="354" customFormat="false" ht="15" hidden="false" customHeight="false" outlineLevel="0" collapsed="false">
      <c r="A354" s="43" t="n">
        <v>13</v>
      </c>
      <c r="B354" s="1" t="s">
        <v>761</v>
      </c>
      <c r="C354" s="1" t="n">
        <v>2571</v>
      </c>
      <c r="D354" s="1" t="n">
        <v>14203</v>
      </c>
      <c r="E354" s="114" t="s">
        <v>756</v>
      </c>
      <c r="F354" s="162" t="n">
        <v>172081894</v>
      </c>
      <c r="G354" s="0" t="s">
        <v>828</v>
      </c>
      <c r="H354" s="163" t="n">
        <v>1</v>
      </c>
      <c r="I354" s="162"/>
      <c r="J354" s="0"/>
      <c r="K354" s="0"/>
      <c r="L354" s="0"/>
      <c r="M354" s="0"/>
      <c r="N354" s="0"/>
      <c r="O354" s="0"/>
      <c r="P354" s="0"/>
      <c r="Q354" s="0"/>
      <c r="R354" s="0"/>
      <c r="S354" s="0"/>
      <c r="T354" s="162" t="n">
        <f aca="false">SUM(H354:S354)</f>
        <v>1</v>
      </c>
      <c r="U354" s="164" t="str">
        <f aca="false">CONCATENATE(D354,G354)</f>
        <v>14203CADASTRO ÚNICO DE ENTIDADES ATUANTES NA ÁREA DE ESPORTES E LAZER REALIZADO</v>
      </c>
      <c r="V354" s="162" t="str">
        <f aca="false">VLOOKUP(U354,PRODUTOS!N:O,2,0)</f>
        <v>CADASTRO ÚNICO DE ENTIDADES ATUANTES NA ÁREA DE ESPORTES E LAZER REALIZADO</v>
      </c>
      <c r="W354" s="162" t="str">
        <f aca="false">VLOOKUP(U354,PRODUTOS!N:Q,3,0)</f>
        <v>UNIDADE</v>
      </c>
      <c r="X354" s="162" t="n">
        <f aca="false">VLOOKUP(U354,PRODUTOS!N:Q,4,0)</f>
        <v>1</v>
      </c>
      <c r="Y354" s="165" t="n">
        <f aca="false">X354/T354</f>
        <v>1</v>
      </c>
      <c r="Z354" s="162"/>
      <c r="AA354" s="162"/>
      <c r="AB354" s="162"/>
    </row>
    <row r="355" customFormat="false" ht="15" hidden="false" customHeight="false" outlineLevel="0" collapsed="false">
      <c r="A355" s="43" t="n">
        <v>13</v>
      </c>
      <c r="B355" s="1" t="s">
        <v>765</v>
      </c>
      <c r="C355" s="1" t="n">
        <v>2344</v>
      </c>
      <c r="D355" s="1" t="n">
        <v>14203</v>
      </c>
      <c r="E355" s="114" t="s">
        <v>756</v>
      </c>
      <c r="F355" s="162" t="n">
        <v>8957400</v>
      </c>
      <c r="G355" s="0" t="s">
        <v>817</v>
      </c>
      <c r="H355" s="163" t="n">
        <v>4</v>
      </c>
      <c r="I355" s="162"/>
      <c r="J355" s="0"/>
      <c r="K355" s="0"/>
      <c r="L355" s="0"/>
      <c r="M355" s="0"/>
      <c r="N355" s="0"/>
      <c r="O355" s="0"/>
      <c r="P355" s="0"/>
      <c r="Q355" s="0"/>
      <c r="R355" s="0"/>
      <c r="S355" s="0"/>
      <c r="T355" s="162" t="n">
        <f aca="false">SUM(H355:S355)</f>
        <v>4</v>
      </c>
      <c r="U355" s="164" t="str">
        <f aca="false">CONCATENATE(D355,G355)</f>
        <v>14203CALENDÁRIO ESPORTIVO ESTADUAL REESTRUTURADO E ATUALIZADO</v>
      </c>
      <c r="V355" s="162" t="str">
        <f aca="false">VLOOKUP(U355,PRODUTOS!N:O,2,0)</f>
        <v>CALENDÁRIO ESPORTIVO ESTADUAL REESTRUTURADO E ATUALIZADO</v>
      </c>
      <c r="W355" s="162" t="str">
        <f aca="false">VLOOKUP(U355,PRODUTOS!N:Q,3,0)</f>
        <v>UNIDADE</v>
      </c>
      <c r="X355" s="162" t="n">
        <f aca="false">VLOOKUP(U355,PRODUTOS!N:Q,4,0)</f>
        <v>1</v>
      </c>
      <c r="Y355" s="165" t="n">
        <f aca="false">X355/T355</f>
        <v>0.25</v>
      </c>
      <c r="Z355" s="162"/>
      <c r="AA355" s="162"/>
      <c r="AB355" s="162"/>
    </row>
    <row r="356" customFormat="false" ht="15" hidden="false" customHeight="false" outlineLevel="0" collapsed="false">
      <c r="A356" s="43" t="n">
        <v>13</v>
      </c>
      <c r="B356" s="1" t="s">
        <v>761</v>
      </c>
      <c r="C356" s="1" t="n">
        <v>2571</v>
      </c>
      <c r="D356" s="1" t="n">
        <v>14203</v>
      </c>
      <c r="E356" s="114" t="s">
        <v>756</v>
      </c>
      <c r="F356" s="162" t="n">
        <v>172081894</v>
      </c>
      <c r="G356" s="0" t="s">
        <v>773</v>
      </c>
      <c r="H356" s="163" t="n">
        <v>120</v>
      </c>
      <c r="I356" s="162"/>
      <c r="J356" s="0"/>
      <c r="K356" s="0"/>
      <c r="L356" s="0"/>
      <c r="M356" s="0"/>
      <c r="N356" s="0"/>
      <c r="O356" s="0"/>
      <c r="P356" s="0"/>
      <c r="Q356" s="0"/>
      <c r="R356" s="0"/>
      <c r="S356" s="0"/>
      <c r="T356" s="162" t="n">
        <f aca="false">SUM(H356:S356)</f>
        <v>120</v>
      </c>
      <c r="U356" s="164" t="str">
        <f aca="false">CONCATENATE(D356,G356)</f>
        <v>14203CAMPOS DE FUTEBOL/ESTÁDIOS CONSTRUÍDOS</v>
      </c>
      <c r="V356" s="162" t="str">
        <f aca="false">VLOOKUP(U356,PRODUTOS!N:O,2,0)</f>
        <v>CAMPOS DE FUTEBOL/ESTÁDIOS CONSTRUÍDOS</v>
      </c>
      <c r="W356" s="162" t="str">
        <f aca="false">VLOOKUP(U356,PRODUTOS!N:Q,3,0)</f>
        <v>CAMPOS DE FUTEBOL</v>
      </c>
      <c r="X356" s="162" t="n">
        <f aca="false">VLOOKUP(U356,PRODUTOS!N:Q,4,0)</f>
        <v>30</v>
      </c>
      <c r="Y356" s="165" t="n">
        <f aca="false">X356/T356</f>
        <v>0.25</v>
      </c>
      <c r="Z356" s="162"/>
      <c r="AA356" s="162"/>
      <c r="AB356" s="162"/>
    </row>
    <row r="357" customFormat="false" ht="15" hidden="false" customHeight="false" outlineLevel="0" collapsed="false">
      <c r="A357" s="43" t="n">
        <v>13</v>
      </c>
      <c r="B357" s="1" t="s">
        <v>765</v>
      </c>
      <c r="C357" s="1" t="n">
        <v>2344</v>
      </c>
      <c r="D357" s="1" t="n">
        <v>14203</v>
      </c>
      <c r="E357" s="114" t="s">
        <v>756</v>
      </c>
      <c r="F357" s="162" t="n">
        <v>8957400</v>
      </c>
      <c r="G357" s="0" t="s">
        <v>811</v>
      </c>
      <c r="H357" s="166"/>
      <c r="I357" s="162"/>
      <c r="J357" s="0"/>
      <c r="K357" s="0"/>
      <c r="L357" s="162" t="n">
        <v>2</v>
      </c>
      <c r="M357" s="0"/>
      <c r="N357" s="0"/>
      <c r="O357" s="0"/>
      <c r="P357" s="0"/>
      <c r="Q357" s="0"/>
      <c r="R357" s="0"/>
      <c r="S357" s="0"/>
      <c r="T357" s="162" t="n">
        <f aca="false">SUM(H357:S357)</f>
        <v>2</v>
      </c>
      <c r="U357" s="164" t="str">
        <f aca="false">CONCATENATE(D357,G357)</f>
        <v>14203CENTROS DE FORMAÇÃO IMPLANTADOS</v>
      </c>
      <c r="V357" s="162" t="str">
        <f aca="false">VLOOKUP(U357,PRODUTOS!N:O,2,0)</f>
        <v>CENTROS DE FORMAÇÃO IMPLANTADOS</v>
      </c>
      <c r="W357" s="162" t="str">
        <f aca="false">VLOOKUP(U357,PRODUTOS!N:Q,3,0)</f>
        <v>CENTROS</v>
      </c>
      <c r="X357" s="162" t="n">
        <f aca="false">VLOOKUP(U357,PRODUTOS!N:Q,4,0)</f>
        <v>1</v>
      </c>
      <c r="Y357" s="165" t="n">
        <f aca="false">X357/T357</f>
        <v>0.5</v>
      </c>
      <c r="Z357" s="162"/>
      <c r="AA357" s="162"/>
      <c r="AB357" s="162"/>
    </row>
    <row r="358" customFormat="false" ht="15" hidden="false" customHeight="false" outlineLevel="0" collapsed="false">
      <c r="A358" s="43" t="n">
        <v>13</v>
      </c>
      <c r="B358" s="1" t="s">
        <v>761</v>
      </c>
      <c r="C358" s="1" t="n">
        <v>2571</v>
      </c>
      <c r="D358" s="1" t="n">
        <v>14203</v>
      </c>
      <c r="E358" s="114" t="s">
        <v>756</v>
      </c>
      <c r="F358" s="162" t="n">
        <v>172081894</v>
      </c>
      <c r="G358" s="0" t="s">
        <v>777</v>
      </c>
      <c r="H358" s="163" t="n">
        <v>12</v>
      </c>
      <c r="I358" s="162"/>
      <c r="J358" s="0"/>
      <c r="K358" s="0"/>
      <c r="L358" s="0"/>
      <c r="M358" s="0"/>
      <c r="N358" s="0"/>
      <c r="O358" s="0"/>
      <c r="P358" s="0"/>
      <c r="Q358" s="0"/>
      <c r="R358" s="0"/>
      <c r="S358" s="0"/>
      <c r="T358" s="162" t="n">
        <f aca="false">SUM(H358:S358)</f>
        <v>12</v>
      </c>
      <c r="U358" s="164" t="str">
        <f aca="false">CONCATENATE(D358,G358)</f>
        <v>14203CENTROS ESPORTIVOS CONSTRUÍDOS</v>
      </c>
      <c r="V358" s="162" t="str">
        <f aca="false">VLOOKUP(U358,PRODUTOS!N:O,2,0)</f>
        <v>CENTROS ESPORTIVOS CONSTRUÍDOS</v>
      </c>
      <c r="W358" s="162" t="str">
        <f aca="false">VLOOKUP(U358,PRODUTOS!N:Q,3,0)</f>
        <v>CENTROS</v>
      </c>
      <c r="X358" s="162" t="n">
        <f aca="false">VLOOKUP(U358,PRODUTOS!N:Q,4,0)</f>
        <v>2</v>
      </c>
      <c r="Y358" s="165" t="n">
        <f aca="false">X358/T358</f>
        <v>0.166666666666667</v>
      </c>
      <c r="Z358" s="162"/>
      <c r="AA358" s="162"/>
      <c r="AB358" s="162"/>
    </row>
    <row r="359" customFormat="false" ht="15" hidden="false" customHeight="false" outlineLevel="0" collapsed="false">
      <c r="A359" s="43" t="n">
        <v>13</v>
      </c>
      <c r="B359" s="1" t="s">
        <v>761</v>
      </c>
      <c r="C359" s="1" t="n">
        <v>2571</v>
      </c>
      <c r="D359" s="1" t="n">
        <v>14203</v>
      </c>
      <c r="E359" s="114" t="s">
        <v>756</v>
      </c>
      <c r="F359" s="162" t="n">
        <v>172081894</v>
      </c>
      <c r="G359" s="0" t="s">
        <v>779</v>
      </c>
      <c r="H359" s="163" t="n">
        <v>4</v>
      </c>
      <c r="I359" s="162"/>
      <c r="J359" s="0"/>
      <c r="K359" s="0"/>
      <c r="L359" s="0"/>
      <c r="M359" s="0"/>
      <c r="N359" s="0"/>
      <c r="O359" s="0"/>
      <c r="P359" s="0"/>
      <c r="Q359" s="0"/>
      <c r="R359" s="0"/>
      <c r="S359" s="0"/>
      <c r="T359" s="162" t="n">
        <f aca="false">SUM(H359:S359)</f>
        <v>4</v>
      </c>
      <c r="U359" s="164" t="str">
        <f aca="false">CONCATENATE(D359,G359)</f>
        <v>14203CENTROS ESPORTIVOS REFORMADOS</v>
      </c>
      <c r="V359" s="162" t="str">
        <f aca="false">VLOOKUP(U359,PRODUTOS!N:O,2,0)</f>
        <v>CENTROS ESPORTIVOS REFORMADOS</v>
      </c>
      <c r="W359" s="162" t="str">
        <f aca="false">VLOOKUP(U359,PRODUTOS!N:Q,3,0)</f>
        <v>CENTROS</v>
      </c>
      <c r="X359" s="162" t="n">
        <f aca="false">VLOOKUP(U359,PRODUTOS!N:Q,4,0)</f>
        <v>1</v>
      </c>
      <c r="Y359" s="165" t="n">
        <f aca="false">X359/T359</f>
        <v>0.25</v>
      </c>
      <c r="Z359" s="162"/>
      <c r="AA359" s="162"/>
      <c r="AB359" s="162"/>
    </row>
    <row r="360" customFormat="false" ht="15" hidden="false" customHeight="false" outlineLevel="0" collapsed="false">
      <c r="A360" s="43" t="n">
        <v>13</v>
      </c>
      <c r="B360" s="1" t="s">
        <v>761</v>
      </c>
      <c r="C360" s="1" t="n">
        <v>2571</v>
      </c>
      <c r="D360" s="1" t="n">
        <v>14203</v>
      </c>
      <c r="E360" s="114" t="s">
        <v>756</v>
      </c>
      <c r="F360" s="162" t="n">
        <v>172081894</v>
      </c>
      <c r="G360" s="0" t="s">
        <v>829</v>
      </c>
      <c r="H360" s="163" t="n">
        <v>2</v>
      </c>
      <c r="I360" s="162"/>
      <c r="J360" s="0"/>
      <c r="K360" s="0"/>
      <c r="L360" s="0"/>
      <c r="M360" s="0"/>
      <c r="N360" s="0"/>
      <c r="O360" s="0"/>
      <c r="P360" s="0"/>
      <c r="Q360" s="0"/>
      <c r="R360" s="0"/>
      <c r="S360" s="0"/>
      <c r="T360" s="162" t="n">
        <f aca="false">SUM(H360:S360)</f>
        <v>2</v>
      </c>
      <c r="U360" s="164" t="str">
        <f aca="false">CONCATENATE(D360,G360)</f>
        <v>14203CONFERÊNCIAS ESTADUAIS DE ESPORTE E LAZER REALIZADAS</v>
      </c>
      <c r="V360" s="162" t="str">
        <f aca="false">VLOOKUP(U360,PRODUTOS!N:O,2,0)</f>
        <v>CONFERÊNCIAS ESTADUAIS DE ESPORTE E LAZER REALIZADAS</v>
      </c>
      <c r="W360" s="162" t="str">
        <f aca="false">VLOOKUP(U360,PRODUTOS!N:Q,3,0)</f>
        <v>UNIDADE</v>
      </c>
      <c r="X360" s="162" t="n">
        <f aca="false">VLOOKUP(U360,PRODUTOS!N:Q,4,0)</f>
        <v>1</v>
      </c>
      <c r="Y360" s="165" t="n">
        <f aca="false">X360/T360</f>
        <v>0.5</v>
      </c>
      <c r="Z360" s="162"/>
      <c r="AA360" s="162"/>
      <c r="AB360" s="162"/>
    </row>
    <row r="361" customFormat="false" ht="15" hidden="false" customHeight="false" outlineLevel="0" collapsed="false">
      <c r="A361" s="43" t="n">
        <v>13</v>
      </c>
      <c r="B361" s="1" t="s">
        <v>765</v>
      </c>
      <c r="C361" s="1" t="n">
        <v>2344</v>
      </c>
      <c r="D361" s="1" t="n">
        <v>14203</v>
      </c>
      <c r="E361" s="114" t="s">
        <v>756</v>
      </c>
      <c r="F361" s="162" t="n">
        <v>8957400</v>
      </c>
      <c r="G361" s="0" t="s">
        <v>812</v>
      </c>
      <c r="H361" s="163" t="n">
        <v>120</v>
      </c>
      <c r="I361" s="162"/>
      <c r="J361" s="0"/>
      <c r="K361" s="0"/>
      <c r="L361" s="0"/>
      <c r="M361" s="0"/>
      <c r="N361" s="0"/>
      <c r="O361" s="0"/>
      <c r="P361" s="0"/>
      <c r="Q361" s="0"/>
      <c r="R361" s="0"/>
      <c r="S361" s="0"/>
      <c r="T361" s="162" t="n">
        <f aca="false">SUM(H361:S361)</f>
        <v>120</v>
      </c>
      <c r="U361" s="164" t="str">
        <f aca="false">CONCATENATE(D361,G361)</f>
        <v>14203CONVÊNIOS CELEBRADOS COM FEDERAÇÕES ESPORTIVAS, ASSOCIAÇÕES ESPORTIVAS E CLUBES PROFISSIONAIS</v>
      </c>
      <c r="V361" s="162" t="str">
        <f aca="false">VLOOKUP(U361,PRODUTOS!N:O,2,0)</f>
        <v>CONVÊNIOS CELEBRADOS COM FEDERAÇÕES ESPORTIVAS, ASSOCIAÇÕES ESPORTIVAS E CLUBES PROFISSIONAIS</v>
      </c>
      <c r="W361" s="162" t="str">
        <f aca="false">VLOOKUP(U361,PRODUTOS!N:Q,3,0)</f>
        <v>CONVÊNIO</v>
      </c>
      <c r="X361" s="162" t="n">
        <f aca="false">VLOOKUP(U361,PRODUTOS!N:Q,4,0)</f>
        <v>30</v>
      </c>
      <c r="Y361" s="165" t="n">
        <f aca="false">X361/T361</f>
        <v>0.25</v>
      </c>
      <c r="Z361" s="162"/>
      <c r="AA361" s="162"/>
      <c r="AB361" s="162"/>
    </row>
    <row r="362" customFormat="false" ht="15" hidden="false" customHeight="false" outlineLevel="0" collapsed="false">
      <c r="A362" s="43" t="n">
        <v>13</v>
      </c>
      <c r="B362" s="1" t="s">
        <v>821</v>
      </c>
      <c r="C362" s="1" t="n">
        <v>2692</v>
      </c>
      <c r="D362" s="1" t="n">
        <v>14203</v>
      </c>
      <c r="E362" s="114" t="s">
        <v>756</v>
      </c>
      <c r="F362" s="162" t="n">
        <v>4600000</v>
      </c>
      <c r="G362" s="0" t="s">
        <v>822</v>
      </c>
      <c r="H362" s="163" t="n">
        <v>4</v>
      </c>
      <c r="I362" s="162"/>
      <c r="J362" s="0"/>
      <c r="K362" s="0"/>
      <c r="L362" s="0"/>
      <c r="M362" s="0"/>
      <c r="N362" s="0"/>
      <c r="O362" s="0"/>
      <c r="P362" s="0"/>
      <c r="Q362" s="0"/>
      <c r="R362" s="0"/>
      <c r="S362" s="0"/>
      <c r="T362" s="162" t="n">
        <f aca="false">SUM(H362:S362)</f>
        <v>4</v>
      </c>
      <c r="U362" s="164" t="str">
        <f aca="false">CONCATENATE(D362,G362)</f>
        <v>14203COPA PIAUIENSE DE FUTEBOL AMADOR (MASCULINO E FEMININO) REALIZADA</v>
      </c>
      <c r="V362" s="162" t="str">
        <f aca="false">VLOOKUP(U362,PRODUTOS!N:O,2,0)</f>
        <v>COPA PIAUIENSE DE FUTEBOL AMADOR (MASCULINO E FEMININO) REALIZADA</v>
      </c>
      <c r="W362" s="162" t="str">
        <f aca="false">VLOOKUP(U362,PRODUTOS!N:Q,3,0)</f>
        <v>EVENTO</v>
      </c>
      <c r="X362" s="162" t="n">
        <f aca="false">VLOOKUP(U362,PRODUTOS!N:Q,4,0)</f>
        <v>1</v>
      </c>
      <c r="Y362" s="165" t="n">
        <f aca="false">X362/T362</f>
        <v>0.25</v>
      </c>
      <c r="Z362" s="162"/>
      <c r="AA362" s="162"/>
      <c r="AB362" s="162"/>
    </row>
    <row r="363" customFormat="false" ht="15" hidden="false" customHeight="false" outlineLevel="0" collapsed="false">
      <c r="A363" s="43" t="n">
        <v>13</v>
      </c>
      <c r="B363" s="1" t="s">
        <v>765</v>
      </c>
      <c r="C363" s="1" t="n">
        <v>2344</v>
      </c>
      <c r="D363" s="1" t="n">
        <v>14203</v>
      </c>
      <c r="E363" s="114" t="s">
        <v>756</v>
      </c>
      <c r="F363" s="162" t="n">
        <v>8957400</v>
      </c>
      <c r="G363" s="0" t="s">
        <v>818</v>
      </c>
      <c r="H363" s="163" t="n">
        <v>20</v>
      </c>
      <c r="I363" s="162"/>
      <c r="J363" s="0"/>
      <c r="K363" s="0"/>
      <c r="L363" s="0"/>
      <c r="M363" s="0"/>
      <c r="N363" s="0"/>
      <c r="O363" s="0"/>
      <c r="P363" s="0"/>
      <c r="Q363" s="0"/>
      <c r="R363" s="0"/>
      <c r="S363" s="0"/>
      <c r="T363" s="162" t="n">
        <f aca="false">SUM(H363:S363)</f>
        <v>20</v>
      </c>
      <c r="U363" s="164" t="str">
        <f aca="false">CONCATENATE(D363,G363)</f>
        <v>14203CURSOS DE FORMAÇÃO CONTINUADA EM ESPORTE ESCOLAR REALIZADOS</v>
      </c>
      <c r="V363" s="162" t="str">
        <f aca="false">VLOOKUP(U363,PRODUTOS!N:O,2,0)</f>
        <v>CURSOS DE FORMAÇÃO CONTINUADA EM ESPORTE ESCOLAR REALIZADOS</v>
      </c>
      <c r="W363" s="162" t="str">
        <f aca="false">VLOOKUP(U363,PRODUTOS!N:Q,3,0)</f>
        <v>CURSO</v>
      </c>
      <c r="X363" s="162" t="n">
        <f aca="false">VLOOKUP(U363,PRODUTOS!N:Q,4,0)</f>
        <v>5</v>
      </c>
      <c r="Y363" s="165" t="n">
        <f aca="false">X363/T363</f>
        <v>0.25</v>
      </c>
      <c r="Z363" s="162"/>
      <c r="AA363" s="162"/>
      <c r="AB363" s="162"/>
    </row>
    <row r="364" customFormat="false" ht="15" hidden="false" customHeight="false" outlineLevel="0" collapsed="false">
      <c r="A364" s="43" t="n">
        <v>13</v>
      </c>
      <c r="B364" s="1" t="s">
        <v>765</v>
      </c>
      <c r="C364" s="1" t="n">
        <v>2344</v>
      </c>
      <c r="D364" s="1" t="n">
        <v>14203</v>
      </c>
      <c r="E364" s="114" t="s">
        <v>756</v>
      </c>
      <c r="F364" s="162" t="n">
        <v>8957400</v>
      </c>
      <c r="G364" s="0" t="s">
        <v>819</v>
      </c>
      <c r="H364" s="163" t="n">
        <v>20</v>
      </c>
      <c r="I364" s="162"/>
      <c r="J364" s="0"/>
      <c r="K364" s="0"/>
      <c r="L364" s="0"/>
      <c r="M364" s="0"/>
      <c r="N364" s="0"/>
      <c r="O364" s="0"/>
      <c r="P364" s="0"/>
      <c r="Q364" s="0"/>
      <c r="R364" s="0"/>
      <c r="S364" s="0"/>
      <c r="T364" s="162" t="n">
        <f aca="false">SUM(H364:S364)</f>
        <v>20</v>
      </c>
      <c r="U364" s="164" t="str">
        <f aca="false">CONCATENATE(D364,G364)</f>
        <v>14203CURSOS PARA FORMAÇÃO DE ÁRBITROS ESPORTIVOS REALIZADOS</v>
      </c>
      <c r="V364" s="162" t="str">
        <f aca="false">VLOOKUP(U364,PRODUTOS!N:O,2,0)</f>
        <v>CURSOS PARA FORMAÇÃO DE ÁRBITROS ESPORTIVOS REALIZADOS</v>
      </c>
      <c r="W364" s="162" t="str">
        <f aca="false">VLOOKUP(U364,PRODUTOS!N:Q,3,0)</f>
        <v>CURSO</v>
      </c>
      <c r="X364" s="162" t="n">
        <f aca="false">VLOOKUP(U364,PRODUTOS!N:Q,4,0)</f>
        <v>5</v>
      </c>
      <c r="Y364" s="165" t="n">
        <f aca="false">X364/T364</f>
        <v>0.25</v>
      </c>
      <c r="Z364" s="162"/>
      <c r="AA364" s="162"/>
      <c r="AB364" s="162"/>
    </row>
    <row r="365" customFormat="false" ht="15" hidden="false" customHeight="false" outlineLevel="0" collapsed="false">
      <c r="A365" s="43" t="n">
        <v>13</v>
      </c>
      <c r="B365" s="1" t="s">
        <v>765</v>
      </c>
      <c r="C365" s="1" t="n">
        <v>2344</v>
      </c>
      <c r="D365" s="1" t="n">
        <v>14203</v>
      </c>
      <c r="E365" s="114" t="s">
        <v>756</v>
      </c>
      <c r="F365" s="162" t="n">
        <v>8957400</v>
      </c>
      <c r="G365" s="0" t="s">
        <v>820</v>
      </c>
      <c r="H365" s="163" t="n">
        <v>20</v>
      </c>
      <c r="I365" s="162"/>
      <c r="J365" s="0"/>
      <c r="K365" s="0"/>
      <c r="L365" s="0"/>
      <c r="M365" s="0"/>
      <c r="N365" s="0"/>
      <c r="O365" s="0"/>
      <c r="P365" s="0"/>
      <c r="Q365" s="0"/>
      <c r="R365" s="0"/>
      <c r="S365" s="0"/>
      <c r="T365" s="162" t="n">
        <f aca="false">SUM(H365:S365)</f>
        <v>20</v>
      </c>
      <c r="U365" s="164" t="str">
        <f aca="false">CONCATENATE(D365,G365)</f>
        <v>14203CURSOS PARA FORMAÇÃO DE TÉCNICOS ESPORTIVOS REALIZADOS</v>
      </c>
      <c r="V365" s="162" t="str">
        <f aca="false">VLOOKUP(U365,PRODUTOS!N:O,2,0)</f>
        <v>CURSOS PARA FORMAÇÃO DE TÉCNICOS ESPORTIVOS REALIZADOS</v>
      </c>
      <c r="W365" s="162" t="str">
        <f aca="false">VLOOKUP(U365,PRODUTOS!N:Q,3,0)</f>
        <v>CURSO</v>
      </c>
      <c r="X365" s="162" t="n">
        <f aca="false">VLOOKUP(U365,PRODUTOS!N:Q,4,0)</f>
        <v>5</v>
      </c>
      <c r="Y365" s="165" t="n">
        <f aca="false">X365/T365</f>
        <v>0.25</v>
      </c>
      <c r="Z365" s="162"/>
      <c r="AA365" s="162"/>
      <c r="AB365" s="162"/>
    </row>
    <row r="366" customFormat="false" ht="15" hidden="false" customHeight="false" outlineLevel="0" collapsed="false">
      <c r="A366" s="43" t="n">
        <v>13</v>
      </c>
      <c r="B366" s="1" t="s">
        <v>765</v>
      </c>
      <c r="C366" s="1" t="n">
        <v>2344</v>
      </c>
      <c r="D366" s="1" t="n">
        <v>14203</v>
      </c>
      <c r="E366" s="114" t="s">
        <v>756</v>
      </c>
      <c r="F366" s="162" t="n">
        <v>8957400</v>
      </c>
      <c r="G366" s="0" t="s">
        <v>813</v>
      </c>
      <c r="H366" s="163" t="n">
        <v>12</v>
      </c>
      <c r="I366" s="162"/>
      <c r="J366" s="0"/>
      <c r="K366" s="0"/>
      <c r="L366" s="0"/>
      <c r="M366" s="0"/>
      <c r="N366" s="0"/>
      <c r="O366" s="0"/>
      <c r="P366" s="0"/>
      <c r="Q366" s="0"/>
      <c r="R366" s="0"/>
      <c r="S366" s="0"/>
      <c r="T366" s="162" t="n">
        <f aca="false">SUM(H366:S366)</f>
        <v>12</v>
      </c>
      <c r="U366" s="164" t="str">
        <f aca="false">CONCATENATE(D366,G366)</f>
        <v>14203CURSOS REALIZADOS SOBRE A LEI DE INCENTIVO AO ESPORTE</v>
      </c>
      <c r="V366" s="162" t="str">
        <f aca="false">VLOOKUP(U366,PRODUTOS!N:O,2,0)</f>
        <v>CURSOS REALIZADOS SOBRE A LEI DE INCENTIVO AO ESPORTE</v>
      </c>
      <c r="W366" s="162" t="str">
        <f aca="false">VLOOKUP(U366,PRODUTOS!N:Q,3,0)</f>
        <v>CURSO</v>
      </c>
      <c r="X366" s="162" t="n">
        <f aca="false">VLOOKUP(U366,PRODUTOS!N:Q,4,0)</f>
        <v>4</v>
      </c>
      <c r="Y366" s="165" t="n">
        <f aca="false">X366/T366</f>
        <v>0.333333333333333</v>
      </c>
      <c r="Z366" s="162"/>
      <c r="AA366" s="162"/>
      <c r="AB366" s="162"/>
    </row>
    <row r="367" customFormat="false" ht="15" hidden="false" customHeight="false" outlineLevel="0" collapsed="false">
      <c r="A367" s="43" t="n">
        <v>13</v>
      </c>
      <c r="B367" s="1" t="s">
        <v>765</v>
      </c>
      <c r="C367" s="1" t="n">
        <v>2344</v>
      </c>
      <c r="D367" s="1" t="n">
        <v>14203</v>
      </c>
      <c r="E367" s="114" t="s">
        <v>756</v>
      </c>
      <c r="F367" s="162" t="n">
        <v>8957400</v>
      </c>
      <c r="G367" s="0" t="s">
        <v>815</v>
      </c>
      <c r="H367" s="163" t="n">
        <v>12</v>
      </c>
      <c r="I367" s="162"/>
      <c r="J367" s="0"/>
      <c r="K367" s="0"/>
      <c r="L367" s="0"/>
      <c r="M367" s="0"/>
      <c r="N367" s="0"/>
      <c r="O367" s="0"/>
      <c r="P367" s="0"/>
      <c r="Q367" s="0"/>
      <c r="R367" s="0"/>
      <c r="S367" s="0"/>
      <c r="T367" s="162" t="n">
        <f aca="false">SUM(H367:S367)</f>
        <v>12</v>
      </c>
      <c r="U367" s="164" t="str">
        <f aca="false">CONCATENATE(D367,G367)</f>
        <v>14203CURSOS REALIZADOS SOBRE O SISTEMA DE CONVÊNIOS - SISCON</v>
      </c>
      <c r="V367" s="162" t="str">
        <f aca="false">VLOOKUP(U367,PRODUTOS!N:O,2,0)</f>
        <v>CURSOS REALIZADOS SOBRE O SISTEMA DE CONVÊNIOS - SISCON</v>
      </c>
      <c r="W367" s="162" t="str">
        <f aca="false">VLOOKUP(U367,PRODUTOS!N:Q,3,0)</f>
        <v>CURSO</v>
      </c>
      <c r="X367" s="162" t="n">
        <f aca="false">VLOOKUP(U367,PRODUTOS!N:Q,4,0)</f>
        <v>3</v>
      </c>
      <c r="Y367" s="165" t="n">
        <f aca="false">X367/T367</f>
        <v>0.25</v>
      </c>
      <c r="Z367" s="162"/>
      <c r="AA367" s="162"/>
      <c r="AB367" s="162"/>
    </row>
    <row r="368" customFormat="false" ht="15" hidden="false" customHeight="false" outlineLevel="0" collapsed="false">
      <c r="A368" s="43" t="n">
        <v>13</v>
      </c>
      <c r="B368" s="1" t="s">
        <v>765</v>
      </c>
      <c r="C368" s="1" t="n">
        <v>2344</v>
      </c>
      <c r="D368" s="1" t="n">
        <v>14203</v>
      </c>
      <c r="E368" s="114" t="s">
        <v>756</v>
      </c>
      <c r="F368" s="162" t="n">
        <v>8957400</v>
      </c>
      <c r="G368" s="0" t="s">
        <v>814</v>
      </c>
      <c r="H368" s="163" t="n">
        <v>12</v>
      </c>
      <c r="I368" s="162"/>
      <c r="J368" s="0"/>
      <c r="K368" s="0"/>
      <c r="L368" s="0"/>
      <c r="M368" s="0"/>
      <c r="N368" s="0"/>
      <c r="O368" s="0"/>
      <c r="P368" s="0"/>
      <c r="Q368" s="0"/>
      <c r="R368" s="0"/>
      <c r="S368" s="0"/>
      <c r="T368" s="162" t="n">
        <f aca="false">SUM(H368:S368)</f>
        <v>12</v>
      </c>
      <c r="U368" s="164" t="str">
        <f aca="false">CONCATENATE(D368,G368)</f>
        <v>14203CURSOS REALIZADOS SOBRE O SISTEMA DE CONVÊNIOS DO GOVERNOS FEDERAL - SICONV</v>
      </c>
      <c r="V368" s="162" t="str">
        <f aca="false">VLOOKUP(U368,PRODUTOS!N:O,2,0)</f>
        <v>CURSOS REALIZADOS SOBRE O SISTEMA DE CONVÊNIOS DO GOVERNOS FEDERAL - SICONV</v>
      </c>
      <c r="W368" s="162" t="str">
        <f aca="false">VLOOKUP(U368,PRODUTOS!N:Q,3,0)</f>
        <v>CURSO</v>
      </c>
      <c r="X368" s="162" t="n">
        <f aca="false">VLOOKUP(U368,PRODUTOS!N:Q,4,0)</f>
        <v>3</v>
      </c>
      <c r="Y368" s="165" t="n">
        <f aca="false">X368/T368</f>
        <v>0.25</v>
      </c>
      <c r="Z368" s="162"/>
      <c r="AA368" s="162"/>
      <c r="AB368" s="162"/>
    </row>
    <row r="369" customFormat="false" ht="15" hidden="false" customHeight="false" outlineLevel="0" collapsed="false">
      <c r="A369" s="43" t="n">
        <v>13</v>
      </c>
      <c r="B369" s="1" t="s">
        <v>761</v>
      </c>
      <c r="C369" s="1" t="n">
        <v>2571</v>
      </c>
      <c r="D369" s="1" t="n">
        <v>14203</v>
      </c>
      <c r="E369" s="114" t="s">
        <v>756</v>
      </c>
      <c r="F369" s="162" t="n">
        <v>172081894</v>
      </c>
      <c r="G369" s="0" t="s">
        <v>830</v>
      </c>
      <c r="H369" s="163" t="n">
        <v>40</v>
      </c>
      <c r="I369" s="162"/>
      <c r="J369" s="0"/>
      <c r="K369" s="0"/>
      <c r="L369" s="0"/>
      <c r="M369" s="0"/>
      <c r="N369" s="0"/>
      <c r="O369" s="0"/>
      <c r="P369" s="0"/>
      <c r="Q369" s="0"/>
      <c r="R369" s="0"/>
      <c r="S369" s="0"/>
      <c r="T369" s="162" t="n">
        <f aca="false">SUM(H369:S369)</f>
        <v>40</v>
      </c>
      <c r="U369" s="164" t="str">
        <f aca="false">CONCATENATE(D369,G369)</f>
        <v>14203ESCOLINHAS DE ESPORTES COLETIVOS IMPLANTADAS</v>
      </c>
      <c r="V369" s="162" t="str">
        <f aca="false">VLOOKUP(U369,PRODUTOS!N:O,2,0)</f>
        <v>ESCOLINHAS DE ESPORTES COLETIVOS IMPLANTADAS</v>
      </c>
      <c r="W369" s="162" t="str">
        <f aca="false">VLOOKUP(U369,PRODUTOS!N:Q,3,0)</f>
        <v>UNIDADE</v>
      </c>
      <c r="X369" s="162" t="n">
        <f aca="false">VLOOKUP(U369,PRODUTOS!N:Q,4,0)</f>
        <v>9</v>
      </c>
      <c r="Y369" s="165" t="n">
        <f aca="false">X369/T369</f>
        <v>0.225</v>
      </c>
      <c r="Z369" s="162"/>
      <c r="AA369" s="162"/>
      <c r="AB369" s="162"/>
    </row>
    <row r="370" customFormat="false" ht="15" hidden="false" customHeight="false" outlineLevel="0" collapsed="false">
      <c r="A370" s="43" t="n">
        <v>13</v>
      </c>
      <c r="B370" s="1" t="s">
        <v>761</v>
      </c>
      <c r="C370" s="1" t="n">
        <v>2571</v>
      </c>
      <c r="D370" s="1" t="n">
        <v>14203</v>
      </c>
      <c r="E370" s="114" t="s">
        <v>756</v>
      </c>
      <c r="F370" s="162" t="n">
        <v>172081894</v>
      </c>
      <c r="G370" s="0" t="s">
        <v>831</v>
      </c>
      <c r="H370" s="163" t="n">
        <v>20</v>
      </c>
      <c r="I370" s="162"/>
      <c r="J370" s="0"/>
      <c r="K370" s="0"/>
      <c r="L370" s="0"/>
      <c r="M370" s="0"/>
      <c r="N370" s="0"/>
      <c r="O370" s="0"/>
      <c r="P370" s="0"/>
      <c r="Q370" s="0"/>
      <c r="R370" s="0"/>
      <c r="S370" s="0"/>
      <c r="T370" s="162" t="n">
        <f aca="false">SUM(H370:S370)</f>
        <v>20</v>
      </c>
      <c r="U370" s="164" t="str">
        <f aca="false">CONCATENATE(D370,G370)</f>
        <v>14203ESCOLINHAS DE ESPORTES INDIVIDUAIS IMPLANTADAS</v>
      </c>
      <c r="V370" s="162" t="str">
        <f aca="false">VLOOKUP(U370,PRODUTOS!N:O,2,0)</f>
        <v>ESCOLINHAS DE ESPORTES INDIVIDUAIS IMPLANTADAS</v>
      </c>
      <c r="W370" s="162" t="str">
        <f aca="false">VLOOKUP(U370,PRODUTOS!N:Q,3,0)</f>
        <v>UNIDADE</v>
      </c>
      <c r="X370" s="162" t="n">
        <f aca="false">VLOOKUP(U370,PRODUTOS!N:Q,4,0)</f>
        <v>5</v>
      </c>
      <c r="Y370" s="165" t="n">
        <f aca="false">X370/T370</f>
        <v>0.25</v>
      </c>
      <c r="Z370" s="162"/>
      <c r="AA370" s="162"/>
      <c r="AB370" s="162"/>
    </row>
    <row r="371" customFormat="false" ht="15" hidden="false" customHeight="false" outlineLevel="0" collapsed="false">
      <c r="A371" s="43" t="n">
        <v>13</v>
      </c>
      <c r="B371" s="1" t="s">
        <v>761</v>
      </c>
      <c r="C371" s="1" t="n">
        <v>2571</v>
      </c>
      <c r="D371" s="1" t="n">
        <v>14203</v>
      </c>
      <c r="E371" s="114" t="s">
        <v>756</v>
      </c>
      <c r="F371" s="162" t="n">
        <v>172081894</v>
      </c>
      <c r="G371" s="0" t="s">
        <v>832</v>
      </c>
      <c r="H371" s="163" t="n">
        <v>600</v>
      </c>
      <c r="I371" s="162"/>
      <c r="J371" s="0"/>
      <c r="K371" s="0"/>
      <c r="L371" s="0"/>
      <c r="M371" s="0"/>
      <c r="N371" s="0"/>
      <c r="O371" s="0"/>
      <c r="P371" s="0"/>
      <c r="Q371" s="0"/>
      <c r="R371" s="0"/>
      <c r="S371" s="0"/>
      <c r="T371" s="162" t="n">
        <f aca="false">SUM(H371:S371)</f>
        <v>600</v>
      </c>
      <c r="U371" s="164" t="str">
        <f aca="false">CONCATENATE(D371,G371)</f>
        <v>14203ESCOLINHAS DE FUTEBOL AMADOR IMPLANTADAS</v>
      </c>
      <c r="V371" s="162" t="str">
        <f aca="false">VLOOKUP(U371,PRODUTOS!N:O,2,0)</f>
        <v>ESCOLINHAS DE FUTEBOL AMADOR IMPLANTADAS</v>
      </c>
      <c r="W371" s="162" t="str">
        <f aca="false">VLOOKUP(U371,PRODUTOS!N:Q,3,0)</f>
        <v>UNIDADE</v>
      </c>
      <c r="X371" s="162" t="n">
        <f aca="false">VLOOKUP(U371,PRODUTOS!N:Q,4,0)</f>
        <v>150</v>
      </c>
      <c r="Y371" s="165" t="n">
        <f aca="false">X371/T371</f>
        <v>0.25</v>
      </c>
      <c r="Z371" s="162"/>
      <c r="AA371" s="162"/>
      <c r="AB371" s="162"/>
    </row>
    <row r="372" customFormat="false" ht="15" hidden="false" customHeight="false" outlineLevel="0" collapsed="false">
      <c r="A372" s="43" t="n">
        <v>13</v>
      </c>
      <c r="B372" s="1" t="s">
        <v>761</v>
      </c>
      <c r="C372" s="1" t="n">
        <v>2571</v>
      </c>
      <c r="D372" s="1" t="n">
        <v>14203</v>
      </c>
      <c r="E372" s="114" t="s">
        <v>756</v>
      </c>
      <c r="F372" s="162" t="n">
        <v>172081894</v>
      </c>
      <c r="G372" s="0" t="s">
        <v>833</v>
      </c>
      <c r="H372" s="166"/>
      <c r="I372" s="162"/>
      <c r="J372" s="0"/>
      <c r="K372" s="0"/>
      <c r="L372" s="162" t="n">
        <v>4</v>
      </c>
      <c r="M372" s="0"/>
      <c r="N372" s="0"/>
      <c r="O372" s="0"/>
      <c r="P372" s="0"/>
      <c r="Q372" s="0"/>
      <c r="R372" s="0"/>
      <c r="S372" s="0"/>
      <c r="T372" s="162" t="n">
        <f aca="false">SUM(H372:S372)</f>
        <v>4</v>
      </c>
      <c r="U372" s="164" t="str">
        <f aca="false">CONCATENATE(D372,G372)</f>
        <v>14203ESTÁDIO ALBERTÃO REFORMADO</v>
      </c>
      <c r="V372" s="162" t="str">
        <f aca="false">VLOOKUP(U372,PRODUTOS!N:O,2,0)</f>
        <v>ESTÁDIO ALBERTÃO REFORMADO</v>
      </c>
      <c r="W372" s="162" t="str">
        <f aca="false">VLOOKUP(U372,PRODUTOS!N:Q,3,0)</f>
        <v>ESTÁDIOS</v>
      </c>
      <c r="X372" s="162" t="n">
        <f aca="false">VLOOKUP(U372,PRODUTOS!N:Q,4,0)</f>
        <v>1</v>
      </c>
      <c r="Y372" s="165" t="n">
        <f aca="false">X372/T372</f>
        <v>0.25</v>
      </c>
      <c r="Z372" s="162"/>
      <c r="AA372" s="162"/>
      <c r="AB372" s="162"/>
    </row>
    <row r="373" customFormat="false" ht="15" hidden="false" customHeight="false" outlineLevel="0" collapsed="false">
      <c r="A373" s="43" t="n">
        <v>13</v>
      </c>
      <c r="B373" s="1" t="s">
        <v>761</v>
      </c>
      <c r="C373" s="1" t="n">
        <v>2571</v>
      </c>
      <c r="D373" s="1" t="n">
        <v>14203</v>
      </c>
      <c r="E373" s="114" t="s">
        <v>756</v>
      </c>
      <c r="F373" s="162" t="n">
        <v>172081894</v>
      </c>
      <c r="G373" s="0" t="s">
        <v>781</v>
      </c>
      <c r="H373" s="163" t="n">
        <v>40</v>
      </c>
      <c r="I373" s="162"/>
      <c r="J373" s="0"/>
      <c r="K373" s="0"/>
      <c r="L373" s="0"/>
      <c r="M373" s="0"/>
      <c r="N373" s="0"/>
      <c r="O373" s="0"/>
      <c r="P373" s="0"/>
      <c r="Q373" s="0"/>
      <c r="R373" s="0"/>
      <c r="S373" s="0"/>
      <c r="T373" s="162" t="n">
        <f aca="false">SUM(H373:S373)</f>
        <v>40</v>
      </c>
      <c r="U373" s="164" t="str">
        <f aca="false">CONCATENATE(D373,G373)</f>
        <v>14203ESTÁDIOS MUNICIPAIS REFORMADOS</v>
      </c>
      <c r="V373" s="162" t="str">
        <f aca="false">VLOOKUP(U373,PRODUTOS!N:O,2,0)</f>
        <v>ESTÁDIOS MUNICIPAIS REFORMADOS</v>
      </c>
      <c r="W373" s="162" t="str">
        <f aca="false">VLOOKUP(U373,PRODUTOS!N:Q,3,0)</f>
        <v>ESTÁDIOS</v>
      </c>
      <c r="X373" s="162" t="n">
        <f aca="false">VLOOKUP(U373,PRODUTOS!N:Q,4,0)</f>
        <v>12</v>
      </c>
      <c r="Y373" s="165" t="n">
        <f aca="false">X373/T373</f>
        <v>0.3</v>
      </c>
      <c r="Z373" s="162"/>
      <c r="AA373" s="162"/>
      <c r="AB373" s="162"/>
    </row>
    <row r="374" customFormat="false" ht="15" hidden="false" customHeight="false" outlineLevel="0" collapsed="false">
      <c r="A374" s="43" t="n">
        <v>13</v>
      </c>
      <c r="B374" s="1" t="s">
        <v>761</v>
      </c>
      <c r="C374" s="1" t="n">
        <v>2571</v>
      </c>
      <c r="D374" s="1" t="n">
        <v>14203</v>
      </c>
      <c r="E374" s="114" t="s">
        <v>756</v>
      </c>
      <c r="F374" s="162" t="n">
        <v>172081894</v>
      </c>
      <c r="G374" s="0" t="s">
        <v>785</v>
      </c>
      <c r="H374" s="166"/>
      <c r="I374" s="162"/>
      <c r="J374" s="0"/>
      <c r="K374" s="0"/>
      <c r="L374" s="162" t="n">
        <v>4</v>
      </c>
      <c r="M374" s="0"/>
      <c r="N374" s="0"/>
      <c r="O374" s="0"/>
      <c r="P374" s="0"/>
      <c r="Q374" s="0"/>
      <c r="R374" s="0"/>
      <c r="S374" s="0"/>
      <c r="T374" s="162" t="n">
        <f aca="false">SUM(H374:S374)</f>
        <v>4</v>
      </c>
      <c r="U374" s="164" t="str">
        <f aca="false">CONCATENATE(D374,G374)</f>
        <v>14203GINÁSIO POLIESPORTIVO VERDÃO REFORMADO</v>
      </c>
      <c r="V374" s="162" t="str">
        <f aca="false">VLOOKUP(U374,PRODUTOS!N:O,2,0)</f>
        <v>GINÁSIO POLIESPORTIVO VERDÃO REFORMADO</v>
      </c>
      <c r="W374" s="162" t="str">
        <f aca="false">VLOOKUP(U374,PRODUTOS!N:Q,3,0)</f>
        <v>GINÁSIO POLIESPORTIVO</v>
      </c>
      <c r="X374" s="162" t="n">
        <f aca="false">VLOOKUP(U374,PRODUTOS!N:Q,4,0)</f>
        <v>1</v>
      </c>
      <c r="Y374" s="165" t="n">
        <f aca="false">X374/T374</f>
        <v>0.25</v>
      </c>
      <c r="Z374" s="162"/>
      <c r="AA374" s="162"/>
      <c r="AB374" s="162"/>
    </row>
    <row r="375" customFormat="false" ht="15" hidden="false" customHeight="false" outlineLevel="0" collapsed="false">
      <c r="A375" s="43" t="n">
        <v>13</v>
      </c>
      <c r="B375" s="1" t="s">
        <v>761</v>
      </c>
      <c r="C375" s="1" t="n">
        <v>2571</v>
      </c>
      <c r="D375" s="1" t="n">
        <v>14203</v>
      </c>
      <c r="E375" s="114" t="s">
        <v>756</v>
      </c>
      <c r="F375" s="162" t="n">
        <v>172081894</v>
      </c>
      <c r="G375" s="0" t="s">
        <v>788</v>
      </c>
      <c r="H375" s="163" t="n">
        <v>60</v>
      </c>
      <c r="I375" s="162"/>
      <c r="J375" s="0"/>
      <c r="K375" s="0"/>
      <c r="L375" s="0"/>
      <c r="M375" s="0"/>
      <c r="N375" s="0"/>
      <c r="O375" s="0"/>
      <c r="P375" s="0"/>
      <c r="Q375" s="0"/>
      <c r="R375" s="0"/>
      <c r="S375" s="0"/>
      <c r="T375" s="162" t="n">
        <f aca="false">SUM(H375:S375)</f>
        <v>60</v>
      </c>
      <c r="U375" s="164" t="str">
        <f aca="false">CONCATENATE(D375,G375)</f>
        <v>14203GINÁSIOS POLIESPORTIVOS CONSTRUÍDOS</v>
      </c>
      <c r="V375" s="162" t="str">
        <f aca="false">VLOOKUP(U375,PRODUTOS!N:O,2,0)</f>
        <v>GINÁSIOS POLIESPORTIVOS CONSTRUÍDOS</v>
      </c>
      <c r="W375" s="162" t="str">
        <f aca="false">VLOOKUP(U375,PRODUTOS!N:Q,3,0)</f>
        <v>GINÁSIO POLIESPORTIVO</v>
      </c>
      <c r="X375" s="162" t="n">
        <f aca="false">VLOOKUP(U375,PRODUTOS!N:Q,4,0)</f>
        <v>10</v>
      </c>
      <c r="Y375" s="165" t="n">
        <f aca="false">X375/T375</f>
        <v>0.166666666666667</v>
      </c>
      <c r="Z375" s="162"/>
      <c r="AA375" s="162"/>
      <c r="AB375" s="162"/>
    </row>
    <row r="376" customFormat="false" ht="15" hidden="false" customHeight="false" outlineLevel="0" collapsed="false">
      <c r="A376" s="43" t="n">
        <v>13</v>
      </c>
      <c r="B376" s="1" t="s">
        <v>761</v>
      </c>
      <c r="C376" s="1" t="n">
        <v>2571</v>
      </c>
      <c r="D376" s="1" t="n">
        <v>14203</v>
      </c>
      <c r="E376" s="114" t="s">
        <v>756</v>
      </c>
      <c r="F376" s="162" t="n">
        <v>172081894</v>
      </c>
      <c r="G376" s="0" t="s">
        <v>801</v>
      </c>
      <c r="H376" s="163" t="n">
        <v>4</v>
      </c>
      <c r="I376" s="162"/>
      <c r="J376" s="0"/>
      <c r="K376" s="0"/>
      <c r="L376" s="0"/>
      <c r="M376" s="0"/>
      <c r="N376" s="0"/>
      <c r="O376" s="0"/>
      <c r="P376" s="0"/>
      <c r="Q376" s="0"/>
      <c r="R376" s="0"/>
      <c r="S376" s="0"/>
      <c r="T376" s="162" t="n">
        <f aca="false">SUM(H376:S376)</f>
        <v>4</v>
      </c>
      <c r="U376" s="164" t="str">
        <f aca="false">CONCATENATE(D376,G376)</f>
        <v>14203MANUTENÇÃO DE ESPAÇOS ESPORTIVOS</v>
      </c>
      <c r="V376" s="162" t="str">
        <f aca="false">VLOOKUP(U376,PRODUTOS!N:O,2,0)</f>
        <v>MANUTENÇÃO DE ESPAÇOS ESPORTIVOS</v>
      </c>
      <c r="W376" s="162" t="str">
        <f aca="false">VLOOKUP(U376,PRODUTOS!N:Q,3,0)</f>
        <v>UNIDADE</v>
      </c>
      <c r="X376" s="162" t="n">
        <f aca="false">VLOOKUP(U376,PRODUTOS!N:Q,4,0)</f>
        <v>1</v>
      </c>
      <c r="Y376" s="165" t="n">
        <f aca="false">X376/T376</f>
        <v>0.25</v>
      </c>
      <c r="Z376" s="162"/>
      <c r="AA376" s="162"/>
      <c r="AB376" s="162"/>
    </row>
    <row r="377" customFormat="false" ht="15" hidden="false" customHeight="false" outlineLevel="0" collapsed="false">
      <c r="A377" s="43" t="n">
        <v>13</v>
      </c>
      <c r="B377" s="1" t="s">
        <v>761</v>
      </c>
      <c r="C377" s="1" t="n">
        <v>2571</v>
      </c>
      <c r="D377" s="1" t="n">
        <v>14203</v>
      </c>
      <c r="E377" s="114" t="s">
        <v>756</v>
      </c>
      <c r="F377" s="162" t="n">
        <v>172081894</v>
      </c>
      <c r="G377" s="0" t="s">
        <v>834</v>
      </c>
      <c r="H377" s="163" t="n">
        <v>4</v>
      </c>
      <c r="I377" s="162"/>
      <c r="J377" s="0"/>
      <c r="K377" s="0"/>
      <c r="L377" s="0"/>
      <c r="M377" s="0"/>
      <c r="N377" s="0"/>
      <c r="O377" s="0"/>
      <c r="P377" s="0"/>
      <c r="Q377" s="0"/>
      <c r="R377" s="0"/>
      <c r="S377" s="0"/>
      <c r="T377" s="162" t="n">
        <f aca="false">SUM(H377:S377)</f>
        <v>4</v>
      </c>
      <c r="U377" s="164" t="str">
        <f aca="false">CONCATENATE(D377,G377)</f>
        <v>14203MAPEAMENTO E DIAGNÓSTICO REALIZADOS DA INFRAESTRUTURA EXISTENTE PARA O ESPORTE E LAZER NO ESTADO</v>
      </c>
      <c r="V377" s="162" t="str">
        <f aca="false">VLOOKUP(U377,PRODUTOS!N:O,2,0)</f>
        <v>MAPEAMENTO E DIAGNÓSTICO REALIZADOS DA INFRAESTRUTURA EXISTENTE PARA O ESPORTE E LAZER NO ESTADO</v>
      </c>
      <c r="W377" s="162" t="str">
        <f aca="false">VLOOKUP(U377,PRODUTOS!N:Q,3,0)</f>
        <v>UNIDADE</v>
      </c>
      <c r="X377" s="162" t="n">
        <f aca="false">VLOOKUP(U377,PRODUTOS!N:Q,4,0)</f>
        <v>1</v>
      </c>
      <c r="Y377" s="165" t="n">
        <f aca="false">X377/T377</f>
        <v>0.25</v>
      </c>
      <c r="Z377" s="162"/>
      <c r="AA377" s="162"/>
      <c r="AB377" s="162"/>
    </row>
    <row r="378" customFormat="false" ht="15" hidden="false" customHeight="false" outlineLevel="0" collapsed="false">
      <c r="A378" s="43" t="n">
        <v>13</v>
      </c>
      <c r="B378" s="1" t="s">
        <v>761</v>
      </c>
      <c r="C378" s="1" t="n">
        <v>2571</v>
      </c>
      <c r="D378" s="1" t="n">
        <v>14203</v>
      </c>
      <c r="E378" s="114" t="s">
        <v>756</v>
      </c>
      <c r="F378" s="162" t="n">
        <v>172081894</v>
      </c>
      <c r="G378" s="0" t="s">
        <v>762</v>
      </c>
      <c r="H378" s="163" t="n">
        <v>4</v>
      </c>
      <c r="I378" s="162"/>
      <c r="J378" s="0"/>
      <c r="K378" s="0"/>
      <c r="L378" s="0"/>
      <c r="M378" s="0"/>
      <c r="N378" s="0"/>
      <c r="O378" s="0"/>
      <c r="P378" s="0"/>
      <c r="Q378" s="0"/>
      <c r="R378" s="0"/>
      <c r="S378" s="0"/>
      <c r="T378" s="162" t="n">
        <f aca="false">SUM(H378:S378)</f>
        <v>4</v>
      </c>
      <c r="U378" s="164" t="str">
        <f aca="false">CONCATENATE(D378,G378)</f>
        <v>14203MATERIAIS ESPORTIVOS ADQUIRIDOS</v>
      </c>
      <c r="V378" s="162" t="str">
        <f aca="false">VLOOKUP(U378,PRODUTOS!N:O,2,0)</f>
        <v>MATERIAIS ESPORTIVOS ADQUIRIDOS</v>
      </c>
      <c r="W378" s="162" t="str">
        <f aca="false">VLOOKUP(U378,PRODUTOS!N:Q,3,0)</f>
        <v>UNIDADE</v>
      </c>
      <c r="X378" s="162" t="n">
        <f aca="false">VLOOKUP(U378,PRODUTOS!N:Q,4,0)</f>
        <v>1</v>
      </c>
      <c r="Y378" s="165" t="n">
        <f aca="false">X378/T378</f>
        <v>0.25</v>
      </c>
      <c r="Z378" s="162"/>
      <c r="AA378" s="162"/>
      <c r="AB378" s="162"/>
    </row>
    <row r="379" customFormat="false" ht="15" hidden="false" customHeight="false" outlineLevel="0" collapsed="false">
      <c r="A379" s="43" t="n">
        <v>13</v>
      </c>
      <c r="B379" s="1" t="s">
        <v>761</v>
      </c>
      <c r="C379" s="1" t="n">
        <v>2571</v>
      </c>
      <c r="D379" s="1" t="n">
        <v>14203</v>
      </c>
      <c r="E379" s="114" t="s">
        <v>756</v>
      </c>
      <c r="F379" s="162" t="n">
        <v>172081894</v>
      </c>
      <c r="G379" s="0" t="s">
        <v>802</v>
      </c>
      <c r="H379" s="163" t="n">
        <v>26</v>
      </c>
      <c r="I379" s="162"/>
      <c r="J379" s="0"/>
      <c r="K379" s="0"/>
      <c r="L379" s="0"/>
      <c r="M379" s="0"/>
      <c r="N379" s="0"/>
      <c r="O379" s="0"/>
      <c r="P379" s="0"/>
      <c r="Q379" s="0"/>
      <c r="R379" s="0"/>
      <c r="S379" s="0"/>
      <c r="T379" s="162" t="n">
        <f aca="false">SUM(H379:S379)</f>
        <v>26</v>
      </c>
      <c r="U379" s="164" t="str">
        <f aca="false">CONCATENATE(D379,G379)</f>
        <v>14203NÚCLEOS DO PROGRAMA PELC IMPLANTADOS</v>
      </c>
      <c r="V379" s="162" t="str">
        <f aca="false">VLOOKUP(U379,PRODUTOS!N:O,2,0)</f>
        <v>NÚCLEOS DO PROGRAMA PELC IMPLANTADOS</v>
      </c>
      <c r="W379" s="162" t="str">
        <f aca="false">VLOOKUP(U379,PRODUTOS!N:Q,3,0)</f>
        <v>UNIDADE</v>
      </c>
      <c r="X379" s="162" t="n">
        <f aca="false">VLOOKUP(U379,PRODUTOS!N:Q,4,0)</f>
        <v>10</v>
      </c>
      <c r="Y379" s="165" t="n">
        <f aca="false">X379/T379</f>
        <v>0.384615384615385</v>
      </c>
      <c r="Z379" s="162"/>
      <c r="AA379" s="162"/>
      <c r="AB379" s="162"/>
    </row>
    <row r="380" customFormat="false" ht="15" hidden="false" customHeight="false" outlineLevel="0" collapsed="false">
      <c r="A380" s="43" t="n">
        <v>13</v>
      </c>
      <c r="B380" s="1" t="s">
        <v>761</v>
      </c>
      <c r="C380" s="1" t="n">
        <v>2571</v>
      </c>
      <c r="D380" s="1" t="n">
        <v>14203</v>
      </c>
      <c r="E380" s="114" t="s">
        <v>756</v>
      </c>
      <c r="F380" s="162" t="n">
        <v>172081894</v>
      </c>
      <c r="G380" s="0" t="s">
        <v>803</v>
      </c>
      <c r="H380" s="163" t="n">
        <v>700</v>
      </c>
      <c r="I380" s="162"/>
      <c r="J380" s="0"/>
      <c r="K380" s="0"/>
      <c r="L380" s="0"/>
      <c r="M380" s="0"/>
      <c r="N380" s="0"/>
      <c r="O380" s="0"/>
      <c r="P380" s="0"/>
      <c r="Q380" s="0"/>
      <c r="R380" s="0"/>
      <c r="S380" s="0"/>
      <c r="T380" s="162" t="n">
        <f aca="false">SUM(H380:S380)</f>
        <v>700</v>
      </c>
      <c r="U380" s="164" t="str">
        <f aca="false">CONCATENATE(D380,G380)</f>
        <v>14203NÚCLEOS DO PROGRAMA SEGUNDO TEMPO IMPLANTADOS</v>
      </c>
      <c r="V380" s="162" t="str">
        <f aca="false">VLOOKUP(U380,PRODUTOS!N:O,2,0)</f>
        <v>NÚCLEOS DO PROGRAMA SEGUNDO TEMPO IMPLANTADOS</v>
      </c>
      <c r="W380" s="162" t="str">
        <f aca="false">VLOOKUP(U380,PRODUTOS!N:Q,3,0)</f>
        <v>UNIDADE</v>
      </c>
      <c r="X380" s="162" t="n">
        <f aca="false">VLOOKUP(U380,PRODUTOS!N:Q,4,0)</f>
        <v>250</v>
      </c>
      <c r="Y380" s="165" t="n">
        <f aca="false">X380/T380</f>
        <v>0.357142857142857</v>
      </c>
      <c r="Z380" s="162"/>
      <c r="AA380" s="162"/>
      <c r="AB380" s="162"/>
    </row>
    <row r="381" customFormat="false" ht="15" hidden="false" customHeight="false" outlineLevel="0" collapsed="false">
      <c r="A381" s="43" t="n">
        <v>13</v>
      </c>
      <c r="B381" s="1" t="s">
        <v>761</v>
      </c>
      <c r="C381" s="1" t="n">
        <v>2571</v>
      </c>
      <c r="D381" s="1" t="n">
        <v>14203</v>
      </c>
      <c r="E381" s="114" t="s">
        <v>756</v>
      </c>
      <c r="F381" s="162" t="n">
        <v>172081894</v>
      </c>
      <c r="G381" s="0" t="s">
        <v>804</v>
      </c>
      <c r="H381" s="163" t="n">
        <v>20</v>
      </c>
      <c r="I381" s="162"/>
      <c r="J381" s="0"/>
      <c r="K381" s="0"/>
      <c r="L381" s="0"/>
      <c r="M381" s="0"/>
      <c r="N381" s="0"/>
      <c r="O381" s="0"/>
      <c r="P381" s="0"/>
      <c r="Q381" s="0"/>
      <c r="R381" s="0"/>
      <c r="S381" s="0"/>
      <c r="T381" s="162" t="n">
        <f aca="false">SUM(H381:S381)</f>
        <v>20</v>
      </c>
      <c r="U381" s="164" t="str">
        <f aca="false">CONCATENATE(D381,G381)</f>
        <v>14203NÚCLEOS DO PROGRAMA VIDA SAUDÁVEL IMPLANTADOS</v>
      </c>
      <c r="V381" s="162" t="str">
        <f aca="false">VLOOKUP(U381,PRODUTOS!N:O,2,0)</f>
        <v>NÚCLEOS DO PROGRAMA VIDA SAUDÁVEL IMPLANTADOS</v>
      </c>
      <c r="W381" s="162" t="str">
        <f aca="false">VLOOKUP(U381,PRODUTOS!N:Q,3,0)</f>
        <v>UNIDADE</v>
      </c>
      <c r="X381" s="162" t="n">
        <f aca="false">VLOOKUP(U381,PRODUTOS!N:Q,4,0)</f>
        <v>15</v>
      </c>
      <c r="Y381" s="165" t="n">
        <f aca="false">X381/T381</f>
        <v>0.75</v>
      </c>
      <c r="Z381" s="162"/>
      <c r="AA381" s="162"/>
      <c r="AB381" s="162"/>
    </row>
    <row r="382" customFormat="false" ht="15" hidden="false" customHeight="false" outlineLevel="0" collapsed="false">
      <c r="A382" s="43" t="n">
        <v>13</v>
      </c>
      <c r="B382" s="1" t="s">
        <v>821</v>
      </c>
      <c r="C382" s="1" t="n">
        <v>2692</v>
      </c>
      <c r="D382" s="1" t="n">
        <v>14203</v>
      </c>
      <c r="E382" s="114" t="s">
        <v>756</v>
      </c>
      <c r="F382" s="162" t="n">
        <v>4600000</v>
      </c>
      <c r="G382" s="0" t="s">
        <v>823</v>
      </c>
      <c r="H382" s="163" t="n">
        <v>4</v>
      </c>
      <c r="I382" s="162"/>
      <c r="J382" s="0"/>
      <c r="K382" s="0"/>
      <c r="L382" s="0"/>
      <c r="M382" s="0"/>
      <c r="N382" s="0"/>
      <c r="O382" s="0"/>
      <c r="P382" s="0"/>
      <c r="Q382" s="0"/>
      <c r="R382" s="0"/>
      <c r="S382" s="0"/>
      <c r="T382" s="162" t="n">
        <f aca="false">SUM(H382:S382)</f>
        <v>4</v>
      </c>
      <c r="U382" s="164" t="str">
        <f aca="false">CONCATENATE(D382,G382)</f>
        <v>14203PARALIMPÍADA DO PIAUÍ REALIZADA</v>
      </c>
      <c r="V382" s="162" t="str">
        <f aca="false">VLOOKUP(U382,PRODUTOS!N:O,2,0)</f>
        <v>PARALIMPÍADA DO PIAUÍ REALIZADA</v>
      </c>
      <c r="W382" s="162" t="str">
        <f aca="false">VLOOKUP(U382,PRODUTOS!N:Q,3,0)</f>
        <v>EVENTO</v>
      </c>
      <c r="X382" s="162" t="n">
        <f aca="false">VLOOKUP(U382,PRODUTOS!N:Q,4,0)</f>
        <v>1</v>
      </c>
      <c r="Y382" s="165" t="n">
        <f aca="false">X382/T382</f>
        <v>0.25</v>
      </c>
      <c r="Z382" s="162"/>
      <c r="AA382" s="162"/>
      <c r="AB382" s="162"/>
    </row>
    <row r="383" customFormat="false" ht="15" hidden="false" customHeight="false" outlineLevel="0" collapsed="false">
      <c r="A383" s="43" t="n">
        <v>13</v>
      </c>
      <c r="B383" s="1" t="s">
        <v>765</v>
      </c>
      <c r="C383" s="1" t="n">
        <v>2344</v>
      </c>
      <c r="D383" s="1" t="n">
        <v>14203</v>
      </c>
      <c r="E383" s="114" t="s">
        <v>756</v>
      </c>
      <c r="F383" s="162" t="n">
        <v>8957400</v>
      </c>
      <c r="G383" s="0" t="s">
        <v>806</v>
      </c>
      <c r="H383" s="163" t="n">
        <v>1400</v>
      </c>
      <c r="I383" s="162"/>
      <c r="J383" s="0"/>
      <c r="K383" s="0"/>
      <c r="L383" s="0"/>
      <c r="M383" s="0"/>
      <c r="N383" s="0"/>
      <c r="O383" s="0"/>
      <c r="P383" s="0"/>
      <c r="Q383" s="0"/>
      <c r="R383" s="0"/>
      <c r="S383" s="0"/>
      <c r="T383" s="162" t="n">
        <f aca="false">SUM(H383:S383)</f>
        <v>1400</v>
      </c>
      <c r="U383" s="164" t="str">
        <f aca="false">CONCATENATE(D383,G383)</f>
        <v>14203PARTICIPAÇÃO DE ALUNOS/ATLETAS NOS JOGOS ESCOLARES BRASILEIROS</v>
      </c>
      <c r="V383" s="162" t="str">
        <f aca="false">VLOOKUP(U383,PRODUTOS!N:O,2,0)</f>
        <v>PARTICIPAÇÃO DE ALUNOS/ATLETAS NOS JOGOS ESCOLARES BRASILEIROS</v>
      </c>
      <c r="W383" s="162" t="str">
        <f aca="false">VLOOKUP(U383,PRODUTOS!N:Q,3,0)</f>
        <v>ALUNOS</v>
      </c>
      <c r="X383" s="162" t="n">
        <f aca="false">VLOOKUP(U383,PRODUTOS!N:Q,4,0)</f>
        <v>350</v>
      </c>
      <c r="Y383" s="165" t="n">
        <f aca="false">X383/T383</f>
        <v>0.25</v>
      </c>
      <c r="Z383" s="162"/>
      <c r="AA383" s="162"/>
      <c r="AB383" s="162"/>
    </row>
    <row r="384" customFormat="false" ht="15" hidden="false" customHeight="false" outlineLevel="0" collapsed="false">
      <c r="A384" s="43" t="n">
        <v>13</v>
      </c>
      <c r="B384" s="1" t="s">
        <v>765</v>
      </c>
      <c r="C384" s="1" t="n">
        <v>2344</v>
      </c>
      <c r="D384" s="1" t="n">
        <v>14203</v>
      </c>
      <c r="E384" s="114" t="s">
        <v>756</v>
      </c>
      <c r="F384" s="162" t="n">
        <v>8957400</v>
      </c>
      <c r="G384" s="0" t="s">
        <v>808</v>
      </c>
      <c r="H384" s="163" t="n">
        <v>24</v>
      </c>
      <c r="I384" s="162"/>
      <c r="J384" s="0"/>
      <c r="K384" s="0"/>
      <c r="L384" s="0"/>
      <c r="M384" s="0"/>
      <c r="N384" s="0"/>
      <c r="O384" s="0"/>
      <c r="P384" s="0"/>
      <c r="Q384" s="0"/>
      <c r="R384" s="0"/>
      <c r="S384" s="0"/>
      <c r="T384" s="162" t="n">
        <f aca="false">SUM(H384:S384)</f>
        <v>24</v>
      </c>
      <c r="U384" s="164" t="str">
        <f aca="false">CONCATENATE(D384,G384)</f>
        <v>14203PARTICIPAÇÃO DE ATLETAS DE PEDESTRIANISMO NA CORRIDA DE SÃO SILVESTRE EM SÃO PAULO.</v>
      </c>
      <c r="V384" s="162" t="str">
        <f aca="false">VLOOKUP(U384,PRODUTOS!N:O,2,0)</f>
        <v>PARTICIPAÇÃO DE ATLETAS DE PEDESTRIANISMO NA CORRIDA DE SÃO SILVESTRE EM SÃO PAULO.</v>
      </c>
      <c r="W384" s="162" t="str">
        <f aca="false">VLOOKUP(U384,PRODUTOS!N:Q,3,0)</f>
        <v>ATLETA</v>
      </c>
      <c r="X384" s="162" t="n">
        <f aca="false">VLOOKUP(U384,PRODUTOS!N:Q,4,0)</f>
        <v>6</v>
      </c>
      <c r="Y384" s="165" t="n">
        <f aca="false">X384/T384</f>
        <v>0.25</v>
      </c>
      <c r="Z384" s="162"/>
      <c r="AA384" s="162"/>
      <c r="AB384" s="162"/>
    </row>
    <row r="385" customFormat="false" ht="15" hidden="false" customHeight="false" outlineLevel="0" collapsed="false">
      <c r="A385" s="43" t="n">
        <v>13</v>
      </c>
      <c r="B385" s="1" t="s">
        <v>765</v>
      </c>
      <c r="C385" s="1" t="n">
        <v>2344</v>
      </c>
      <c r="D385" s="1" t="n">
        <v>14203</v>
      </c>
      <c r="E385" s="114" t="s">
        <v>756</v>
      </c>
      <c r="F385" s="162" t="n">
        <v>8957400</v>
      </c>
      <c r="G385" s="0" t="s">
        <v>798</v>
      </c>
      <c r="H385" s="166"/>
      <c r="I385" s="162"/>
      <c r="J385" s="0"/>
      <c r="K385" s="0"/>
      <c r="L385" s="162" t="n">
        <v>1</v>
      </c>
      <c r="M385" s="0"/>
      <c r="N385" s="0"/>
      <c r="O385" s="0"/>
      <c r="P385" s="0"/>
      <c r="Q385" s="0"/>
      <c r="R385" s="0"/>
      <c r="S385" s="0"/>
      <c r="T385" s="162" t="n">
        <f aca="false">SUM(H385:S385)</f>
        <v>1</v>
      </c>
      <c r="U385" s="164" t="str">
        <f aca="false">CONCATENATE(D385,G385)</f>
        <v>14203PLANO DE ALTO RENDIMENTO ESPORTIVO DO PIAUÍ (2016-2019) ELABORADO</v>
      </c>
      <c r="V385" s="162" t="str">
        <f aca="false">VLOOKUP(U385,PRODUTOS!N:O,2,0)</f>
        <v>PLANO DE ALTO RENDIMENTO ESPORTIVO DO PIAUÍ (2016-2019) ELABORADO</v>
      </c>
      <c r="W385" s="162" t="str">
        <f aca="false">VLOOKUP(U385,PRODUTOS!N:Q,3,0)</f>
        <v>PLANO</v>
      </c>
      <c r="X385" s="162" t="n">
        <f aca="false">VLOOKUP(U385,PRODUTOS!N:Q,4,0)</f>
        <v>1</v>
      </c>
      <c r="Y385" s="165" t="n">
        <f aca="false">X385/T385</f>
        <v>1</v>
      </c>
      <c r="Z385" s="162"/>
      <c r="AA385" s="162"/>
      <c r="AB385" s="162"/>
    </row>
    <row r="386" customFormat="false" ht="15" hidden="false" customHeight="false" outlineLevel="0" collapsed="false">
      <c r="A386" s="43" t="n">
        <v>13</v>
      </c>
      <c r="B386" s="1" t="s">
        <v>765</v>
      </c>
      <c r="C386" s="1" t="n">
        <v>2344</v>
      </c>
      <c r="D386" s="1" t="n">
        <v>14203</v>
      </c>
      <c r="E386" s="114" t="s">
        <v>756</v>
      </c>
      <c r="F386" s="162" t="n">
        <v>8957400</v>
      </c>
      <c r="G386" s="0" t="s">
        <v>795</v>
      </c>
      <c r="H386" s="166"/>
      <c r="I386" s="162"/>
      <c r="J386" s="0"/>
      <c r="K386" s="0"/>
      <c r="L386" s="162" t="n">
        <v>4</v>
      </c>
      <c r="M386" s="0"/>
      <c r="N386" s="0"/>
      <c r="O386" s="0"/>
      <c r="P386" s="0"/>
      <c r="Q386" s="0"/>
      <c r="R386" s="0"/>
      <c r="S386" s="0"/>
      <c r="T386" s="162" t="n">
        <f aca="false">SUM(H386:S386)</f>
        <v>4</v>
      </c>
      <c r="U386" s="164" t="str">
        <f aca="false">CONCATENATE(D386,G386)</f>
        <v>14203PORTAL ELETRÔNICO DA FUNDESPI IMPLANTADO</v>
      </c>
      <c r="V386" s="162" t="str">
        <f aca="false">VLOOKUP(U386,PRODUTOS!N:O,2,0)</f>
        <v>PORTAL ELETRÔNICO DA FUNDESPI IMPLANTADO</v>
      </c>
      <c r="W386" s="162" t="str">
        <f aca="false">VLOOKUP(U386,PRODUTOS!N:Q,3,0)</f>
        <v>UNIDADE</v>
      </c>
      <c r="X386" s="162" t="n">
        <f aca="false">VLOOKUP(U386,PRODUTOS!N:Q,4,0)</f>
        <v>1</v>
      </c>
      <c r="Y386" s="165" t="n">
        <f aca="false">X386/T386</f>
        <v>0.25</v>
      </c>
      <c r="Z386" s="162"/>
      <c r="AA386" s="162"/>
      <c r="AB386" s="162"/>
    </row>
    <row r="387" customFormat="false" ht="15" hidden="false" customHeight="false" outlineLevel="0" collapsed="false">
      <c r="A387" s="43" t="n">
        <v>13</v>
      </c>
      <c r="B387" s="1" t="s">
        <v>761</v>
      </c>
      <c r="C387" s="1" t="n">
        <v>2571</v>
      </c>
      <c r="D387" s="1" t="n">
        <v>14203</v>
      </c>
      <c r="E387" s="114" t="s">
        <v>756</v>
      </c>
      <c r="F387" s="162" t="n">
        <v>172081894</v>
      </c>
      <c r="G387" s="0" t="s">
        <v>790</v>
      </c>
      <c r="H387" s="163" t="n">
        <v>60</v>
      </c>
      <c r="I387" s="162"/>
      <c r="J387" s="0"/>
      <c r="K387" s="0"/>
      <c r="L387" s="0"/>
      <c r="M387" s="0"/>
      <c r="N387" s="0"/>
      <c r="O387" s="0"/>
      <c r="P387" s="0"/>
      <c r="Q387" s="0"/>
      <c r="R387" s="0"/>
      <c r="S387" s="0"/>
      <c r="T387" s="162" t="n">
        <f aca="false">SUM(H387:S387)</f>
        <v>60</v>
      </c>
      <c r="U387" s="164" t="str">
        <f aca="false">CONCATENATE(D387,G387)</f>
        <v>14203QUADRAS ESPORTIVAS CONSTRUÍDAS</v>
      </c>
      <c r="V387" s="162" t="str">
        <f aca="false">VLOOKUP(U387,PRODUTOS!N:O,2,0)</f>
        <v>QUADRAS ESPORTIVAS CONSTRUÍDAS</v>
      </c>
      <c r="W387" s="162" t="str">
        <f aca="false">VLOOKUP(U387,PRODUTOS!N:Q,3,0)</f>
        <v>QUADRA POLIESPORTIVA</v>
      </c>
      <c r="X387" s="162" t="n">
        <f aca="false">VLOOKUP(U387,PRODUTOS!N:Q,4,0)</f>
        <v>15</v>
      </c>
      <c r="Y387" s="165" t="n">
        <f aca="false">X387/T387</f>
        <v>0.25</v>
      </c>
      <c r="Z387" s="162"/>
      <c r="AA387" s="162"/>
      <c r="AB387" s="162"/>
    </row>
    <row r="388" customFormat="false" ht="15" hidden="false" customHeight="false" outlineLevel="0" collapsed="false">
      <c r="A388" s="43" t="n">
        <v>13</v>
      </c>
      <c r="B388" s="1" t="s">
        <v>761</v>
      </c>
      <c r="C388" s="1" t="n">
        <v>2571</v>
      </c>
      <c r="D388" s="1" t="n">
        <v>14203</v>
      </c>
      <c r="E388" s="114" t="s">
        <v>756</v>
      </c>
      <c r="F388" s="162" t="n">
        <v>172081894</v>
      </c>
      <c r="G388" s="0" t="s">
        <v>793</v>
      </c>
      <c r="H388" s="163" t="n">
        <v>40</v>
      </c>
      <c r="I388" s="162"/>
      <c r="J388" s="0"/>
      <c r="K388" s="0"/>
      <c r="L388" s="0"/>
      <c r="M388" s="0"/>
      <c r="N388" s="0"/>
      <c r="O388" s="0"/>
      <c r="P388" s="0"/>
      <c r="Q388" s="0"/>
      <c r="R388" s="0"/>
      <c r="S388" s="0"/>
      <c r="T388" s="162" t="n">
        <f aca="false">SUM(H388:S388)</f>
        <v>40</v>
      </c>
      <c r="U388" s="164" t="str">
        <f aca="false">CONCATENATE(D388,G388)</f>
        <v>14203QUADRAS POLIESPORTIVAS REFORMADAS</v>
      </c>
      <c r="V388" s="162" t="str">
        <f aca="false">VLOOKUP(U388,PRODUTOS!N:O,2,0)</f>
        <v>QUADRAS POLIESPORTIVAS REFORMADAS</v>
      </c>
      <c r="W388" s="162" t="str">
        <f aca="false">VLOOKUP(U388,PRODUTOS!N:Q,3,0)</f>
        <v>QUADRA POLIESPORTIVA</v>
      </c>
      <c r="X388" s="162" t="n">
        <f aca="false">VLOOKUP(U388,PRODUTOS!N:Q,4,0)</f>
        <v>10</v>
      </c>
      <c r="Y388" s="165" t="n">
        <f aca="false">X388/T388</f>
        <v>0.25</v>
      </c>
      <c r="Z388" s="162"/>
      <c r="AA388" s="162"/>
      <c r="AB388" s="162"/>
    </row>
    <row r="389" customFormat="false" ht="15" hidden="false" customHeight="false" outlineLevel="0" collapsed="false">
      <c r="A389" s="43" t="n">
        <v>13</v>
      </c>
      <c r="B389" s="1" t="s">
        <v>761</v>
      </c>
      <c r="C389" s="1" t="n">
        <v>2571</v>
      </c>
      <c r="D389" s="1" t="n">
        <v>14203</v>
      </c>
      <c r="E389" s="114" t="s">
        <v>756</v>
      </c>
      <c r="F389" s="162" t="n">
        <v>172081894</v>
      </c>
      <c r="G389" s="0" t="s">
        <v>835</v>
      </c>
      <c r="H389" s="166"/>
      <c r="I389" s="162"/>
      <c r="J389" s="0"/>
      <c r="K389" s="0"/>
      <c r="L389" s="162" t="n">
        <v>1</v>
      </c>
      <c r="M389" s="0"/>
      <c r="N389" s="0"/>
      <c r="O389" s="0"/>
      <c r="P389" s="0"/>
      <c r="Q389" s="0"/>
      <c r="R389" s="0"/>
      <c r="S389" s="0"/>
      <c r="T389" s="162" t="n">
        <f aca="false">SUM(H389:S389)</f>
        <v>1</v>
      </c>
      <c r="U389" s="164" t="str">
        <f aca="false">CONCATENATE(D389,G389)</f>
        <v>14203REGULAMENTO INTERNO PARA CONCESSÃO DE RECURSOS FINANCEIROS DA FUNDESPI ELABORADO</v>
      </c>
      <c r="V389" s="162" t="str">
        <f aca="false">VLOOKUP(U389,PRODUTOS!N:O,2,0)</f>
        <v>REGULAMENTO INTERNO PARA CONCESSÃO DE RECURSOS FINANCEIROS DA FUNDESPI ELABORADO</v>
      </c>
      <c r="W389" s="162" t="str">
        <f aca="false">VLOOKUP(U389,PRODUTOS!N:Q,3,0)</f>
        <v>UNIDADE</v>
      </c>
      <c r="X389" s="162" t="n">
        <f aca="false">VLOOKUP(U389,PRODUTOS!N:Q,4,0)</f>
        <v>1</v>
      </c>
      <c r="Y389" s="165" t="n">
        <f aca="false">X389/T389</f>
        <v>1</v>
      </c>
      <c r="Z389" s="162"/>
      <c r="AA389" s="162"/>
      <c r="AB389" s="162"/>
    </row>
    <row r="390" customFormat="false" ht="15" hidden="false" customHeight="false" outlineLevel="0" collapsed="false">
      <c r="A390" s="43" t="n">
        <v>13</v>
      </c>
      <c r="B390" s="1" t="s">
        <v>761</v>
      </c>
      <c r="C390" s="1" t="n">
        <v>2571</v>
      </c>
      <c r="D390" s="1" t="n">
        <v>14203</v>
      </c>
      <c r="E390" s="114" t="s">
        <v>756</v>
      </c>
      <c r="F390" s="162" t="n">
        <v>172081894</v>
      </c>
      <c r="G390" s="0" t="s">
        <v>836</v>
      </c>
      <c r="H390" s="163" t="n">
        <v>8</v>
      </c>
      <c r="I390" s="162"/>
      <c r="J390" s="0"/>
      <c r="K390" s="0"/>
      <c r="L390" s="0"/>
      <c r="M390" s="0"/>
      <c r="N390" s="0"/>
      <c r="O390" s="0"/>
      <c r="P390" s="0"/>
      <c r="Q390" s="0"/>
      <c r="R390" s="0"/>
      <c r="S390" s="0"/>
      <c r="T390" s="162" t="n">
        <f aca="false">SUM(H390:S390)</f>
        <v>8</v>
      </c>
      <c r="U390" s="164" t="str">
        <f aca="false">CONCATENATE(D390,G390)</f>
        <v>14203REUNIÕES DO FÓRUM ESTADUAL DE GESTORES DO ESPORTE REALIZADAS</v>
      </c>
      <c r="V390" s="162" t="str">
        <f aca="false">VLOOKUP(U390,PRODUTOS!N:O,2,0)</f>
        <v>REUNIÕES DO FÓRUM ESTADUAL DE GESTORES DO ESPORTE REALIZADAS</v>
      </c>
      <c r="W390" s="162" t="str">
        <f aca="false">VLOOKUP(U390,PRODUTOS!N:Q,3,0)</f>
        <v>UNIDADE</v>
      </c>
      <c r="X390" s="162" t="n">
        <f aca="false">VLOOKUP(U390,PRODUTOS!N:Q,4,0)</f>
        <v>1</v>
      </c>
      <c r="Y390" s="165" t="n">
        <f aca="false">X390/T390</f>
        <v>0.125</v>
      </c>
      <c r="Z390" s="162"/>
      <c r="AA390" s="162"/>
      <c r="AB390" s="162"/>
    </row>
    <row r="391" customFormat="false" ht="15" hidden="false" customHeight="false" outlineLevel="0" collapsed="false">
      <c r="A391" s="43" t="n">
        <v>13</v>
      </c>
      <c r="B391" s="1" t="s">
        <v>761</v>
      </c>
      <c r="C391" s="1" t="n">
        <v>2571</v>
      </c>
      <c r="D391" s="1" t="n">
        <v>14203</v>
      </c>
      <c r="E391" s="114" t="s">
        <v>756</v>
      </c>
      <c r="F391" s="162" t="n">
        <v>172081894</v>
      </c>
      <c r="G391" s="0" t="s">
        <v>837</v>
      </c>
      <c r="H391" s="163" t="n">
        <v>8</v>
      </c>
      <c r="I391" s="162"/>
      <c r="J391" s="0"/>
      <c r="K391" s="0"/>
      <c r="L391" s="0"/>
      <c r="M391" s="0"/>
      <c r="N391" s="0"/>
      <c r="O391" s="0"/>
      <c r="P391" s="0"/>
      <c r="Q391" s="0"/>
      <c r="R391" s="0"/>
      <c r="S391" s="0"/>
      <c r="T391" s="162" t="n">
        <f aca="false">SUM(H391:S391)</f>
        <v>8</v>
      </c>
      <c r="U391" s="164" t="str">
        <f aca="false">CONCATENATE(D391,G391)</f>
        <v>14203REUNIÕES ORDINÁRIAS REALIZADAS</v>
      </c>
      <c r="V391" s="162" t="str">
        <f aca="false">VLOOKUP(U391,PRODUTOS!N:O,2,0)</f>
        <v>REUNIÕES ORDINÁRIAS REALIZADAS</v>
      </c>
      <c r="W391" s="162" t="str">
        <f aca="false">VLOOKUP(U391,PRODUTOS!N:Q,3,0)</f>
        <v>UNIDADE</v>
      </c>
      <c r="X391" s="162" t="n">
        <f aca="false">VLOOKUP(U391,PRODUTOS!N:Q,4,0)</f>
        <v>1</v>
      </c>
      <c r="Y391" s="165" t="n">
        <f aca="false">X391/T391</f>
        <v>0.125</v>
      </c>
      <c r="Z391" s="162"/>
      <c r="AA391" s="162"/>
      <c r="AB391" s="162"/>
    </row>
    <row r="392" customFormat="false" ht="15" hidden="false" customHeight="false" outlineLevel="0" collapsed="false">
      <c r="A392" s="43" t="n">
        <v>13</v>
      </c>
      <c r="B392" s="1" t="s">
        <v>821</v>
      </c>
      <c r="C392" s="1" t="n">
        <v>2692</v>
      </c>
      <c r="D392" s="1" t="n">
        <v>14203</v>
      </c>
      <c r="E392" s="114" t="s">
        <v>756</v>
      </c>
      <c r="F392" s="162" t="n">
        <v>4600000</v>
      </c>
      <c r="G392" s="0" t="s">
        <v>824</v>
      </c>
      <c r="H392" s="166"/>
      <c r="I392" s="162"/>
      <c r="J392" s="0"/>
      <c r="K392" s="0"/>
      <c r="L392" s="162" t="n">
        <v>4</v>
      </c>
      <c r="M392" s="0"/>
      <c r="N392" s="0"/>
      <c r="O392" s="0"/>
      <c r="P392" s="0"/>
      <c r="Q392" s="0"/>
      <c r="R392" s="0"/>
      <c r="S392" s="0"/>
      <c r="T392" s="162" t="n">
        <f aca="false">SUM(H392:S392)</f>
        <v>4</v>
      </c>
      <c r="U392" s="164" t="str">
        <f aca="false">CONCATENATE(D392,G392)</f>
        <v>14203SELETIVA PARA OS JOGOS ESCOLARES BRASILEIROS REALIZADA</v>
      </c>
      <c r="V392" s="162" t="str">
        <f aca="false">VLOOKUP(U392,PRODUTOS!N:O,2,0)</f>
        <v>SELETIVA PARA OS JOGOS ESCOLARES BRASILEIROS REALIZADA</v>
      </c>
      <c r="W392" s="162" t="str">
        <f aca="false">VLOOKUP(U392,PRODUTOS!N:Q,3,0)</f>
        <v>EVENTO</v>
      </c>
      <c r="X392" s="162" t="n">
        <f aca="false">VLOOKUP(U392,PRODUTOS!N:Q,4,0)</f>
        <v>1</v>
      </c>
      <c r="Y392" s="165" t="n">
        <f aca="false">X392/T392</f>
        <v>0.25</v>
      </c>
      <c r="Z392" s="162"/>
      <c r="AA392" s="162"/>
      <c r="AB392" s="162"/>
    </row>
    <row r="393" customFormat="false" ht="15" hidden="false" customHeight="false" outlineLevel="0" collapsed="false">
      <c r="A393" s="43" t="n">
        <v>13</v>
      </c>
      <c r="B393" s="1" t="s">
        <v>821</v>
      </c>
      <c r="C393" s="1" t="n">
        <v>2692</v>
      </c>
      <c r="D393" s="1" t="n">
        <v>14203</v>
      </c>
      <c r="E393" s="114" t="s">
        <v>756</v>
      </c>
      <c r="F393" s="162" t="n">
        <v>4600000</v>
      </c>
      <c r="G393" s="0" t="s">
        <v>825</v>
      </c>
      <c r="H393" s="163" t="n">
        <v>32</v>
      </c>
      <c r="I393" s="162"/>
      <c r="J393" s="0"/>
      <c r="K393" s="0"/>
      <c r="L393" s="0"/>
      <c r="M393" s="0"/>
      <c r="N393" s="0"/>
      <c r="O393" s="0"/>
      <c r="P393" s="0"/>
      <c r="Q393" s="0"/>
      <c r="R393" s="0"/>
      <c r="S393" s="0"/>
      <c r="T393" s="162" t="n">
        <f aca="false">SUM(H393:S393)</f>
        <v>32</v>
      </c>
      <c r="U393" s="164" t="str">
        <f aca="false">CONCATENATE(D393,G393)</f>
        <v>14203SELETIVAS ESTADUAIS PARA A VOLTA DE TERESINA REALIZADAS</v>
      </c>
      <c r="V393" s="162" t="str">
        <f aca="false">VLOOKUP(U393,PRODUTOS!N:O,2,0)</f>
        <v>SELETIVAS ESTADUAIS PARA A VOLTA DE TERESINA REALIZADAS</v>
      </c>
      <c r="W393" s="162" t="str">
        <f aca="false">VLOOKUP(U393,PRODUTOS!N:Q,3,0)</f>
        <v>EVENTO</v>
      </c>
      <c r="X393" s="162" t="n">
        <f aca="false">VLOOKUP(U393,PRODUTOS!N:Q,4,0)</f>
        <v>4</v>
      </c>
      <c r="Y393" s="165" t="n">
        <f aca="false">X393/T393</f>
        <v>0.125</v>
      </c>
      <c r="Z393" s="162"/>
      <c r="AA393" s="162"/>
      <c r="AB393" s="162"/>
    </row>
    <row r="394" customFormat="false" ht="15" hidden="false" customHeight="false" outlineLevel="0" collapsed="false">
      <c r="A394" s="43" t="n">
        <v>13</v>
      </c>
      <c r="B394" s="1" t="s">
        <v>821</v>
      </c>
      <c r="C394" s="1" t="n">
        <v>2692</v>
      </c>
      <c r="D394" s="1" t="n">
        <v>14203</v>
      </c>
      <c r="E394" s="114" t="s">
        <v>756</v>
      </c>
      <c r="F394" s="162" t="n">
        <v>4600000</v>
      </c>
      <c r="G394" s="0" t="s">
        <v>826</v>
      </c>
      <c r="H394" s="166"/>
      <c r="I394" s="162" t="n">
        <v>4</v>
      </c>
      <c r="J394" s="0"/>
      <c r="K394" s="0"/>
      <c r="L394" s="0"/>
      <c r="M394" s="0"/>
      <c r="N394" s="0"/>
      <c r="O394" s="0"/>
      <c r="P394" s="0"/>
      <c r="Q394" s="0"/>
      <c r="R394" s="0"/>
      <c r="S394" s="0"/>
      <c r="T394" s="162" t="n">
        <f aca="false">SUM(H394:S394)</f>
        <v>4</v>
      </c>
      <c r="U394" s="164" t="str">
        <f aca="false">CONCATENATE(D394,G394)</f>
        <v>14203VERÃO ESPORTIVO NO LITORAL REALIZADO</v>
      </c>
      <c r="V394" s="162" t="str">
        <f aca="false">VLOOKUP(U394,PRODUTOS!N:O,2,0)</f>
        <v>VERÃO ESPORTIVO NO LITORAL REALIZADO</v>
      </c>
      <c r="W394" s="162" t="str">
        <f aca="false">VLOOKUP(U394,PRODUTOS!N:Q,3,0)</f>
        <v>EVENTO</v>
      </c>
      <c r="X394" s="162" t="n">
        <f aca="false">VLOOKUP(U394,PRODUTOS!N:Q,4,0)</f>
        <v>1</v>
      </c>
      <c r="Y394" s="165" t="n">
        <f aca="false">X394/T394</f>
        <v>0.25</v>
      </c>
      <c r="Z394" s="162"/>
      <c r="AA394" s="162"/>
      <c r="AB394" s="162"/>
    </row>
    <row r="395" customFormat="false" ht="15" hidden="false" customHeight="false" outlineLevel="0" collapsed="false">
      <c r="A395" s="43" t="n">
        <v>13</v>
      </c>
      <c r="B395" s="1" t="s">
        <v>761</v>
      </c>
      <c r="C395" s="1" t="n">
        <v>2571</v>
      </c>
      <c r="D395" s="1" t="n">
        <v>14203</v>
      </c>
      <c r="E395" s="114" t="s">
        <v>756</v>
      </c>
      <c r="F395" s="162" t="n">
        <v>172081894</v>
      </c>
      <c r="G395" s="0" t="s">
        <v>770</v>
      </c>
      <c r="H395" s="166"/>
      <c r="I395" s="162" t="n">
        <v>4</v>
      </c>
      <c r="J395" s="0"/>
      <c r="K395" s="0"/>
      <c r="L395" s="0"/>
      <c r="M395" s="0"/>
      <c r="N395" s="0"/>
      <c r="O395" s="0"/>
      <c r="P395" s="0"/>
      <c r="Q395" s="0"/>
      <c r="R395" s="0"/>
      <c r="S395" s="0"/>
      <c r="T395" s="162" t="n">
        <f aca="false">SUM(H395:S395)</f>
        <v>4</v>
      </c>
      <c r="U395" s="164" t="str">
        <f aca="false">CONCATENATE(D395,G395)</f>
        <v>14203VILA OLÍMPICA DE PARNAÍBA CONSTRUÍDA</v>
      </c>
      <c r="V395" s="162" t="str">
        <f aca="false">VLOOKUP(U395,PRODUTOS!N:O,2,0)</f>
        <v>VILA OLÍMPICA DE PARNAÍBA CONSTRUÍDA</v>
      </c>
      <c r="W395" s="162" t="str">
        <f aca="false">VLOOKUP(U395,PRODUTOS!N:Q,3,0)</f>
        <v>UNIDADE</v>
      </c>
      <c r="X395" s="162" t="n">
        <f aca="false">VLOOKUP(U395,PRODUTOS!N:Q,4,0)</f>
        <v>1</v>
      </c>
      <c r="Y395" s="165" t="n">
        <f aca="false">X395/T395</f>
        <v>0.25</v>
      </c>
      <c r="Z395" s="162"/>
      <c r="AA395" s="162"/>
      <c r="AB395" s="162"/>
    </row>
    <row r="396" customFormat="false" ht="15" hidden="false" customHeight="false" outlineLevel="0" collapsed="false">
      <c r="A396" s="43" t="n">
        <v>13</v>
      </c>
      <c r="B396" s="1" t="s">
        <v>821</v>
      </c>
      <c r="C396" s="1" t="n">
        <v>2692</v>
      </c>
      <c r="D396" s="1" t="n">
        <v>14203</v>
      </c>
      <c r="E396" s="114" t="s">
        <v>756</v>
      </c>
      <c r="F396" s="162" t="n">
        <v>4600000</v>
      </c>
      <c r="G396" s="0" t="s">
        <v>827</v>
      </c>
      <c r="H396" s="166"/>
      <c r="I396" s="162"/>
      <c r="J396" s="0"/>
      <c r="K396" s="0"/>
      <c r="L396" s="162" t="n">
        <v>4</v>
      </c>
      <c r="M396" s="0"/>
      <c r="N396" s="0"/>
      <c r="O396" s="0"/>
      <c r="P396" s="0"/>
      <c r="Q396" s="0"/>
      <c r="R396" s="0"/>
      <c r="S396" s="0"/>
      <c r="T396" s="162" t="n">
        <f aca="false">SUM(H396:S396)</f>
        <v>4</v>
      </c>
      <c r="U396" s="164" t="str">
        <f aca="false">CONCATENATE(D396,G396)</f>
        <v>14203VOLTA DE TERESINA REALIZADA</v>
      </c>
      <c r="V396" s="162" t="str">
        <f aca="false">VLOOKUP(U396,PRODUTOS!N:O,2,0)</f>
        <v>VOLTA DE TERESINA REALIZADA</v>
      </c>
      <c r="W396" s="162" t="str">
        <f aca="false">VLOOKUP(U396,PRODUTOS!N:Q,3,0)</f>
        <v>EVENTO</v>
      </c>
      <c r="X396" s="162" t="n">
        <f aca="false">VLOOKUP(U396,PRODUTOS!N:Q,4,0)</f>
        <v>1</v>
      </c>
      <c r="Y396" s="165" t="n">
        <f aca="false">X396/T396</f>
        <v>0.25</v>
      </c>
      <c r="Z396" s="162"/>
      <c r="AA396" s="162"/>
      <c r="AB396" s="162"/>
    </row>
    <row r="397" customFormat="false" ht="15" hidden="false" customHeight="false" outlineLevel="0" collapsed="false">
      <c r="A397" s="43" t="n">
        <v>90</v>
      </c>
      <c r="B397" s="1" t="s">
        <v>838</v>
      </c>
      <c r="C397" s="1" t="n">
        <v>2668</v>
      </c>
      <c r="D397" s="1" t="n">
        <v>14203</v>
      </c>
      <c r="E397" s="114" t="s">
        <v>756</v>
      </c>
      <c r="F397" s="162" t="n">
        <v>14750000</v>
      </c>
      <c r="G397" s="0" t="s">
        <v>839</v>
      </c>
      <c r="H397" s="166"/>
      <c r="I397" s="162"/>
      <c r="J397" s="0"/>
      <c r="K397" s="0"/>
      <c r="L397" s="162" t="n">
        <v>4</v>
      </c>
      <c r="M397" s="0"/>
      <c r="N397" s="0"/>
      <c r="O397" s="0"/>
      <c r="P397" s="0"/>
      <c r="Q397" s="0"/>
      <c r="R397" s="0"/>
      <c r="S397" s="0"/>
      <c r="T397" s="162" t="n">
        <f aca="false">SUM(H397:S397)</f>
        <v>4</v>
      </c>
      <c r="U397" s="164" t="str">
        <f aca="false">CONCATENATE(D397,G397)</f>
        <v>14203MANUTENÇÃO DA FUNDESPI</v>
      </c>
      <c r="V397" s="162" t="str">
        <f aca="false">VLOOKUP(U397,PRODUTOS!N:O,2,0)</f>
        <v>MANUTENÇÃO DA FUNDESPI</v>
      </c>
      <c r="W397" s="162" t="str">
        <f aca="false">VLOOKUP(U397,PRODUTOS!N:Q,3,0)</f>
        <v>UNIDADE</v>
      </c>
      <c r="X397" s="162" t="n">
        <f aca="false">VLOOKUP(U397,PRODUTOS!N:Q,4,0)</f>
        <v>1</v>
      </c>
      <c r="Y397" s="165" t="n">
        <f aca="false">X397/T397</f>
        <v>0.25</v>
      </c>
      <c r="Z397" s="162"/>
      <c r="AA397" s="162"/>
      <c r="AB397" s="162"/>
    </row>
    <row r="398" customFormat="false" ht="15" hidden="false" customHeight="false" outlineLevel="0" collapsed="false">
      <c r="A398" s="43" t="n">
        <v>90</v>
      </c>
      <c r="B398" s="1" t="s">
        <v>838</v>
      </c>
      <c r="C398" s="1" t="n">
        <v>2668</v>
      </c>
      <c r="D398" s="1" t="n">
        <v>14203</v>
      </c>
      <c r="E398" s="114" t="s">
        <v>756</v>
      </c>
      <c r="F398" s="162" t="n">
        <v>14750000</v>
      </c>
      <c r="G398" s="0" t="s">
        <v>752</v>
      </c>
      <c r="H398" s="166"/>
      <c r="I398" s="162"/>
      <c r="J398" s="0"/>
      <c r="K398" s="0"/>
      <c r="L398" s="162" t="n">
        <v>1</v>
      </c>
      <c r="M398" s="0"/>
      <c r="N398" s="0"/>
      <c r="O398" s="0"/>
      <c r="P398" s="0"/>
      <c r="Q398" s="0"/>
      <c r="R398" s="0"/>
      <c r="S398" s="0"/>
      <c r="T398" s="162" t="n">
        <f aca="false">SUM(H398:S398)</f>
        <v>1</v>
      </c>
      <c r="U398" s="164" t="str">
        <f aca="false">CONCATENATE(D398,G398)</f>
        <v>14203CONCURSO PÚBLICO REALIZADO</v>
      </c>
      <c r="V398" s="162" t="e">
        <f aca="false">VLOOKUP(U398,PRODUTOS!N:O,2,0)</f>
        <v>#N/A</v>
      </c>
      <c r="W398" s="162" t="e">
        <f aca="false">VLOOKUP(U398,PRODUTOS!N:Q,3,0)</f>
        <v>#N/A</v>
      </c>
      <c r="X398" s="162" t="e">
        <f aca="false">VLOOKUP(U398,PRODUTOS!N:Q,4,0)</f>
        <v>#N/A</v>
      </c>
      <c r="Y398" s="165" t="e">
        <f aca="false">X398/T398</f>
        <v>#N/A</v>
      </c>
      <c r="Z398" s="162"/>
      <c r="AA398" s="162"/>
      <c r="AB398" s="162"/>
    </row>
    <row r="399" customFormat="false" ht="15" hidden="false" customHeight="false" outlineLevel="0" collapsed="false">
      <c r="A399" s="43" t="n">
        <v>2</v>
      </c>
      <c r="B399" s="1" t="s">
        <v>842</v>
      </c>
      <c r="C399" s="1" t="n">
        <v>2578</v>
      </c>
      <c r="D399" s="1" t="n">
        <v>14204</v>
      </c>
      <c r="E399" s="114" t="s">
        <v>841</v>
      </c>
      <c r="F399" s="162" t="n">
        <v>10000000</v>
      </c>
      <c r="G399" s="0" t="s">
        <v>843</v>
      </c>
      <c r="H399" s="163" t="n">
        <v>100</v>
      </c>
      <c r="I399" s="162"/>
      <c r="J399" s="0"/>
      <c r="K399" s="0"/>
      <c r="L399" s="0"/>
      <c r="M399" s="0"/>
      <c r="N399" s="0"/>
      <c r="O399" s="0"/>
      <c r="P399" s="0"/>
      <c r="Q399" s="0"/>
      <c r="R399" s="0"/>
      <c r="S399" s="0"/>
      <c r="T399" s="162" t="n">
        <f aca="false">SUM(H399:S399)</f>
        <v>100</v>
      </c>
      <c r="U399" s="164" t="str">
        <f aca="false">CONCATENATE(D399,G399)</f>
        <v>14204AMPLIAÇÃO DO SINAL DA TV EDUCATIVA PARA TODO O ESTADO</v>
      </c>
      <c r="V399" s="162" t="str">
        <f aca="false">VLOOKUP(U399,PRODUTOS!N:O,2,0)</f>
        <v>AMPLIAÇÃO DO SINAL DA TV EDUCATIVA PARA TODO O ESTADO</v>
      </c>
      <c r="W399" s="162" t="str">
        <f aca="false">VLOOKUP(U399,PRODUTOS!N:Q,3,0)</f>
        <v>MUNICÍPIO</v>
      </c>
      <c r="X399" s="162" t="n">
        <f aca="false">VLOOKUP(U399,PRODUTOS!N:Q,4,0)</f>
        <v>30</v>
      </c>
      <c r="Y399" s="165" t="n">
        <f aca="false">X399/T399</f>
        <v>0.3</v>
      </c>
      <c r="Z399" s="162"/>
      <c r="AA399" s="162"/>
      <c r="AB399" s="162"/>
    </row>
    <row r="400" customFormat="false" ht="15" hidden="false" customHeight="false" outlineLevel="0" collapsed="false">
      <c r="A400" s="43" t="n">
        <v>90</v>
      </c>
      <c r="B400" s="1" t="s">
        <v>845</v>
      </c>
      <c r="C400" s="1" t="n">
        <v>2134</v>
      </c>
      <c r="D400" s="1" t="n">
        <v>14204</v>
      </c>
      <c r="E400" s="114" t="s">
        <v>841</v>
      </c>
      <c r="F400" s="162" t="n">
        <v>20000000</v>
      </c>
      <c r="G400" s="0" t="s">
        <v>846</v>
      </c>
      <c r="H400" s="166"/>
      <c r="I400" s="162"/>
      <c r="J400" s="0"/>
      <c r="K400" s="0"/>
      <c r="L400" s="162" t="n">
        <v>100</v>
      </c>
      <c r="M400" s="0"/>
      <c r="N400" s="0"/>
      <c r="O400" s="0"/>
      <c r="P400" s="0"/>
      <c r="Q400" s="0"/>
      <c r="R400" s="0"/>
      <c r="S400" s="0"/>
      <c r="T400" s="162" t="n">
        <f aca="false">SUM(H400:S400)</f>
        <v>100</v>
      </c>
      <c r="U400" s="164" t="str">
        <f aca="false">CONCATENATE(D400,G400)</f>
        <v>14204GESTÃO ADMINISTRATIVA</v>
      </c>
      <c r="V400" s="162" t="str">
        <f aca="false">VLOOKUP(U400,PRODUTOS!N:O,2,0)</f>
        <v>GESTÃO ADMINISTRATIVA</v>
      </c>
      <c r="W400" s="162" t="str">
        <f aca="false">VLOOKUP(U400,PRODUTOS!N:Q,3,0)</f>
        <v>PERCENTUAL</v>
      </c>
      <c r="X400" s="162" t="n">
        <f aca="false">VLOOKUP(U400,PRODUTOS!N:Q,4,0)</f>
        <v>25</v>
      </c>
      <c r="Y400" s="165" t="n">
        <f aca="false">X400/T400</f>
        <v>0.25</v>
      </c>
      <c r="Z400" s="162"/>
      <c r="AA400" s="162"/>
      <c r="AB400" s="162"/>
    </row>
    <row r="401" customFormat="false" ht="15" hidden="false" customHeight="false" outlineLevel="0" collapsed="false">
      <c r="A401" s="43" t="n">
        <v>1</v>
      </c>
      <c r="B401" s="1" t="s">
        <v>849</v>
      </c>
      <c r="C401" s="1" t="n">
        <v>1623</v>
      </c>
      <c r="D401" s="1" t="n">
        <v>15101</v>
      </c>
      <c r="E401" s="114" t="s">
        <v>848</v>
      </c>
      <c r="F401" s="162" t="n">
        <v>7000000</v>
      </c>
      <c r="G401" s="0" t="s">
        <v>850</v>
      </c>
      <c r="H401" s="163" t="n">
        <v>40</v>
      </c>
      <c r="I401" s="162"/>
      <c r="J401" s="0"/>
      <c r="K401" s="0"/>
      <c r="L401" s="0"/>
      <c r="M401" s="0"/>
      <c r="N401" s="0"/>
      <c r="O401" s="0"/>
      <c r="P401" s="0"/>
      <c r="Q401" s="0"/>
      <c r="R401" s="0"/>
      <c r="S401" s="0"/>
      <c r="T401" s="162" t="n">
        <f aca="false">SUM(H401:S401)</f>
        <v>40</v>
      </c>
      <c r="U401" s="164" t="str">
        <f aca="false">CONCATENATE(D401,G401)</f>
        <v>15101FROTA DE VEÍCULOS MODERNIZADA</v>
      </c>
      <c r="V401" s="162" t="str">
        <f aca="false">VLOOKUP(U401,PRODUTOS!N:O,2,0)</f>
        <v>FROTA DE VEÍCULOS MODERNIZADA</v>
      </c>
      <c r="W401" s="162" t="str">
        <f aca="false">VLOOKUP(U401,PRODUTOS!N:Q,3,0)</f>
        <v>UNIDADE</v>
      </c>
      <c r="X401" s="162" t="n">
        <f aca="false">VLOOKUP(U401,PRODUTOS!N:Q,4,0)</f>
        <v>10</v>
      </c>
      <c r="Y401" s="165" t="n">
        <f aca="false">X401/T401</f>
        <v>0.25</v>
      </c>
      <c r="Z401" s="162"/>
      <c r="AA401" s="162"/>
      <c r="AB401" s="162"/>
    </row>
    <row r="402" customFormat="false" ht="15" hidden="false" customHeight="false" outlineLevel="0" collapsed="false">
      <c r="A402" s="43" t="n">
        <v>1</v>
      </c>
      <c r="B402" s="1" t="s">
        <v>849</v>
      </c>
      <c r="C402" s="1" t="n">
        <v>1623</v>
      </c>
      <c r="D402" s="1" t="n">
        <v>15101</v>
      </c>
      <c r="E402" s="114" t="s">
        <v>848</v>
      </c>
      <c r="F402" s="162" t="n">
        <v>7000000</v>
      </c>
      <c r="G402" s="0" t="s">
        <v>852</v>
      </c>
      <c r="H402" s="163" t="n">
        <v>10</v>
      </c>
      <c r="I402" s="162"/>
      <c r="J402" s="0"/>
      <c r="K402" s="0"/>
      <c r="L402" s="0"/>
      <c r="M402" s="0"/>
      <c r="N402" s="0"/>
      <c r="O402" s="0"/>
      <c r="P402" s="0"/>
      <c r="Q402" s="0"/>
      <c r="R402" s="0"/>
      <c r="S402" s="0"/>
      <c r="T402" s="162" t="n">
        <f aca="false">SUM(H402:S402)</f>
        <v>10</v>
      </c>
      <c r="U402" s="164" t="str">
        <f aca="false">CONCATENATE(D402,G402)</f>
        <v>15101INFRAESTRUTURA FÍSICA E TECNOLÓGICA DA SDR MELHORADA</v>
      </c>
      <c r="V402" s="162" t="str">
        <f aca="false">VLOOKUP(U402,PRODUTOS!N:O,2,0)</f>
        <v>INFRAESTRUTURA FÍSICA E TECNOLÓGICA DA SDR MELHORADA</v>
      </c>
      <c r="W402" s="162" t="str">
        <f aca="false">VLOOKUP(U402,PRODUTOS!N:Q,3,0)</f>
        <v>PROJETOS</v>
      </c>
      <c r="X402" s="162" t="n">
        <f aca="false">VLOOKUP(U402,PRODUTOS!N:Q,4,0)</f>
        <v>3</v>
      </c>
      <c r="Y402" s="165" t="n">
        <f aca="false">X402/T402</f>
        <v>0.3</v>
      </c>
      <c r="Z402" s="162"/>
      <c r="AA402" s="162"/>
      <c r="AB402" s="162"/>
    </row>
    <row r="403" customFormat="false" ht="15" hidden="false" customHeight="false" outlineLevel="0" collapsed="false">
      <c r="A403" s="43" t="n">
        <v>1</v>
      </c>
      <c r="B403" s="1" t="s">
        <v>849</v>
      </c>
      <c r="C403" s="1" t="n">
        <v>1623</v>
      </c>
      <c r="D403" s="1" t="n">
        <v>15101</v>
      </c>
      <c r="E403" s="114" t="s">
        <v>848</v>
      </c>
      <c r="F403" s="162" t="n">
        <v>7000000</v>
      </c>
      <c r="G403" s="0" t="s">
        <v>853</v>
      </c>
      <c r="H403" s="163" t="n">
        <v>1480</v>
      </c>
      <c r="I403" s="162"/>
      <c r="J403" s="0"/>
      <c r="K403" s="0"/>
      <c r="L403" s="0"/>
      <c r="M403" s="0"/>
      <c r="N403" s="0"/>
      <c r="O403" s="0"/>
      <c r="P403" s="0"/>
      <c r="Q403" s="0"/>
      <c r="R403" s="0"/>
      <c r="S403" s="0"/>
      <c r="T403" s="162" t="n">
        <f aca="false">SUM(H403:S403)</f>
        <v>1480</v>
      </c>
      <c r="U403" s="164" t="str">
        <f aca="false">CONCATENATE(D403,G403)</f>
        <v>15101RECURSOS HUMANOS CAPACITADOS</v>
      </c>
      <c r="V403" s="162" t="str">
        <f aca="false">VLOOKUP(U403,PRODUTOS!N:O,2,0)</f>
        <v>RECURSOS HUMANOS CAPACITADOS</v>
      </c>
      <c r="W403" s="162" t="str">
        <f aca="false">VLOOKUP(U403,PRODUTOS!N:Q,3,0)</f>
        <v>SERVIDORES</v>
      </c>
      <c r="X403" s="162" t="n">
        <f aca="false">VLOOKUP(U403,PRODUTOS!N:Q,4,0)</f>
        <v>350</v>
      </c>
      <c r="Y403" s="165" t="n">
        <f aca="false">X403/T403</f>
        <v>0.236486486486486</v>
      </c>
      <c r="Z403" s="162"/>
      <c r="AA403" s="162"/>
      <c r="AB403" s="162"/>
    </row>
    <row r="404" customFormat="false" ht="15" hidden="false" customHeight="false" outlineLevel="0" collapsed="false">
      <c r="A404" s="43" t="n">
        <v>1</v>
      </c>
      <c r="B404" s="1" t="s">
        <v>849</v>
      </c>
      <c r="C404" s="1" t="n">
        <v>1623</v>
      </c>
      <c r="D404" s="1" t="n">
        <v>15101</v>
      </c>
      <c r="E404" s="114" t="s">
        <v>848</v>
      </c>
      <c r="F404" s="162" t="n">
        <v>7000000</v>
      </c>
      <c r="G404" s="0" t="s">
        <v>855</v>
      </c>
      <c r="H404" s="166"/>
      <c r="I404" s="162"/>
      <c r="J404" s="0"/>
      <c r="K404" s="0"/>
      <c r="L404" s="0" t="n">
        <v>1</v>
      </c>
      <c r="M404" s="0"/>
      <c r="N404" s="0"/>
      <c r="O404" s="0"/>
      <c r="P404" s="0"/>
      <c r="Q404" s="0" t="n">
        <v>1</v>
      </c>
      <c r="R404" s="0"/>
      <c r="S404" s="0" t="n">
        <v>1</v>
      </c>
      <c r="T404" s="162" t="n">
        <f aca="false">SUM(H404:S404)</f>
        <v>3</v>
      </c>
      <c r="U404" s="164" t="str">
        <f aca="false">CONCATENATE(D404,G404)</f>
        <v>15101REFORMA, CONSTRUÇÃO E ESTRUTURAÇÃO DE LABORATÓRIOS DE SOLOS REALIZADAS</v>
      </c>
      <c r="V404" s="162" t="str">
        <f aca="false">VLOOKUP(U404,PRODUTOS!N:O,2,0)</f>
        <v>REFORMA, CONSTRUÇÃO E ESTRUTURAÇÃO DE LABORATÓRIOS DE SOLOS REALIZADAS</v>
      </c>
      <c r="W404" s="162" t="str">
        <f aca="false">VLOOKUP(U404,PRODUTOS!N:Q,3,0)</f>
        <v>UNIDADE</v>
      </c>
      <c r="X404" s="162" t="n">
        <f aca="false">VLOOKUP(U404,PRODUTOS!N:Q,4,0)</f>
        <v>2</v>
      </c>
      <c r="Y404" s="165" t="n">
        <f aca="false">X404/T404</f>
        <v>0.666666666666667</v>
      </c>
      <c r="Z404" s="162"/>
      <c r="AA404" s="162"/>
      <c r="AB404" s="162"/>
    </row>
    <row r="405" customFormat="false" ht="15" hidden="false" customHeight="false" outlineLevel="0" collapsed="false">
      <c r="A405" s="43" t="n">
        <v>22</v>
      </c>
      <c r="B405" s="1" t="s">
        <v>909</v>
      </c>
      <c r="C405" s="1" t="n">
        <v>1582</v>
      </c>
      <c r="D405" s="1" t="n">
        <v>15101</v>
      </c>
      <c r="E405" s="114" t="s">
        <v>848</v>
      </c>
      <c r="F405" s="162" t="n">
        <v>1091000</v>
      </c>
      <c r="G405" s="0" t="s">
        <v>910</v>
      </c>
      <c r="H405" s="163" t="n">
        <v>48</v>
      </c>
      <c r="I405" s="162"/>
      <c r="J405" s="0"/>
      <c r="K405" s="0"/>
      <c r="L405" s="0"/>
      <c r="M405" s="0"/>
      <c r="N405" s="0"/>
      <c r="O405" s="0"/>
      <c r="P405" s="0"/>
      <c r="Q405" s="0"/>
      <c r="R405" s="0"/>
      <c r="S405" s="0"/>
      <c r="T405" s="162" t="n">
        <f aca="false">SUM(H405:S405)</f>
        <v>48</v>
      </c>
      <c r="U405" s="164" t="str">
        <f aca="false">CONCATENATE(D405,G405)</f>
        <v>15101ACOMPANHAMENTO REALIZADO DAS AÇÕES TERRITORIAIS</v>
      </c>
      <c r="V405" s="162" t="str">
        <f aca="false">VLOOKUP(U405,PRODUTOS!N:O,2,0)</f>
        <v>ACOMPANHAMENTO REALIZADO DAS AÇÕES TERRITORIAIS</v>
      </c>
      <c r="W405" s="162" t="str">
        <f aca="false">VLOOKUP(U405,PRODUTOS!N:Q,3,0)</f>
        <v>UNIDADE</v>
      </c>
      <c r="X405" s="162" t="n">
        <f aca="false">VLOOKUP(U405,PRODUTOS!N:Q,4,0)</f>
        <v>11</v>
      </c>
      <c r="Y405" s="165" t="n">
        <f aca="false">X405/T405</f>
        <v>0.229166666666667</v>
      </c>
      <c r="Z405" s="162"/>
      <c r="AA405" s="162"/>
      <c r="AB405" s="162"/>
    </row>
    <row r="406" customFormat="false" ht="15" hidden="false" customHeight="false" outlineLevel="0" collapsed="false">
      <c r="A406" s="43" t="n">
        <v>22</v>
      </c>
      <c r="B406" s="1" t="s">
        <v>857</v>
      </c>
      <c r="C406" s="1" t="n">
        <v>1569</v>
      </c>
      <c r="D406" s="1" t="n">
        <v>15101</v>
      </c>
      <c r="E406" s="114" t="s">
        <v>848</v>
      </c>
      <c r="F406" s="162" t="n">
        <v>162951000</v>
      </c>
      <c r="G406" s="0" t="s">
        <v>889</v>
      </c>
      <c r="H406" s="163" t="n">
        <v>38400</v>
      </c>
      <c r="I406" s="162"/>
      <c r="J406" s="0"/>
      <c r="K406" s="0"/>
      <c r="L406" s="0"/>
      <c r="M406" s="0"/>
      <c r="N406" s="0"/>
      <c r="O406" s="0"/>
      <c r="P406" s="0"/>
      <c r="Q406" s="0"/>
      <c r="R406" s="0"/>
      <c r="S406" s="0"/>
      <c r="T406" s="162" t="n">
        <f aca="false">SUM(H406:S406)</f>
        <v>38400</v>
      </c>
      <c r="U406" s="164" t="str">
        <f aca="false">CONCATENATE(D406,G406)</f>
        <v>15101AGRICULTOR FAMILIAR COM SERVIÇOS DE ANALISE DE SOLOS SUBSIDIADOS</v>
      </c>
      <c r="V406" s="162" t="str">
        <f aca="false">VLOOKUP(U406,PRODUTOS!N:O,2,0)</f>
        <v>AGRICULTOR FAMILIAR COM SERVIÇOS DE ANALISE DE SOLOS SUBSIDIADOS</v>
      </c>
      <c r="W406" s="162" t="str">
        <f aca="false">VLOOKUP(U406,PRODUTOS!N:Q,3,0)</f>
        <v>AGRICULTOR FAMILIAR</v>
      </c>
      <c r="X406" s="162" t="n">
        <f aca="false">VLOOKUP(U406,PRODUTOS!N:Q,4,0)</f>
        <v>1000</v>
      </c>
      <c r="Y406" s="165" t="n">
        <f aca="false">X406/T406</f>
        <v>0.0260416666666667</v>
      </c>
      <c r="Z406" s="162"/>
      <c r="AA406" s="162"/>
      <c r="AB406" s="162"/>
    </row>
    <row r="407" customFormat="false" ht="15" hidden="false" customHeight="false" outlineLevel="0" collapsed="false">
      <c r="A407" s="43" t="n">
        <v>22</v>
      </c>
      <c r="B407" s="1" t="s">
        <v>863</v>
      </c>
      <c r="C407" s="1" t="n">
        <v>1635</v>
      </c>
      <c r="D407" s="1" t="n">
        <v>15101</v>
      </c>
      <c r="E407" s="114" t="s">
        <v>848</v>
      </c>
      <c r="F407" s="162" t="n">
        <v>59520000</v>
      </c>
      <c r="G407" s="0" t="s">
        <v>864</v>
      </c>
      <c r="H407" s="163" t="n">
        <v>35000</v>
      </c>
      <c r="I407" s="162"/>
      <c r="J407" s="0"/>
      <c r="K407" s="0"/>
      <c r="L407" s="0"/>
      <c r="M407" s="0"/>
      <c r="N407" s="0"/>
      <c r="O407" s="0"/>
      <c r="P407" s="0"/>
      <c r="Q407" s="0"/>
      <c r="R407" s="0"/>
      <c r="S407" s="0"/>
      <c r="T407" s="162" t="n">
        <f aca="false">SUM(H407:S407)</f>
        <v>35000</v>
      </c>
      <c r="U407" s="164" t="str">
        <f aca="false">CONCATENATE(D407,G407)</f>
        <v>15101AGRICULTORES COM ACESSO AO MERCADO INSTITUCIONAL (PAA)</v>
      </c>
      <c r="V407" s="162" t="str">
        <f aca="false">VLOOKUP(U407,PRODUTOS!N:O,2,0)</f>
        <v>AGRICULTORES COM ACESSO AO MERCADO INSTITUCIONAL (PAA)</v>
      </c>
      <c r="W407" s="162" t="str">
        <f aca="false">VLOOKUP(U407,PRODUTOS!N:Q,3,0)</f>
        <v>AGRICULTOR</v>
      </c>
      <c r="X407" s="162" t="n">
        <f aca="false">VLOOKUP(U407,PRODUTOS!N:Q,4,0)</f>
        <v>5000</v>
      </c>
      <c r="Y407" s="165" t="n">
        <f aca="false">X407/T407</f>
        <v>0.142857142857143</v>
      </c>
      <c r="Z407" s="162"/>
      <c r="AA407" s="162"/>
      <c r="AB407" s="162"/>
    </row>
    <row r="408" customFormat="false" ht="15" hidden="false" customHeight="false" outlineLevel="0" collapsed="false">
      <c r="A408" s="43" t="n">
        <v>22</v>
      </c>
      <c r="B408" s="1" t="s">
        <v>894</v>
      </c>
      <c r="C408" s="1" t="n">
        <v>1585</v>
      </c>
      <c r="D408" s="1" t="n">
        <v>15101</v>
      </c>
      <c r="E408" s="114" t="s">
        <v>848</v>
      </c>
      <c r="F408" s="162" t="n">
        <v>53650000</v>
      </c>
      <c r="G408" s="0" t="s">
        <v>895</v>
      </c>
      <c r="H408" s="166"/>
      <c r="I408" s="162" t="n">
        <v>10</v>
      </c>
      <c r="J408" s="0" t="n">
        <v>10</v>
      </c>
      <c r="K408" s="0" t="n">
        <v>10</v>
      </c>
      <c r="L408" s="0" t="n">
        <v>11</v>
      </c>
      <c r="M408" s="0" t="n">
        <v>10</v>
      </c>
      <c r="N408" s="0" t="n">
        <v>10</v>
      </c>
      <c r="O408" s="0" t="n">
        <v>10</v>
      </c>
      <c r="P408" s="0" t="n">
        <v>10</v>
      </c>
      <c r="Q408" s="0" t="n">
        <v>10</v>
      </c>
      <c r="R408" s="0" t="n">
        <v>10</v>
      </c>
      <c r="S408" s="0" t="n">
        <v>10</v>
      </c>
      <c r="T408" s="162" t="n">
        <f aca="false">SUM(H408:S408)</f>
        <v>111</v>
      </c>
      <c r="U408" s="164" t="str">
        <f aca="false">CONCATENATE(D408,G408)</f>
        <v>15101AGROINDÚSTRIAS DE BASE FAMILIAR IMPLANTADAS</v>
      </c>
      <c r="V408" s="162" t="str">
        <f aca="false">VLOOKUP(U408,PRODUTOS!N:O,2,0)</f>
        <v>AGROINDÚSTRIAS DE BASE FAMILIAR IMPLANTADAS</v>
      </c>
      <c r="W408" s="162" t="str">
        <f aca="false">VLOOKUP(U408,PRODUTOS!N:Q,3,0)</f>
        <v>UNIDADE</v>
      </c>
      <c r="X408" s="162" t="n">
        <f aca="false">VLOOKUP(U408,PRODUTOS!N:Q,4,0)</f>
        <v>50</v>
      </c>
      <c r="Y408" s="165" t="n">
        <f aca="false">X408/T408</f>
        <v>0.450450450450451</v>
      </c>
      <c r="Z408" s="162"/>
      <c r="AA408" s="162"/>
      <c r="AB408" s="162"/>
    </row>
    <row r="409" customFormat="false" ht="15" hidden="false" customHeight="false" outlineLevel="0" collapsed="false">
      <c r="A409" s="43" t="n">
        <v>22</v>
      </c>
      <c r="B409" s="1" t="s">
        <v>857</v>
      </c>
      <c r="C409" s="1" t="n">
        <v>1569</v>
      </c>
      <c r="D409" s="1" t="n">
        <v>15101</v>
      </c>
      <c r="E409" s="114" t="s">
        <v>848</v>
      </c>
      <c r="F409" s="162" t="n">
        <v>162951000</v>
      </c>
      <c r="G409" s="0" t="s">
        <v>922</v>
      </c>
      <c r="H409" s="163" t="n">
        <v>300</v>
      </c>
      <c r="I409" s="162"/>
      <c r="J409" s="0"/>
      <c r="K409" s="0"/>
      <c r="L409" s="0"/>
      <c r="M409" s="0"/>
      <c r="N409" s="0"/>
      <c r="O409" s="0"/>
      <c r="P409" s="0"/>
      <c r="Q409" s="0"/>
      <c r="R409" s="0"/>
      <c r="S409" s="0"/>
      <c r="T409" s="162" t="n">
        <f aca="false">SUM(H409:S409)</f>
        <v>300</v>
      </c>
      <c r="U409" s="164" t="str">
        <f aca="false">CONCATENATE(D409,G409)</f>
        <v>15101APOIO À PRODUÇÃO E AQUISIÇÃO DE SEMENTES CRIOULAS</v>
      </c>
      <c r="V409" s="162" t="str">
        <f aca="false">VLOOKUP(U409,PRODUTOS!N:O,2,0)</f>
        <v>APOIO À PRODUÇÃO E AQUISIÇÃO DE SEMENTES CRIOULAS</v>
      </c>
      <c r="W409" s="162" t="str">
        <f aca="false">VLOOKUP(U409,PRODUTOS!N:Q,3,0)</f>
        <v>TONELADA</v>
      </c>
      <c r="X409" s="162" t="n">
        <f aca="false">VLOOKUP(U409,PRODUTOS!N:Q,4,0)</f>
        <v>100</v>
      </c>
      <c r="Y409" s="165" t="n">
        <f aca="false">X409/T409</f>
        <v>0.333333333333333</v>
      </c>
      <c r="Z409" s="162"/>
      <c r="AA409" s="162"/>
      <c r="AB409" s="162"/>
    </row>
    <row r="410" customFormat="false" ht="15" hidden="false" customHeight="false" outlineLevel="0" collapsed="false">
      <c r="A410" s="43" t="n">
        <v>22</v>
      </c>
      <c r="B410" s="1" t="s">
        <v>857</v>
      </c>
      <c r="C410" s="1" t="n">
        <v>1569</v>
      </c>
      <c r="D410" s="1" t="n">
        <v>15101</v>
      </c>
      <c r="E410" s="114" t="s">
        <v>848</v>
      </c>
      <c r="F410" s="162" t="n">
        <v>162951000</v>
      </c>
      <c r="G410" s="0" t="s">
        <v>858</v>
      </c>
      <c r="H410" s="163" t="n">
        <v>1000</v>
      </c>
      <c r="I410" s="162"/>
      <c r="J410" s="0"/>
      <c r="K410" s="0"/>
      <c r="L410" s="0"/>
      <c r="M410" s="0"/>
      <c r="N410" s="0"/>
      <c r="O410" s="0"/>
      <c r="P410" s="0"/>
      <c r="Q410" s="0"/>
      <c r="R410" s="0"/>
      <c r="S410" s="0"/>
      <c r="T410" s="162" t="n">
        <f aca="false">SUM(H410:S410)</f>
        <v>1000</v>
      </c>
      <c r="U410" s="164" t="str">
        <f aca="false">CONCATENATE(D410,G410)</f>
        <v>15101APOIO E INCREMENTO AO ARTESANATO RURAL</v>
      </c>
      <c r="V410" s="162" t="str">
        <f aca="false">VLOOKUP(U410,PRODUTOS!N:O,2,0)</f>
        <v>APOIO E INCREMENTO AO ARTESANATO RURAL</v>
      </c>
      <c r="W410" s="162" t="str">
        <f aca="false">VLOOKUP(U410,PRODUTOS!N:Q,3,0)</f>
        <v>FAMÍLIAS</v>
      </c>
      <c r="X410" s="162" t="n">
        <f aca="false">VLOOKUP(U410,PRODUTOS!N:Q,4,0)</f>
        <v>150</v>
      </c>
      <c r="Y410" s="165" t="n">
        <f aca="false">X410/T410</f>
        <v>0.15</v>
      </c>
      <c r="Z410" s="162"/>
      <c r="AA410" s="162"/>
      <c r="AB410" s="162"/>
    </row>
    <row r="411" customFormat="false" ht="15" hidden="false" customHeight="false" outlineLevel="0" collapsed="false">
      <c r="A411" s="43" t="n">
        <v>22</v>
      </c>
      <c r="B411" s="1" t="s">
        <v>857</v>
      </c>
      <c r="C411" s="1" t="n">
        <v>1569</v>
      </c>
      <c r="D411" s="1" t="n">
        <v>15101</v>
      </c>
      <c r="E411" s="114" t="s">
        <v>848</v>
      </c>
      <c r="F411" s="162" t="n">
        <v>162951000</v>
      </c>
      <c r="G411" s="0" t="s">
        <v>861</v>
      </c>
      <c r="H411" s="166"/>
      <c r="I411" s="162" t="n">
        <v>200</v>
      </c>
      <c r="J411" s="0"/>
      <c r="K411" s="0"/>
      <c r="L411" s="0"/>
      <c r="M411" s="0" t="n">
        <v>200</v>
      </c>
      <c r="N411" s="0"/>
      <c r="O411" s="0"/>
      <c r="P411" s="0" t="n">
        <v>200</v>
      </c>
      <c r="Q411" s="0" t="n">
        <v>200</v>
      </c>
      <c r="R411" s="0"/>
      <c r="S411" s="0"/>
      <c r="T411" s="162" t="n">
        <f aca="false">SUM(H411:S411)</f>
        <v>800</v>
      </c>
      <c r="U411" s="164" t="str">
        <f aca="false">CONCATENATE(D411,G411)</f>
        <v>15101APOIO E INCREMENTO AO TURISMO RURAL</v>
      </c>
      <c r="V411" s="162" t="str">
        <f aca="false">VLOOKUP(U411,PRODUTOS!N:O,2,0)</f>
        <v>APOIO E INCREMENTO AO TURISMO RURAL</v>
      </c>
      <c r="W411" s="162" t="str">
        <f aca="false">VLOOKUP(U411,PRODUTOS!N:Q,3,0)</f>
        <v>FAMÍLIAS</v>
      </c>
      <c r="X411" s="162" t="n">
        <f aca="false">VLOOKUP(U411,PRODUTOS!N:Q,4,0)</f>
        <v>80</v>
      </c>
      <c r="Y411" s="165" t="n">
        <f aca="false">X411/T411</f>
        <v>0.1</v>
      </c>
      <c r="Z411" s="162"/>
      <c r="AA411" s="162"/>
      <c r="AB411" s="162"/>
    </row>
    <row r="412" customFormat="false" ht="15" hidden="false" customHeight="false" outlineLevel="0" collapsed="false">
      <c r="A412" s="43" t="n">
        <v>22</v>
      </c>
      <c r="B412" s="1" t="s">
        <v>877</v>
      </c>
      <c r="C412" s="1" t="n">
        <v>1516</v>
      </c>
      <c r="D412" s="1" t="n">
        <v>15101</v>
      </c>
      <c r="E412" s="114" t="s">
        <v>848</v>
      </c>
      <c r="F412" s="162" t="n">
        <v>218000000</v>
      </c>
      <c r="G412" s="0" t="s">
        <v>880</v>
      </c>
      <c r="H412" s="163" t="n">
        <v>10000</v>
      </c>
      <c r="I412" s="162"/>
      <c r="J412" s="0"/>
      <c r="K412" s="0"/>
      <c r="L412" s="0"/>
      <c r="M412" s="0"/>
      <c r="N412" s="0"/>
      <c r="O412" s="0"/>
      <c r="P412" s="0"/>
      <c r="Q412" s="0"/>
      <c r="R412" s="0"/>
      <c r="S412" s="0"/>
      <c r="T412" s="162" t="n">
        <f aca="false">SUM(H412:S412)</f>
        <v>10000</v>
      </c>
      <c r="U412" s="164" t="str">
        <f aca="false">CONCATENATE(D412,G412)</f>
        <v>15101CISTERNAS PARA CONSUMO HUMANO ADQUIRIDAS E INSTALADAS</v>
      </c>
      <c r="V412" s="162" t="str">
        <f aca="false">VLOOKUP(U412,PRODUTOS!N:O,2,0)</f>
        <v>CISTERNAS PARA CONSUMO HUMANO ADQUIRIDAS E INSTALADAS</v>
      </c>
      <c r="W412" s="162" t="str">
        <f aca="false">VLOOKUP(U412,PRODUTOS!N:Q,3,0)</f>
        <v>UNIDADE</v>
      </c>
      <c r="X412" s="162" t="n">
        <f aca="false">VLOOKUP(U412,PRODUTOS!N:Q,4,0)</f>
        <v>300</v>
      </c>
      <c r="Y412" s="165" t="n">
        <f aca="false">X412/T412</f>
        <v>0.03</v>
      </c>
      <c r="Z412" s="162"/>
      <c r="AA412" s="162"/>
      <c r="AB412" s="162"/>
    </row>
    <row r="413" customFormat="false" ht="15" hidden="false" customHeight="false" outlineLevel="0" collapsed="false">
      <c r="A413" s="43" t="n">
        <v>22</v>
      </c>
      <c r="B413" s="1" t="s">
        <v>877</v>
      </c>
      <c r="C413" s="1" t="n">
        <v>1516</v>
      </c>
      <c r="D413" s="1" t="n">
        <v>15101</v>
      </c>
      <c r="E413" s="114" t="s">
        <v>848</v>
      </c>
      <c r="F413" s="162" t="n">
        <v>218000000</v>
      </c>
      <c r="G413" s="0" t="s">
        <v>878</v>
      </c>
      <c r="H413" s="163" t="n">
        <v>1000</v>
      </c>
      <c r="I413" s="162"/>
      <c r="J413" s="0"/>
      <c r="K413" s="0"/>
      <c r="L413" s="0"/>
      <c r="M413" s="0"/>
      <c r="N413" s="0"/>
      <c r="O413" s="0"/>
      <c r="P413" s="0"/>
      <c r="Q413" s="0"/>
      <c r="R413" s="0"/>
      <c r="S413" s="0"/>
      <c r="T413" s="162" t="n">
        <f aca="false">SUM(H413:S413)</f>
        <v>1000</v>
      </c>
      <c r="U413" s="164" t="str">
        <f aca="false">CONCATENATE(D413,G413)</f>
        <v>15101BARRAGINHAS DE USO COMUNITÁRIO CONSTRUÍDAS</v>
      </c>
      <c r="V413" s="162" t="str">
        <f aca="false">VLOOKUP(U413,PRODUTOS!N:O,2,0)</f>
        <v>BARRAGINHAS DE USO COMUNITÁRIO CONSTRUÍDAS</v>
      </c>
      <c r="W413" s="162" t="str">
        <f aca="false">VLOOKUP(U413,PRODUTOS!N:Q,3,0)</f>
        <v>UNIDADE</v>
      </c>
      <c r="X413" s="162" t="n">
        <f aca="false">VLOOKUP(U413,PRODUTOS!N:Q,4,0)</f>
        <v>150</v>
      </c>
      <c r="Y413" s="165" t="n">
        <f aca="false">X413/T413</f>
        <v>0.15</v>
      </c>
      <c r="Z413" s="162"/>
      <c r="AA413" s="162"/>
      <c r="AB413" s="162"/>
    </row>
    <row r="414" customFormat="false" ht="15" hidden="false" customHeight="false" outlineLevel="0" collapsed="false">
      <c r="A414" s="43" t="n">
        <v>22</v>
      </c>
      <c r="B414" s="1" t="s">
        <v>857</v>
      </c>
      <c r="C414" s="1" t="n">
        <v>1569</v>
      </c>
      <c r="D414" s="1" t="n">
        <v>15101</v>
      </c>
      <c r="E414" s="114" t="s">
        <v>848</v>
      </c>
      <c r="F414" s="162" t="n">
        <v>162951000</v>
      </c>
      <c r="G414" s="0" t="s">
        <v>923</v>
      </c>
      <c r="H414" s="163" t="n">
        <v>18000</v>
      </c>
      <c r="I414" s="162"/>
      <c r="J414" s="0"/>
      <c r="K414" s="0"/>
      <c r="L414" s="0"/>
      <c r="M414" s="0"/>
      <c r="N414" s="0"/>
      <c r="O414" s="0"/>
      <c r="P414" s="0"/>
      <c r="Q414" s="0"/>
      <c r="R414" s="0"/>
      <c r="S414" s="0"/>
      <c r="T414" s="162" t="n">
        <f aca="false">SUM(H414:S414)</f>
        <v>18000</v>
      </c>
      <c r="U414" s="164" t="str">
        <f aca="false">CONCATENATE(D414,G414)</f>
        <v>15101CADASTRO AMBIENTAL RURAL (CAR) ELABORADO</v>
      </c>
      <c r="V414" s="162" t="str">
        <f aca="false">VLOOKUP(U414,PRODUTOS!N:O,2,0)</f>
        <v>CADASTRO AMBIENTAL RURAL (CAR) ELABORADO</v>
      </c>
      <c r="W414" s="162" t="str">
        <f aca="false">VLOOKUP(U414,PRODUTOS!N:Q,3,0)</f>
        <v>UNIDADE</v>
      </c>
      <c r="X414" s="162" t="n">
        <f aca="false">VLOOKUP(U414,PRODUTOS!N:Q,4,0)</f>
        <v>18000</v>
      </c>
      <c r="Y414" s="165" t="n">
        <f aca="false">X414/T414</f>
        <v>1</v>
      </c>
      <c r="Z414" s="162"/>
      <c r="AA414" s="162"/>
      <c r="AB414" s="162"/>
    </row>
    <row r="415" customFormat="false" ht="15" hidden="false" customHeight="false" outlineLevel="0" collapsed="false">
      <c r="A415" s="43" t="n">
        <v>22</v>
      </c>
      <c r="B415" s="1" t="s">
        <v>877</v>
      </c>
      <c r="C415" s="1" t="n">
        <v>1516</v>
      </c>
      <c r="D415" s="1" t="n">
        <v>15101</v>
      </c>
      <c r="E415" s="114" t="s">
        <v>848</v>
      </c>
      <c r="F415" s="162" t="n">
        <v>218000000</v>
      </c>
      <c r="G415" s="0" t="s">
        <v>879</v>
      </c>
      <c r="H415" s="163" t="n">
        <v>10000</v>
      </c>
      <c r="I415" s="162"/>
      <c r="J415" s="0"/>
      <c r="K415" s="0"/>
      <c r="L415" s="0"/>
      <c r="M415" s="0"/>
      <c r="N415" s="0"/>
      <c r="O415" s="0"/>
      <c r="P415" s="0"/>
      <c r="Q415" s="0"/>
      <c r="R415" s="0"/>
      <c r="S415" s="0"/>
      <c r="T415" s="162" t="n">
        <f aca="false">SUM(H415:S415)</f>
        <v>10000</v>
      </c>
      <c r="U415" s="164" t="str">
        <f aca="false">CONCATENATE(D415,G415)</f>
        <v>15101CISTERNAS CALÇADÃO E EXURRADA CONSTRUÍDAS E INSTALADAS</v>
      </c>
      <c r="V415" s="162" t="str">
        <f aca="false">VLOOKUP(U415,PRODUTOS!N:O,2,0)</f>
        <v>CISTERNAS CALÇADÃO E EXURRADA CONSTRUÍDAS E INSTALADAS</v>
      </c>
      <c r="W415" s="162" t="str">
        <f aca="false">VLOOKUP(U415,PRODUTOS!N:Q,3,0)</f>
        <v>UNIDADE</v>
      </c>
      <c r="X415" s="162" t="n">
        <f aca="false">VLOOKUP(U415,PRODUTOS!N:Q,4,0)</f>
        <v>300</v>
      </c>
      <c r="Y415" s="165" t="n">
        <f aca="false">X415/T415</f>
        <v>0.03</v>
      </c>
      <c r="Z415" s="162"/>
      <c r="AA415" s="162"/>
      <c r="AB415" s="162"/>
    </row>
    <row r="416" customFormat="false" ht="15" hidden="false" customHeight="false" outlineLevel="0" collapsed="false">
      <c r="A416" s="43" t="n">
        <v>22</v>
      </c>
      <c r="B416" s="1" t="s">
        <v>909</v>
      </c>
      <c r="C416" s="1" t="n">
        <v>1582</v>
      </c>
      <c r="D416" s="1" t="n">
        <v>15101</v>
      </c>
      <c r="E416" s="114" t="s">
        <v>848</v>
      </c>
      <c r="F416" s="162" t="n">
        <v>1091000</v>
      </c>
      <c r="G416" s="0" t="s">
        <v>911</v>
      </c>
      <c r="H416" s="163" t="n">
        <v>480</v>
      </c>
      <c r="I416" s="162"/>
      <c r="J416" s="0"/>
      <c r="K416" s="0"/>
      <c r="L416" s="0"/>
      <c r="M416" s="0"/>
      <c r="N416" s="0"/>
      <c r="O416" s="0"/>
      <c r="P416" s="0"/>
      <c r="Q416" s="0"/>
      <c r="R416" s="0"/>
      <c r="S416" s="0"/>
      <c r="T416" s="162" t="n">
        <f aca="false">SUM(H416:S416)</f>
        <v>480</v>
      </c>
      <c r="U416" s="164" t="str">
        <f aca="false">CONCATENATE(D416,G416)</f>
        <v>15101CONSELHOS MUNICIPAIS DE DESENVOLVIMENTO RURAL SUSTENTÁVEL CAPACITADOS</v>
      </c>
      <c r="V416" s="162" t="str">
        <f aca="false">VLOOKUP(U416,PRODUTOS!N:O,2,0)</f>
        <v>CONSELHOS MUNICIPAIS DE DESENVOLVIMENTO RURAL SUSTENTÁVEL CAPACITADOS</v>
      </c>
      <c r="W416" s="162" t="str">
        <f aca="false">VLOOKUP(U416,PRODUTOS!N:Q,3,0)</f>
        <v>UNIDADE</v>
      </c>
      <c r="X416" s="162" t="n">
        <f aca="false">VLOOKUP(U416,PRODUTOS!N:Q,4,0)</f>
        <v>100</v>
      </c>
      <c r="Y416" s="165" t="n">
        <f aca="false">X416/T416</f>
        <v>0.208333333333333</v>
      </c>
      <c r="Z416" s="162"/>
      <c r="AA416" s="162"/>
      <c r="AB416" s="162"/>
    </row>
    <row r="417" customFormat="false" ht="15" hidden="false" customHeight="false" outlineLevel="0" collapsed="false">
      <c r="A417" s="43" t="n">
        <v>22</v>
      </c>
      <c r="B417" s="1" t="s">
        <v>894</v>
      </c>
      <c r="C417" s="1" t="n">
        <v>1585</v>
      </c>
      <c r="D417" s="1" t="n">
        <v>15101</v>
      </c>
      <c r="E417" s="114" t="s">
        <v>848</v>
      </c>
      <c r="F417" s="162" t="n">
        <v>53650000</v>
      </c>
      <c r="G417" s="0" t="s">
        <v>897</v>
      </c>
      <c r="H417" s="163" t="n">
        <v>50</v>
      </c>
      <c r="I417" s="162"/>
      <c r="J417" s="0"/>
      <c r="K417" s="0"/>
      <c r="L417" s="0"/>
      <c r="M417" s="0"/>
      <c r="N417" s="0"/>
      <c r="O417" s="0"/>
      <c r="P417" s="0"/>
      <c r="Q417" s="0"/>
      <c r="R417" s="0"/>
      <c r="S417" s="0"/>
      <c r="T417" s="162" t="n">
        <f aca="false">SUM(H417:S417)</f>
        <v>50</v>
      </c>
      <c r="U417" s="164" t="str">
        <f aca="false">CONCATENATE(D417,G417)</f>
        <v>15101EMPREENDIMENTOS DOS ARRANJOS PRODUTIVOS LOCAIS COM ASSESSORIA E CAPACITAÇÃO</v>
      </c>
      <c r="V417" s="162" t="str">
        <f aca="false">VLOOKUP(U417,PRODUTOS!N:O,2,0)</f>
        <v>EMPREENDIMENTOS DOS ARRANJOS PRODUTIVOS LOCAIS COM ASSESSORIA E CAPACITAÇÃO</v>
      </c>
      <c r="W417" s="162" t="str">
        <f aca="false">VLOOKUP(U417,PRODUTOS!N:Q,3,0)</f>
        <v>UNIDADE</v>
      </c>
      <c r="X417" s="162" t="n">
        <f aca="false">VLOOKUP(U417,PRODUTOS!N:Q,4,0)</f>
        <v>10</v>
      </c>
      <c r="Y417" s="165" t="n">
        <f aca="false">X417/T417</f>
        <v>0.2</v>
      </c>
      <c r="Z417" s="162"/>
      <c r="AA417" s="162"/>
      <c r="AB417" s="162"/>
    </row>
    <row r="418" customFormat="false" ht="15" hidden="false" customHeight="false" outlineLevel="0" collapsed="false">
      <c r="A418" s="43" t="n">
        <v>22</v>
      </c>
      <c r="B418" s="1" t="s">
        <v>857</v>
      </c>
      <c r="C418" s="1" t="n">
        <v>1569</v>
      </c>
      <c r="D418" s="1" t="n">
        <v>15101</v>
      </c>
      <c r="E418" s="114" t="s">
        <v>848</v>
      </c>
      <c r="F418" s="162" t="n">
        <v>162951000</v>
      </c>
      <c r="G418" s="0" t="s">
        <v>924</v>
      </c>
      <c r="H418" s="163" t="n">
        <v>44</v>
      </c>
      <c r="I418" s="162"/>
      <c r="J418" s="0"/>
      <c r="K418" s="0"/>
      <c r="L418" s="0"/>
      <c r="M418" s="0"/>
      <c r="N418" s="0"/>
      <c r="O418" s="0"/>
      <c r="P418" s="0"/>
      <c r="Q418" s="0"/>
      <c r="R418" s="0"/>
      <c r="S418" s="0"/>
      <c r="T418" s="162" t="n">
        <f aca="false">SUM(H418:S418)</f>
        <v>44</v>
      </c>
      <c r="U418" s="164" t="str">
        <f aca="false">CONCATENATE(D418,G418)</f>
        <v>15101EVENTOS DE DIVULGAÇÃO DE POLÍTICAS PÚBLICAS REALIZADOS</v>
      </c>
      <c r="V418" s="162" t="str">
        <f aca="false">VLOOKUP(U418,PRODUTOS!N:O,2,0)</f>
        <v>EVENTOS DE DIVULGAÇÃO DE POLÍTICAS PÚBLICAS REALIZADOS</v>
      </c>
      <c r="W418" s="162" t="str">
        <f aca="false">VLOOKUP(U418,PRODUTOS!N:Q,3,0)</f>
        <v>UNIDADE</v>
      </c>
      <c r="X418" s="162" t="n">
        <f aca="false">VLOOKUP(U418,PRODUTOS!N:Q,4,0)</f>
        <v>11</v>
      </c>
      <c r="Y418" s="165" t="n">
        <f aca="false">X418/T418</f>
        <v>0.25</v>
      </c>
      <c r="Z418" s="162"/>
      <c r="AA418" s="162"/>
      <c r="AB418" s="162"/>
    </row>
    <row r="419" customFormat="false" ht="15" hidden="false" customHeight="false" outlineLevel="0" collapsed="false">
      <c r="A419" s="43" t="n">
        <v>22</v>
      </c>
      <c r="B419" s="1" t="s">
        <v>919</v>
      </c>
      <c r="C419" s="1" t="n">
        <v>1517</v>
      </c>
      <c r="D419" s="1" t="n">
        <v>15101</v>
      </c>
      <c r="E419" s="114" t="s">
        <v>848</v>
      </c>
      <c r="F419" s="162" t="n">
        <v>44132000</v>
      </c>
      <c r="G419" s="0" t="s">
        <v>920</v>
      </c>
      <c r="H419" s="163" t="n">
        <v>545268</v>
      </c>
      <c r="I419" s="162"/>
      <c r="J419" s="0"/>
      <c r="K419" s="0"/>
      <c r="L419" s="0"/>
      <c r="M419" s="0"/>
      <c r="N419" s="0"/>
      <c r="O419" s="0"/>
      <c r="P419" s="0"/>
      <c r="Q419" s="0"/>
      <c r="R419" s="0"/>
      <c r="S419" s="0"/>
      <c r="T419" s="162" t="n">
        <f aca="false">SUM(H419:S419)</f>
        <v>545268</v>
      </c>
      <c r="U419" s="164" t="str">
        <f aca="false">CONCATENATE(D419,G419)</f>
        <v>15101FAMILIAS COM ADESÃO AO PROGRAMA GARANTIA SAFRA</v>
      </c>
      <c r="V419" s="162" t="str">
        <f aca="false">VLOOKUP(U419,PRODUTOS!N:O,2,0)</f>
        <v>FAMILIAS COM ADESÃO AO PROGRAMA GARANTIA SAFRA</v>
      </c>
      <c r="W419" s="162" t="str">
        <f aca="false">VLOOKUP(U419,PRODUTOS!N:Q,3,0)</f>
        <v>FAMÍLIAS</v>
      </c>
      <c r="X419" s="162" t="n">
        <f aca="false">VLOOKUP(U419,PRODUTOS!N:Q,4,0)</f>
        <v>140000</v>
      </c>
      <c r="Y419" s="165" t="n">
        <f aca="false">X419/T419</f>
        <v>0.256754476697697</v>
      </c>
      <c r="Z419" s="162"/>
      <c r="AA419" s="162"/>
      <c r="AB419" s="162"/>
    </row>
    <row r="420" customFormat="false" ht="15" hidden="false" customHeight="false" outlineLevel="0" collapsed="false">
      <c r="A420" s="43" t="n">
        <v>22</v>
      </c>
      <c r="B420" s="1" t="s">
        <v>857</v>
      </c>
      <c r="C420" s="1" t="n">
        <v>1569</v>
      </c>
      <c r="D420" s="1" t="n">
        <v>15101</v>
      </c>
      <c r="E420" s="114" t="s">
        <v>848</v>
      </c>
      <c r="F420" s="162" t="n">
        <v>162951000</v>
      </c>
      <c r="G420" s="0" t="s">
        <v>892</v>
      </c>
      <c r="H420" s="163" t="n">
        <v>5000</v>
      </c>
      <c r="I420" s="162"/>
      <c r="J420" s="0"/>
      <c r="K420" s="0"/>
      <c r="L420" s="0"/>
      <c r="M420" s="0"/>
      <c r="N420" s="0"/>
      <c r="O420" s="0"/>
      <c r="P420" s="0"/>
      <c r="Q420" s="0"/>
      <c r="R420" s="0"/>
      <c r="S420" s="0"/>
      <c r="T420" s="162" t="n">
        <f aca="false">SUM(H420:S420)</f>
        <v>5000</v>
      </c>
      <c r="U420" s="164" t="str">
        <f aca="false">CONCATENATE(D420,G420)</f>
        <v>15101FAMÍLIAS COM SUBSÍDIO DE ENERGIA PARA A PRODUÇÃO AGRÍCOLA E AQUÍCOLA</v>
      </c>
      <c r="V420" s="162" t="str">
        <f aca="false">VLOOKUP(U420,PRODUTOS!N:O,2,0)</f>
        <v>FAMÍLIAS COM SUBSÍDIO DE ENERGIA PARA A PRODUÇÃO AGRÍCOLA E AQUÍCOLA</v>
      </c>
      <c r="W420" s="162" t="str">
        <f aca="false">VLOOKUP(U420,PRODUTOS!N:Q,3,0)</f>
        <v>FAMÍLIAS</v>
      </c>
      <c r="X420" s="162" t="n">
        <f aca="false">VLOOKUP(U420,PRODUTOS!N:Q,4,0)</f>
        <v>4000</v>
      </c>
      <c r="Y420" s="165" t="n">
        <f aca="false">X420/T420</f>
        <v>0.8</v>
      </c>
      <c r="Z420" s="162"/>
      <c r="AA420" s="162"/>
      <c r="AB420" s="162"/>
    </row>
    <row r="421" customFormat="false" ht="15" hidden="false" customHeight="false" outlineLevel="0" collapsed="false">
      <c r="A421" s="43" t="n">
        <v>22</v>
      </c>
      <c r="B421" s="1" t="s">
        <v>863</v>
      </c>
      <c r="C421" s="1" t="n">
        <v>1635</v>
      </c>
      <c r="D421" s="1" t="n">
        <v>15101</v>
      </c>
      <c r="E421" s="114" t="s">
        <v>848</v>
      </c>
      <c r="F421" s="162" t="n">
        <v>59520000</v>
      </c>
      <c r="G421" s="0" t="s">
        <v>866</v>
      </c>
      <c r="H421" s="163" t="n">
        <v>4</v>
      </c>
      <c r="I421" s="162"/>
      <c r="J421" s="0"/>
      <c r="K421" s="0"/>
      <c r="L421" s="0"/>
      <c r="M421" s="0"/>
      <c r="N421" s="0"/>
      <c r="O421" s="0"/>
      <c r="P421" s="0"/>
      <c r="Q421" s="0"/>
      <c r="R421" s="0"/>
      <c r="S421" s="0"/>
      <c r="T421" s="162" t="n">
        <f aca="false">SUM(H421:S421)</f>
        <v>4</v>
      </c>
      <c r="U421" s="164" t="str">
        <f aca="false">CONCATENATE(D421,G421)</f>
        <v>15101FEIRA DA REFORMA AGRÁRIA DO ESTADO DO PIAUÍ REALIZADA</v>
      </c>
      <c r="V421" s="162" t="str">
        <f aca="false">VLOOKUP(U421,PRODUTOS!N:O,2,0)</f>
        <v>FEIRA DA REFORMA AGRÁRIA DO ESTADO DO PIAUÍ REALIZADA</v>
      </c>
      <c r="W421" s="162" t="str">
        <f aca="false">VLOOKUP(U421,PRODUTOS!N:Q,3,0)</f>
        <v>UNIDADE</v>
      </c>
      <c r="X421" s="162" t="n">
        <f aca="false">VLOOKUP(U421,PRODUTOS!N:Q,4,0)</f>
        <v>1</v>
      </c>
      <c r="Y421" s="165" t="n">
        <f aca="false">X421/T421</f>
        <v>0.25</v>
      </c>
      <c r="Z421" s="162"/>
      <c r="AA421" s="162"/>
      <c r="AB421" s="162"/>
    </row>
    <row r="422" customFormat="false" ht="15" hidden="false" customHeight="false" outlineLevel="0" collapsed="false">
      <c r="A422" s="43" t="n">
        <v>22</v>
      </c>
      <c r="B422" s="1" t="s">
        <v>863</v>
      </c>
      <c r="C422" s="1" t="n">
        <v>1635</v>
      </c>
      <c r="D422" s="1" t="n">
        <v>15101</v>
      </c>
      <c r="E422" s="114" t="s">
        <v>848</v>
      </c>
      <c r="F422" s="162" t="n">
        <v>59520000</v>
      </c>
      <c r="G422" s="0" t="s">
        <v>867</v>
      </c>
      <c r="H422" s="163" t="n">
        <v>200</v>
      </c>
      <c r="I422" s="162"/>
      <c r="J422" s="0"/>
      <c r="K422" s="0"/>
      <c r="L422" s="0"/>
      <c r="M422" s="0"/>
      <c r="N422" s="0"/>
      <c r="O422" s="0"/>
      <c r="P422" s="0"/>
      <c r="Q422" s="0"/>
      <c r="R422" s="0"/>
      <c r="S422" s="0"/>
      <c r="T422" s="162" t="n">
        <f aca="false">SUM(H422:S422)</f>
        <v>200</v>
      </c>
      <c r="U422" s="164" t="str">
        <f aca="false">CONCATENATE(D422,G422)</f>
        <v>15101FEIRAS TERRITORIAIS DA AGRICULTURA FAMILIAR REALIZADAS</v>
      </c>
      <c r="V422" s="162" t="str">
        <f aca="false">VLOOKUP(U422,PRODUTOS!N:O,2,0)</f>
        <v>FEIRAS TERRITORIAIS DA AGRICULTURA FAMILIAR REALIZADAS</v>
      </c>
      <c r="W422" s="162" t="str">
        <f aca="false">VLOOKUP(U422,PRODUTOS!N:Q,3,0)</f>
        <v>UNIDADE</v>
      </c>
      <c r="X422" s="162" t="n">
        <f aca="false">VLOOKUP(U422,PRODUTOS!N:Q,4,0)</f>
        <v>20</v>
      </c>
      <c r="Y422" s="165" t="n">
        <f aca="false">X422/T422</f>
        <v>0.1</v>
      </c>
      <c r="Z422" s="162"/>
      <c r="AA422" s="162"/>
      <c r="AB422" s="162"/>
    </row>
    <row r="423" customFormat="false" ht="15" hidden="false" customHeight="false" outlineLevel="0" collapsed="false">
      <c r="A423" s="43" t="n">
        <v>22</v>
      </c>
      <c r="B423" s="1" t="s">
        <v>874</v>
      </c>
      <c r="C423" s="1" t="n">
        <v>1590</v>
      </c>
      <c r="D423" s="1" t="n">
        <v>15101</v>
      </c>
      <c r="E423" s="114" t="s">
        <v>848</v>
      </c>
      <c r="F423" s="162" t="n">
        <v>18902000</v>
      </c>
      <c r="G423" s="0" t="s">
        <v>875</v>
      </c>
      <c r="H423" s="163" t="n">
        <v>120</v>
      </c>
      <c r="I423" s="162"/>
      <c r="J423" s="0"/>
      <c r="K423" s="0"/>
      <c r="L423" s="0"/>
      <c r="M423" s="0"/>
      <c r="N423" s="0"/>
      <c r="O423" s="0"/>
      <c r="P423" s="0"/>
      <c r="Q423" s="0"/>
      <c r="R423" s="0"/>
      <c r="S423" s="0"/>
      <c r="T423" s="162" t="n">
        <f aca="false">SUM(H423:S423)</f>
        <v>120</v>
      </c>
      <c r="U423" s="164" t="str">
        <f aca="false">CONCATENATE(D423,G423)</f>
        <v>15101INFRAESTRUTURA PRODUTIVA E SOCIAL IMPLANTADA</v>
      </c>
      <c r="V423" s="162" t="str">
        <f aca="false">VLOOKUP(U423,PRODUTOS!N:O,2,0)</f>
        <v>INFRAESTRUTURA PRODUTIVA E SOCIAL IMPLANTADA</v>
      </c>
      <c r="W423" s="162" t="str">
        <f aca="false">VLOOKUP(U423,PRODUTOS!N:Q,3,0)</f>
        <v>MUNICÍPIOS BENEFICIADOS</v>
      </c>
      <c r="X423" s="162" t="n">
        <f aca="false">VLOOKUP(U423,PRODUTOS!N:Q,4,0)</f>
        <v>40</v>
      </c>
      <c r="Y423" s="165" t="n">
        <f aca="false">X423/T423</f>
        <v>0.333333333333333</v>
      </c>
      <c r="Z423" s="162"/>
      <c r="AA423" s="162"/>
      <c r="AB423" s="162"/>
    </row>
    <row r="424" customFormat="false" ht="15" hidden="false" customHeight="false" outlineLevel="0" collapsed="false">
      <c r="A424" s="43" t="n">
        <v>22</v>
      </c>
      <c r="B424" s="1" t="s">
        <v>857</v>
      </c>
      <c r="C424" s="1" t="n">
        <v>1569</v>
      </c>
      <c r="D424" s="1" t="n">
        <v>15101</v>
      </c>
      <c r="E424" s="114" t="s">
        <v>848</v>
      </c>
      <c r="F424" s="162" t="n">
        <v>162951000</v>
      </c>
      <c r="G424" s="0" t="s">
        <v>925</v>
      </c>
      <c r="H424" s="163" t="n">
        <v>2000</v>
      </c>
      <c r="I424" s="162"/>
      <c r="J424" s="0"/>
      <c r="K424" s="0"/>
      <c r="L424" s="0"/>
      <c r="M424" s="0"/>
      <c r="N424" s="0"/>
      <c r="O424" s="0"/>
      <c r="P424" s="0"/>
      <c r="Q424" s="0"/>
      <c r="R424" s="0"/>
      <c r="S424" s="0"/>
      <c r="T424" s="162" t="n">
        <f aca="false">SUM(H424:S424)</f>
        <v>2000</v>
      </c>
      <c r="U424" s="164" t="str">
        <f aca="false">CONCATENATE(D424,G424)</f>
        <v>15101KITS DE MECANIZAÇÃO AGRÍCOLA VIABILIZADOS</v>
      </c>
      <c r="V424" s="162" t="str">
        <f aca="false">VLOOKUP(U424,PRODUTOS!N:O,2,0)</f>
        <v>KITS DE MECANIZAÇÃO AGRÍCOLA VIABILIZADOS</v>
      </c>
      <c r="W424" s="162" t="str">
        <f aca="false">VLOOKUP(U424,PRODUTOS!N:Q,3,0)</f>
        <v>UNIDADE</v>
      </c>
      <c r="X424" s="162" t="n">
        <f aca="false">VLOOKUP(U424,PRODUTOS!N:Q,4,0)</f>
        <v>500</v>
      </c>
      <c r="Y424" s="165" t="n">
        <f aca="false">X424/T424</f>
        <v>0.25</v>
      </c>
      <c r="Z424" s="162"/>
      <c r="AA424" s="162"/>
      <c r="AB424" s="162"/>
    </row>
    <row r="425" customFormat="false" ht="15" hidden="false" customHeight="false" outlineLevel="0" collapsed="false">
      <c r="A425" s="43" t="n">
        <v>22</v>
      </c>
      <c r="B425" s="1" t="s">
        <v>857</v>
      </c>
      <c r="C425" s="1" t="n">
        <v>1569</v>
      </c>
      <c r="D425" s="1" t="n">
        <v>15101</v>
      </c>
      <c r="E425" s="114" t="s">
        <v>848</v>
      </c>
      <c r="F425" s="162" t="n">
        <v>162951000</v>
      </c>
      <c r="G425" s="0" t="s">
        <v>926</v>
      </c>
      <c r="H425" s="163" t="n">
        <v>10000000</v>
      </c>
      <c r="I425" s="162"/>
      <c r="J425" s="0"/>
      <c r="K425" s="0"/>
      <c r="L425" s="0"/>
      <c r="M425" s="0"/>
      <c r="N425" s="0"/>
      <c r="O425" s="0"/>
      <c r="P425" s="0"/>
      <c r="Q425" s="0"/>
      <c r="R425" s="0"/>
      <c r="S425" s="0"/>
      <c r="T425" s="162" t="n">
        <f aca="false">SUM(H425:S425)</f>
        <v>10000000</v>
      </c>
      <c r="U425" s="164" t="str">
        <f aca="false">CONCATENATE(D425,G425)</f>
        <v>15101MUDAS FRUTÍFERAS E FORRAGEIRAS ADQUIRIDAS E DISTRIBUÍDAS</v>
      </c>
      <c r="V425" s="162" t="str">
        <f aca="false">VLOOKUP(U425,PRODUTOS!N:O,2,0)</f>
        <v>MUDAS FRUTÍFERAS E FORRAGEIRAS ADQUIRIDAS E DISTRIBUÍDAS</v>
      </c>
      <c r="W425" s="162" t="str">
        <f aca="false">VLOOKUP(U425,PRODUTOS!N:Q,3,0)</f>
        <v>UNIDADE</v>
      </c>
      <c r="X425" s="162" t="n">
        <f aca="false">VLOOKUP(U425,PRODUTOS!N:Q,4,0)</f>
        <v>2500000</v>
      </c>
      <c r="Y425" s="165" t="n">
        <f aca="false">X425/T425</f>
        <v>0.25</v>
      </c>
      <c r="Z425" s="162"/>
      <c r="AA425" s="162"/>
      <c r="AB425" s="162"/>
    </row>
    <row r="426" customFormat="false" ht="15" hidden="false" customHeight="false" outlineLevel="0" collapsed="false">
      <c r="A426" s="43" t="n">
        <v>22</v>
      </c>
      <c r="B426" s="1" t="s">
        <v>863</v>
      </c>
      <c r="C426" s="1" t="n">
        <v>1635</v>
      </c>
      <c r="D426" s="1" t="n">
        <v>15101</v>
      </c>
      <c r="E426" s="114" t="s">
        <v>848</v>
      </c>
      <c r="F426" s="162" t="n">
        <v>59520000</v>
      </c>
      <c r="G426" s="0" t="s">
        <v>868</v>
      </c>
      <c r="H426" s="163" t="n">
        <v>224</v>
      </c>
      <c r="I426" s="162"/>
      <c r="J426" s="0"/>
      <c r="K426" s="0"/>
      <c r="L426" s="0"/>
      <c r="M426" s="0"/>
      <c r="N426" s="0"/>
      <c r="O426" s="0"/>
      <c r="P426" s="0"/>
      <c r="Q426" s="0"/>
      <c r="R426" s="0"/>
      <c r="S426" s="0"/>
      <c r="T426" s="162" t="n">
        <f aca="false">SUM(H426:S426)</f>
        <v>224</v>
      </c>
      <c r="U426" s="164" t="str">
        <f aca="false">CONCATENATE(D426,G426)</f>
        <v>15101PAA NOS MUNICÍPIOS MONITORADO</v>
      </c>
      <c r="V426" s="162" t="str">
        <f aca="false">VLOOKUP(U426,PRODUTOS!N:O,2,0)</f>
        <v>PAA NOS MUNICÍPIOS MONITORADO</v>
      </c>
      <c r="W426" s="162" t="str">
        <f aca="false">VLOOKUP(U426,PRODUTOS!N:Q,3,0)</f>
        <v>MUNICÍPIO BENEFICIADO</v>
      </c>
      <c r="X426" s="162" t="n">
        <f aca="false">VLOOKUP(U426,PRODUTOS!N:Q,4,0)</f>
        <v>150</v>
      </c>
      <c r="Y426" s="165" t="n">
        <f aca="false">X426/T426</f>
        <v>0.669642857142857</v>
      </c>
      <c r="Z426" s="162"/>
      <c r="AA426" s="162"/>
      <c r="AB426" s="162"/>
    </row>
    <row r="427" customFormat="false" ht="15" hidden="false" customHeight="false" outlineLevel="0" collapsed="false">
      <c r="A427" s="43" t="n">
        <v>22</v>
      </c>
      <c r="B427" s="1" t="s">
        <v>857</v>
      </c>
      <c r="C427" s="1" t="n">
        <v>1569</v>
      </c>
      <c r="D427" s="1" t="n">
        <v>15101</v>
      </c>
      <c r="E427" s="114" t="s">
        <v>848</v>
      </c>
      <c r="F427" s="162" t="n">
        <v>162951000</v>
      </c>
      <c r="G427" s="0" t="s">
        <v>905</v>
      </c>
      <c r="H427" s="163" t="n">
        <v>1</v>
      </c>
      <c r="I427" s="162"/>
      <c r="J427" s="0"/>
      <c r="K427" s="0"/>
      <c r="L427" s="0"/>
      <c r="M427" s="0"/>
      <c r="N427" s="0"/>
      <c r="O427" s="0"/>
      <c r="P427" s="0"/>
      <c r="Q427" s="0"/>
      <c r="R427" s="0"/>
      <c r="S427" s="0"/>
      <c r="T427" s="162" t="n">
        <f aca="false">SUM(H427:S427)</f>
        <v>1</v>
      </c>
      <c r="U427" s="164" t="str">
        <f aca="false">CONCATENATE(D427,G427)</f>
        <v>15101PLANO DIRETOR ESTADUAL DE IRRIGAÇÃO ELABORADO</v>
      </c>
      <c r="V427" s="162" t="str">
        <f aca="false">VLOOKUP(U427,PRODUTOS!N:O,2,0)</f>
        <v>PLANO DIRETOR ESTADUAL DE IRRIGAÇÃO ELABORADO</v>
      </c>
      <c r="W427" s="162" t="str">
        <f aca="false">VLOOKUP(U427,PRODUTOS!N:Q,3,0)</f>
        <v>PLANO</v>
      </c>
      <c r="X427" s="162" t="n">
        <f aca="false">VLOOKUP(U427,PRODUTOS!N:Q,4,0)</f>
        <v>1</v>
      </c>
      <c r="Y427" s="165" t="n">
        <f aca="false">X427/T427</f>
        <v>1</v>
      </c>
      <c r="Z427" s="162"/>
      <c r="AA427" s="162"/>
      <c r="AB427" s="162"/>
    </row>
    <row r="428" customFormat="false" ht="15" hidden="false" customHeight="false" outlineLevel="0" collapsed="false">
      <c r="A428" s="43" t="n">
        <v>22</v>
      </c>
      <c r="B428" s="1" t="s">
        <v>894</v>
      </c>
      <c r="C428" s="1" t="n">
        <v>1585</v>
      </c>
      <c r="D428" s="1" t="n">
        <v>15101</v>
      </c>
      <c r="E428" s="114" t="s">
        <v>848</v>
      </c>
      <c r="F428" s="162" t="n">
        <v>53650000</v>
      </c>
      <c r="G428" s="0" t="s">
        <v>898</v>
      </c>
      <c r="H428" s="163" t="n">
        <v>1</v>
      </c>
      <c r="I428" s="162"/>
      <c r="J428" s="0"/>
      <c r="K428" s="0"/>
      <c r="L428" s="0"/>
      <c r="M428" s="0"/>
      <c r="N428" s="0"/>
      <c r="O428" s="0"/>
      <c r="P428" s="0"/>
      <c r="Q428" s="0"/>
      <c r="R428" s="0"/>
      <c r="S428" s="0"/>
      <c r="T428" s="162" t="n">
        <f aca="false">SUM(H428:S428)</f>
        <v>1</v>
      </c>
      <c r="U428" s="164" t="str">
        <f aca="false">CONCATENATE(D428,G428)</f>
        <v>15101PLANO ESTADUAL DE PRODUÇÃO AGROECOLÓGICA E ORGÂNICA ELABORADO</v>
      </c>
      <c r="V428" s="162" t="str">
        <f aca="false">VLOOKUP(U428,PRODUTOS!N:O,2,0)</f>
        <v>PLANO ESTADUAL DE PRODUÇÃO AGROECOLÓGICA E ORGÂNICA ELABORADO</v>
      </c>
      <c r="W428" s="162" t="str">
        <f aca="false">VLOOKUP(U428,PRODUTOS!N:Q,3,0)</f>
        <v>PLANO</v>
      </c>
      <c r="X428" s="162" t="n">
        <f aca="false">VLOOKUP(U428,PRODUTOS!N:Q,4,0)</f>
        <v>1</v>
      </c>
      <c r="Y428" s="165" t="n">
        <f aca="false">X428/T428</f>
        <v>1</v>
      </c>
      <c r="Z428" s="162"/>
      <c r="AA428" s="162"/>
      <c r="AB428" s="162"/>
    </row>
    <row r="429" customFormat="false" ht="15" hidden="false" customHeight="false" outlineLevel="0" collapsed="false">
      <c r="A429" s="43" t="n">
        <v>22</v>
      </c>
      <c r="B429" s="1" t="s">
        <v>894</v>
      </c>
      <c r="C429" s="1" t="n">
        <v>1585</v>
      </c>
      <c r="D429" s="1" t="n">
        <v>15101</v>
      </c>
      <c r="E429" s="114" t="s">
        <v>848</v>
      </c>
      <c r="F429" s="162" t="n">
        <v>53650000</v>
      </c>
      <c r="G429" s="0" t="s">
        <v>899</v>
      </c>
      <c r="H429" s="163" t="n">
        <v>3000</v>
      </c>
      <c r="I429" s="162"/>
      <c r="J429" s="0"/>
      <c r="K429" s="0"/>
      <c r="L429" s="0"/>
      <c r="M429" s="0"/>
      <c r="N429" s="0"/>
      <c r="O429" s="0"/>
      <c r="P429" s="0"/>
      <c r="Q429" s="0"/>
      <c r="R429" s="0"/>
      <c r="S429" s="0"/>
      <c r="T429" s="162" t="n">
        <f aca="false">SUM(H429:S429)</f>
        <v>3000</v>
      </c>
      <c r="U429" s="164" t="str">
        <f aca="false">CONCATENATE(D429,G429)</f>
        <v>15101PLANO ESTADUAL DE PRODUÇÃO AGROECOLÓGICA E ORGÂNICA IMPLANTADO</v>
      </c>
      <c r="V429" s="162" t="str">
        <f aca="false">VLOOKUP(U429,PRODUTOS!N:O,2,0)</f>
        <v>PLANO ESTADUAL DE PRODUÇÃO AGROECOLÓGICA E ORGÂNICA IMPLANTADO</v>
      </c>
      <c r="W429" s="162" t="str">
        <f aca="false">VLOOKUP(U429,PRODUTOS!N:Q,3,0)</f>
        <v>FAMÍLIAS</v>
      </c>
      <c r="X429" s="162" t="n">
        <f aca="false">VLOOKUP(U429,PRODUTOS!N:Q,4,0)</f>
        <v>750</v>
      </c>
      <c r="Y429" s="165" t="n">
        <f aca="false">X429/T429</f>
        <v>0.25</v>
      </c>
      <c r="Z429" s="162"/>
      <c r="AA429" s="162"/>
      <c r="AB429" s="162"/>
    </row>
    <row r="430" customFormat="false" ht="15" hidden="false" customHeight="false" outlineLevel="0" collapsed="false">
      <c r="A430" s="43" t="n">
        <v>22</v>
      </c>
      <c r="B430" s="1" t="s">
        <v>894</v>
      </c>
      <c r="C430" s="1" t="n">
        <v>1585</v>
      </c>
      <c r="D430" s="1" t="n">
        <v>15101</v>
      </c>
      <c r="E430" s="114" t="s">
        <v>848</v>
      </c>
      <c r="F430" s="162" t="n">
        <v>53650000</v>
      </c>
      <c r="G430" s="0" t="s">
        <v>900</v>
      </c>
      <c r="H430" s="163" t="n">
        <v>10</v>
      </c>
      <c r="I430" s="162"/>
      <c r="J430" s="0"/>
      <c r="K430" s="0"/>
      <c r="L430" s="0"/>
      <c r="M430" s="0"/>
      <c r="N430" s="0"/>
      <c r="O430" s="0"/>
      <c r="P430" s="0"/>
      <c r="Q430" s="0"/>
      <c r="R430" s="0"/>
      <c r="S430" s="0"/>
      <c r="T430" s="162" t="n">
        <f aca="false">SUM(H430:S430)</f>
        <v>10</v>
      </c>
      <c r="U430" s="164" t="str">
        <f aca="false">CONCATENATE(D430,G430)</f>
        <v>15101PLANOS DE REESTRUTURAÇÃO DOS APLS IMPLANTADOS</v>
      </c>
      <c r="V430" s="162" t="str">
        <f aca="false">VLOOKUP(U430,PRODUTOS!N:O,2,0)</f>
        <v>PLANOS DE REESTRUTURAÇÃO DOS APLS IMPLANTADOS</v>
      </c>
      <c r="W430" s="162" t="str">
        <f aca="false">VLOOKUP(U430,PRODUTOS!N:Q,3,0)</f>
        <v>CADEIAS PRODUTIVAS</v>
      </c>
      <c r="X430" s="162" t="n">
        <f aca="false">VLOOKUP(U430,PRODUTOS!N:Q,4,0)</f>
        <v>3</v>
      </c>
      <c r="Y430" s="165" t="n">
        <f aca="false">X430/T430</f>
        <v>0.3</v>
      </c>
      <c r="Z430" s="162"/>
      <c r="AA430" s="162"/>
      <c r="AB430" s="162"/>
    </row>
    <row r="431" customFormat="false" ht="15" hidden="false" customHeight="false" outlineLevel="0" collapsed="false">
      <c r="A431" s="43" t="n">
        <v>22</v>
      </c>
      <c r="B431" s="1" t="s">
        <v>894</v>
      </c>
      <c r="C431" s="1" t="n">
        <v>1585</v>
      </c>
      <c r="D431" s="1" t="n">
        <v>15101</v>
      </c>
      <c r="E431" s="114" t="s">
        <v>848</v>
      </c>
      <c r="F431" s="162" t="n">
        <v>53650000</v>
      </c>
      <c r="G431" s="0" t="s">
        <v>902</v>
      </c>
      <c r="H431" s="163" t="n">
        <v>10</v>
      </c>
      <c r="I431" s="162"/>
      <c r="J431" s="0"/>
      <c r="K431" s="0"/>
      <c r="L431" s="0"/>
      <c r="M431" s="0"/>
      <c r="N431" s="0"/>
      <c r="O431" s="0"/>
      <c r="P431" s="0"/>
      <c r="Q431" s="0"/>
      <c r="R431" s="0"/>
      <c r="S431" s="0"/>
      <c r="T431" s="162" t="n">
        <f aca="false">SUM(H431:S431)</f>
        <v>10</v>
      </c>
      <c r="U431" s="164" t="str">
        <f aca="false">CONCATENATE(D431,G431)</f>
        <v>15101PLANOS ELABORADOS DE REESTRUTURAÇÃO DOS APLS: OVINOCAPRINOCULTURA, PISCICULTURA, APICULTURA, CAJUCULTURA, FLORICULTURA, BACIA LEITEIRA, FRUTICULTURA, SUINOCULTURA, AVICULTURA E SOCIOBIODIVERSIDADE</v>
      </c>
      <c r="V431" s="162" t="str">
        <f aca="false">VLOOKUP(U431,PRODUTOS!N:O,2,0)</f>
        <v>PLANOS ELABORADOS DE REESTRUTURAÇÃO DOS APLS: OVINOCAPRINOCULTURA, PISCICULTURA, APICULTURA, CAJUCULTURA, FLORICULTURA, BACIA LEITEIRA, FRUTICULTURA, SUINOCULTURA, AVICULTURA E SOCIOBIODIVERSIDADE</v>
      </c>
      <c r="W431" s="162" t="str">
        <f aca="false">VLOOKUP(U431,PRODUTOS!N:Q,3,0)</f>
        <v>PLANO</v>
      </c>
      <c r="X431" s="162" t="n">
        <f aca="false">VLOOKUP(U431,PRODUTOS!N:Q,4,0)</f>
        <v>3</v>
      </c>
      <c r="Y431" s="165" t="n">
        <f aca="false">X431/T431</f>
        <v>0.3</v>
      </c>
      <c r="Z431" s="162"/>
      <c r="AA431" s="162"/>
      <c r="AB431" s="162"/>
    </row>
    <row r="432" customFormat="false" ht="15" hidden="false" customHeight="false" outlineLevel="0" collapsed="false">
      <c r="A432" s="43" t="n">
        <v>22</v>
      </c>
      <c r="B432" s="1" t="s">
        <v>877</v>
      </c>
      <c r="C432" s="1" t="n">
        <v>1516</v>
      </c>
      <c r="D432" s="1" t="n">
        <v>15101</v>
      </c>
      <c r="E432" s="114" t="s">
        <v>848</v>
      </c>
      <c r="F432" s="162" t="n">
        <v>218000000</v>
      </c>
      <c r="G432" s="0" t="s">
        <v>881</v>
      </c>
      <c r="H432" s="163" t="n">
        <v>1000</v>
      </c>
      <c r="I432" s="162"/>
      <c r="J432" s="0"/>
      <c r="K432" s="0"/>
      <c r="L432" s="0"/>
      <c r="M432" s="0"/>
      <c r="N432" s="0"/>
      <c r="O432" s="0"/>
      <c r="P432" s="0"/>
      <c r="Q432" s="0"/>
      <c r="R432" s="0"/>
      <c r="S432" s="0"/>
      <c r="T432" s="162" t="n">
        <f aca="false">SUM(H432:S432)</f>
        <v>1000</v>
      </c>
      <c r="U432" s="164" t="str">
        <f aca="false">CONCATENATE(D432,G432)</f>
        <v>15101POÇOS DESTINADOS A PRODUÇÃO PERFURADOS E EQUIPADOS</v>
      </c>
      <c r="V432" s="162" t="str">
        <f aca="false">VLOOKUP(U432,PRODUTOS!N:O,2,0)</f>
        <v>POÇOS DESTINADOS A PRODUÇÃO PERFURADOS E EQUIPADOS</v>
      </c>
      <c r="W432" s="162" t="str">
        <f aca="false">VLOOKUP(U432,PRODUTOS!N:Q,3,0)</f>
        <v>UNIDADE</v>
      </c>
      <c r="X432" s="162" t="n">
        <f aca="false">VLOOKUP(U432,PRODUTOS!N:Q,4,0)</f>
        <v>300</v>
      </c>
      <c r="Y432" s="165" t="n">
        <f aca="false">X432/T432</f>
        <v>0.3</v>
      </c>
      <c r="Z432" s="162"/>
      <c r="AA432" s="162"/>
      <c r="AB432" s="162"/>
    </row>
    <row r="433" customFormat="false" ht="15" hidden="false" customHeight="false" outlineLevel="0" collapsed="false">
      <c r="A433" s="43" t="n">
        <v>22</v>
      </c>
      <c r="B433" s="1" t="s">
        <v>863</v>
      </c>
      <c r="C433" s="1" t="n">
        <v>1635</v>
      </c>
      <c r="D433" s="1" t="n">
        <v>15101</v>
      </c>
      <c r="E433" s="114" t="s">
        <v>848</v>
      </c>
      <c r="F433" s="162" t="n">
        <v>59520000</v>
      </c>
      <c r="G433" s="0" t="s">
        <v>869</v>
      </c>
      <c r="H433" s="163" t="n">
        <v>21000</v>
      </c>
      <c r="I433" s="162"/>
      <c r="J433" s="0"/>
      <c r="K433" s="0"/>
      <c r="L433" s="0"/>
      <c r="M433" s="0"/>
      <c r="N433" s="0"/>
      <c r="O433" s="0"/>
      <c r="P433" s="0"/>
      <c r="Q433" s="0"/>
      <c r="R433" s="0"/>
      <c r="S433" s="0"/>
      <c r="T433" s="162" t="n">
        <f aca="false">SUM(H433:S433)</f>
        <v>21000</v>
      </c>
      <c r="U433" s="164" t="str">
        <f aca="false">CONCATENATE(D433,G433)</f>
        <v>15101PRODUÇÃO DA AGRICULTURA FAMILIAR ADQUIRIDA E DISTRIBUÍDA PARA FAMÍLIAS EM SITUAÇÃO DE VULNERABILIDADE ALIMENTAR</v>
      </c>
      <c r="V433" s="162" t="str">
        <f aca="false">VLOOKUP(U433,PRODUTOS!N:O,2,0)</f>
        <v>PRODUÇÃO DA AGRICULTURA FAMILIAR ADQUIRIDA E DISTRIBUÍDA PARA FAMÍLIAS EM SITUAÇÃO DE VULNERABILIDADE ALIMENTAR</v>
      </c>
      <c r="W433" s="162" t="str">
        <f aca="false">VLOOKUP(U433,PRODUTOS!N:Q,3,0)</f>
        <v>TONELADA</v>
      </c>
      <c r="X433" s="162" t="n">
        <f aca="false">VLOOKUP(U433,PRODUTOS!N:Q,4,0)</f>
        <v>10000</v>
      </c>
      <c r="Y433" s="165" t="n">
        <f aca="false">X433/T433</f>
        <v>0.476190476190476</v>
      </c>
      <c r="Z433" s="162"/>
      <c r="AA433" s="162"/>
      <c r="AB433" s="162"/>
    </row>
    <row r="434" customFormat="false" ht="15" hidden="false" customHeight="false" outlineLevel="0" collapsed="false">
      <c r="A434" s="43" t="n">
        <v>22</v>
      </c>
      <c r="B434" s="1" t="s">
        <v>863</v>
      </c>
      <c r="C434" s="1" t="n">
        <v>1635</v>
      </c>
      <c r="D434" s="1" t="n">
        <v>15101</v>
      </c>
      <c r="E434" s="114" t="s">
        <v>848</v>
      </c>
      <c r="F434" s="162" t="n">
        <v>59520000</v>
      </c>
      <c r="G434" s="0" t="s">
        <v>871</v>
      </c>
      <c r="H434" s="163" t="n">
        <v>11</v>
      </c>
      <c r="I434" s="162"/>
      <c r="J434" s="0"/>
      <c r="K434" s="0"/>
      <c r="L434" s="0"/>
      <c r="M434" s="0"/>
      <c r="N434" s="0"/>
      <c r="O434" s="0"/>
      <c r="P434" s="0"/>
      <c r="Q434" s="0"/>
      <c r="R434" s="0"/>
      <c r="S434" s="0"/>
      <c r="T434" s="162" t="n">
        <f aca="false">SUM(H434:S434)</f>
        <v>11</v>
      </c>
      <c r="U434" s="164" t="str">
        <f aca="false">CONCATENATE(D434,G434)</f>
        <v>15101REDE DE ARMAZENAMENTO DA PRODUÇÃO FAMILIAR ESTRUTURADA</v>
      </c>
      <c r="V434" s="162" t="str">
        <f aca="false">VLOOKUP(U434,PRODUTOS!N:O,2,0)</f>
        <v>REDE DE ARMAZENAMENTO DA PRODUÇÃO FAMILIAR ESTRUTURADA</v>
      </c>
      <c r="W434" s="162" t="str">
        <f aca="false">VLOOKUP(U434,PRODUTOS!N:Q,3,0)</f>
        <v>UNIDADE</v>
      </c>
      <c r="X434" s="162" t="n">
        <f aca="false">VLOOKUP(U434,PRODUTOS!N:Q,4,0)</f>
        <v>3</v>
      </c>
      <c r="Y434" s="165" t="n">
        <f aca="false">X434/T434</f>
        <v>0.272727272727273</v>
      </c>
      <c r="Z434" s="162"/>
      <c r="AA434" s="162"/>
      <c r="AB434" s="162"/>
    </row>
    <row r="435" customFormat="false" ht="15" hidden="false" customHeight="false" outlineLevel="0" collapsed="false">
      <c r="A435" s="43" t="n">
        <v>22</v>
      </c>
      <c r="B435" s="1" t="s">
        <v>909</v>
      </c>
      <c r="C435" s="1" t="n">
        <v>1582</v>
      </c>
      <c r="D435" s="1" t="n">
        <v>15101</v>
      </c>
      <c r="E435" s="114" t="s">
        <v>848</v>
      </c>
      <c r="F435" s="162" t="n">
        <v>1091000</v>
      </c>
      <c r="G435" s="0" t="s">
        <v>912</v>
      </c>
      <c r="H435" s="163" t="n">
        <v>16</v>
      </c>
      <c r="I435" s="162"/>
      <c r="J435" s="0"/>
      <c r="K435" s="0"/>
      <c r="L435" s="0"/>
      <c r="M435" s="0"/>
      <c r="N435" s="0"/>
      <c r="O435" s="0"/>
      <c r="P435" s="0"/>
      <c r="Q435" s="0"/>
      <c r="R435" s="0"/>
      <c r="S435" s="0"/>
      <c r="T435" s="162" t="n">
        <f aca="false">SUM(H435:S435)</f>
        <v>16</v>
      </c>
      <c r="U435" s="164" t="str">
        <f aca="false">CONCATENATE(D435,G435)</f>
        <v>15101REUNIÕES REALIZADAS DA REDE DE COLEGIADOS TERRITORIAIS</v>
      </c>
      <c r="V435" s="162" t="str">
        <f aca="false">VLOOKUP(U435,PRODUTOS!N:O,2,0)</f>
        <v>REUNIÕES REALIZADAS DA REDE DE COLEGIADOS TERRITORIAIS</v>
      </c>
      <c r="W435" s="162" t="str">
        <f aca="false">VLOOKUP(U435,PRODUTOS!N:Q,3,0)</f>
        <v>UNIDADE</v>
      </c>
      <c r="X435" s="162" t="n">
        <f aca="false">VLOOKUP(U435,PRODUTOS!N:Q,4,0)</f>
        <v>4</v>
      </c>
      <c r="Y435" s="165" t="n">
        <f aca="false">X435/T435</f>
        <v>0.25</v>
      </c>
      <c r="Z435" s="162"/>
      <c r="AA435" s="162"/>
      <c r="AB435" s="162"/>
    </row>
    <row r="436" customFormat="false" ht="15" hidden="false" customHeight="false" outlineLevel="0" collapsed="false">
      <c r="A436" s="43" t="n">
        <v>22</v>
      </c>
      <c r="B436" s="1" t="s">
        <v>909</v>
      </c>
      <c r="C436" s="1" t="n">
        <v>1582</v>
      </c>
      <c r="D436" s="1" t="n">
        <v>15101</v>
      </c>
      <c r="E436" s="114" t="s">
        <v>848</v>
      </c>
      <c r="F436" s="162" t="n">
        <v>1091000</v>
      </c>
      <c r="G436" s="0" t="s">
        <v>913</v>
      </c>
      <c r="H436" s="163" t="n">
        <v>144</v>
      </c>
      <c r="I436" s="162"/>
      <c r="J436" s="0"/>
      <c r="K436" s="0"/>
      <c r="L436" s="0"/>
      <c r="M436" s="0"/>
      <c r="N436" s="0"/>
      <c r="O436" s="0"/>
      <c r="P436" s="0"/>
      <c r="Q436" s="0"/>
      <c r="R436" s="0"/>
      <c r="S436" s="0"/>
      <c r="T436" s="162" t="n">
        <f aca="false">SUM(H436:S436)</f>
        <v>144</v>
      </c>
      <c r="U436" s="164" t="str">
        <f aca="false">CONCATENATE(D436,G436)</f>
        <v>15101REUNIÕES REALIZADAS DAS CÂMARAS SETORIAIS</v>
      </c>
      <c r="V436" s="162" t="str">
        <f aca="false">VLOOKUP(U436,PRODUTOS!N:O,2,0)</f>
        <v>REUNIÕES REALIZADAS DAS CÂMARAS SETORIAIS</v>
      </c>
      <c r="W436" s="162" t="str">
        <f aca="false">VLOOKUP(U436,PRODUTOS!N:Q,3,0)</f>
        <v>UNIDADE</v>
      </c>
      <c r="X436" s="162" t="n">
        <f aca="false">VLOOKUP(U436,PRODUTOS!N:Q,4,0)</f>
        <v>48</v>
      </c>
      <c r="Y436" s="165" t="n">
        <f aca="false">X436/T436</f>
        <v>0.333333333333333</v>
      </c>
      <c r="Z436" s="162"/>
      <c r="AA436" s="162"/>
      <c r="AB436" s="162"/>
    </row>
    <row r="437" customFormat="false" ht="15" hidden="false" customHeight="false" outlineLevel="0" collapsed="false">
      <c r="A437" s="43" t="n">
        <v>22</v>
      </c>
      <c r="B437" s="1" t="s">
        <v>909</v>
      </c>
      <c r="C437" s="1" t="n">
        <v>1582</v>
      </c>
      <c r="D437" s="1" t="n">
        <v>15101</v>
      </c>
      <c r="E437" s="114" t="s">
        <v>848</v>
      </c>
      <c r="F437" s="162" t="n">
        <v>1091000</v>
      </c>
      <c r="G437" s="0" t="s">
        <v>914</v>
      </c>
      <c r="H437" s="163" t="n">
        <v>24</v>
      </c>
      <c r="I437" s="162"/>
      <c r="J437" s="0"/>
      <c r="K437" s="0"/>
      <c r="L437" s="0"/>
      <c r="M437" s="0"/>
      <c r="N437" s="0"/>
      <c r="O437" s="0"/>
      <c r="P437" s="0"/>
      <c r="Q437" s="0"/>
      <c r="R437" s="0"/>
      <c r="S437" s="0"/>
      <c r="T437" s="162" t="n">
        <f aca="false">SUM(H437:S437)</f>
        <v>24</v>
      </c>
      <c r="U437" s="164" t="str">
        <f aca="false">CONCATENATE(D437,G437)</f>
        <v>15101REUNIÕES REALIZADAS DO CONSELHO ESTADUAL DE DESENVOLVIMENTO RURAL E POLITICA AGRÍCOLA - CEDERPA</v>
      </c>
      <c r="V437" s="162" t="str">
        <f aca="false">VLOOKUP(U437,PRODUTOS!N:O,2,0)</f>
        <v>REUNIÕES REALIZADAS DO CONSELHO ESTADUAL DE DESENVOLVIMENTO RURAL E POLITICA AGRÍCOLA - CEDERPA</v>
      </c>
      <c r="W437" s="162" t="str">
        <f aca="false">VLOOKUP(U437,PRODUTOS!N:Q,3,0)</f>
        <v>UNIDADE</v>
      </c>
      <c r="X437" s="162" t="n">
        <f aca="false">VLOOKUP(U437,PRODUTOS!N:Q,4,0)</f>
        <v>6</v>
      </c>
      <c r="Y437" s="165" t="n">
        <f aca="false">X437/T437</f>
        <v>0.25</v>
      </c>
      <c r="Z437" s="162"/>
      <c r="AA437" s="162"/>
      <c r="AB437" s="162"/>
    </row>
    <row r="438" customFormat="false" ht="15" hidden="false" customHeight="false" outlineLevel="0" collapsed="false">
      <c r="A438" s="43" t="n">
        <v>22</v>
      </c>
      <c r="B438" s="1" t="s">
        <v>863</v>
      </c>
      <c r="C438" s="1" t="n">
        <v>1635</v>
      </c>
      <c r="D438" s="1" t="n">
        <v>15101</v>
      </c>
      <c r="E438" s="114" t="s">
        <v>848</v>
      </c>
      <c r="F438" s="162" t="n">
        <v>59520000</v>
      </c>
      <c r="G438" s="0" t="s">
        <v>872</v>
      </c>
      <c r="H438" s="163" t="n">
        <v>44</v>
      </c>
      <c r="I438" s="162"/>
      <c r="J438" s="0"/>
      <c r="K438" s="0"/>
      <c r="L438" s="0"/>
      <c r="M438" s="0"/>
      <c r="N438" s="0"/>
      <c r="O438" s="0"/>
      <c r="P438" s="0"/>
      <c r="Q438" s="0"/>
      <c r="R438" s="0"/>
      <c r="S438" s="0"/>
      <c r="T438" s="162" t="n">
        <f aca="false">SUM(H438:S438)</f>
        <v>44</v>
      </c>
      <c r="U438" s="164" t="str">
        <f aca="false">CONCATENATE(D438,G438)</f>
        <v>15101REUNIÕES TERRITORIAIS REALIZADAS PARA PLANEJAMENTO DAS AÇÕES DO PAA</v>
      </c>
      <c r="V438" s="162" t="str">
        <f aca="false">VLOOKUP(U438,PRODUTOS!N:O,2,0)</f>
        <v>REUNIÕES TERRITORIAIS REALIZADAS PARA PLANEJAMENTO DAS AÇÕES DO PAA</v>
      </c>
      <c r="W438" s="162" t="str">
        <f aca="false">VLOOKUP(U438,PRODUTOS!N:Q,3,0)</f>
        <v>UNIDADE</v>
      </c>
      <c r="X438" s="162" t="n">
        <f aca="false">VLOOKUP(U438,PRODUTOS!N:Q,4,0)</f>
        <v>15</v>
      </c>
      <c r="Y438" s="165" t="n">
        <f aca="false">X438/T438</f>
        <v>0.340909090909091</v>
      </c>
      <c r="Z438" s="162"/>
      <c r="AA438" s="162"/>
      <c r="AB438" s="162"/>
    </row>
    <row r="439" customFormat="false" ht="15" hidden="false" customHeight="false" outlineLevel="0" collapsed="false">
      <c r="A439" s="43" t="n">
        <v>22</v>
      </c>
      <c r="B439" s="1" t="s">
        <v>909</v>
      </c>
      <c r="C439" s="1" t="n">
        <v>1582</v>
      </c>
      <c r="D439" s="1" t="n">
        <v>15101</v>
      </c>
      <c r="E439" s="114" t="s">
        <v>848</v>
      </c>
      <c r="F439" s="162" t="n">
        <v>1091000</v>
      </c>
      <c r="G439" s="0" t="s">
        <v>915</v>
      </c>
      <c r="H439" s="163" t="n">
        <v>120</v>
      </c>
      <c r="I439" s="162"/>
      <c r="J439" s="0"/>
      <c r="K439" s="0"/>
      <c r="L439" s="0"/>
      <c r="M439" s="0"/>
      <c r="N439" s="0"/>
      <c r="O439" s="0"/>
      <c r="P439" s="0"/>
      <c r="Q439" s="0"/>
      <c r="R439" s="0"/>
      <c r="S439" s="0"/>
      <c r="T439" s="162" t="n">
        <f aca="false">SUM(H439:S439)</f>
        <v>120</v>
      </c>
      <c r="U439" s="164" t="str">
        <f aca="false">CONCATENATE(D439,G439)</f>
        <v>15101SECRETARIAS MUNICIPAIS DE AGRICULTURA ESTRUTURADAS</v>
      </c>
      <c r="V439" s="162" t="str">
        <f aca="false">VLOOKUP(U439,PRODUTOS!N:O,2,0)</f>
        <v>SECRETARIAS MUNICIPAIS DE AGRICULTURA ESTRUTURADAS</v>
      </c>
      <c r="W439" s="162" t="str">
        <f aca="false">VLOOKUP(U439,PRODUTOS!N:Q,3,0)</f>
        <v>UNIDADE</v>
      </c>
      <c r="X439" s="162" t="n">
        <f aca="false">VLOOKUP(U439,PRODUTOS!N:Q,4,0)</f>
        <v>30</v>
      </c>
      <c r="Y439" s="165" t="n">
        <f aca="false">X439/T439</f>
        <v>0.25</v>
      </c>
      <c r="Z439" s="162"/>
      <c r="AA439" s="162"/>
      <c r="AB439" s="162"/>
    </row>
    <row r="440" customFormat="false" ht="15" hidden="false" customHeight="false" outlineLevel="0" collapsed="false">
      <c r="A440" s="43" t="n">
        <v>22</v>
      </c>
      <c r="B440" s="1" t="s">
        <v>857</v>
      </c>
      <c r="C440" s="1" t="n">
        <v>1569</v>
      </c>
      <c r="D440" s="1" t="n">
        <v>15101</v>
      </c>
      <c r="E440" s="114" t="s">
        <v>848</v>
      </c>
      <c r="F440" s="162" t="n">
        <v>162951000</v>
      </c>
      <c r="G440" s="0" t="s">
        <v>927</v>
      </c>
      <c r="H440" s="163" t="n">
        <v>5700</v>
      </c>
      <c r="I440" s="162"/>
      <c r="J440" s="0"/>
      <c r="K440" s="0"/>
      <c r="L440" s="0"/>
      <c r="M440" s="0"/>
      <c r="N440" s="0"/>
      <c r="O440" s="0"/>
      <c r="P440" s="0"/>
      <c r="Q440" s="0"/>
      <c r="R440" s="0"/>
      <c r="S440" s="0"/>
      <c r="T440" s="162" t="n">
        <f aca="false">SUM(H440:S440)</f>
        <v>5700</v>
      </c>
      <c r="U440" s="164" t="str">
        <f aca="false">CONCATENATE(D440,G440)</f>
        <v>15101SEMENTES ADQUIRIDAS E DISTRIBUÍDAS</v>
      </c>
      <c r="V440" s="162" t="str">
        <f aca="false">VLOOKUP(U440,PRODUTOS!N:O,2,0)</f>
        <v>SEMENTES ADQUIRIDAS E DISTRIBUÍDAS</v>
      </c>
      <c r="W440" s="162" t="str">
        <f aca="false">VLOOKUP(U440,PRODUTOS!N:Q,3,0)</f>
        <v>TONELADA</v>
      </c>
      <c r="X440" s="162" t="n">
        <f aca="false">VLOOKUP(U440,PRODUTOS!N:Q,4,0)</f>
        <v>700</v>
      </c>
      <c r="Y440" s="165" t="n">
        <f aca="false">X440/T440</f>
        <v>0.12280701754386</v>
      </c>
      <c r="Z440" s="162"/>
      <c r="AA440" s="162"/>
      <c r="AB440" s="162"/>
    </row>
    <row r="441" customFormat="false" ht="15" hidden="false" customHeight="false" outlineLevel="0" collapsed="false">
      <c r="A441" s="43" t="n">
        <v>22</v>
      </c>
      <c r="B441" s="1" t="s">
        <v>909</v>
      </c>
      <c r="C441" s="1" t="n">
        <v>1582</v>
      </c>
      <c r="D441" s="1" t="n">
        <v>15101</v>
      </c>
      <c r="E441" s="114" t="s">
        <v>848</v>
      </c>
      <c r="F441" s="162" t="n">
        <v>1091000</v>
      </c>
      <c r="G441" s="0" t="s">
        <v>916</v>
      </c>
      <c r="H441" s="166"/>
      <c r="I441" s="162"/>
      <c r="J441" s="0"/>
      <c r="K441" s="0"/>
      <c r="L441" s="162" t="n">
        <v>4</v>
      </c>
      <c r="M441" s="0"/>
      <c r="N441" s="0"/>
      <c r="O441" s="0"/>
      <c r="P441" s="0"/>
      <c r="Q441" s="0"/>
      <c r="R441" s="0"/>
      <c r="S441" s="0"/>
      <c r="T441" s="162" t="n">
        <f aca="false">SUM(H441:S441)</f>
        <v>4</v>
      </c>
      <c r="U441" s="164" t="str">
        <f aca="false">CONCATENATE(D441,G441)</f>
        <v>15101SEMINÁRIO ESTADUAL DOS SECRETÁRIOS MUNICIPAIS DE AGRICULTURA REALIZADO</v>
      </c>
      <c r="V441" s="162" t="str">
        <f aca="false">VLOOKUP(U441,PRODUTOS!N:O,2,0)</f>
        <v>SEMINÁRIO ESTADUAL DOS SECRETÁRIOS MUNICIPAIS DE AGRICULTURA REALIZADO</v>
      </c>
      <c r="W441" s="162" t="str">
        <f aca="false">VLOOKUP(U441,PRODUTOS!N:Q,3,0)</f>
        <v>UNIDADE</v>
      </c>
      <c r="X441" s="162" t="n">
        <f aca="false">VLOOKUP(U441,PRODUTOS!N:Q,4,0)</f>
        <v>1</v>
      </c>
      <c r="Y441" s="165" t="n">
        <f aca="false">X441/T441</f>
        <v>0.25</v>
      </c>
      <c r="Z441" s="162"/>
      <c r="AA441" s="162"/>
      <c r="AB441" s="162"/>
    </row>
    <row r="442" customFormat="false" ht="15" hidden="false" customHeight="false" outlineLevel="0" collapsed="false">
      <c r="A442" s="43" t="n">
        <v>22</v>
      </c>
      <c r="B442" s="1" t="s">
        <v>877</v>
      </c>
      <c r="C442" s="1" t="n">
        <v>1516</v>
      </c>
      <c r="D442" s="1" t="n">
        <v>15101</v>
      </c>
      <c r="E442" s="114" t="s">
        <v>848</v>
      </c>
      <c r="F442" s="162" t="n">
        <v>218000000</v>
      </c>
      <c r="G442" s="0" t="s">
        <v>882</v>
      </c>
      <c r="H442" s="163" t="n">
        <v>300</v>
      </c>
      <c r="I442" s="162"/>
      <c r="J442" s="0"/>
      <c r="K442" s="0"/>
      <c r="L442" s="0"/>
      <c r="M442" s="0"/>
      <c r="N442" s="0"/>
      <c r="O442" s="0"/>
      <c r="P442" s="0"/>
      <c r="Q442" s="0"/>
      <c r="R442" s="0"/>
      <c r="S442" s="0"/>
      <c r="T442" s="162" t="n">
        <f aca="false">SUM(H442:S442)</f>
        <v>300</v>
      </c>
      <c r="U442" s="164" t="str">
        <f aca="false">CONCATENATE(D442,G442)</f>
        <v>15101SISTEMA SIMPLIFICADO COLETIVO DE ABASTECIMENTO D'AGUA CONSTRUÍDO</v>
      </c>
      <c r="V442" s="162" t="str">
        <f aca="false">VLOOKUP(U442,PRODUTOS!N:O,2,0)</f>
        <v>SISTEMA SIMPLIFICADO COLETIVO DE ABASTECIMENTO D'AGUA CONSTRUÍDO</v>
      </c>
      <c r="W442" s="162" t="str">
        <f aca="false">VLOOKUP(U442,PRODUTOS!N:Q,3,0)</f>
        <v>SISTEMA</v>
      </c>
      <c r="X442" s="162" t="n">
        <f aca="false">VLOOKUP(U442,PRODUTOS!N:Q,4,0)</f>
        <v>68</v>
      </c>
      <c r="Y442" s="165" t="n">
        <f aca="false">X442/T442</f>
        <v>0.226666666666667</v>
      </c>
      <c r="Z442" s="162"/>
      <c r="AA442" s="162"/>
      <c r="AB442" s="162"/>
    </row>
    <row r="443" customFormat="false" ht="15" hidden="false" customHeight="false" outlineLevel="0" collapsed="false">
      <c r="A443" s="43" t="n">
        <v>22</v>
      </c>
      <c r="B443" s="1" t="s">
        <v>857</v>
      </c>
      <c r="C443" s="1" t="n">
        <v>1569</v>
      </c>
      <c r="D443" s="1" t="n">
        <v>15101</v>
      </c>
      <c r="E443" s="114" t="s">
        <v>848</v>
      </c>
      <c r="F443" s="162" t="n">
        <v>162951000</v>
      </c>
      <c r="G443" s="0" t="s">
        <v>907</v>
      </c>
      <c r="H443" s="163" t="n">
        <v>5000</v>
      </c>
      <c r="I443" s="162"/>
      <c r="J443" s="0"/>
      <c r="K443" s="0"/>
      <c r="L443" s="0"/>
      <c r="M443" s="0"/>
      <c r="N443" s="0"/>
      <c r="O443" s="0"/>
      <c r="P443" s="0"/>
      <c r="Q443" s="0"/>
      <c r="R443" s="0"/>
      <c r="S443" s="0"/>
      <c r="T443" s="162" t="n">
        <f aca="false">SUM(H443:S443)</f>
        <v>5000</v>
      </c>
      <c r="U443" s="164" t="str">
        <f aca="false">CONCATENATE(D443,G443)</f>
        <v>15101SISTEMAS DE IRRIGAÇÃO ADEQUADOS À AGRICULTURA DE BASE FAMILIAR IMPLANTADOS</v>
      </c>
      <c r="V443" s="162" t="str">
        <f aca="false">VLOOKUP(U443,PRODUTOS!N:O,2,0)</f>
        <v>SISTEMAS DE IRRIGAÇÃO ADEQUADOS À AGRICULTURA DE BASE FAMILIAR IMPLANTADOS</v>
      </c>
      <c r="W443" s="162" t="str">
        <f aca="false">VLOOKUP(U443,PRODUTOS!N:Q,3,0)</f>
        <v>FAMÍLIAS</v>
      </c>
      <c r="X443" s="162" t="n">
        <f aca="false">VLOOKUP(U443,PRODUTOS!N:Q,4,0)</f>
        <v>500</v>
      </c>
      <c r="Y443" s="165" t="n">
        <f aca="false">X443/T443</f>
        <v>0.1</v>
      </c>
      <c r="Z443" s="162"/>
      <c r="AA443" s="162"/>
      <c r="AB443" s="162"/>
    </row>
    <row r="444" customFormat="false" ht="15" hidden="false" customHeight="false" outlineLevel="0" collapsed="false">
      <c r="A444" s="43" t="n">
        <v>22</v>
      </c>
      <c r="B444" s="1" t="s">
        <v>894</v>
      </c>
      <c r="C444" s="1" t="n">
        <v>1585</v>
      </c>
      <c r="D444" s="1" t="n">
        <v>15101</v>
      </c>
      <c r="E444" s="114" t="s">
        <v>848</v>
      </c>
      <c r="F444" s="162" t="n">
        <v>53650000</v>
      </c>
      <c r="G444" s="0" t="s">
        <v>903</v>
      </c>
      <c r="H444" s="166"/>
      <c r="I444" s="162"/>
      <c r="J444" s="0"/>
      <c r="K444" s="0"/>
      <c r="L444" s="0" t="n">
        <v>1</v>
      </c>
      <c r="M444" s="0"/>
      <c r="N444" s="0"/>
      <c r="O444" s="0"/>
      <c r="P444" s="0"/>
      <c r="Q444" s="0"/>
      <c r="R444" s="0" t="n">
        <v>1</v>
      </c>
      <c r="S444" s="0"/>
      <c r="T444" s="162" t="n">
        <f aca="false">SUM(H444:S444)</f>
        <v>2</v>
      </c>
      <c r="U444" s="164" t="str">
        <f aca="false">CONCATENATE(D444,G444)</f>
        <v>15101UNIDADES DE PRODUÇÃO DE ALEVINOS REESTRUTURADOS</v>
      </c>
      <c r="V444" s="162" t="str">
        <f aca="false">VLOOKUP(U444,PRODUTOS!N:O,2,0)</f>
        <v>UNIDADES DE PRODUÇÃO DE ALEVINOS REESTRUTURADOS</v>
      </c>
      <c r="W444" s="162" t="str">
        <f aca="false">VLOOKUP(U444,PRODUTOS!N:Q,3,0)</f>
        <v>UNIDADE</v>
      </c>
      <c r="X444" s="162" t="n">
        <f aca="false">VLOOKUP(U444,PRODUTOS!N:Q,4,0)</f>
        <v>1</v>
      </c>
      <c r="Y444" s="165" t="n">
        <f aca="false">X444/T444</f>
        <v>0.5</v>
      </c>
      <c r="Z444" s="162"/>
      <c r="AA444" s="162"/>
      <c r="AB444" s="162"/>
    </row>
    <row r="445" customFormat="false" ht="15" hidden="false" customHeight="false" outlineLevel="0" collapsed="false">
      <c r="A445" s="43" t="n">
        <v>22</v>
      </c>
      <c r="B445" s="1" t="s">
        <v>884</v>
      </c>
      <c r="C445" s="1" t="n">
        <v>1613</v>
      </c>
      <c r="D445" s="1" t="n">
        <v>15101</v>
      </c>
      <c r="E445" s="114" t="s">
        <v>848</v>
      </c>
      <c r="F445" s="162" t="n">
        <v>14189500</v>
      </c>
      <c r="G445" s="0" t="s">
        <v>885</v>
      </c>
      <c r="H445" s="163" t="n">
        <v>471</v>
      </c>
      <c r="I445" s="162"/>
      <c r="J445" s="0"/>
      <c r="K445" s="0"/>
      <c r="L445" s="0"/>
      <c r="M445" s="0"/>
      <c r="N445" s="0"/>
      <c r="O445" s="0"/>
      <c r="P445" s="0"/>
      <c r="Q445" s="0"/>
      <c r="R445" s="0"/>
      <c r="S445" s="0"/>
      <c r="T445" s="162" t="n">
        <f aca="false">SUM(H445:S445)</f>
        <v>471</v>
      </c>
      <c r="U445" s="164" t="str">
        <f aca="false">CONCATENATE(D445,G445)</f>
        <v>15101UNIDADES HABITACIONAIS CONSTRUÍDAS</v>
      </c>
      <c r="V445" s="162" t="str">
        <f aca="false">VLOOKUP(U445,PRODUTOS!N:O,2,0)</f>
        <v>UNIDADES HABITACIONAIS CONSTRUÍDAS</v>
      </c>
      <c r="W445" s="162" t="str">
        <f aca="false">VLOOKUP(U445,PRODUTOS!N:Q,3,0)</f>
        <v>DOMICÍLIOS</v>
      </c>
      <c r="X445" s="162" t="n">
        <f aca="false">VLOOKUP(U445,PRODUTOS!N:Q,4,0)</f>
        <v>471</v>
      </c>
      <c r="Y445" s="165" t="n">
        <f aca="false">X445/T445</f>
        <v>1</v>
      </c>
      <c r="Z445" s="162"/>
      <c r="AA445" s="162"/>
      <c r="AB445" s="162"/>
    </row>
    <row r="446" customFormat="false" ht="15" hidden="false" customHeight="false" outlineLevel="0" collapsed="false">
      <c r="A446" s="43" t="n">
        <v>22</v>
      </c>
      <c r="B446" s="1" t="s">
        <v>909</v>
      </c>
      <c r="C446" s="1" t="n">
        <v>1582</v>
      </c>
      <c r="D446" s="1" t="n">
        <v>15101</v>
      </c>
      <c r="E446" s="114" t="s">
        <v>848</v>
      </c>
      <c r="F446" s="162" t="n">
        <v>1091000</v>
      </c>
      <c r="G446" s="0" t="s">
        <v>917</v>
      </c>
      <c r="H446" s="163" t="n">
        <v>48</v>
      </c>
      <c r="I446" s="162"/>
      <c r="J446" s="0"/>
      <c r="K446" s="0"/>
      <c r="L446" s="0"/>
      <c r="M446" s="0"/>
      <c r="N446" s="0"/>
      <c r="O446" s="0"/>
      <c r="P446" s="0"/>
      <c r="Q446" s="0"/>
      <c r="R446" s="0"/>
      <c r="S446" s="0"/>
      <c r="T446" s="162" t="n">
        <f aca="false">SUM(H446:S446)</f>
        <v>48</v>
      </c>
      <c r="U446" s="164" t="str">
        <f aca="false">CONCATENATE(D446,G446)</f>
        <v>15101VISITAS ÀS EMPRESAS PRESTADORAS DOS SERVIÇOS DE ATER REALIZADAS</v>
      </c>
      <c r="V446" s="162" t="str">
        <f aca="false">VLOOKUP(U446,PRODUTOS!N:O,2,0)</f>
        <v>VISITAS ÀS EMPRESAS PRESTADORAS DOS SERVIÇOS DE ATER REALIZADAS</v>
      </c>
      <c r="W446" s="162" t="str">
        <f aca="false">VLOOKUP(U446,PRODUTOS!N:Q,3,0)</f>
        <v>UNIDADE</v>
      </c>
      <c r="X446" s="162" t="n">
        <f aca="false">VLOOKUP(U446,PRODUTOS!N:Q,4,0)</f>
        <v>12</v>
      </c>
      <c r="Y446" s="165" t="n">
        <f aca="false">X446/T446</f>
        <v>0.25</v>
      </c>
      <c r="Z446" s="162"/>
      <c r="AA446" s="162"/>
      <c r="AB446" s="162"/>
    </row>
    <row r="447" customFormat="false" ht="15" hidden="false" customHeight="false" outlineLevel="0" collapsed="false">
      <c r="A447" s="43" t="n">
        <v>23</v>
      </c>
      <c r="B447" s="1" t="s">
        <v>929</v>
      </c>
      <c r="C447" s="1" t="n">
        <v>1565</v>
      </c>
      <c r="D447" s="1" t="n">
        <v>15101</v>
      </c>
      <c r="E447" s="114" t="s">
        <v>848</v>
      </c>
      <c r="F447" s="162" t="n">
        <v>30100000</v>
      </c>
      <c r="G447" s="0" t="s">
        <v>930</v>
      </c>
      <c r="H447" s="166"/>
      <c r="I447" s="162"/>
      <c r="J447" s="0"/>
      <c r="K447" s="0"/>
      <c r="L447" s="0"/>
      <c r="M447" s="0"/>
      <c r="N447" s="0"/>
      <c r="O447" s="0"/>
      <c r="P447" s="0"/>
      <c r="Q447" s="0"/>
      <c r="R447" s="0" t="n">
        <v>1</v>
      </c>
      <c r="S447" s="0" t="n">
        <v>1</v>
      </c>
      <c r="T447" s="162" t="n">
        <f aca="false">SUM(H447:S447)</f>
        <v>2</v>
      </c>
      <c r="U447" s="164" t="str">
        <f aca="false">CONCATENATE(D447,G447)</f>
        <v>15101AGENDA ESTRATÉGICA SUSTENTÁVEL DE INCLUSÃO SOCIAL E PRODUTIVA PARA A REGIÃO DO MATOPIBA ELABORADA E EXECUTADA</v>
      </c>
      <c r="V447" s="162" t="str">
        <f aca="false">VLOOKUP(U447,PRODUTOS!N:O,2,0)</f>
        <v>AGENDA ESTRATÉGICA SUSTENTÁVEL DE INCLUSÃO SOCIAL E PRODUTIVA PARA A REGIÃO DO MATOPIBA ELABORADA E EXECUTADA</v>
      </c>
      <c r="W447" s="162" t="str">
        <f aca="false">VLOOKUP(U447,PRODUTOS!N:Q,3,0)</f>
        <v>UNIDADE</v>
      </c>
      <c r="X447" s="162" t="n">
        <f aca="false">VLOOKUP(U447,PRODUTOS!N:Q,4,0)</f>
        <v>1</v>
      </c>
      <c r="Y447" s="165" t="n">
        <f aca="false">X447/T447</f>
        <v>0.5</v>
      </c>
      <c r="Z447" s="162"/>
      <c r="AA447" s="162"/>
      <c r="AB447" s="162"/>
    </row>
    <row r="448" customFormat="false" ht="15" hidden="false" customHeight="false" outlineLevel="0" collapsed="false">
      <c r="A448" s="43" t="n">
        <v>23</v>
      </c>
      <c r="B448" s="1" t="s">
        <v>950</v>
      </c>
      <c r="C448" s="1" t="n">
        <v>1600</v>
      </c>
      <c r="D448" s="1" t="n">
        <v>15101</v>
      </c>
      <c r="E448" s="114" t="s">
        <v>848</v>
      </c>
      <c r="F448" s="162" t="n">
        <v>6000000</v>
      </c>
      <c r="G448" s="0" t="s">
        <v>951</v>
      </c>
      <c r="H448" s="163" t="n">
        <v>100</v>
      </c>
      <c r="I448" s="162"/>
      <c r="J448" s="0"/>
      <c r="K448" s="0"/>
      <c r="L448" s="0"/>
      <c r="M448" s="0"/>
      <c r="N448" s="0"/>
      <c r="O448" s="0"/>
      <c r="P448" s="0"/>
      <c r="Q448" s="0"/>
      <c r="R448" s="0"/>
      <c r="S448" s="0"/>
      <c r="T448" s="162" t="n">
        <f aca="false">SUM(H448:S448)</f>
        <v>100</v>
      </c>
      <c r="U448" s="164" t="str">
        <f aca="false">CONCATENATE(D448,G448)</f>
        <v>15101AMPLIAÇÃO DA ADOÇÃO DO SISTEMA DE PLANTIO DIRETO</v>
      </c>
      <c r="V448" s="162" t="str">
        <f aca="false">VLOOKUP(U448,PRODUTOS!N:O,2,0)</f>
        <v>AMPLIAÇÃO DA ADOÇÃO DO SISTEMA DE PLANTIO DIRETO</v>
      </c>
      <c r="W448" s="162" t="str">
        <f aca="false">VLOOKUP(U448,PRODUTOS!N:Q,3,0)</f>
        <v>UNIDADE</v>
      </c>
      <c r="X448" s="162" t="n">
        <f aca="false">VLOOKUP(U448,PRODUTOS!N:Q,4,0)</f>
        <v>25</v>
      </c>
      <c r="Y448" s="165" t="n">
        <f aca="false">X448/T448</f>
        <v>0.25</v>
      </c>
      <c r="Z448" s="162"/>
      <c r="AA448" s="162"/>
      <c r="AB448" s="162"/>
    </row>
    <row r="449" customFormat="false" ht="15" hidden="false" customHeight="false" outlineLevel="0" collapsed="false">
      <c r="A449" s="43" t="n">
        <v>23</v>
      </c>
      <c r="B449" s="1" t="s">
        <v>950</v>
      </c>
      <c r="C449" s="1" t="n">
        <v>1600</v>
      </c>
      <c r="D449" s="1" t="n">
        <v>15101</v>
      </c>
      <c r="E449" s="114" t="s">
        <v>848</v>
      </c>
      <c r="F449" s="162" t="n">
        <v>6000000</v>
      </c>
      <c r="G449" s="0" t="s">
        <v>952</v>
      </c>
      <c r="H449" s="163" t="n">
        <v>400</v>
      </c>
      <c r="I449" s="162"/>
      <c r="J449" s="0"/>
      <c r="K449" s="0"/>
      <c r="L449" s="0"/>
      <c r="M449" s="0"/>
      <c r="N449" s="0"/>
      <c r="O449" s="0"/>
      <c r="P449" s="0"/>
      <c r="Q449" s="0"/>
      <c r="R449" s="0"/>
      <c r="S449" s="0"/>
      <c r="T449" s="162" t="n">
        <f aca="false">SUM(H449:S449)</f>
        <v>400</v>
      </c>
      <c r="U449" s="164" t="str">
        <f aca="false">CONCATENATE(D449,G449)</f>
        <v>15101ÁREAS DEGRADADAS E DE PASTAGENS MAPEADAS E RECUPERADAS</v>
      </c>
      <c r="V449" s="162" t="str">
        <f aca="false">VLOOKUP(U449,PRODUTOS!N:O,2,0)</f>
        <v>ÁREAS DEGRADADAS E DE PASTAGENS MAPEADAS E RECUPERADAS</v>
      </c>
      <c r="W449" s="162" t="str">
        <f aca="false">VLOOKUP(U449,PRODUTOS!N:Q,3,0)</f>
        <v>ÁREA</v>
      </c>
      <c r="X449" s="162" t="n">
        <f aca="false">VLOOKUP(U449,PRODUTOS!N:Q,4,0)</f>
        <v>100</v>
      </c>
      <c r="Y449" s="165" t="n">
        <f aca="false">X449/T449</f>
        <v>0.25</v>
      </c>
      <c r="Z449" s="162"/>
      <c r="AA449" s="162"/>
      <c r="AB449" s="162"/>
    </row>
    <row r="450" customFormat="false" ht="15" hidden="false" customHeight="false" outlineLevel="0" collapsed="false">
      <c r="A450" s="43" t="n">
        <v>23</v>
      </c>
      <c r="B450" s="1" t="s">
        <v>938</v>
      </c>
      <c r="C450" s="1" t="n">
        <v>1586</v>
      </c>
      <c r="D450" s="1" t="n">
        <v>15101</v>
      </c>
      <c r="E450" s="114" t="s">
        <v>848</v>
      </c>
      <c r="F450" s="162" t="n">
        <v>99080000</v>
      </c>
      <c r="G450" s="0" t="s">
        <v>939</v>
      </c>
      <c r="H450" s="163" t="n">
        <v>33</v>
      </c>
      <c r="I450" s="162"/>
      <c r="J450" s="0"/>
      <c r="K450" s="0"/>
      <c r="L450" s="0"/>
      <c r="M450" s="0"/>
      <c r="N450" s="0"/>
      <c r="O450" s="0"/>
      <c r="P450" s="0"/>
      <c r="Q450" s="0"/>
      <c r="R450" s="0"/>
      <c r="S450" s="0"/>
      <c r="T450" s="162" t="n">
        <f aca="false">SUM(H450:S450)</f>
        <v>33</v>
      </c>
      <c r="U450" s="164" t="str">
        <f aca="false">CONCATENATE(D450,G450)</f>
        <v>15101ASSOCIAÇÕES E COOPERATIVAS ASSESSORADAS</v>
      </c>
      <c r="V450" s="162" t="str">
        <f aca="false">VLOOKUP(U450,PRODUTOS!N:O,2,0)</f>
        <v>ASSOCIAÇÕES E COOPERATIVAS ASSESSORADAS</v>
      </c>
      <c r="W450" s="162" t="str">
        <f aca="false">VLOOKUP(U450,PRODUTOS!N:Q,3,0)</f>
        <v>ENTIDADE</v>
      </c>
      <c r="X450" s="162" t="n">
        <f aca="false">VLOOKUP(U450,PRODUTOS!N:Q,4,0)</f>
        <v>8</v>
      </c>
      <c r="Y450" s="165" t="n">
        <f aca="false">X450/T450</f>
        <v>0.242424242424242</v>
      </c>
      <c r="Z450" s="162"/>
      <c r="AA450" s="162"/>
      <c r="AB450" s="162"/>
    </row>
    <row r="451" customFormat="false" ht="15" hidden="false" customHeight="false" outlineLevel="0" collapsed="false">
      <c r="A451" s="43" t="n">
        <v>23</v>
      </c>
      <c r="B451" s="1" t="s">
        <v>934</v>
      </c>
      <c r="C451" s="1" t="n">
        <v>1523</v>
      </c>
      <c r="D451" s="1" t="n">
        <v>15101</v>
      </c>
      <c r="E451" s="114" t="s">
        <v>848</v>
      </c>
      <c r="F451" s="162" t="n">
        <v>100000</v>
      </c>
      <c r="G451" s="0" t="s">
        <v>935</v>
      </c>
      <c r="H451" s="166"/>
      <c r="I451" s="162"/>
      <c r="J451" s="0"/>
      <c r="K451" s="0"/>
      <c r="L451" s="0" t="n">
        <v>2</v>
      </c>
      <c r="M451" s="0"/>
      <c r="N451" s="0" t="n">
        <v>2</v>
      </c>
      <c r="O451" s="0"/>
      <c r="P451" s="0"/>
      <c r="Q451" s="0"/>
      <c r="R451" s="0" t="n">
        <v>2</v>
      </c>
      <c r="S451" s="0" t="n">
        <v>2</v>
      </c>
      <c r="T451" s="162" t="n">
        <f aca="false">SUM(H451:S451)</f>
        <v>8</v>
      </c>
      <c r="U451" s="164" t="str">
        <f aca="false">CONCATENATE(D451,G451)</f>
        <v>15101ATRAÇÃO DE EMPREENDIMENTOS PARA A PRODUÇÃO DE ENERGIAS RENOVÁVEIS</v>
      </c>
      <c r="V451" s="162" t="str">
        <f aca="false">VLOOKUP(U451,PRODUTOS!N:O,2,0)</f>
        <v>ATRAÇÃO DE EMPREENDIMENTOS PARA A PRODUÇÃO DE ENERGIAS RENOVÁVEIS</v>
      </c>
      <c r="W451" s="162" t="str">
        <f aca="false">VLOOKUP(U451,PRODUTOS!N:Q,3,0)</f>
        <v>EMPRESA</v>
      </c>
      <c r="X451" s="162" t="n">
        <f aca="false">VLOOKUP(U451,PRODUTOS!N:Q,4,0)</f>
        <v>2</v>
      </c>
      <c r="Y451" s="165" t="n">
        <f aca="false">X451/T451</f>
        <v>0.25</v>
      </c>
      <c r="Z451" s="162"/>
      <c r="AA451" s="162"/>
      <c r="AB451" s="162"/>
    </row>
    <row r="452" customFormat="false" ht="15" hidden="false" customHeight="false" outlineLevel="0" collapsed="false">
      <c r="A452" s="43" t="n">
        <v>23</v>
      </c>
      <c r="B452" s="1" t="s">
        <v>929</v>
      </c>
      <c r="C452" s="1" t="n">
        <v>1565</v>
      </c>
      <c r="D452" s="1" t="n">
        <v>15101</v>
      </c>
      <c r="E452" s="114" t="s">
        <v>848</v>
      </c>
      <c r="F452" s="162" t="n">
        <v>30100000</v>
      </c>
      <c r="G452" s="0" t="s">
        <v>935</v>
      </c>
      <c r="H452" s="166"/>
      <c r="I452" s="162"/>
      <c r="J452" s="0"/>
      <c r="K452" s="0"/>
      <c r="L452" s="0" t="n">
        <v>2</v>
      </c>
      <c r="M452" s="0"/>
      <c r="N452" s="0" t="n">
        <v>2</v>
      </c>
      <c r="O452" s="0"/>
      <c r="P452" s="0"/>
      <c r="Q452" s="0"/>
      <c r="R452" s="0" t="n">
        <v>2</v>
      </c>
      <c r="S452" s="0" t="n">
        <v>2</v>
      </c>
      <c r="T452" s="162" t="n">
        <f aca="false">SUM(H452:S452)</f>
        <v>8</v>
      </c>
      <c r="U452" s="164" t="str">
        <f aca="false">CONCATENATE(D452,G452)</f>
        <v>15101ATRAÇÃO DE EMPREENDIMENTOS PARA A PRODUÇÃO DE ENERGIAS RENOVÁVEIS</v>
      </c>
      <c r="V452" s="162" t="str">
        <f aca="false">VLOOKUP(U452,PRODUTOS!N:O,2,0)</f>
        <v>ATRAÇÃO DE EMPREENDIMENTOS PARA A PRODUÇÃO DE ENERGIAS RENOVÁVEIS</v>
      </c>
      <c r="W452" s="162" t="str">
        <f aca="false">VLOOKUP(U452,PRODUTOS!N:Q,3,0)</f>
        <v>EMPRESA</v>
      </c>
      <c r="X452" s="162" t="n">
        <f aca="false">VLOOKUP(U452,PRODUTOS!N:Q,4,0)</f>
        <v>2</v>
      </c>
      <c r="Y452" s="165" t="n">
        <f aca="false">X452/T452</f>
        <v>0.25</v>
      </c>
      <c r="Z452" s="162"/>
      <c r="AA452" s="162"/>
      <c r="AB452" s="162"/>
    </row>
    <row r="453" customFormat="false" ht="15" hidden="false" customHeight="false" outlineLevel="0" collapsed="false">
      <c r="A453" s="43" t="n">
        <v>23</v>
      </c>
      <c r="B453" s="1" t="s">
        <v>938</v>
      </c>
      <c r="C453" s="1" t="n">
        <v>1586</v>
      </c>
      <c r="D453" s="1" t="n">
        <v>15101</v>
      </c>
      <c r="E453" s="114" t="s">
        <v>848</v>
      </c>
      <c r="F453" s="162" t="n">
        <v>99080000</v>
      </c>
      <c r="G453" s="0" t="s">
        <v>941</v>
      </c>
      <c r="H453" s="166"/>
      <c r="I453" s="162" t="n">
        <v>1</v>
      </c>
      <c r="J453" s="0"/>
      <c r="K453" s="0"/>
      <c r="L453" s="0" t="n">
        <v>1</v>
      </c>
      <c r="M453" s="0" t="n">
        <v>1</v>
      </c>
      <c r="N453" s="0" t="n">
        <v>1</v>
      </c>
      <c r="O453" s="0"/>
      <c r="P453" s="0"/>
      <c r="Q453" s="0" t="n">
        <v>1</v>
      </c>
      <c r="R453" s="0"/>
      <c r="S453" s="0" t="n">
        <v>1</v>
      </c>
      <c r="T453" s="162" t="n">
        <f aca="false">SUM(H453:S453)</f>
        <v>6</v>
      </c>
      <c r="U453" s="164" t="str">
        <f aca="false">CONCATENATE(D453,G453)</f>
        <v>15101EQUIPAMENTOS E SERVIÇOS MELHORADOS E REVITALIZADOS</v>
      </c>
      <c r="V453" s="162" t="str">
        <f aca="false">VLOOKUP(U453,PRODUTOS!N:O,2,0)</f>
        <v>EQUIPAMENTOS E SERVIÇOS MELHORADOS E REVITALIZADOS</v>
      </c>
      <c r="W453" s="162" t="str">
        <f aca="false">VLOOKUP(U453,PRODUTOS!N:Q,3,0)</f>
        <v>UNIDADE</v>
      </c>
      <c r="X453" s="162" t="n">
        <f aca="false">VLOOKUP(U453,PRODUTOS!N:Q,4,0)</f>
        <v>2</v>
      </c>
      <c r="Y453" s="165" t="n">
        <f aca="false">X453/T453</f>
        <v>0.333333333333333</v>
      </c>
      <c r="Z453" s="162"/>
      <c r="AA453" s="162"/>
      <c r="AB453" s="162"/>
    </row>
    <row r="454" customFormat="false" ht="15" hidden="false" customHeight="false" outlineLevel="0" collapsed="false">
      <c r="A454" s="43" t="n">
        <v>23</v>
      </c>
      <c r="B454" s="1" t="s">
        <v>938</v>
      </c>
      <c r="C454" s="1" t="n">
        <v>1586</v>
      </c>
      <c r="D454" s="1" t="n">
        <v>15101</v>
      </c>
      <c r="E454" s="114" t="s">
        <v>848</v>
      </c>
      <c r="F454" s="162" t="n">
        <v>99080000</v>
      </c>
      <c r="G454" s="0" t="s">
        <v>942</v>
      </c>
      <c r="H454" s="166"/>
      <c r="I454" s="162"/>
      <c r="J454" s="0" t="n">
        <v>4</v>
      </c>
      <c r="K454" s="0"/>
      <c r="L454" s="0" t="n">
        <v>4</v>
      </c>
      <c r="M454" s="0"/>
      <c r="N454" s="0" t="n">
        <v>4</v>
      </c>
      <c r="O454" s="0" t="n">
        <v>4</v>
      </c>
      <c r="P454" s="0"/>
      <c r="Q454" s="0"/>
      <c r="R454" s="0"/>
      <c r="S454" s="0"/>
      <c r="T454" s="162" t="n">
        <f aca="false">SUM(H454:S454)</f>
        <v>16</v>
      </c>
      <c r="U454" s="164" t="str">
        <f aca="false">CONCATENATE(D454,G454)</f>
        <v>15101EVENTOS DE DIVULGAÇÃO DE POLÍTICAS PÚBLICAS DIRECIONADAS AOS PRODUTORES RURAIS REALIZADOS</v>
      </c>
      <c r="V454" s="162" t="str">
        <f aca="false">VLOOKUP(U454,PRODUTOS!N:O,2,0)</f>
        <v>EVENTOS DE DIVULGAÇÃO DE POLÍTICAS PÚBLICAS DIRECIONADAS AOS PRODUTORES RURAIS REALIZADOS</v>
      </c>
      <c r="W454" s="162" t="str">
        <f aca="false">VLOOKUP(U454,PRODUTOS!N:Q,3,0)</f>
        <v>UNIDADE</v>
      </c>
      <c r="X454" s="162" t="n">
        <f aca="false">VLOOKUP(U454,PRODUTOS!N:Q,4,0)</f>
        <v>4</v>
      </c>
      <c r="Y454" s="165" t="n">
        <f aca="false">X454/T454</f>
        <v>0.25</v>
      </c>
      <c r="Z454" s="162"/>
      <c r="AA454" s="162"/>
      <c r="AB454" s="162"/>
    </row>
    <row r="455" customFormat="false" ht="15" hidden="false" customHeight="false" outlineLevel="0" collapsed="false">
      <c r="A455" s="43" t="n">
        <v>23</v>
      </c>
      <c r="B455" s="1" t="s">
        <v>950</v>
      </c>
      <c r="C455" s="1" t="n">
        <v>1600</v>
      </c>
      <c r="D455" s="1" t="n">
        <v>15101</v>
      </c>
      <c r="E455" s="114" t="s">
        <v>848</v>
      </c>
      <c r="F455" s="162" t="n">
        <v>6000000</v>
      </c>
      <c r="G455" s="0" t="s">
        <v>954</v>
      </c>
      <c r="H455" s="163" t="n">
        <v>2200</v>
      </c>
      <c r="I455" s="162"/>
      <c r="J455" s="0"/>
      <c r="K455" s="0"/>
      <c r="L455" s="0"/>
      <c r="M455" s="0"/>
      <c r="N455" s="0"/>
      <c r="O455" s="0"/>
      <c r="P455" s="0"/>
      <c r="Q455" s="0"/>
      <c r="R455" s="0"/>
      <c r="S455" s="0"/>
      <c r="T455" s="162" t="n">
        <f aca="false">SUM(H455:S455)</f>
        <v>2200</v>
      </c>
      <c r="U455" s="164" t="str">
        <f aca="false">CONCATENATE(D455,G455)</f>
        <v>15101EXPANSÃO DA ADOÇÃO DA FIXAÇÃO BIOLÓGICA DO NITROGÊNIO, EM SUBISTITUIÇÃO AO USO DE FERTILIZANTES.</v>
      </c>
      <c r="V455" s="162" t="str">
        <f aca="false">VLOOKUP(U455,PRODUTOS!N:O,2,0)</f>
        <v>EXPANSÃO DA ADOÇÃO DA FIXAÇÃO BIOLÓGICA DO NITROGÊNIO, EM SUBISTITUIÇÃO AO USO DE FERTILIZANTES.</v>
      </c>
      <c r="W455" s="162" t="str">
        <f aca="false">VLOOKUP(U455,PRODUTOS!N:Q,3,0)</f>
        <v>AGRICULTOR</v>
      </c>
      <c r="X455" s="162" t="n">
        <f aca="false">VLOOKUP(U455,PRODUTOS!N:Q,4,0)</f>
        <v>500</v>
      </c>
      <c r="Y455" s="165" t="n">
        <f aca="false">X455/T455</f>
        <v>0.227272727272727</v>
      </c>
      <c r="Z455" s="162"/>
      <c r="AA455" s="162"/>
      <c r="AB455" s="162"/>
    </row>
    <row r="456" customFormat="false" ht="15" hidden="false" customHeight="false" outlineLevel="0" collapsed="false">
      <c r="A456" s="43" t="n">
        <v>23</v>
      </c>
      <c r="B456" s="1" t="s">
        <v>938</v>
      </c>
      <c r="C456" s="1" t="n">
        <v>1586</v>
      </c>
      <c r="D456" s="1" t="n">
        <v>15101</v>
      </c>
      <c r="E456" s="114" t="s">
        <v>848</v>
      </c>
      <c r="F456" s="162" t="n">
        <v>99080000</v>
      </c>
      <c r="G456" s="0" t="s">
        <v>943</v>
      </c>
      <c r="H456" s="163" t="n">
        <v>25</v>
      </c>
      <c r="I456" s="162"/>
      <c r="J456" s="0"/>
      <c r="K456" s="0"/>
      <c r="L456" s="0"/>
      <c r="M456" s="0"/>
      <c r="N456" s="0"/>
      <c r="O456" s="0"/>
      <c r="P456" s="0"/>
      <c r="Q456" s="0"/>
      <c r="R456" s="0"/>
      <c r="S456" s="0"/>
      <c r="T456" s="162" t="n">
        <f aca="false">SUM(H456:S456)</f>
        <v>25</v>
      </c>
      <c r="U456" s="164" t="str">
        <f aca="false">CONCATENATE(D456,G456)</f>
        <v>15101FEIRAS E EXPOSIÇÕES AGROPECUÁRIAS APOIADAS</v>
      </c>
      <c r="V456" s="162" t="str">
        <f aca="false">VLOOKUP(U456,PRODUTOS!N:O,2,0)</f>
        <v>FEIRAS E EXPOSIÇÕES AGROPECUÁRIAS APOIADAS</v>
      </c>
      <c r="W456" s="162" t="str">
        <f aca="false">VLOOKUP(U456,PRODUTOS!N:Q,3,0)</f>
        <v>UNIDADE</v>
      </c>
      <c r="X456" s="162" t="n">
        <f aca="false">VLOOKUP(U456,PRODUTOS!N:Q,4,0)</f>
        <v>16</v>
      </c>
      <c r="Y456" s="165" t="n">
        <f aca="false">X456/T456</f>
        <v>0.64</v>
      </c>
      <c r="Z456" s="162"/>
      <c r="AA456" s="162"/>
      <c r="AB456" s="162"/>
    </row>
    <row r="457" customFormat="false" ht="15" hidden="false" customHeight="false" outlineLevel="0" collapsed="false">
      <c r="A457" s="43" t="n">
        <v>23</v>
      </c>
      <c r="B457" s="1" t="s">
        <v>938</v>
      </c>
      <c r="C457" s="1" t="n">
        <v>1586</v>
      </c>
      <c r="D457" s="1" t="n">
        <v>15101</v>
      </c>
      <c r="E457" s="114" t="s">
        <v>848</v>
      </c>
      <c r="F457" s="162" t="n">
        <v>99080000</v>
      </c>
      <c r="G457" s="0" t="s">
        <v>944</v>
      </c>
      <c r="H457" s="163" t="n">
        <v>22</v>
      </c>
      <c r="I457" s="162"/>
      <c r="J457" s="0"/>
      <c r="K457" s="0"/>
      <c r="L457" s="0"/>
      <c r="M457" s="0"/>
      <c r="N457" s="0"/>
      <c r="O457" s="0"/>
      <c r="P457" s="0"/>
      <c r="Q457" s="0"/>
      <c r="R457" s="0"/>
      <c r="S457" s="0"/>
      <c r="T457" s="162" t="n">
        <f aca="false">SUM(H457:S457)</f>
        <v>22</v>
      </c>
      <c r="U457" s="164" t="str">
        <f aca="false">CONCATENATE(D457,G457)</f>
        <v>15101FORMAÇÃO DE CONSÓRCIOS APOIADA</v>
      </c>
      <c r="V457" s="162" t="str">
        <f aca="false">VLOOKUP(U457,PRODUTOS!N:O,2,0)</f>
        <v>FORMAÇÃO DE CONSÓRCIOS APOIADA</v>
      </c>
      <c r="W457" s="162" t="str">
        <f aca="false">VLOOKUP(U457,PRODUTOS!N:Q,3,0)</f>
        <v>UNIDADE</v>
      </c>
      <c r="X457" s="162" t="n">
        <f aca="false">VLOOKUP(U457,PRODUTOS!N:Q,4,0)</f>
        <v>6</v>
      </c>
      <c r="Y457" s="165" t="n">
        <f aca="false">X457/T457</f>
        <v>0.272727272727273</v>
      </c>
      <c r="Z457" s="162"/>
      <c r="AA457" s="162"/>
      <c r="AB457" s="162"/>
    </row>
    <row r="458" customFormat="false" ht="15" hidden="false" customHeight="false" outlineLevel="0" collapsed="false">
      <c r="A458" s="43" t="n">
        <v>23</v>
      </c>
      <c r="B458" s="1" t="s">
        <v>938</v>
      </c>
      <c r="C458" s="1" t="n">
        <v>1586</v>
      </c>
      <c r="D458" s="1" t="n">
        <v>15101</v>
      </c>
      <c r="E458" s="114" t="s">
        <v>848</v>
      </c>
      <c r="F458" s="162" t="n">
        <v>99080000</v>
      </c>
      <c r="G458" s="0" t="s">
        <v>3641</v>
      </c>
      <c r="H458" s="163" t="n">
        <v>4</v>
      </c>
      <c r="I458" s="162"/>
      <c r="J458" s="0"/>
      <c r="K458" s="0"/>
      <c r="L458" s="0"/>
      <c r="M458" s="0"/>
      <c r="N458" s="0"/>
      <c r="O458" s="0"/>
      <c r="P458" s="0"/>
      <c r="Q458" s="0"/>
      <c r="R458" s="0"/>
      <c r="S458" s="0"/>
      <c r="T458" s="162" t="n">
        <f aca="false">SUM(H458:S458)</f>
        <v>4</v>
      </c>
      <c r="U458" s="164" t="str">
        <f aca="false">CONCATENATE(D458,G458)</f>
        <v>15101iMPLANTAÇÃO DE EMPREENDIMENTOS DE MÉDIO E GRANDE PORTE POR MEIO DE PARCERIA PUBLICA PRIVADA E COMUNITÁRIA ARTICULADA E APOIADA</v>
      </c>
      <c r="V458" s="162" t="str">
        <f aca="false">VLOOKUP(U458,PRODUTOS!N:O,2,0)</f>
        <v>IMPLANTAÇÃO DE EMPREENDIMENTOS DE MÉDIO E GRANDE PORTE POR MEIO DE PARCERIA PUBLICA PRIVADA E COMUNITÁRIA ARTICULADA E APOIADA</v>
      </c>
      <c r="W458" s="162" t="str">
        <f aca="false">VLOOKUP(U458,PRODUTOS!N:Q,3,0)</f>
        <v>EMPRESA</v>
      </c>
      <c r="X458" s="162" t="n">
        <f aca="false">VLOOKUP(U458,PRODUTOS!N:Q,4,0)</f>
        <v>1</v>
      </c>
      <c r="Y458" s="165" t="n">
        <f aca="false">X458/T458</f>
        <v>0.25</v>
      </c>
      <c r="Z458" s="162"/>
      <c r="AA458" s="162"/>
      <c r="AB458" s="162"/>
    </row>
    <row r="459" customFormat="false" ht="15" hidden="false" customHeight="false" outlineLevel="0" collapsed="false">
      <c r="A459" s="43" t="n">
        <v>23</v>
      </c>
      <c r="B459" s="1" t="s">
        <v>938</v>
      </c>
      <c r="C459" s="1" t="n">
        <v>1586</v>
      </c>
      <c r="D459" s="1" t="n">
        <v>15101</v>
      </c>
      <c r="E459" s="114" t="s">
        <v>848</v>
      </c>
      <c r="F459" s="162" t="n">
        <v>99080000</v>
      </c>
      <c r="G459" s="0" t="s">
        <v>946</v>
      </c>
      <c r="H459" s="163" t="n">
        <v>224</v>
      </c>
      <c r="I459" s="162"/>
      <c r="J459" s="0"/>
      <c r="K459" s="0"/>
      <c r="L459" s="0"/>
      <c r="M459" s="0"/>
      <c r="N459" s="0"/>
      <c r="O459" s="0"/>
      <c r="P459" s="0"/>
      <c r="Q459" s="0"/>
      <c r="R459" s="0"/>
      <c r="S459" s="0"/>
      <c r="T459" s="162" t="n">
        <f aca="false">SUM(H459:S459)</f>
        <v>224</v>
      </c>
      <c r="U459" s="164" t="str">
        <f aca="false">CONCATENATE(D459,G459)</f>
        <v>15101IMPLANTAÇÃO DE SISTEMA DE INSPEÇÃO MUNICIPAL APOIADA</v>
      </c>
      <c r="V459" s="162" t="str">
        <f aca="false">VLOOKUP(U459,PRODUTOS!N:O,2,0)</f>
        <v>IMPLANTAÇÃO DE SISTEMA DE INSPEÇÃO MUNICIPAL APOIADA</v>
      </c>
      <c r="W459" s="162" t="str">
        <f aca="false">VLOOKUP(U459,PRODUTOS!N:Q,3,0)</f>
        <v>UNIDADE</v>
      </c>
      <c r="X459" s="162" t="n">
        <f aca="false">VLOOKUP(U459,PRODUTOS!N:Q,4,0)</f>
        <v>50</v>
      </c>
      <c r="Y459" s="165" t="n">
        <f aca="false">X459/T459</f>
        <v>0.223214285714286</v>
      </c>
      <c r="Z459" s="162"/>
      <c r="AA459" s="162"/>
      <c r="AB459" s="162"/>
    </row>
    <row r="460" customFormat="false" ht="15" hidden="false" customHeight="false" outlineLevel="0" collapsed="false">
      <c r="A460" s="43" t="n">
        <v>23</v>
      </c>
      <c r="B460" s="1" t="s">
        <v>938</v>
      </c>
      <c r="C460" s="1" t="n">
        <v>1586</v>
      </c>
      <c r="D460" s="1" t="n">
        <v>15101</v>
      </c>
      <c r="E460" s="114" t="s">
        <v>848</v>
      </c>
      <c r="F460" s="162" t="n">
        <v>99080000</v>
      </c>
      <c r="G460" s="0" t="s">
        <v>947</v>
      </c>
      <c r="H460" s="163" t="n">
        <v>150</v>
      </c>
      <c r="I460" s="162"/>
      <c r="J460" s="0"/>
      <c r="K460" s="0"/>
      <c r="L460" s="0"/>
      <c r="M460" s="0"/>
      <c r="N460" s="0"/>
      <c r="O460" s="0"/>
      <c r="P460" s="0"/>
      <c r="Q460" s="0"/>
      <c r="R460" s="0"/>
      <c r="S460" s="0"/>
      <c r="T460" s="162" t="n">
        <f aca="false">SUM(H460:S460)</f>
        <v>150</v>
      </c>
      <c r="U460" s="164" t="str">
        <f aca="false">CONCATENATE(D460,G460)</f>
        <v>15101MATADOUROS PÚBLICOS CONSTRUÍDOS E REESTRUTURADOS</v>
      </c>
      <c r="V460" s="162" t="str">
        <f aca="false">VLOOKUP(U460,PRODUTOS!N:O,2,0)</f>
        <v>MATADOUROS PÚBLICOS CONSTRUÍDOS E REESTRUTURADOS</v>
      </c>
      <c r="W460" s="162" t="str">
        <f aca="false">VLOOKUP(U460,PRODUTOS!N:Q,3,0)</f>
        <v>UNIDADE</v>
      </c>
      <c r="X460" s="162" t="n">
        <f aca="false">VLOOKUP(U460,PRODUTOS!N:Q,4,0)</f>
        <v>40</v>
      </c>
      <c r="Y460" s="165" t="n">
        <f aca="false">X460/T460</f>
        <v>0.266666666666667</v>
      </c>
      <c r="Z460" s="162"/>
      <c r="AA460" s="162"/>
      <c r="AB460" s="162"/>
    </row>
    <row r="461" customFormat="false" ht="15" hidden="false" customHeight="false" outlineLevel="0" collapsed="false">
      <c r="A461" s="43" t="n">
        <v>23</v>
      </c>
      <c r="B461" s="1" t="s">
        <v>929</v>
      </c>
      <c r="C461" s="1" t="n">
        <v>1565</v>
      </c>
      <c r="D461" s="1" t="n">
        <v>15101</v>
      </c>
      <c r="E461" s="114" t="s">
        <v>848</v>
      </c>
      <c r="F461" s="162" t="n">
        <v>30100000</v>
      </c>
      <c r="G461" s="0" t="s">
        <v>932</v>
      </c>
      <c r="H461" s="163" t="n">
        <v>1</v>
      </c>
      <c r="I461" s="162"/>
      <c r="J461" s="0"/>
      <c r="K461" s="0"/>
      <c r="L461" s="0"/>
      <c r="M461" s="0"/>
      <c r="N461" s="0"/>
      <c r="O461" s="0"/>
      <c r="P461" s="0"/>
      <c r="Q461" s="0"/>
      <c r="R461" s="0"/>
      <c r="S461" s="0"/>
      <c r="T461" s="162" t="n">
        <f aca="false">SUM(H461:S461)</f>
        <v>1</v>
      </c>
      <c r="U461" s="164" t="str">
        <f aca="false">CONCATENATE(D461,G461)</f>
        <v>15101PLANO DE DESENVOLVIMENTO DO MATOPIBA EXECUTADO</v>
      </c>
      <c r="V461" s="162" t="str">
        <f aca="false">VLOOKUP(U461,PRODUTOS!N:O,2,0)</f>
        <v>PLANO DE DESENVOLVIMENTO DO MATOPIBA EXECUTADO</v>
      </c>
      <c r="W461" s="162" t="str">
        <f aca="false">VLOOKUP(U461,PRODUTOS!N:Q,3,0)</f>
        <v>UNIDADE</v>
      </c>
      <c r="X461" s="162" t="n">
        <f aca="false">VLOOKUP(U461,PRODUTOS!N:Q,4,0)</f>
        <v>1</v>
      </c>
      <c r="Y461" s="165" t="n">
        <f aca="false">X461/T461</f>
        <v>1</v>
      </c>
      <c r="Z461" s="162"/>
      <c r="AA461" s="162"/>
      <c r="AB461" s="162"/>
    </row>
    <row r="462" customFormat="false" ht="15" hidden="false" customHeight="false" outlineLevel="0" collapsed="false">
      <c r="A462" s="43" t="n">
        <v>23</v>
      </c>
      <c r="B462" s="1" t="s">
        <v>934</v>
      </c>
      <c r="C462" s="1" t="n">
        <v>1523</v>
      </c>
      <c r="D462" s="1" t="n">
        <v>15101</v>
      </c>
      <c r="E462" s="114" t="s">
        <v>848</v>
      </c>
      <c r="F462" s="162" t="n">
        <v>100000</v>
      </c>
      <c r="G462" s="0" t="s">
        <v>937</v>
      </c>
      <c r="H462" s="163" t="n">
        <v>2</v>
      </c>
      <c r="I462" s="162"/>
      <c r="J462" s="0"/>
      <c r="K462" s="0"/>
      <c r="L462" s="0"/>
      <c r="M462" s="0"/>
      <c r="N462" s="0"/>
      <c r="O462" s="0"/>
      <c r="P462" s="0"/>
      <c r="Q462" s="0"/>
      <c r="R462" s="0"/>
      <c r="S462" s="0"/>
      <c r="T462" s="162" t="n">
        <f aca="false">SUM(H462:S462)</f>
        <v>2</v>
      </c>
      <c r="U462" s="164" t="str">
        <f aca="false">CONCATENATE(D462,G462)</f>
        <v>15101PRODUÇÃO DE ENERGIA A BASE DE MILHO E CANA DE AÇÚCAR INCREMENTADA</v>
      </c>
      <c r="V462" s="162" t="str">
        <f aca="false">VLOOKUP(U462,PRODUTOS!N:O,2,0)</f>
        <v>PRODUÇÃO DE ENERGIA A BASE DE MILHO E CANA DE AÇÚCAR INCREMENTADA</v>
      </c>
      <c r="W462" s="162" t="str">
        <f aca="false">VLOOKUP(U462,PRODUTOS!N:Q,3,0)</f>
        <v>EMPRESA</v>
      </c>
      <c r="X462" s="162" t="n">
        <f aca="false">VLOOKUP(U462,PRODUTOS!N:Q,4,0)</f>
        <v>1</v>
      </c>
      <c r="Y462" s="165" t="n">
        <f aca="false">X462/T462</f>
        <v>0.5</v>
      </c>
      <c r="Z462" s="162"/>
      <c r="AA462" s="162"/>
      <c r="AB462" s="162"/>
    </row>
    <row r="463" customFormat="false" ht="15" hidden="false" customHeight="false" outlineLevel="0" collapsed="false">
      <c r="A463" s="43" t="n">
        <v>23</v>
      </c>
      <c r="B463" s="1" t="s">
        <v>929</v>
      </c>
      <c r="C463" s="1" t="n">
        <v>1565</v>
      </c>
      <c r="D463" s="1" t="n">
        <v>15101</v>
      </c>
      <c r="E463" s="114" t="s">
        <v>848</v>
      </c>
      <c r="F463" s="162" t="n">
        <v>30100000</v>
      </c>
      <c r="G463" s="0" t="s">
        <v>937</v>
      </c>
      <c r="H463" s="163" t="n">
        <v>2</v>
      </c>
      <c r="I463" s="162"/>
      <c r="J463" s="0"/>
      <c r="K463" s="0"/>
      <c r="L463" s="0"/>
      <c r="M463" s="0"/>
      <c r="N463" s="0"/>
      <c r="O463" s="0"/>
      <c r="P463" s="0"/>
      <c r="Q463" s="0"/>
      <c r="R463" s="0"/>
      <c r="S463" s="0"/>
      <c r="T463" s="162" t="n">
        <f aca="false">SUM(H463:S463)</f>
        <v>2</v>
      </c>
      <c r="U463" s="164" t="str">
        <f aca="false">CONCATENATE(D463,G463)</f>
        <v>15101PRODUÇÃO DE ENERGIA A BASE DE MILHO E CANA DE AÇÚCAR INCREMENTADA</v>
      </c>
      <c r="V463" s="162" t="str">
        <f aca="false">VLOOKUP(U463,PRODUTOS!N:O,2,0)</f>
        <v>PRODUÇÃO DE ENERGIA A BASE DE MILHO E CANA DE AÇÚCAR INCREMENTADA</v>
      </c>
      <c r="W463" s="162" t="str">
        <f aca="false">VLOOKUP(U463,PRODUTOS!N:Q,3,0)</f>
        <v>EMPRESA</v>
      </c>
      <c r="X463" s="162" t="n">
        <f aca="false">VLOOKUP(U463,PRODUTOS!N:Q,4,0)</f>
        <v>1</v>
      </c>
      <c r="Y463" s="165" t="n">
        <f aca="false">X463/T463</f>
        <v>0.5</v>
      </c>
      <c r="Z463" s="162"/>
      <c r="AA463" s="162"/>
      <c r="AB463" s="162"/>
    </row>
    <row r="464" customFormat="false" ht="15" hidden="false" customHeight="false" outlineLevel="0" collapsed="false">
      <c r="A464" s="43" t="n">
        <v>23</v>
      </c>
      <c r="B464" s="1" t="s">
        <v>938</v>
      </c>
      <c r="C464" s="1" t="n">
        <v>1586</v>
      </c>
      <c r="D464" s="1" t="n">
        <v>15101</v>
      </c>
      <c r="E464" s="114" t="s">
        <v>848</v>
      </c>
      <c r="F464" s="162" t="n">
        <v>99080000</v>
      </c>
      <c r="G464" s="0" t="s">
        <v>948</v>
      </c>
      <c r="H464" s="163" t="n">
        <v>88000</v>
      </c>
      <c r="I464" s="162"/>
      <c r="J464" s="0"/>
      <c r="K464" s="0"/>
      <c r="L464" s="0"/>
      <c r="M464" s="0"/>
      <c r="N464" s="0"/>
      <c r="O464" s="0"/>
      <c r="P464" s="0"/>
      <c r="Q464" s="0"/>
      <c r="R464" s="0"/>
      <c r="S464" s="0"/>
      <c r="T464" s="162" t="n">
        <f aca="false">SUM(H464:S464)</f>
        <v>88000</v>
      </c>
      <c r="U464" s="164" t="str">
        <f aca="false">CONCATENATE(D464,G464)</f>
        <v>15101PRODUTORES RURAIS CAPACITADOS PARA INOVAÇÃO TECNOLÓGICA.</v>
      </c>
      <c r="V464" s="162" t="str">
        <f aca="false">VLOOKUP(U464,PRODUTOS!N:O,2,0)</f>
        <v>PRODUTORES RURAIS CAPACITADOS PARA INOVAÇÃO TECNOLÓGICA.</v>
      </c>
      <c r="W464" s="162" t="str">
        <f aca="false">VLOOKUP(U464,PRODUTOS!N:Q,3,0)</f>
        <v>PRODUTORES</v>
      </c>
      <c r="X464" s="162" t="n">
        <f aca="false">VLOOKUP(U464,PRODUTOS!N:Q,4,0)</f>
        <v>20000</v>
      </c>
      <c r="Y464" s="165" t="n">
        <f aca="false">X464/T464</f>
        <v>0.227272727272727</v>
      </c>
      <c r="Z464" s="162"/>
      <c r="AA464" s="162"/>
      <c r="AB464" s="162"/>
    </row>
    <row r="465" customFormat="false" ht="15" hidden="false" customHeight="false" outlineLevel="0" collapsed="false">
      <c r="A465" s="43" t="n">
        <v>23</v>
      </c>
      <c r="B465" s="1" t="s">
        <v>950</v>
      </c>
      <c r="C465" s="1" t="n">
        <v>1600</v>
      </c>
      <c r="D465" s="1" t="n">
        <v>15101</v>
      </c>
      <c r="E465" s="114" t="s">
        <v>848</v>
      </c>
      <c r="F465" s="162" t="n">
        <v>6000000</v>
      </c>
      <c r="G465" s="0" t="s">
        <v>955</v>
      </c>
      <c r="H465" s="163" t="n">
        <v>100</v>
      </c>
      <c r="I465" s="162"/>
      <c r="J465" s="0"/>
      <c r="K465" s="0"/>
      <c r="L465" s="0"/>
      <c r="M465" s="0"/>
      <c r="N465" s="0"/>
      <c r="O465" s="0"/>
      <c r="P465" s="0"/>
      <c r="Q465" s="0"/>
      <c r="R465" s="0"/>
      <c r="S465" s="0"/>
      <c r="T465" s="162" t="n">
        <f aca="false">SUM(H465:S465)</f>
        <v>100</v>
      </c>
      <c r="U465" s="164" t="str">
        <f aca="false">CONCATENATE(D465,G465)</f>
        <v>15101SISTEMA DE INTEGRAÇÃO LAVORA-PECUÁRIA-FLORESTA ADOTADO</v>
      </c>
      <c r="V465" s="162" t="str">
        <f aca="false">VLOOKUP(U465,PRODUTOS!N:O,2,0)</f>
        <v>SISTEMA DE INTEGRAÇÃO LAVORA-PECUÁRIA-FLORESTA ADOTADO</v>
      </c>
      <c r="W465" s="162" t="str">
        <f aca="false">VLOOKUP(U465,PRODUTOS!N:Q,3,0)</f>
        <v>UNIDADE</v>
      </c>
      <c r="X465" s="162" t="n">
        <f aca="false">VLOOKUP(U465,PRODUTOS!N:Q,4,0)</f>
        <v>25</v>
      </c>
      <c r="Y465" s="165" t="n">
        <f aca="false">X465/T465</f>
        <v>0.25</v>
      </c>
      <c r="Z465" s="162"/>
      <c r="AA465" s="162"/>
      <c r="AB465" s="162"/>
    </row>
    <row r="466" customFormat="false" ht="15" hidden="false" customHeight="false" outlineLevel="0" collapsed="false">
      <c r="A466" s="43" t="n">
        <v>24</v>
      </c>
      <c r="B466" s="1" t="s">
        <v>956</v>
      </c>
      <c r="C466" s="1" t="n">
        <v>1564</v>
      </c>
      <c r="D466" s="1" t="n">
        <v>15101</v>
      </c>
      <c r="E466" s="114" t="s">
        <v>848</v>
      </c>
      <c r="F466" s="162" t="n">
        <v>7691874</v>
      </c>
      <c r="G466" s="0" t="s">
        <v>957</v>
      </c>
      <c r="H466" s="163" t="n">
        <v>60</v>
      </c>
      <c r="I466" s="162"/>
      <c r="J466" s="0"/>
      <c r="K466" s="0"/>
      <c r="L466" s="0"/>
      <c r="M466" s="0"/>
      <c r="N466" s="0"/>
      <c r="O466" s="0"/>
      <c r="P466" s="0"/>
      <c r="Q466" s="0"/>
      <c r="R466" s="0"/>
      <c r="S466" s="0"/>
      <c r="T466" s="162" t="n">
        <f aca="false">SUM(H466:S466)</f>
        <v>60</v>
      </c>
      <c r="U466" s="164" t="str">
        <f aca="false">CONCATENATE(D466,G466)</f>
        <v>15101CAPACITAÇÃO PROFISSIONAL REALIZADA PARA GERAÇÃO DE RENDA NAS UNIDADES PRODUTIVAS</v>
      </c>
      <c r="V466" s="162" t="str">
        <f aca="false">VLOOKUP(U466,PRODUTOS!N:O,2,0)</f>
        <v>CAPACITAÇÃO PROFISSIONAL REALIZADA PARA GERAÇÃO DE RENDA NAS UNIDADES PRODUTIVAS</v>
      </c>
      <c r="W466" s="162" t="str">
        <f aca="false">VLOOKUP(U466,PRODUTOS!N:Q,3,0)</f>
        <v>CAPACITAÇÃO</v>
      </c>
      <c r="X466" s="162" t="n">
        <f aca="false">VLOOKUP(U466,PRODUTOS!N:Q,4,0)</f>
        <v>15</v>
      </c>
      <c r="Y466" s="165" t="n">
        <f aca="false">X466/T466</f>
        <v>0.25</v>
      </c>
      <c r="Z466" s="162"/>
      <c r="AA466" s="162"/>
      <c r="AB466" s="162"/>
    </row>
    <row r="467" customFormat="false" ht="15" hidden="false" customHeight="false" outlineLevel="0" collapsed="false">
      <c r="A467" s="43" t="n">
        <v>24</v>
      </c>
      <c r="B467" s="1" t="s">
        <v>956</v>
      </c>
      <c r="C467" s="1" t="n">
        <v>1564</v>
      </c>
      <c r="D467" s="1" t="n">
        <v>15101</v>
      </c>
      <c r="E467" s="114" t="s">
        <v>848</v>
      </c>
      <c r="F467" s="162" t="n">
        <v>7691874</v>
      </c>
      <c r="G467" s="0" t="s">
        <v>959</v>
      </c>
      <c r="H467" s="163" t="n">
        <v>37</v>
      </c>
      <c r="I467" s="162"/>
      <c r="J467" s="0"/>
      <c r="K467" s="0"/>
      <c r="L467" s="0"/>
      <c r="M467" s="0"/>
      <c r="N467" s="0"/>
      <c r="O467" s="0"/>
      <c r="P467" s="0"/>
      <c r="Q467" s="0"/>
      <c r="R467" s="0"/>
      <c r="S467" s="0"/>
      <c r="T467" s="162" t="n">
        <f aca="false">SUM(H467:S467)</f>
        <v>37</v>
      </c>
      <c r="U467" s="164" t="str">
        <f aca="false">CONCATENATE(D467,G467)</f>
        <v>15101EVENTOS DE CAPACITAÇÃO, AVALIAÇÃO E PLANEJAMENTO REALIZADOS</v>
      </c>
      <c r="V467" s="162" t="str">
        <f aca="false">VLOOKUP(U467,PRODUTOS!N:O,2,0)</f>
        <v>EVENTOS DE CAPACITAÇÃO, AVALIAÇÃO E PLANEJAMENTO REALIZADOS</v>
      </c>
      <c r="W467" s="162" t="str">
        <f aca="false">VLOOKUP(U467,PRODUTOS!N:Q,3,0)</f>
        <v>UNIDADE</v>
      </c>
      <c r="X467" s="162" t="n">
        <f aca="false">VLOOKUP(U467,PRODUTOS!N:Q,4,0)</f>
        <v>9</v>
      </c>
      <c r="Y467" s="165" t="n">
        <f aca="false">X467/T467</f>
        <v>0.243243243243243</v>
      </c>
      <c r="Z467" s="162"/>
      <c r="AA467" s="162"/>
      <c r="AB467" s="162"/>
    </row>
    <row r="468" customFormat="false" ht="15" hidden="false" customHeight="false" outlineLevel="0" collapsed="false">
      <c r="A468" s="43" t="n">
        <v>24</v>
      </c>
      <c r="B468" s="1" t="s">
        <v>956</v>
      </c>
      <c r="C468" s="1" t="n">
        <v>1564</v>
      </c>
      <c r="D468" s="1" t="n">
        <v>15101</v>
      </c>
      <c r="E468" s="114" t="s">
        <v>848</v>
      </c>
      <c r="F468" s="162" t="n">
        <v>7691874</v>
      </c>
      <c r="G468" s="0" t="s">
        <v>960</v>
      </c>
      <c r="H468" s="166"/>
      <c r="I468" s="162"/>
      <c r="J468" s="0"/>
      <c r="K468" s="0"/>
      <c r="L468" s="162" t="n">
        <v>4</v>
      </c>
      <c r="M468" s="0"/>
      <c r="N468" s="0"/>
      <c r="O468" s="0"/>
      <c r="P468" s="0"/>
      <c r="Q468" s="0"/>
      <c r="R468" s="0"/>
      <c r="S468" s="0"/>
      <c r="T468" s="162" t="n">
        <f aca="false">SUM(H468:S468)</f>
        <v>4</v>
      </c>
      <c r="U468" s="164" t="str">
        <f aca="false">CONCATENATE(D468,G468)</f>
        <v>15101OFICINA DE ELABORAÇÃO DO PLANEJAMENTO OPERACIONAL ANUAL (POA-CF) REALIZADA</v>
      </c>
      <c r="V468" s="162" t="str">
        <f aca="false">VLOOKUP(U468,PRODUTOS!N:O,2,0)</f>
        <v>OFICINA DE ELABORAÇÃO DO PLANEJAMENTO OPERACIONAL ANUAL (POA-CF) REALIZADA</v>
      </c>
      <c r="W468" s="162" t="str">
        <f aca="false">VLOOKUP(U468,PRODUTOS!N:Q,3,0)</f>
        <v>UNIDADE</v>
      </c>
      <c r="X468" s="162" t="n">
        <f aca="false">VLOOKUP(U468,PRODUTOS!N:Q,4,0)</f>
        <v>1</v>
      </c>
      <c r="Y468" s="165" t="n">
        <f aca="false">X468/T468</f>
        <v>0.25</v>
      </c>
      <c r="Z468" s="162"/>
      <c r="AA468" s="162"/>
      <c r="AB468" s="162"/>
    </row>
    <row r="469" customFormat="false" ht="15" hidden="false" customHeight="false" outlineLevel="0" collapsed="false">
      <c r="A469" s="43" t="n">
        <v>24</v>
      </c>
      <c r="B469" s="1" t="s">
        <v>956</v>
      </c>
      <c r="C469" s="1" t="n">
        <v>1564</v>
      </c>
      <c r="D469" s="1" t="n">
        <v>15101</v>
      </c>
      <c r="E469" s="114" t="s">
        <v>848</v>
      </c>
      <c r="F469" s="162" t="n">
        <v>7691874</v>
      </c>
      <c r="G469" s="0" t="s">
        <v>961</v>
      </c>
      <c r="H469" s="163" t="n">
        <v>4000</v>
      </c>
      <c r="I469" s="162"/>
      <c r="J469" s="0"/>
      <c r="K469" s="0"/>
      <c r="L469" s="0"/>
      <c r="M469" s="0"/>
      <c r="N469" s="0"/>
      <c r="O469" s="0"/>
      <c r="P469" s="0"/>
      <c r="Q469" s="0"/>
      <c r="R469" s="0"/>
      <c r="S469" s="0"/>
      <c r="T469" s="162" t="n">
        <f aca="false">SUM(H469:S469)</f>
        <v>4000</v>
      </c>
      <c r="U469" s="164" t="str">
        <f aca="false">CONCATENATE(D469,G469)</f>
        <v>15101PROJETOS PRODUTIVOS E DE COMERCIALIZAÇÃO IMPLANTADOS PRIORIZANDO MULHERES JOVENS E QUILOMBOLAS</v>
      </c>
      <c r="V469" s="162" t="str">
        <f aca="false">VLOOKUP(U469,PRODUTOS!N:O,2,0)</f>
        <v>PROJETOS PRODUTIVOS E DE COMERCIALIZAÇÃO IMPLANTADOS PRIORIZANDO MULHERES JOVENS E QUILOMBOLAS</v>
      </c>
      <c r="W469" s="162" t="str">
        <f aca="false">VLOOKUP(U469,PRODUTOS!N:Q,3,0)</f>
        <v>FAMÍLIAS</v>
      </c>
      <c r="X469" s="162" t="n">
        <f aca="false">VLOOKUP(U469,PRODUTOS!N:Q,4,0)</f>
        <v>1000</v>
      </c>
      <c r="Y469" s="165" t="n">
        <f aca="false">X469/T469</f>
        <v>0.25</v>
      </c>
      <c r="Z469" s="162"/>
      <c r="AA469" s="162"/>
      <c r="AB469" s="162"/>
    </row>
    <row r="470" customFormat="false" ht="15" hidden="false" customHeight="false" outlineLevel="0" collapsed="false">
      <c r="A470" s="43" t="n">
        <v>24</v>
      </c>
      <c r="B470" s="1" t="s">
        <v>956</v>
      </c>
      <c r="C470" s="1" t="n">
        <v>1564</v>
      </c>
      <c r="D470" s="1" t="n">
        <v>15101</v>
      </c>
      <c r="E470" s="114" t="s">
        <v>848</v>
      </c>
      <c r="F470" s="162" t="n">
        <v>7691874</v>
      </c>
      <c r="G470" s="0" t="s">
        <v>962</v>
      </c>
      <c r="H470" s="163" t="n">
        <v>4</v>
      </c>
      <c r="I470" s="162"/>
      <c r="J470" s="0"/>
      <c r="K470" s="0"/>
      <c r="L470" s="0"/>
      <c r="M470" s="0"/>
      <c r="N470" s="0"/>
      <c r="O470" s="0"/>
      <c r="P470" s="0"/>
      <c r="Q470" s="0"/>
      <c r="R470" s="0"/>
      <c r="S470" s="0"/>
      <c r="T470" s="162" t="n">
        <f aca="false">SUM(H470:S470)</f>
        <v>4</v>
      </c>
      <c r="U470" s="164" t="str">
        <f aca="false">CONCATENATE(D470,G470)</f>
        <v>15101SEMINÁRIOS ESTADUAL REALIZADOS</v>
      </c>
      <c r="V470" s="162" t="str">
        <f aca="false">VLOOKUP(U470,PRODUTOS!N:O,2,0)</f>
        <v>SEMINÁRIOS ESTADUAL REALIZADOS</v>
      </c>
      <c r="W470" s="162" t="str">
        <f aca="false">VLOOKUP(U470,PRODUTOS!N:Q,3,0)</f>
        <v>UNIDADE</v>
      </c>
      <c r="X470" s="162" t="n">
        <f aca="false">VLOOKUP(U470,PRODUTOS!N:Q,4,0)</f>
        <v>1</v>
      </c>
      <c r="Y470" s="165" t="n">
        <f aca="false">X470/T470</f>
        <v>0.25</v>
      </c>
      <c r="Z470" s="162"/>
      <c r="AA470" s="162"/>
      <c r="AB470" s="162"/>
    </row>
    <row r="471" customFormat="false" ht="15" hidden="false" customHeight="false" outlineLevel="0" collapsed="false">
      <c r="A471" s="43" t="n">
        <v>24</v>
      </c>
      <c r="B471" s="1" t="s">
        <v>956</v>
      </c>
      <c r="C471" s="1" t="n">
        <v>1564</v>
      </c>
      <c r="D471" s="1" t="n">
        <v>15101</v>
      </c>
      <c r="E471" s="114" t="s">
        <v>848</v>
      </c>
      <c r="F471" s="162" t="n">
        <v>7691874</v>
      </c>
      <c r="G471" s="0" t="s">
        <v>963</v>
      </c>
      <c r="H471" s="166"/>
      <c r="I471" s="162" t="n">
        <v>4</v>
      </c>
      <c r="J471" s="0" t="n">
        <v>4</v>
      </c>
      <c r="K471" s="0" t="n">
        <v>4</v>
      </c>
      <c r="L471" s="0" t="n">
        <v>4</v>
      </c>
      <c r="M471" s="0" t="n">
        <v>4</v>
      </c>
      <c r="N471" s="0" t="n">
        <v>4</v>
      </c>
      <c r="O471" s="0" t="n">
        <v>4</v>
      </c>
      <c r="P471" s="0" t="n">
        <v>4</v>
      </c>
      <c r="Q471" s="0" t="n">
        <v>4</v>
      </c>
      <c r="R471" s="0" t="n">
        <v>4</v>
      </c>
      <c r="S471" s="0" t="n">
        <v>4</v>
      </c>
      <c r="T471" s="162" t="n">
        <f aca="false">SUM(H471:S471)</f>
        <v>44</v>
      </c>
      <c r="U471" s="164" t="str">
        <f aca="false">CONCATENATE(D471,G471)</f>
        <v>15101SEMINÁRIOS TERRITORIAIS REALIZADOS</v>
      </c>
      <c r="V471" s="162" t="str">
        <f aca="false">VLOOKUP(U471,PRODUTOS!N:O,2,0)</f>
        <v>SEMINÁRIOS TERRITORIAIS REALIZADOS</v>
      </c>
      <c r="W471" s="162" t="str">
        <f aca="false">VLOOKUP(U471,PRODUTOS!N:Q,3,0)</f>
        <v>UNIDADE</v>
      </c>
      <c r="X471" s="162" t="n">
        <f aca="false">VLOOKUP(U471,PRODUTOS!N:Q,4,0)</f>
        <v>11</v>
      </c>
      <c r="Y471" s="165" t="n">
        <f aca="false">X471/T471</f>
        <v>0.25</v>
      </c>
      <c r="Z471" s="162"/>
      <c r="AA471" s="162"/>
      <c r="AB471" s="162"/>
    </row>
    <row r="472" customFormat="false" ht="15" hidden="false" customHeight="false" outlineLevel="0" collapsed="false">
      <c r="A472" s="43" t="n">
        <v>24</v>
      </c>
      <c r="B472" s="1" t="s">
        <v>956</v>
      </c>
      <c r="C472" s="1" t="n">
        <v>1564</v>
      </c>
      <c r="D472" s="1" t="n">
        <v>15101</v>
      </c>
      <c r="E472" s="114" t="s">
        <v>848</v>
      </c>
      <c r="F472" s="162" t="n">
        <v>7691874</v>
      </c>
      <c r="G472" s="0" t="s">
        <v>964</v>
      </c>
      <c r="H472" s="163" t="n">
        <v>2000</v>
      </c>
      <c r="I472" s="162"/>
      <c r="J472" s="0"/>
      <c r="K472" s="0"/>
      <c r="L472" s="0"/>
      <c r="M472" s="0"/>
      <c r="N472" s="0"/>
      <c r="O472" s="0"/>
      <c r="P472" s="0"/>
      <c r="Q472" s="0"/>
      <c r="R472" s="0"/>
      <c r="S472" s="0"/>
      <c r="T472" s="162" t="n">
        <f aca="false">SUM(H472:S472)</f>
        <v>2000</v>
      </c>
      <c r="U472" s="164" t="str">
        <f aca="false">CONCATENATE(D472,G472)</f>
        <v>15101UNIDADES PRODUTIVAS DO PROGRAMA NACIONAL DO CREDITO FUNDIÁRIO CRIADAS</v>
      </c>
      <c r="V472" s="162" t="str">
        <f aca="false">VLOOKUP(U472,PRODUTOS!N:O,2,0)</f>
        <v>UNIDADES PRODUTIVAS DO PROGRAMA NACIONAL DO CREDITO FUNDIÁRIO CRIADAS</v>
      </c>
      <c r="W472" s="162" t="str">
        <f aca="false">VLOOKUP(U472,PRODUTOS!N:Q,3,0)</f>
        <v>FAMÍLIAS</v>
      </c>
      <c r="X472" s="162" t="n">
        <f aca="false">VLOOKUP(U472,PRODUTOS!N:Q,4,0)</f>
        <v>500</v>
      </c>
      <c r="Y472" s="165" t="n">
        <f aca="false">X472/T472</f>
        <v>0.25</v>
      </c>
      <c r="Z472" s="162"/>
      <c r="AA472" s="162"/>
      <c r="AB472" s="162"/>
    </row>
    <row r="473" customFormat="false" ht="15" hidden="false" customHeight="false" outlineLevel="0" collapsed="false">
      <c r="A473" s="43" t="n">
        <v>24</v>
      </c>
      <c r="B473" s="1" t="s">
        <v>956</v>
      </c>
      <c r="C473" s="1" t="n">
        <v>1564</v>
      </c>
      <c r="D473" s="1" t="n">
        <v>15101</v>
      </c>
      <c r="E473" s="114" t="s">
        <v>848</v>
      </c>
      <c r="F473" s="162" t="n">
        <v>7691874</v>
      </c>
      <c r="G473" s="0" t="s">
        <v>965</v>
      </c>
      <c r="H473" s="163" t="n">
        <v>4000</v>
      </c>
      <c r="I473" s="162"/>
      <c r="J473" s="0"/>
      <c r="K473" s="0"/>
      <c r="L473" s="0"/>
      <c r="M473" s="0"/>
      <c r="N473" s="0"/>
      <c r="O473" s="0"/>
      <c r="P473" s="0"/>
      <c r="Q473" s="0"/>
      <c r="R473" s="0"/>
      <c r="S473" s="0"/>
      <c r="T473" s="162" t="n">
        <f aca="false">SUM(H473:S473)</f>
        <v>4000</v>
      </c>
      <c r="U473" s="164" t="str">
        <f aca="false">CONCATENATE(D473,G473)</f>
        <v>15101VISITAS DE ACOMPANHAMENTO DAS UNIDADES PRODUTIVAS (REGULARIZAÇÃO DO QUADRO SOCIAL) REALIZADAS</v>
      </c>
      <c r="V473" s="162" t="str">
        <f aca="false">VLOOKUP(U473,PRODUTOS!N:O,2,0)</f>
        <v>VISITAS DE ACOMPANHAMENTO DAS UNIDADES PRODUTIVAS (REGULARIZAÇÃO DO QUADRO SOCIAL) REALIZADAS</v>
      </c>
      <c r="W473" s="162" t="str">
        <f aca="false">VLOOKUP(U473,PRODUTOS!N:Q,3,0)</f>
        <v>UNIDADE</v>
      </c>
      <c r="X473" s="162" t="n">
        <f aca="false">VLOOKUP(U473,PRODUTOS!N:Q,4,0)</f>
        <v>1000</v>
      </c>
      <c r="Y473" s="165" t="n">
        <f aca="false">X473/T473</f>
        <v>0.25</v>
      </c>
      <c r="Z473" s="162"/>
      <c r="AA473" s="162"/>
      <c r="AB473" s="162"/>
    </row>
    <row r="474" customFormat="false" ht="15" hidden="false" customHeight="false" outlineLevel="0" collapsed="false">
      <c r="A474" s="43" t="n">
        <v>24</v>
      </c>
      <c r="B474" s="1" t="s">
        <v>956</v>
      </c>
      <c r="C474" s="1" t="n">
        <v>1564</v>
      </c>
      <c r="D474" s="1" t="n">
        <v>15101</v>
      </c>
      <c r="E474" s="114" t="s">
        <v>848</v>
      </c>
      <c r="F474" s="162" t="n">
        <v>7691874</v>
      </c>
      <c r="G474" s="0" t="s">
        <v>966</v>
      </c>
      <c r="H474" s="163" t="n">
        <v>4000</v>
      </c>
      <c r="I474" s="162"/>
      <c r="J474" s="0"/>
      <c r="K474" s="0"/>
      <c r="L474" s="0"/>
      <c r="M474" s="0"/>
      <c r="N474" s="0"/>
      <c r="O474" s="0"/>
      <c r="P474" s="0"/>
      <c r="Q474" s="0"/>
      <c r="R474" s="0"/>
      <c r="S474" s="0"/>
      <c r="T474" s="162" t="n">
        <f aca="false">SUM(H474:S474)</f>
        <v>4000</v>
      </c>
      <c r="U474" s="164" t="str">
        <f aca="false">CONCATENATE(D474,G474)</f>
        <v>15101VISITAS DE ACOMPANHAMENTO DAS UNIDADES PRODUTIVAS (SUPERVISÃO SIC E O SIB) REALIZADAS</v>
      </c>
      <c r="V474" s="162" t="str">
        <f aca="false">VLOOKUP(U474,PRODUTOS!N:O,2,0)</f>
        <v>VISITAS DE ACOMPANHAMENTO DAS UNIDADES PRODUTIVAS (SUPERVISÃO SIC E O SIB) REALIZADAS</v>
      </c>
      <c r="W474" s="162" t="str">
        <f aca="false">VLOOKUP(U474,PRODUTOS!N:Q,3,0)</f>
        <v>UNIDADE</v>
      </c>
      <c r="X474" s="162" t="n">
        <f aca="false">VLOOKUP(U474,PRODUTOS!N:Q,4,0)</f>
        <v>1000</v>
      </c>
      <c r="Y474" s="165" t="n">
        <f aca="false">X474/T474</f>
        <v>0.25</v>
      </c>
      <c r="Z474" s="162"/>
      <c r="AA474" s="162"/>
      <c r="AB474" s="162"/>
    </row>
    <row r="475" customFormat="false" ht="15" hidden="false" customHeight="false" outlineLevel="0" collapsed="false">
      <c r="A475" s="43" t="n">
        <v>24</v>
      </c>
      <c r="B475" s="1" t="s">
        <v>956</v>
      </c>
      <c r="C475" s="1" t="n">
        <v>1564</v>
      </c>
      <c r="D475" s="1" t="n">
        <v>15101</v>
      </c>
      <c r="E475" s="114" t="s">
        <v>848</v>
      </c>
      <c r="F475" s="162" t="n">
        <v>7691874</v>
      </c>
      <c r="G475" s="0" t="s">
        <v>967</v>
      </c>
      <c r="H475" s="163" t="n">
        <v>1600</v>
      </c>
      <c r="I475" s="162"/>
      <c r="J475" s="0"/>
      <c r="K475" s="0"/>
      <c r="L475" s="0"/>
      <c r="M475" s="0"/>
      <c r="N475" s="0"/>
      <c r="O475" s="0"/>
      <c r="P475" s="0"/>
      <c r="Q475" s="0"/>
      <c r="R475" s="0"/>
      <c r="S475" s="0"/>
      <c r="T475" s="162" t="n">
        <f aca="false">SUM(H475:S475)</f>
        <v>1600</v>
      </c>
      <c r="U475" s="164" t="str">
        <f aca="false">CONCATENATE(D475,G475)</f>
        <v>15101VISITAS TÉCNICAS PARA AQUISIÇÃO DE TERRAS REALIZADAS</v>
      </c>
      <c r="V475" s="162" t="str">
        <f aca="false">VLOOKUP(U475,PRODUTOS!N:O,2,0)</f>
        <v>VISITAS TÉCNICAS PARA AQUISIÇÃO DE TERRAS REALIZADAS</v>
      </c>
      <c r="W475" s="162" t="str">
        <f aca="false">VLOOKUP(U475,PRODUTOS!N:Q,3,0)</f>
        <v>UNIDADE</v>
      </c>
      <c r="X475" s="162" t="n">
        <f aca="false">VLOOKUP(U475,PRODUTOS!N:Q,4,0)</f>
        <v>400</v>
      </c>
      <c r="Y475" s="165" t="n">
        <f aca="false">X475/T475</f>
        <v>0.25</v>
      </c>
      <c r="Z475" s="162"/>
      <c r="AA475" s="162"/>
      <c r="AB475" s="162"/>
    </row>
    <row r="476" customFormat="false" ht="15" hidden="false" customHeight="false" outlineLevel="0" collapsed="false">
      <c r="A476" s="43" t="n">
        <v>24</v>
      </c>
      <c r="B476" s="1" t="s">
        <v>956</v>
      </c>
      <c r="C476" s="1" t="n">
        <v>1564</v>
      </c>
      <c r="D476" s="1" t="n">
        <v>15101</v>
      </c>
      <c r="E476" s="114" t="s">
        <v>848</v>
      </c>
      <c r="F476" s="162" t="n">
        <v>7691874</v>
      </c>
      <c r="G476" s="0" t="s">
        <v>3642</v>
      </c>
      <c r="H476" s="163" t="n">
        <v>2000</v>
      </c>
      <c r="I476" s="162"/>
      <c r="J476" s="0"/>
      <c r="K476" s="0"/>
      <c r="L476" s="0"/>
      <c r="M476" s="0"/>
      <c r="N476" s="0"/>
      <c r="O476" s="0"/>
      <c r="P476" s="0"/>
      <c r="Q476" s="0"/>
      <c r="R476" s="0"/>
      <c r="S476" s="0"/>
      <c r="T476" s="162" t="n">
        <f aca="false">SUM(H476:S476)</f>
        <v>2000</v>
      </c>
      <c r="U476" s="164" t="str">
        <f aca="false">CONCATENATE(D476,G476)</f>
        <v>15101MATERIAL DE DIVULGAÇÃO ELABORADO E CONFECCIONADO</v>
      </c>
      <c r="V476" s="162" t="e">
        <f aca="false">VLOOKUP(U476,PRODUTOS!N:O,2,0)</f>
        <v>#N/A</v>
      </c>
      <c r="W476" s="162" t="e">
        <f aca="false">VLOOKUP(U476,PRODUTOS!N:Q,3,0)</f>
        <v>#N/A</v>
      </c>
      <c r="X476" s="162" t="e">
        <f aca="false">VLOOKUP(U476,PRODUTOS!N:Q,4,0)</f>
        <v>#N/A</v>
      </c>
      <c r="Y476" s="165" t="e">
        <f aca="false">X476/T476</f>
        <v>#N/A</v>
      </c>
      <c r="Z476" s="162"/>
      <c r="AA476" s="162"/>
      <c r="AB476" s="162"/>
    </row>
    <row r="477" customFormat="false" ht="15" hidden="false" customHeight="false" outlineLevel="0" collapsed="false">
      <c r="A477" s="43" t="n">
        <v>25</v>
      </c>
      <c r="B477" s="1" t="s">
        <v>968</v>
      </c>
      <c r="C477" s="1" t="n">
        <v>1653</v>
      </c>
      <c r="D477" s="1" t="n">
        <v>15101</v>
      </c>
      <c r="E477" s="114" t="s">
        <v>848</v>
      </c>
      <c r="F477" s="162" t="n">
        <v>90000000</v>
      </c>
      <c r="G477" s="0" t="s">
        <v>969</v>
      </c>
      <c r="H477" s="166"/>
      <c r="I477" s="162"/>
      <c r="J477" s="0"/>
      <c r="K477" s="0"/>
      <c r="L477" s="0"/>
      <c r="M477" s="0" t="n">
        <v>9</v>
      </c>
      <c r="N477" s="0" t="n">
        <v>18</v>
      </c>
      <c r="O477" s="0" t="n">
        <v>11</v>
      </c>
      <c r="P477" s="0" t="n">
        <v>12</v>
      </c>
      <c r="Q477" s="0"/>
      <c r="R477" s="0"/>
      <c r="S477" s="0"/>
      <c r="T477" s="162" t="n">
        <f aca="false">SUM(H477:S477)</f>
        <v>50</v>
      </c>
      <c r="U477" s="164" t="str">
        <f aca="false">CONCATENATE(D477,G477)</f>
        <v>15101ATIVIDADES DE EDUCAÇÃO CONTEXTUALIZADA PARA O SEMIÁRIDO PIAUIENSE IMPLEMENTADAS</v>
      </c>
      <c r="V477" s="162" t="str">
        <f aca="false">VLOOKUP(U477,PRODUTOS!N:O,2,0)</f>
        <v>ATIVIDADES DE EDUCAÇÃO CONTEXTUALIZADA PARA O SEMIÁRIDO PIAUIENSE IMPLEMENTADAS</v>
      </c>
      <c r="W477" s="162" t="str">
        <f aca="false">VLOOKUP(U477,PRODUTOS!N:Q,3,0)</f>
        <v>ESCOLAS</v>
      </c>
      <c r="X477" s="162" t="n">
        <f aca="false">VLOOKUP(U477,PRODUTOS!N:Q,4,0)</f>
        <v>10</v>
      </c>
      <c r="Y477" s="165" t="n">
        <f aca="false">X477/T477</f>
        <v>0.2</v>
      </c>
      <c r="Z477" s="162"/>
      <c r="AA477" s="162"/>
      <c r="AB477" s="162"/>
    </row>
    <row r="478" customFormat="false" ht="15" hidden="false" customHeight="false" outlineLevel="0" collapsed="false">
      <c r="A478" s="43" t="n">
        <v>25</v>
      </c>
      <c r="B478" s="1" t="s">
        <v>968</v>
      </c>
      <c r="C478" s="1" t="n">
        <v>1653</v>
      </c>
      <c r="D478" s="1" t="n">
        <v>15101</v>
      </c>
      <c r="E478" s="114" t="s">
        <v>848</v>
      </c>
      <c r="F478" s="162" t="n">
        <v>90000000</v>
      </c>
      <c r="G478" s="0" t="s">
        <v>970</v>
      </c>
      <c r="H478" s="166"/>
      <c r="I478" s="162"/>
      <c r="J478" s="0"/>
      <c r="K478" s="0"/>
      <c r="L478" s="0"/>
      <c r="M478" s="0" t="n">
        <v>100</v>
      </c>
      <c r="N478" s="0" t="n">
        <v>100</v>
      </c>
      <c r="O478" s="0" t="n">
        <v>100</v>
      </c>
      <c r="P478" s="0" t="n">
        <v>100</v>
      </c>
      <c r="Q478" s="0"/>
      <c r="R478" s="0"/>
      <c r="S478" s="0"/>
      <c r="T478" s="162" t="n">
        <f aca="false">SUM(H478:S478)</f>
        <v>400</v>
      </c>
      <c r="U478" s="164" t="str">
        <f aca="false">CONCATENATE(D478,G478)</f>
        <v>15101PLANOS DE NEGÓCIOS ELABORADOS E IMPLEMENTADOS</v>
      </c>
      <c r="V478" s="162" t="str">
        <f aca="false">VLOOKUP(U478,PRODUTOS!N:O,2,0)</f>
        <v>PLANOS DE NEGÓCIOS ELABORADOS E IMPLEMENTADOS</v>
      </c>
      <c r="W478" s="162" t="str">
        <f aca="false">VLOOKUP(U478,PRODUTOS!N:Q,3,0)</f>
        <v>PROJETOS</v>
      </c>
      <c r="X478" s="162" t="n">
        <f aca="false">VLOOKUP(U478,PRODUTOS!N:Q,4,0)</f>
        <v>200</v>
      </c>
      <c r="Y478" s="165" t="n">
        <f aca="false">X478/T478</f>
        <v>0.5</v>
      </c>
      <c r="Z478" s="162"/>
      <c r="AA478" s="162"/>
      <c r="AB478" s="162"/>
    </row>
    <row r="479" customFormat="false" ht="15" hidden="false" customHeight="false" outlineLevel="0" collapsed="false">
      <c r="A479" s="43" t="n">
        <v>25</v>
      </c>
      <c r="B479" s="1" t="s">
        <v>968</v>
      </c>
      <c r="C479" s="1" t="n">
        <v>1653</v>
      </c>
      <c r="D479" s="1" t="n">
        <v>15101</v>
      </c>
      <c r="E479" s="114" t="s">
        <v>848</v>
      </c>
      <c r="F479" s="162" t="n">
        <v>90000000</v>
      </c>
      <c r="G479" s="0" t="s">
        <v>3643</v>
      </c>
      <c r="H479" s="166"/>
      <c r="I479" s="162"/>
      <c r="J479" s="0"/>
      <c r="K479" s="0"/>
      <c r="L479" s="0"/>
      <c r="M479" s="0" t="n">
        <v>15</v>
      </c>
      <c r="N479" s="0" t="n">
        <v>39</v>
      </c>
      <c r="O479" s="0" t="n">
        <v>17</v>
      </c>
      <c r="P479" s="0" t="n">
        <v>18</v>
      </c>
      <c r="Q479" s="0"/>
      <c r="R479" s="0"/>
      <c r="S479" s="0"/>
      <c r="T479" s="162" t="n">
        <f aca="false">SUM(H479:S479)</f>
        <v>89</v>
      </c>
      <c r="U479" s="164" t="str">
        <f aca="false">CONCATENATE(D479,G479)</f>
        <v>15101INFRAESTRUTURA PRODUTIVA E SOCIAL PARA DESENVOLVIMENTO SUSTENTÁVEL E SOLIDÁRIO DO SEMIÁRIDO IMPLANTADA</v>
      </c>
      <c r="V479" s="162" t="e">
        <f aca="false">VLOOKUP(U479,PRODUTOS!N:O,2,0)</f>
        <v>#N/A</v>
      </c>
      <c r="W479" s="162" t="e">
        <f aca="false">VLOOKUP(U479,PRODUTOS!N:Q,3,0)</f>
        <v>#N/A</v>
      </c>
      <c r="X479" s="162" t="e">
        <f aca="false">VLOOKUP(U479,PRODUTOS!N:Q,4,0)</f>
        <v>#N/A</v>
      </c>
      <c r="Y479" s="165" t="e">
        <f aca="false">X479/T479</f>
        <v>#N/A</v>
      </c>
      <c r="Z479" s="162"/>
      <c r="AA479" s="162"/>
      <c r="AB479" s="162"/>
    </row>
    <row r="480" customFormat="false" ht="15" hidden="false" customHeight="false" outlineLevel="0" collapsed="false">
      <c r="A480" s="43" t="n">
        <v>90</v>
      </c>
      <c r="B480" s="1" t="s">
        <v>971</v>
      </c>
      <c r="C480" s="1" t="n">
        <v>2521</v>
      </c>
      <c r="D480" s="1" t="n">
        <v>15101</v>
      </c>
      <c r="E480" s="114" t="s">
        <v>848</v>
      </c>
      <c r="F480" s="162" t="n">
        <v>50000000</v>
      </c>
      <c r="G480" s="0" t="s">
        <v>972</v>
      </c>
      <c r="H480" s="163" t="n">
        <v>1</v>
      </c>
      <c r="I480" s="162"/>
      <c r="J480" s="0"/>
      <c r="K480" s="0"/>
      <c r="L480" s="0"/>
      <c r="M480" s="0"/>
      <c r="N480" s="0"/>
      <c r="O480" s="0"/>
      <c r="P480" s="0"/>
      <c r="Q480" s="0"/>
      <c r="R480" s="0"/>
      <c r="S480" s="0"/>
      <c r="T480" s="162" t="n">
        <f aca="false">SUM(H480:S480)</f>
        <v>1</v>
      </c>
      <c r="U480" s="164" t="str">
        <f aca="false">CONCATENATE(D480,G480)</f>
        <v>15101GESTÃO MELHORADA - MODERNIZAÇÃO DOS SISTEMAS DE GESTÃO DA SDR</v>
      </c>
      <c r="V480" s="162" t="str">
        <f aca="false">VLOOKUP(U480,PRODUTOS!N:O,2,0)</f>
        <v>GESTÃO MELHORADA - MODERNIZAÇÃO DOS SISTEMAS DE GESTÃO DA SDR</v>
      </c>
      <c r="W480" s="162" t="str">
        <f aca="false">VLOOKUP(U480,PRODUTOS!N:Q,3,0)</f>
        <v>AQUISIÇÃO</v>
      </c>
      <c r="X480" s="162" t="n">
        <f aca="false">VLOOKUP(U480,PRODUTOS!N:Q,4,0)</f>
        <v>2</v>
      </c>
      <c r="Y480" s="165" t="n">
        <f aca="false">X480/T480</f>
        <v>2</v>
      </c>
      <c r="Z480" s="162"/>
      <c r="AA480" s="162"/>
      <c r="AB480" s="162"/>
    </row>
    <row r="481" customFormat="false" ht="15" hidden="false" customHeight="false" outlineLevel="0" collapsed="false">
      <c r="A481" s="43" t="n">
        <v>90</v>
      </c>
      <c r="B481" s="1" t="s">
        <v>971</v>
      </c>
      <c r="C481" s="1" t="n">
        <v>2521</v>
      </c>
      <c r="D481" s="1" t="n">
        <v>15101</v>
      </c>
      <c r="E481" s="114" t="s">
        <v>848</v>
      </c>
      <c r="F481" s="162" t="n">
        <v>50000000</v>
      </c>
      <c r="G481" s="0" t="s">
        <v>973</v>
      </c>
      <c r="H481" s="163" t="n">
        <v>100</v>
      </c>
      <c r="I481" s="162"/>
      <c r="J481" s="0"/>
      <c r="K481" s="0"/>
      <c r="L481" s="0"/>
      <c r="M481" s="0"/>
      <c r="N481" s="0"/>
      <c r="O481" s="0"/>
      <c r="P481" s="0"/>
      <c r="Q481" s="0"/>
      <c r="R481" s="0"/>
      <c r="S481" s="0"/>
      <c r="T481" s="162" t="n">
        <f aca="false">SUM(H481:S481)</f>
        <v>100</v>
      </c>
      <c r="U481" s="164" t="str">
        <f aca="false">CONCATENATE(D481,G481)</f>
        <v>15101MANUTENÇÃO DA SDR</v>
      </c>
      <c r="V481" s="162" t="str">
        <f aca="false">VLOOKUP(U481,PRODUTOS!N:O,2,0)</f>
        <v>MANUTENÇÃO DA SDR</v>
      </c>
      <c r="W481" s="162" t="str">
        <f aca="false">VLOOKUP(U481,PRODUTOS!N:Q,3,0)</f>
        <v>PERCENTAGEM</v>
      </c>
      <c r="X481" s="162" t="n">
        <f aca="false">VLOOKUP(U481,PRODUTOS!N:Q,4,0)</f>
        <v>25</v>
      </c>
      <c r="Y481" s="165" t="n">
        <f aca="false">X481/T481</f>
        <v>0.25</v>
      </c>
      <c r="Z481" s="162"/>
      <c r="AA481" s="162"/>
      <c r="AB481" s="162"/>
    </row>
    <row r="482" customFormat="false" ht="15" hidden="false" customHeight="false" outlineLevel="0" collapsed="false">
      <c r="A482" s="43" t="n">
        <v>90</v>
      </c>
      <c r="B482" s="1" t="s">
        <v>971</v>
      </c>
      <c r="C482" s="1" t="n">
        <v>2521</v>
      </c>
      <c r="D482" s="1" t="n">
        <v>15101</v>
      </c>
      <c r="E482" s="114" t="s">
        <v>848</v>
      </c>
      <c r="F482" s="162" t="n">
        <v>50000000</v>
      </c>
      <c r="G482" s="0" t="s">
        <v>752</v>
      </c>
      <c r="H482" s="163" t="n">
        <v>1</v>
      </c>
      <c r="I482" s="162"/>
      <c r="J482" s="0"/>
      <c r="K482" s="0"/>
      <c r="L482" s="0"/>
      <c r="M482" s="0"/>
      <c r="N482" s="0"/>
      <c r="O482" s="0"/>
      <c r="P482" s="0"/>
      <c r="Q482" s="0"/>
      <c r="R482" s="0"/>
      <c r="S482" s="0"/>
      <c r="T482" s="162" t="n">
        <f aca="false">SUM(H482:S482)</f>
        <v>1</v>
      </c>
      <c r="U482" s="164" t="str">
        <f aca="false">CONCATENATE(D482,G482)</f>
        <v>15101CONCURSO PÚBLICO REALIZADO</v>
      </c>
      <c r="V482" s="162" t="e">
        <f aca="false">VLOOKUP(U482,PRODUTOS!N:O,2,0)</f>
        <v>#N/A</v>
      </c>
      <c r="W482" s="162" t="e">
        <f aca="false">VLOOKUP(U482,PRODUTOS!N:Q,3,0)</f>
        <v>#N/A</v>
      </c>
      <c r="X482" s="162" t="e">
        <f aca="false">VLOOKUP(U482,PRODUTOS!N:Q,4,0)</f>
        <v>#N/A</v>
      </c>
      <c r="Y482" s="165" t="e">
        <f aca="false">X482/T482</f>
        <v>#N/A</v>
      </c>
      <c r="Z482" s="162"/>
      <c r="AA482" s="162"/>
      <c r="AB482" s="162"/>
    </row>
    <row r="483" customFormat="false" ht="15" hidden="false" customHeight="false" outlineLevel="0" collapsed="false">
      <c r="A483" s="43" t="n">
        <v>1</v>
      </c>
      <c r="B483" s="1" t="s">
        <v>974</v>
      </c>
      <c r="C483" s="1" t="n">
        <v>2687</v>
      </c>
      <c r="D483" s="1" t="n">
        <v>15201</v>
      </c>
      <c r="E483" s="114" t="s">
        <v>975</v>
      </c>
      <c r="F483" s="162" t="n">
        <v>600000</v>
      </c>
      <c r="G483" s="0" t="s">
        <v>976</v>
      </c>
      <c r="H483" s="163" t="n">
        <v>100</v>
      </c>
      <c r="I483" s="162"/>
      <c r="J483" s="0"/>
      <c r="K483" s="0"/>
      <c r="L483" s="0"/>
      <c r="M483" s="0"/>
      <c r="N483" s="0"/>
      <c r="O483" s="0"/>
      <c r="P483" s="0"/>
      <c r="Q483" s="0"/>
      <c r="R483" s="0"/>
      <c r="S483" s="0"/>
      <c r="T483" s="162" t="n">
        <f aca="false">SUM(H483:S483)</f>
        <v>100</v>
      </c>
      <c r="U483" s="164" t="str">
        <f aca="false">CONCATENATE(D483,G483)</f>
        <v>15201INFRAESTRUTURA FÍSICA E TECNOLÓGICA DO INTERPI MELHORADA</v>
      </c>
      <c r="V483" s="162" t="str">
        <f aca="false">VLOOKUP(U483,PRODUTOS!N:O,2,0)</f>
        <v>INFRAESTRUTURA FÍSICA E TECNOLÓGICA DO INTERPI MELHORADA</v>
      </c>
      <c r="W483" s="162" t="str">
        <f aca="false">VLOOKUP(U483,PRODUTOS!N:Q,3,0)</f>
        <v>AQUISIÇÃO</v>
      </c>
      <c r="X483" s="162" t="n">
        <f aca="false">VLOOKUP(U483,PRODUTOS!N:Q,4,0)</f>
        <v>35</v>
      </c>
      <c r="Y483" s="165" t="n">
        <f aca="false">X483/T483</f>
        <v>0.35</v>
      </c>
      <c r="Z483" s="162"/>
      <c r="AA483" s="162"/>
      <c r="AB483" s="162"/>
    </row>
    <row r="484" customFormat="false" ht="15" hidden="false" customHeight="false" outlineLevel="0" collapsed="false">
      <c r="A484" s="43" t="n">
        <v>1</v>
      </c>
      <c r="B484" s="1" t="s">
        <v>974</v>
      </c>
      <c r="C484" s="1" t="n">
        <v>2687</v>
      </c>
      <c r="D484" s="1" t="n">
        <v>15201</v>
      </c>
      <c r="E484" s="114" t="s">
        <v>975</v>
      </c>
      <c r="F484" s="162" t="n">
        <v>600000</v>
      </c>
      <c r="G484" s="0" t="s">
        <v>978</v>
      </c>
      <c r="H484" s="163" t="n">
        <v>70</v>
      </c>
      <c r="I484" s="162"/>
      <c r="J484" s="0"/>
      <c r="K484" s="0"/>
      <c r="L484" s="0"/>
      <c r="M484" s="0"/>
      <c r="N484" s="0"/>
      <c r="O484" s="0"/>
      <c r="P484" s="0"/>
      <c r="Q484" s="0"/>
      <c r="R484" s="0"/>
      <c r="S484" s="0"/>
      <c r="T484" s="162" t="n">
        <f aca="false">SUM(H484:S484)</f>
        <v>70</v>
      </c>
      <c r="U484" s="164" t="str">
        <f aca="false">CONCATENATE(D484,G484)</f>
        <v>15201SERVIDOR COM ACESSO AMPLIADO À FORMAÇÃO ACADÊMICA E CURSOS DE CAPACITAÇÃO.</v>
      </c>
      <c r="V484" s="162" t="str">
        <f aca="false">VLOOKUP(U484,PRODUTOS!N:O,2,0)</f>
        <v>SERVIDOR COM ACESSO AMPLIADO À FORMAÇÃO ACADÊMICA E CURSOS DE CAPACITAÇÃO.</v>
      </c>
      <c r="W484" s="162" t="str">
        <f aca="false">VLOOKUP(U484,PRODUTOS!N:Q,3,0)</f>
        <v>SERVIDOR CAPACITADO</v>
      </c>
      <c r="X484" s="162" t="n">
        <f aca="false">VLOOKUP(U484,PRODUTOS!N:Q,4,0)</f>
        <v>30</v>
      </c>
      <c r="Y484" s="165" t="n">
        <f aca="false">X484/T484</f>
        <v>0.428571428571429</v>
      </c>
      <c r="Z484" s="162"/>
      <c r="AA484" s="162"/>
      <c r="AB484" s="162"/>
    </row>
    <row r="485" customFormat="false" ht="15" hidden="false" customHeight="false" outlineLevel="0" collapsed="false">
      <c r="A485" s="43" t="n">
        <v>24</v>
      </c>
      <c r="B485" s="1" t="s">
        <v>983</v>
      </c>
      <c r="C485" s="1" t="n">
        <v>1650</v>
      </c>
      <c r="D485" s="1" t="n">
        <v>15201</v>
      </c>
      <c r="E485" s="114" t="s">
        <v>975</v>
      </c>
      <c r="F485" s="162" t="n">
        <v>500000</v>
      </c>
      <c r="G485" s="0" t="s">
        <v>984</v>
      </c>
      <c r="H485" s="163" t="n">
        <v>3500</v>
      </c>
      <c r="I485" s="162"/>
      <c r="J485" s="0"/>
      <c r="K485" s="0"/>
      <c r="L485" s="0"/>
      <c r="M485" s="0"/>
      <c r="N485" s="0"/>
      <c r="O485" s="0"/>
      <c r="P485" s="0"/>
      <c r="Q485" s="0"/>
      <c r="R485" s="0"/>
      <c r="S485" s="0"/>
      <c r="T485" s="162" t="n">
        <f aca="false">SUM(H485:S485)</f>
        <v>3500</v>
      </c>
      <c r="U485" s="164" t="str">
        <f aca="false">CONCATENATE(D485,G485)</f>
        <v>15201FAMÍLIAS COM TITULAÇÃO DE IMÓVEIS EM ÁREAS URBANAS</v>
      </c>
      <c r="V485" s="162" t="str">
        <f aca="false">VLOOKUP(U485,PRODUTOS!N:O,2,0)</f>
        <v>FAMÍLIAS COM TITULAÇÃO DE IMÓVEIS EM ÁREAS URBANAS</v>
      </c>
      <c r="W485" s="162" t="str">
        <f aca="false">VLOOKUP(U485,PRODUTOS!N:Q,3,0)</f>
        <v>FAMÍLIAS</v>
      </c>
      <c r="X485" s="162" t="n">
        <f aca="false">VLOOKUP(U485,PRODUTOS!N:Q,4,0)</f>
        <v>500</v>
      </c>
      <c r="Y485" s="165" t="n">
        <f aca="false">X485/T485</f>
        <v>0.142857142857143</v>
      </c>
      <c r="Z485" s="162"/>
      <c r="AA485" s="162"/>
      <c r="AB485" s="162"/>
    </row>
    <row r="486" customFormat="false" ht="15" hidden="false" customHeight="false" outlineLevel="0" collapsed="false">
      <c r="A486" s="43" t="n">
        <v>24</v>
      </c>
      <c r="B486" s="1" t="s">
        <v>980</v>
      </c>
      <c r="C486" s="1" t="n">
        <v>1593</v>
      </c>
      <c r="D486" s="1" t="n">
        <v>15201</v>
      </c>
      <c r="E486" s="114" t="s">
        <v>975</v>
      </c>
      <c r="F486" s="162" t="n">
        <v>23000000</v>
      </c>
      <c r="G486" s="0" t="s">
        <v>981</v>
      </c>
      <c r="H486" s="163" t="n">
        <v>6000000</v>
      </c>
      <c r="I486" s="162"/>
      <c r="J486" s="0"/>
      <c r="K486" s="0"/>
      <c r="L486" s="0"/>
      <c r="M486" s="0"/>
      <c r="N486" s="0"/>
      <c r="O486" s="0"/>
      <c r="P486" s="0"/>
      <c r="Q486" s="0"/>
      <c r="R486" s="0"/>
      <c r="S486" s="0"/>
      <c r="T486" s="162" t="n">
        <f aca="false">SUM(H486:S486)</f>
        <v>6000000</v>
      </c>
      <c r="U486" s="164" t="str">
        <f aca="false">CONCATENATE(D486,G486)</f>
        <v>15201REGULARIZAÇÃO FUNDIÁRIA DE IMÓVEIS RURAIS NO ESTADO DO PIAUÍ REALIZADA</v>
      </c>
      <c r="V486" s="162" t="str">
        <f aca="false">VLOOKUP(U486,PRODUTOS!N:O,2,0)</f>
        <v>REGULARIZAÇÃO FUNDIÁRIA DE IMÓVEIS RURAIS NO ESTADO DO PIAUÍ REALIZADA</v>
      </c>
      <c r="W486" s="162" t="str">
        <f aca="false">VLOOKUP(U486,PRODUTOS!N:Q,3,0)</f>
        <v>HECTARES</v>
      </c>
      <c r="X486" s="162" t="n">
        <f aca="false">VLOOKUP(U486,PRODUTOS!N:Q,4,0)</f>
        <v>800000</v>
      </c>
      <c r="Y486" s="165" t="n">
        <f aca="false">X486/T486</f>
        <v>0.133333333333333</v>
      </c>
      <c r="Z486" s="162"/>
      <c r="AA486" s="162"/>
      <c r="AB486" s="162"/>
    </row>
    <row r="487" customFormat="false" ht="15" hidden="false" customHeight="false" outlineLevel="0" collapsed="false">
      <c r="A487" s="43" t="n">
        <v>90</v>
      </c>
      <c r="B487" s="1" t="s">
        <v>986</v>
      </c>
      <c r="C487" s="1" t="n">
        <v>1539</v>
      </c>
      <c r="D487" s="1" t="n">
        <v>15201</v>
      </c>
      <c r="E487" s="114" t="s">
        <v>975</v>
      </c>
      <c r="F487" s="162" t="n">
        <v>33800000</v>
      </c>
      <c r="G487" s="0" t="s">
        <v>987</v>
      </c>
      <c r="H487" s="163" t="n">
        <v>100</v>
      </c>
      <c r="I487" s="162"/>
      <c r="J487" s="0"/>
      <c r="K487" s="0"/>
      <c r="L487" s="0"/>
      <c r="M487" s="0"/>
      <c r="N487" s="0"/>
      <c r="O487" s="0"/>
      <c r="P487" s="0"/>
      <c r="Q487" s="0"/>
      <c r="R487" s="0"/>
      <c r="S487" s="0"/>
      <c r="T487" s="162" t="n">
        <f aca="false">SUM(H487:S487)</f>
        <v>100</v>
      </c>
      <c r="U487" s="164" t="str">
        <f aca="false">CONCATENATE(D487,G487)</f>
        <v>15201GESTÃO MELHORADA DO INTERPI</v>
      </c>
      <c r="V487" s="162" t="str">
        <f aca="false">VLOOKUP(U487,PRODUTOS!N:O,2,0)</f>
        <v>GESTÃO MELHORADA DO INTERPI</v>
      </c>
      <c r="W487" s="162" t="str">
        <f aca="false">VLOOKUP(U487,PRODUTOS!N:Q,3,0)</f>
        <v>PERCENTUAL</v>
      </c>
      <c r="X487" s="162" t="n">
        <f aca="false">VLOOKUP(U487,PRODUTOS!N:Q,4,0)</f>
        <v>25</v>
      </c>
      <c r="Y487" s="165" t="n">
        <f aca="false">X487/T487</f>
        <v>0.25</v>
      </c>
      <c r="Z487" s="162"/>
      <c r="AA487" s="162"/>
      <c r="AB487" s="162"/>
    </row>
    <row r="488" customFormat="false" ht="15" hidden="false" customHeight="false" outlineLevel="0" collapsed="false">
      <c r="A488" s="43" t="n">
        <v>90</v>
      </c>
      <c r="B488" s="1" t="s">
        <v>986</v>
      </c>
      <c r="C488" s="1" t="n">
        <v>1539</v>
      </c>
      <c r="D488" s="1" t="n">
        <v>15201</v>
      </c>
      <c r="E488" s="114" t="s">
        <v>975</v>
      </c>
      <c r="F488" s="162" t="n">
        <v>33800000</v>
      </c>
      <c r="G488" s="0" t="s">
        <v>988</v>
      </c>
      <c r="H488" s="163" t="n">
        <v>100</v>
      </c>
      <c r="I488" s="162"/>
      <c r="J488" s="0"/>
      <c r="K488" s="0"/>
      <c r="L488" s="0"/>
      <c r="M488" s="0"/>
      <c r="N488" s="0"/>
      <c r="O488" s="0"/>
      <c r="P488" s="0"/>
      <c r="Q488" s="0"/>
      <c r="R488" s="0"/>
      <c r="S488" s="0"/>
      <c r="T488" s="162" t="n">
        <f aca="false">SUM(H488:S488)</f>
        <v>100</v>
      </c>
      <c r="U488" s="164" t="str">
        <f aca="false">CONCATENATE(D488,G488)</f>
        <v>15201MANUTENÇÃO DO INTERPI</v>
      </c>
      <c r="V488" s="162" t="str">
        <f aca="false">VLOOKUP(U488,PRODUTOS!N:O,2,0)</f>
        <v>MANUTENÇÃO DO INTERPI</v>
      </c>
      <c r="W488" s="162" t="str">
        <f aca="false">VLOOKUP(U488,PRODUTOS!N:Q,3,0)</f>
        <v>PERCENTUAL</v>
      </c>
      <c r="X488" s="162" t="n">
        <f aca="false">VLOOKUP(U488,PRODUTOS!N:Q,4,0)</f>
        <v>25</v>
      </c>
      <c r="Y488" s="165" t="n">
        <f aca="false">X488/T488</f>
        <v>0.25</v>
      </c>
      <c r="Z488" s="162"/>
      <c r="AA488" s="162"/>
      <c r="AB488" s="162"/>
    </row>
    <row r="489" customFormat="false" ht="15" hidden="false" customHeight="false" outlineLevel="0" collapsed="false">
      <c r="A489" s="43" t="n">
        <v>1</v>
      </c>
      <c r="B489" s="1" t="s">
        <v>989</v>
      </c>
      <c r="C489" s="1" t="n">
        <v>1625</v>
      </c>
      <c r="D489" s="1" t="n">
        <v>15202</v>
      </c>
      <c r="E489" s="114" t="s">
        <v>990</v>
      </c>
      <c r="F489" s="162" t="n">
        <v>160000000</v>
      </c>
      <c r="G489" s="0" t="s">
        <v>991</v>
      </c>
      <c r="H489" s="163" t="n">
        <v>200</v>
      </c>
      <c r="I489" s="162"/>
      <c r="J489" s="0"/>
      <c r="K489" s="0"/>
      <c r="L489" s="0"/>
      <c r="M489" s="0"/>
      <c r="N489" s="0"/>
      <c r="O489" s="0"/>
      <c r="P489" s="0"/>
      <c r="Q489" s="0"/>
      <c r="R489" s="0"/>
      <c r="S489" s="0"/>
      <c r="T489" s="162" t="n">
        <f aca="false">SUM(H489:S489)</f>
        <v>200</v>
      </c>
      <c r="U489" s="164" t="str">
        <f aca="false">CONCATENATE(D489,G489)</f>
        <v>15202CAPACITAÇÃO DE SERVIDORES REALIZADA</v>
      </c>
      <c r="V489" s="162" t="str">
        <f aca="false">VLOOKUP(U489,PRODUTOS!N:O,2,0)</f>
        <v>CAPACITAÇÃO DE SERVIDORES REALIZADA</v>
      </c>
      <c r="W489" s="162" t="str">
        <f aca="false">VLOOKUP(U489,PRODUTOS!N:Q,3,0)</f>
        <v>SERVIDOR CAPACITADO</v>
      </c>
      <c r="X489" s="162" t="n">
        <f aca="false">VLOOKUP(U489,PRODUTOS!N:Q,4,0)</f>
        <v>50</v>
      </c>
      <c r="Y489" s="165" t="n">
        <f aca="false">X489/T489</f>
        <v>0.25</v>
      </c>
      <c r="Z489" s="162"/>
      <c r="AA489" s="162"/>
      <c r="AB489" s="162"/>
    </row>
    <row r="490" customFormat="false" ht="15" hidden="false" customHeight="false" outlineLevel="0" collapsed="false">
      <c r="A490" s="43" t="n">
        <v>1</v>
      </c>
      <c r="B490" s="1" t="s">
        <v>989</v>
      </c>
      <c r="C490" s="1" t="n">
        <v>1625</v>
      </c>
      <c r="D490" s="1" t="n">
        <v>15202</v>
      </c>
      <c r="E490" s="114" t="s">
        <v>990</v>
      </c>
      <c r="F490" s="162" t="n">
        <v>160000000</v>
      </c>
      <c r="G490" s="0" t="s">
        <v>993</v>
      </c>
      <c r="H490" s="163" t="n">
        <v>100</v>
      </c>
      <c r="I490" s="162"/>
      <c r="J490" s="0"/>
      <c r="K490" s="0"/>
      <c r="L490" s="0"/>
      <c r="M490" s="0"/>
      <c r="N490" s="0"/>
      <c r="O490" s="0"/>
      <c r="P490" s="0"/>
      <c r="Q490" s="0"/>
      <c r="R490" s="0"/>
      <c r="S490" s="0"/>
      <c r="T490" s="162" t="n">
        <f aca="false">SUM(H490:S490)</f>
        <v>100</v>
      </c>
      <c r="U490" s="164" t="str">
        <f aca="false">CONCATENATE(D490,G490)</f>
        <v>15202INFRAESTRUTURA FÍSICA E TECNOLÓGICA DO EMATER MELHORADA</v>
      </c>
      <c r="V490" s="162" t="str">
        <f aca="false">VLOOKUP(U490,PRODUTOS!N:O,2,0)</f>
        <v>INFRAESTRUTURA FÍSICA E TECNOLÓGICA DO EMATER MELHORADA</v>
      </c>
      <c r="W490" s="162" t="str">
        <f aca="false">VLOOKUP(U490,PRODUTOS!N:Q,3,0)</f>
        <v>PERCENTUAL</v>
      </c>
      <c r="X490" s="162" t="n">
        <f aca="false">VLOOKUP(U490,PRODUTOS!N:Q,4,0)</f>
        <v>25</v>
      </c>
      <c r="Y490" s="165" t="n">
        <f aca="false">X490/T490</f>
        <v>0.25</v>
      </c>
      <c r="Z490" s="162"/>
      <c r="AA490" s="162"/>
      <c r="AB490" s="162"/>
    </row>
    <row r="491" customFormat="false" ht="15" hidden="false" customHeight="false" outlineLevel="0" collapsed="false">
      <c r="A491" s="43" t="n">
        <v>1</v>
      </c>
      <c r="B491" s="1" t="s">
        <v>989</v>
      </c>
      <c r="C491" s="1" t="n">
        <v>1625</v>
      </c>
      <c r="D491" s="1" t="n">
        <v>15202</v>
      </c>
      <c r="E491" s="114" t="s">
        <v>990</v>
      </c>
      <c r="F491" s="162" t="n">
        <v>160000000</v>
      </c>
      <c r="G491" s="0" t="s">
        <v>994</v>
      </c>
      <c r="H491" s="163" t="n">
        <v>300</v>
      </c>
      <c r="I491" s="162"/>
      <c r="J491" s="0"/>
      <c r="K491" s="0"/>
      <c r="L491" s="0"/>
      <c r="M491" s="0"/>
      <c r="N491" s="0"/>
      <c r="O491" s="0"/>
      <c r="P491" s="0"/>
      <c r="Q491" s="0"/>
      <c r="R491" s="0"/>
      <c r="S491" s="0"/>
      <c r="T491" s="162" t="n">
        <f aca="false">SUM(H491:S491)</f>
        <v>300</v>
      </c>
      <c r="U491" s="164" t="str">
        <f aca="false">CONCATENATE(D491,G491)</f>
        <v>15202VEÍCULOS ADQUIRIDOS</v>
      </c>
      <c r="V491" s="162" t="str">
        <f aca="false">VLOOKUP(U491,PRODUTOS!N:O,2,0)</f>
        <v>VEÍCULOS ADQUIRIDOS</v>
      </c>
      <c r="W491" s="162" t="str">
        <f aca="false">VLOOKUP(U491,PRODUTOS!N:Q,3,0)</f>
        <v>UNIDADE</v>
      </c>
      <c r="X491" s="162" t="n">
        <f aca="false">VLOOKUP(U491,PRODUTOS!N:Q,4,0)</f>
        <v>75</v>
      </c>
      <c r="Y491" s="165" t="n">
        <f aca="false">X491/T491</f>
        <v>0.25</v>
      </c>
      <c r="Z491" s="162"/>
      <c r="AA491" s="162"/>
      <c r="AB491" s="162"/>
    </row>
    <row r="492" customFormat="false" ht="15" hidden="false" customHeight="false" outlineLevel="0" collapsed="false">
      <c r="A492" s="43" t="n">
        <v>22</v>
      </c>
      <c r="B492" s="1" t="s">
        <v>996</v>
      </c>
      <c r="C492" s="1" t="n">
        <v>2451</v>
      </c>
      <c r="D492" s="1" t="n">
        <v>15202</v>
      </c>
      <c r="E492" s="114" t="s">
        <v>990</v>
      </c>
      <c r="F492" s="162" t="n">
        <v>91000000</v>
      </c>
      <c r="G492" s="0" t="s">
        <v>997</v>
      </c>
      <c r="H492" s="163" t="n">
        <v>2000</v>
      </c>
      <c r="I492" s="162"/>
      <c r="J492" s="0"/>
      <c r="K492" s="0"/>
      <c r="L492" s="0"/>
      <c r="M492" s="0"/>
      <c r="N492" s="0"/>
      <c r="O492" s="0"/>
      <c r="P492" s="0"/>
      <c r="Q492" s="0"/>
      <c r="R492" s="0"/>
      <c r="S492" s="0"/>
      <c r="T492" s="162" t="n">
        <f aca="false">SUM(H492:S492)</f>
        <v>2000</v>
      </c>
      <c r="U492" s="164" t="str">
        <f aca="false">CONCATENATE(D492,G492)</f>
        <v>15202AGRICULTORES FAMILIARES APICULTORES ASSISTIDOS</v>
      </c>
      <c r="V492" s="162" t="str">
        <f aca="false">VLOOKUP(U492,PRODUTOS!N:O,2,0)</f>
        <v>AGRICULTORES FAMILIARES APICULTORES ASSISTIDOS</v>
      </c>
      <c r="W492" s="162" t="str">
        <f aca="false">VLOOKUP(U492,PRODUTOS!N:Q,3,0)</f>
        <v>AGRICULTOR FAMILIAR</v>
      </c>
      <c r="X492" s="162" t="n">
        <f aca="false">VLOOKUP(U492,PRODUTOS!N:Q,4,0)</f>
        <v>500</v>
      </c>
      <c r="Y492" s="165" t="n">
        <f aca="false">X492/T492</f>
        <v>0.25</v>
      </c>
      <c r="Z492" s="162"/>
      <c r="AA492" s="162"/>
      <c r="AB492" s="162"/>
    </row>
    <row r="493" customFormat="false" ht="15" hidden="false" customHeight="false" outlineLevel="0" collapsed="false">
      <c r="A493" s="43" t="n">
        <v>22</v>
      </c>
      <c r="B493" s="1" t="s">
        <v>996</v>
      </c>
      <c r="C493" s="1" t="n">
        <v>2451</v>
      </c>
      <c r="D493" s="1" t="n">
        <v>15202</v>
      </c>
      <c r="E493" s="114" t="s">
        <v>990</v>
      </c>
      <c r="F493" s="162" t="n">
        <v>91000000</v>
      </c>
      <c r="G493" s="0" t="s">
        <v>999</v>
      </c>
      <c r="H493" s="163" t="n">
        <v>5000</v>
      </c>
      <c r="I493" s="162"/>
      <c r="J493" s="0"/>
      <c r="K493" s="0"/>
      <c r="L493" s="0"/>
      <c r="M493" s="0"/>
      <c r="N493" s="0"/>
      <c r="O493" s="0"/>
      <c r="P493" s="0"/>
      <c r="Q493" s="0"/>
      <c r="R493" s="0"/>
      <c r="S493" s="0"/>
      <c r="T493" s="162" t="n">
        <f aca="false">SUM(H493:S493)</f>
        <v>5000</v>
      </c>
      <c r="U493" s="164" t="str">
        <f aca="false">CONCATENATE(D493,G493)</f>
        <v>15202AGRICULTORES FAMILIARES ASSENTADOS ASSISTIDOS</v>
      </c>
      <c r="V493" s="162" t="str">
        <f aca="false">VLOOKUP(U493,PRODUTOS!N:O,2,0)</f>
        <v>AGRICULTORES FAMILIARES ASSENTADOS ASSISTIDOS</v>
      </c>
      <c r="W493" s="162" t="str">
        <f aca="false">VLOOKUP(U493,PRODUTOS!N:Q,3,0)</f>
        <v>AGRICULTOR FAMILIAR</v>
      </c>
      <c r="X493" s="162" t="n">
        <f aca="false">VLOOKUP(U493,PRODUTOS!N:Q,4,0)</f>
        <v>1250</v>
      </c>
      <c r="Y493" s="165" t="n">
        <f aca="false">X493/T493</f>
        <v>0.25</v>
      </c>
      <c r="Z493" s="162"/>
      <c r="AA493" s="162"/>
      <c r="AB493" s="162"/>
    </row>
    <row r="494" customFormat="false" ht="15" hidden="false" customHeight="false" outlineLevel="0" collapsed="false">
      <c r="A494" s="43" t="n">
        <v>22</v>
      </c>
      <c r="B494" s="1" t="s">
        <v>996</v>
      </c>
      <c r="C494" s="1" t="n">
        <v>2451</v>
      </c>
      <c r="D494" s="1" t="n">
        <v>15202</v>
      </c>
      <c r="E494" s="114" t="s">
        <v>990</v>
      </c>
      <c r="F494" s="162" t="n">
        <v>91000000</v>
      </c>
      <c r="G494" s="0" t="s">
        <v>1000</v>
      </c>
      <c r="H494" s="163" t="n">
        <v>120000</v>
      </c>
      <c r="I494" s="162"/>
      <c r="J494" s="0"/>
      <c r="K494" s="0"/>
      <c r="L494" s="0"/>
      <c r="M494" s="0"/>
      <c r="N494" s="0"/>
      <c r="O494" s="0"/>
      <c r="P494" s="0"/>
      <c r="Q494" s="0"/>
      <c r="R494" s="0"/>
      <c r="S494" s="0"/>
      <c r="T494" s="162" t="n">
        <f aca="false">SUM(H494:S494)</f>
        <v>120000</v>
      </c>
      <c r="U494" s="164" t="str">
        <f aca="false">CONCATENATE(D494,G494)</f>
        <v>15202AGRICULTORES FAMILIARES ASSISTIDOS</v>
      </c>
      <c r="V494" s="162" t="str">
        <f aca="false">VLOOKUP(U494,PRODUTOS!N:O,2,0)</f>
        <v>AGRICULTORES FAMILIARES ASSISTIDOS</v>
      </c>
      <c r="W494" s="162" t="str">
        <f aca="false">VLOOKUP(U494,PRODUTOS!N:Q,3,0)</f>
        <v>AGRICULTOR FAMILIAR</v>
      </c>
      <c r="X494" s="162" t="n">
        <f aca="false">VLOOKUP(U494,PRODUTOS!N:Q,4,0)</f>
        <v>30000</v>
      </c>
      <c r="Y494" s="165" t="n">
        <f aca="false">X494/T494</f>
        <v>0.25</v>
      </c>
      <c r="Z494" s="162"/>
      <c r="AA494" s="162"/>
      <c r="AB494" s="162"/>
    </row>
    <row r="495" customFormat="false" ht="15" hidden="false" customHeight="false" outlineLevel="0" collapsed="false">
      <c r="A495" s="43" t="n">
        <v>22</v>
      </c>
      <c r="B495" s="1" t="s">
        <v>996</v>
      </c>
      <c r="C495" s="1" t="n">
        <v>2451</v>
      </c>
      <c r="D495" s="1" t="n">
        <v>15202</v>
      </c>
      <c r="E495" s="114" t="s">
        <v>990</v>
      </c>
      <c r="F495" s="162" t="n">
        <v>91000000</v>
      </c>
      <c r="G495" s="0" t="s">
        <v>1001</v>
      </c>
      <c r="H495" s="163" t="n">
        <v>10000</v>
      </c>
      <c r="I495" s="162"/>
      <c r="J495" s="0"/>
      <c r="K495" s="0"/>
      <c r="L495" s="0"/>
      <c r="M495" s="0"/>
      <c r="N495" s="0"/>
      <c r="O495" s="0"/>
      <c r="P495" s="0"/>
      <c r="Q495" s="0"/>
      <c r="R495" s="0"/>
      <c r="S495" s="0"/>
      <c r="T495" s="162" t="n">
        <f aca="false">SUM(H495:S495)</f>
        <v>10000</v>
      </c>
      <c r="U495" s="164" t="str">
        <f aca="false">CONCATENATE(D495,G495)</f>
        <v>15202AGRICULTORES FAMILIARES ASSISTIDOS EM AGROINDÚSTRIAS RURAIS CASEIRAS</v>
      </c>
      <c r="V495" s="162" t="str">
        <f aca="false">VLOOKUP(U495,PRODUTOS!N:O,2,0)</f>
        <v>AGRICULTORES FAMILIARES ASSISTIDOS EM AGROINDÚSTRIAS RURAIS CASEIRAS</v>
      </c>
      <c r="W495" s="162" t="str">
        <f aca="false">VLOOKUP(U495,PRODUTOS!N:Q,3,0)</f>
        <v>AGRICULTOR FAMILIAR</v>
      </c>
      <c r="X495" s="162" t="n">
        <f aca="false">VLOOKUP(U495,PRODUTOS!N:Q,4,0)</f>
        <v>2500</v>
      </c>
      <c r="Y495" s="165" t="n">
        <f aca="false">X495/T495</f>
        <v>0.25</v>
      </c>
      <c r="Z495" s="162"/>
      <c r="AA495" s="162"/>
      <c r="AB495" s="162"/>
    </row>
    <row r="496" customFormat="false" ht="15" hidden="false" customHeight="false" outlineLevel="0" collapsed="false">
      <c r="A496" s="43" t="n">
        <v>22</v>
      </c>
      <c r="B496" s="1" t="s">
        <v>996</v>
      </c>
      <c r="C496" s="1" t="n">
        <v>2451</v>
      </c>
      <c r="D496" s="1" t="n">
        <v>15202</v>
      </c>
      <c r="E496" s="114" t="s">
        <v>990</v>
      </c>
      <c r="F496" s="162" t="n">
        <v>91000000</v>
      </c>
      <c r="G496" s="0" t="s">
        <v>1002</v>
      </c>
      <c r="H496" s="163" t="n">
        <v>40000</v>
      </c>
      <c r="I496" s="162"/>
      <c r="J496" s="0"/>
      <c r="K496" s="0"/>
      <c r="L496" s="0"/>
      <c r="M496" s="0"/>
      <c r="N496" s="0"/>
      <c r="O496" s="0"/>
      <c r="P496" s="0"/>
      <c r="Q496" s="0"/>
      <c r="R496" s="0"/>
      <c r="S496" s="0"/>
      <c r="T496" s="162" t="n">
        <f aca="false">SUM(H496:S496)</f>
        <v>40000</v>
      </c>
      <c r="U496" s="164" t="str">
        <f aca="false">CONCATENATE(D496,G496)</f>
        <v>15202AGRICULTORES FAMILIARES ASSISTIDOS EM BOVINOCULTURA DE CORTE E LEITE</v>
      </c>
      <c r="V496" s="162" t="str">
        <f aca="false">VLOOKUP(U496,PRODUTOS!N:O,2,0)</f>
        <v>AGRICULTORES FAMILIARES ASSISTIDOS EM BOVINOCULTURA DE CORTE E LEITE</v>
      </c>
      <c r="W496" s="162" t="str">
        <f aca="false">VLOOKUP(U496,PRODUTOS!N:Q,3,0)</f>
        <v>AGRICULTOR FAMILIAR</v>
      </c>
      <c r="X496" s="162" t="n">
        <f aca="false">VLOOKUP(U496,PRODUTOS!N:Q,4,0)</f>
        <v>10000</v>
      </c>
      <c r="Y496" s="165" t="n">
        <f aca="false">X496/T496</f>
        <v>0.25</v>
      </c>
      <c r="Z496" s="162"/>
      <c r="AA496" s="162"/>
      <c r="AB496" s="162"/>
    </row>
    <row r="497" customFormat="false" ht="15" hidden="false" customHeight="false" outlineLevel="0" collapsed="false">
      <c r="A497" s="43" t="n">
        <v>22</v>
      </c>
      <c r="B497" s="1" t="s">
        <v>996</v>
      </c>
      <c r="C497" s="1" t="n">
        <v>2451</v>
      </c>
      <c r="D497" s="1" t="n">
        <v>15202</v>
      </c>
      <c r="E497" s="114" t="s">
        <v>990</v>
      </c>
      <c r="F497" s="162" t="n">
        <v>91000000</v>
      </c>
      <c r="G497" s="0" t="s">
        <v>1003</v>
      </c>
      <c r="H497" s="163" t="n">
        <v>80000</v>
      </c>
      <c r="I497" s="162"/>
      <c r="J497" s="0"/>
      <c r="K497" s="0"/>
      <c r="L497" s="0"/>
      <c r="M497" s="0"/>
      <c r="N497" s="0"/>
      <c r="O497" s="0"/>
      <c r="P497" s="0"/>
      <c r="Q497" s="0"/>
      <c r="R497" s="0"/>
      <c r="S497" s="0"/>
      <c r="T497" s="162" t="n">
        <f aca="false">SUM(H497:S497)</f>
        <v>80000</v>
      </c>
      <c r="U497" s="164" t="str">
        <f aca="false">CONCATENATE(D497,G497)</f>
        <v>15202AGRICULTORES FAMILIARES ASSISTIDOS EM CAPRINOVINOCULTURA</v>
      </c>
      <c r="V497" s="162" t="str">
        <f aca="false">VLOOKUP(U497,PRODUTOS!N:O,2,0)</f>
        <v>AGRICULTORES FAMILIARES ASSISTIDOS EM CAPRINOVINOCULTURA</v>
      </c>
      <c r="W497" s="162" t="str">
        <f aca="false">VLOOKUP(U497,PRODUTOS!N:Q,3,0)</f>
        <v>AGRICULTOR FAMILIAR</v>
      </c>
      <c r="X497" s="162" t="n">
        <f aca="false">VLOOKUP(U497,PRODUTOS!N:Q,4,0)</f>
        <v>20000</v>
      </c>
      <c r="Y497" s="165" t="n">
        <f aca="false">X497/T497</f>
        <v>0.25</v>
      </c>
      <c r="Z497" s="162"/>
      <c r="AA497" s="162"/>
      <c r="AB497" s="162"/>
    </row>
    <row r="498" customFormat="false" ht="15" hidden="false" customHeight="false" outlineLevel="0" collapsed="false">
      <c r="A498" s="43" t="n">
        <v>22</v>
      </c>
      <c r="B498" s="1" t="s">
        <v>996</v>
      </c>
      <c r="C498" s="1" t="n">
        <v>2451</v>
      </c>
      <c r="D498" s="1" t="n">
        <v>15202</v>
      </c>
      <c r="E498" s="114" t="s">
        <v>990</v>
      </c>
      <c r="F498" s="162" t="n">
        <v>91000000</v>
      </c>
      <c r="G498" s="0" t="s">
        <v>1004</v>
      </c>
      <c r="H498" s="163" t="n">
        <v>30000</v>
      </c>
      <c r="I498" s="162"/>
      <c r="J498" s="0"/>
      <c r="K498" s="0"/>
      <c r="L498" s="0"/>
      <c r="M498" s="0"/>
      <c r="N498" s="0"/>
      <c r="O498" s="0"/>
      <c r="P498" s="0"/>
      <c r="Q498" s="0"/>
      <c r="R498" s="0"/>
      <c r="S498" s="0"/>
      <c r="T498" s="162" t="n">
        <f aca="false">SUM(H498:S498)</f>
        <v>30000</v>
      </c>
      <c r="U498" s="164" t="str">
        <f aca="false">CONCATENATE(D498,G498)</f>
        <v>15202AGRICULTORES FAMILIARES ASSISTIDOS EM PISCICULTURA</v>
      </c>
      <c r="V498" s="162" t="str">
        <f aca="false">VLOOKUP(U498,PRODUTOS!N:O,2,0)</f>
        <v>AGRICULTORES FAMILIARES ASSISTIDOS EM PISCICULTURA</v>
      </c>
      <c r="W498" s="162" t="str">
        <f aca="false">VLOOKUP(U498,PRODUTOS!N:Q,3,0)</f>
        <v>AGRICULTOR FAMILIAR</v>
      </c>
      <c r="X498" s="162" t="n">
        <f aca="false">VLOOKUP(U498,PRODUTOS!N:Q,4,0)</f>
        <v>7500</v>
      </c>
      <c r="Y498" s="165" t="n">
        <f aca="false">X498/T498</f>
        <v>0.25</v>
      </c>
      <c r="Z498" s="162"/>
      <c r="AA498" s="162"/>
      <c r="AB498" s="162"/>
    </row>
    <row r="499" customFormat="false" ht="15" hidden="false" customHeight="false" outlineLevel="0" collapsed="false">
      <c r="A499" s="43" t="n">
        <v>22</v>
      </c>
      <c r="B499" s="1" t="s">
        <v>996</v>
      </c>
      <c r="C499" s="1" t="n">
        <v>2451</v>
      </c>
      <c r="D499" s="1" t="n">
        <v>15202</v>
      </c>
      <c r="E499" s="114" t="s">
        <v>990</v>
      </c>
      <c r="F499" s="162" t="n">
        <v>91000000</v>
      </c>
      <c r="G499" s="0" t="s">
        <v>1005</v>
      </c>
      <c r="H499" s="163" t="n">
        <v>500</v>
      </c>
      <c r="I499" s="162"/>
      <c r="J499" s="0"/>
      <c r="K499" s="0"/>
      <c r="L499" s="0"/>
      <c r="M499" s="0"/>
      <c r="N499" s="0"/>
      <c r="O499" s="0"/>
      <c r="P499" s="0"/>
      <c r="Q499" s="0"/>
      <c r="R499" s="0"/>
      <c r="S499" s="0"/>
      <c r="T499" s="162" t="n">
        <f aca="false">SUM(H499:S499)</f>
        <v>500</v>
      </c>
      <c r="U499" s="164" t="str">
        <f aca="false">CONCATENATE(D499,G499)</f>
        <v>15202AGRICULTORES FAMILIARES ASSISTIDOS EM PRODUÇÃO DE MUDAS FRUTÍFERAS</v>
      </c>
      <c r="V499" s="162" t="str">
        <f aca="false">VLOOKUP(U499,PRODUTOS!N:O,2,0)</f>
        <v>AGRICULTORES FAMILIARES ASSISTIDOS EM PRODUÇÃO DE MUDAS FRUTÍFERAS</v>
      </c>
      <c r="W499" s="162" t="str">
        <f aca="false">VLOOKUP(U499,PRODUTOS!N:Q,3,0)</f>
        <v>AGRICULTOR FAMILIAR</v>
      </c>
      <c r="X499" s="162" t="n">
        <f aca="false">VLOOKUP(U499,PRODUTOS!N:Q,4,0)</f>
        <v>125</v>
      </c>
      <c r="Y499" s="165" t="n">
        <f aca="false">X499/T499</f>
        <v>0.25</v>
      </c>
      <c r="Z499" s="162"/>
      <c r="AA499" s="162"/>
      <c r="AB499" s="162"/>
    </row>
    <row r="500" customFormat="false" ht="15" hidden="false" customHeight="false" outlineLevel="0" collapsed="false">
      <c r="A500" s="43" t="n">
        <v>22</v>
      </c>
      <c r="B500" s="1" t="s">
        <v>996</v>
      </c>
      <c r="C500" s="1" t="n">
        <v>2451</v>
      </c>
      <c r="D500" s="1" t="n">
        <v>15202</v>
      </c>
      <c r="E500" s="114" t="s">
        <v>990</v>
      </c>
      <c r="F500" s="162" t="n">
        <v>91000000</v>
      </c>
      <c r="G500" s="0" t="s">
        <v>1006</v>
      </c>
      <c r="H500" s="163" t="n">
        <v>60000</v>
      </c>
      <c r="I500" s="162"/>
      <c r="J500" s="0"/>
      <c r="K500" s="0"/>
      <c r="L500" s="0"/>
      <c r="M500" s="0"/>
      <c r="N500" s="0"/>
      <c r="O500" s="0"/>
      <c r="P500" s="0"/>
      <c r="Q500" s="0"/>
      <c r="R500" s="0"/>
      <c r="S500" s="0"/>
      <c r="T500" s="162" t="n">
        <f aca="false">SUM(H500:S500)</f>
        <v>60000</v>
      </c>
      <c r="U500" s="164" t="str">
        <f aca="false">CONCATENATE(D500,G500)</f>
        <v>15202AGRICULTORES FAMILIARES ASSISTIDOS PELO PRONAF</v>
      </c>
      <c r="V500" s="162" t="str">
        <f aca="false">VLOOKUP(U500,PRODUTOS!N:O,2,0)</f>
        <v>AGRICULTORES FAMILIARES ASSISTIDOS PELO PRONAF</v>
      </c>
      <c r="W500" s="162" t="str">
        <f aca="false">VLOOKUP(U500,PRODUTOS!N:Q,3,0)</f>
        <v>AGRICULTOR FAMILIAR</v>
      </c>
      <c r="X500" s="162" t="n">
        <f aca="false">VLOOKUP(U500,PRODUTOS!N:Q,4,0)</f>
        <v>15000</v>
      </c>
      <c r="Y500" s="165" t="n">
        <f aca="false">X500/T500</f>
        <v>0.25</v>
      </c>
      <c r="Z500" s="162"/>
      <c r="AA500" s="162"/>
      <c r="AB500" s="162"/>
    </row>
    <row r="501" customFormat="false" ht="15" hidden="false" customHeight="false" outlineLevel="0" collapsed="false">
      <c r="A501" s="43" t="n">
        <v>22</v>
      </c>
      <c r="B501" s="1" t="s">
        <v>996</v>
      </c>
      <c r="C501" s="1" t="n">
        <v>2451</v>
      </c>
      <c r="D501" s="1" t="n">
        <v>15202</v>
      </c>
      <c r="E501" s="114" t="s">
        <v>990</v>
      </c>
      <c r="F501" s="162" t="n">
        <v>91000000</v>
      </c>
      <c r="G501" s="0" t="s">
        <v>1007</v>
      </c>
      <c r="H501" s="163" t="n">
        <v>120000</v>
      </c>
      <c r="I501" s="162"/>
      <c r="J501" s="0"/>
      <c r="K501" s="0"/>
      <c r="L501" s="0"/>
      <c r="M501" s="0"/>
      <c r="N501" s="0"/>
      <c r="O501" s="0"/>
      <c r="P501" s="0"/>
      <c r="Q501" s="0"/>
      <c r="R501" s="0"/>
      <c r="S501" s="0"/>
      <c r="T501" s="162" t="n">
        <f aca="false">SUM(H501:S501)</f>
        <v>120000</v>
      </c>
      <c r="U501" s="164" t="str">
        <f aca="false">CONCATENATE(D501,G501)</f>
        <v>15202AGRICULTORES FAMILIARES BENFICIADOS COM O PROGRAMA GARANTIA SAFRA</v>
      </c>
      <c r="V501" s="162" t="str">
        <f aca="false">VLOOKUP(U501,PRODUTOS!N:O,2,0)</f>
        <v>AGRICULTORES FAMILIARES BENFICIADOS COM O PROGRAMA GARANTIA SAFRA</v>
      </c>
      <c r="W501" s="162" t="str">
        <f aca="false">VLOOKUP(U501,PRODUTOS!N:Q,3,0)</f>
        <v>AGRICULTOR FAMILIAR</v>
      </c>
      <c r="X501" s="162" t="n">
        <f aca="false">VLOOKUP(U501,PRODUTOS!N:Q,4,0)</f>
        <v>30000</v>
      </c>
      <c r="Y501" s="165" t="n">
        <f aca="false">X501/T501</f>
        <v>0.25</v>
      </c>
      <c r="Z501" s="162"/>
      <c r="AA501" s="162"/>
      <c r="AB501" s="162"/>
    </row>
    <row r="502" customFormat="false" ht="15" hidden="false" customHeight="false" outlineLevel="0" collapsed="false">
      <c r="A502" s="43" t="n">
        <v>22</v>
      </c>
      <c r="B502" s="1" t="s">
        <v>996</v>
      </c>
      <c r="C502" s="1" t="n">
        <v>2451</v>
      </c>
      <c r="D502" s="1" t="n">
        <v>15202</v>
      </c>
      <c r="E502" s="114" t="s">
        <v>990</v>
      </c>
      <c r="F502" s="162" t="n">
        <v>91000000</v>
      </c>
      <c r="G502" s="0" t="s">
        <v>1008</v>
      </c>
      <c r="H502" s="163" t="n">
        <v>8000</v>
      </c>
      <c r="I502" s="162"/>
      <c r="J502" s="0"/>
      <c r="K502" s="0"/>
      <c r="L502" s="0"/>
      <c r="M502" s="0"/>
      <c r="N502" s="0"/>
      <c r="O502" s="0"/>
      <c r="P502" s="0"/>
      <c r="Q502" s="0"/>
      <c r="R502" s="0"/>
      <c r="S502" s="0"/>
      <c r="T502" s="162" t="n">
        <f aca="false">SUM(H502:S502)</f>
        <v>8000</v>
      </c>
      <c r="U502" s="164" t="str">
        <f aca="false">CONCATENATE(D502,G502)</f>
        <v>15202AGRICULTORES FAMILIARES CAPACITADOS</v>
      </c>
      <c r="V502" s="162" t="str">
        <f aca="false">VLOOKUP(U502,PRODUTOS!N:O,2,0)</f>
        <v>AGRICULTORES FAMILIARES CAPACITADOS</v>
      </c>
      <c r="W502" s="162" t="str">
        <f aca="false">VLOOKUP(U502,PRODUTOS!N:Q,3,0)</f>
        <v>AGRICULTOR FAMILIAR</v>
      </c>
      <c r="X502" s="162" t="n">
        <f aca="false">VLOOKUP(U502,PRODUTOS!N:Q,4,0)</f>
        <v>2000</v>
      </c>
      <c r="Y502" s="165" t="n">
        <f aca="false">X502/T502</f>
        <v>0.25</v>
      </c>
      <c r="Z502" s="162"/>
      <c r="AA502" s="162"/>
      <c r="AB502" s="162"/>
    </row>
    <row r="503" customFormat="false" ht="15" hidden="false" customHeight="false" outlineLevel="0" collapsed="false">
      <c r="A503" s="43" t="n">
        <v>22</v>
      </c>
      <c r="B503" s="1" t="s">
        <v>996</v>
      </c>
      <c r="C503" s="1" t="n">
        <v>2451</v>
      </c>
      <c r="D503" s="1" t="n">
        <v>15202</v>
      </c>
      <c r="E503" s="114" t="s">
        <v>990</v>
      </c>
      <c r="F503" s="162" t="n">
        <v>91000000</v>
      </c>
      <c r="G503" s="0" t="s">
        <v>1009</v>
      </c>
      <c r="H503" s="163" t="n">
        <v>3000</v>
      </c>
      <c r="I503" s="162"/>
      <c r="J503" s="0"/>
      <c r="K503" s="0"/>
      <c r="L503" s="0"/>
      <c r="M503" s="0"/>
      <c r="N503" s="0"/>
      <c r="O503" s="0"/>
      <c r="P503" s="0"/>
      <c r="Q503" s="0"/>
      <c r="R503" s="0"/>
      <c r="S503" s="0"/>
      <c r="T503" s="162" t="n">
        <f aca="false">SUM(H503:S503)</f>
        <v>3000</v>
      </c>
      <c r="U503" s="164" t="str">
        <f aca="false">CONCATENATE(D503,G503)</f>
        <v>15202AGRICULTORES FAMILIARES QUILOMBOLAS ASSISTIDOS</v>
      </c>
      <c r="V503" s="162" t="str">
        <f aca="false">VLOOKUP(U503,PRODUTOS!N:O,2,0)</f>
        <v>AGRICULTORES FAMILIARES QUILOMBOLAS ASSISTIDOS</v>
      </c>
      <c r="W503" s="162" t="str">
        <f aca="false">VLOOKUP(U503,PRODUTOS!N:Q,3,0)</f>
        <v>AGRICULTORES E QUILOMBOLAS</v>
      </c>
      <c r="X503" s="162" t="n">
        <f aca="false">VLOOKUP(U503,PRODUTOS!N:Q,4,0)</f>
        <v>750</v>
      </c>
      <c r="Y503" s="165" t="n">
        <f aca="false">X503/T503</f>
        <v>0.25</v>
      </c>
      <c r="Z503" s="162"/>
      <c r="AA503" s="162"/>
      <c r="AB503" s="162"/>
    </row>
    <row r="504" customFormat="false" ht="15" hidden="false" customHeight="false" outlineLevel="0" collapsed="false">
      <c r="A504" s="43" t="n">
        <v>22</v>
      </c>
      <c r="B504" s="1" t="s">
        <v>996</v>
      </c>
      <c r="C504" s="1" t="n">
        <v>2451</v>
      </c>
      <c r="D504" s="1" t="n">
        <v>15202</v>
      </c>
      <c r="E504" s="114" t="s">
        <v>990</v>
      </c>
      <c r="F504" s="162" t="n">
        <v>91000000</v>
      </c>
      <c r="G504" s="0" t="s">
        <v>1011</v>
      </c>
      <c r="H504" s="163" t="n">
        <v>224</v>
      </c>
      <c r="I504" s="162"/>
      <c r="J504" s="0"/>
      <c r="K504" s="0"/>
      <c r="L504" s="0"/>
      <c r="M504" s="0"/>
      <c r="N504" s="0"/>
      <c r="O504" s="0"/>
      <c r="P504" s="0"/>
      <c r="Q504" s="0"/>
      <c r="R504" s="0"/>
      <c r="S504" s="0"/>
      <c r="T504" s="162" t="n">
        <f aca="false">SUM(H504:S504)</f>
        <v>224</v>
      </c>
      <c r="U504" s="164" t="str">
        <f aca="false">CONCATENATE(D504,G504)</f>
        <v>15202ÁGUA POTÁVEL DE QUALIDADE OFERTADA PARA O CONSUMO HUMANO E ANIMAL E ARRANJOS PRODUTIVOS DA CAPRINOCULTURA E PISCICULTURA ESTRUTURADOS</v>
      </c>
      <c r="V504" s="162" t="str">
        <f aca="false">VLOOKUP(U504,PRODUTOS!N:O,2,0)</f>
        <v>ÁGUA POTÁVEL DE QUALIDADE OFERTADA PARA O CONSUMO HUMANO E ANIMAL E ARRANJOS PRODUTIVOS DA CAPRINOCULTURA E PISCICULTURA ESTRUTURADOS</v>
      </c>
      <c r="W504" s="162" t="str">
        <f aca="false">VLOOKUP(U504,PRODUTOS!N:Q,3,0)</f>
        <v>MUNICÍPIO</v>
      </c>
      <c r="X504" s="162" t="n">
        <f aca="false">VLOOKUP(U504,PRODUTOS!N:Q,4,0)</f>
        <v>56</v>
      </c>
      <c r="Y504" s="165" t="n">
        <f aca="false">X504/T504</f>
        <v>0.25</v>
      </c>
      <c r="Z504" s="162"/>
      <c r="AA504" s="162"/>
      <c r="AB504" s="162"/>
    </row>
    <row r="505" customFormat="false" ht="15" hidden="false" customHeight="false" outlineLevel="0" collapsed="false">
      <c r="A505" s="43" t="n">
        <v>22</v>
      </c>
      <c r="B505" s="1" t="s">
        <v>996</v>
      </c>
      <c r="C505" s="1" t="n">
        <v>2451</v>
      </c>
      <c r="D505" s="1" t="n">
        <v>15202</v>
      </c>
      <c r="E505" s="114" t="s">
        <v>990</v>
      </c>
      <c r="F505" s="162" t="n">
        <v>91000000</v>
      </c>
      <c r="G505" s="0" t="s">
        <v>1023</v>
      </c>
      <c r="H505" s="163" t="n">
        <v>2500</v>
      </c>
      <c r="I505" s="162"/>
      <c r="J505" s="0"/>
      <c r="K505" s="0"/>
      <c r="L505" s="0"/>
      <c r="M505" s="0"/>
      <c r="N505" s="0"/>
      <c r="O505" s="0"/>
      <c r="P505" s="0"/>
      <c r="Q505" s="0"/>
      <c r="R505" s="0"/>
      <c r="S505" s="0"/>
      <c r="T505" s="162" t="n">
        <f aca="false">SUM(H505:S505)</f>
        <v>2500</v>
      </c>
      <c r="U505" s="164" t="str">
        <f aca="false">CONCATENATE(D505,G505)</f>
        <v>15202ÁREA ASSISTIDA - OLERICULTURA</v>
      </c>
      <c r="V505" s="162" t="str">
        <f aca="false">VLOOKUP(U505,PRODUTOS!N:O,2,0)</f>
        <v>ÁREA ASSISTIDA - OLERICULTURA</v>
      </c>
      <c r="W505" s="162" t="str">
        <f aca="false">VLOOKUP(U505,PRODUTOS!N:Q,3,0)</f>
        <v>ÁREA</v>
      </c>
      <c r="X505" s="162" t="n">
        <f aca="false">VLOOKUP(U505,PRODUTOS!N:Q,4,0)</f>
        <v>625</v>
      </c>
      <c r="Y505" s="165" t="n">
        <f aca="false">X505/T505</f>
        <v>0.25</v>
      </c>
      <c r="Z505" s="162"/>
      <c r="AA505" s="162"/>
      <c r="AB505" s="162"/>
    </row>
    <row r="506" customFormat="false" ht="15" hidden="false" customHeight="false" outlineLevel="0" collapsed="false">
      <c r="A506" s="43" t="n">
        <v>22</v>
      </c>
      <c r="B506" s="1" t="s">
        <v>996</v>
      </c>
      <c r="C506" s="1" t="n">
        <v>2451</v>
      </c>
      <c r="D506" s="1" t="n">
        <v>15202</v>
      </c>
      <c r="E506" s="114" t="s">
        <v>990</v>
      </c>
      <c r="F506" s="162" t="n">
        <v>91000000</v>
      </c>
      <c r="G506" s="0" t="s">
        <v>1012</v>
      </c>
      <c r="H506" s="163" t="n">
        <v>10000</v>
      </c>
      <c r="I506" s="162"/>
      <c r="J506" s="0"/>
      <c r="K506" s="0"/>
      <c r="L506" s="0"/>
      <c r="M506" s="0"/>
      <c r="N506" s="0"/>
      <c r="O506" s="0"/>
      <c r="P506" s="0"/>
      <c r="Q506" s="0"/>
      <c r="R506" s="0"/>
      <c r="S506" s="0"/>
      <c r="T506" s="162" t="n">
        <f aca="false">SUM(H506:S506)</f>
        <v>10000</v>
      </c>
      <c r="U506" s="164" t="str">
        <f aca="false">CONCATENATE(D506,G506)</f>
        <v>15202ÁREA ASSISTIDA COM A AGRICULTURA DE VAZANTES</v>
      </c>
      <c r="V506" s="162" t="str">
        <f aca="false">VLOOKUP(U506,PRODUTOS!N:O,2,0)</f>
        <v>ÁREA ASSISTIDA COM A AGRICULTURA DE VAZANTES</v>
      </c>
      <c r="W506" s="162" t="str">
        <f aca="false">VLOOKUP(U506,PRODUTOS!N:Q,3,0)</f>
        <v>ÁREA</v>
      </c>
      <c r="X506" s="162" t="n">
        <f aca="false">VLOOKUP(U506,PRODUTOS!N:Q,4,0)</f>
        <v>2500</v>
      </c>
      <c r="Y506" s="165" t="n">
        <f aca="false">X506/T506</f>
        <v>0.25</v>
      </c>
      <c r="Z506" s="162"/>
      <c r="AA506" s="162"/>
      <c r="AB506" s="162"/>
    </row>
    <row r="507" customFormat="false" ht="15" hidden="false" customHeight="false" outlineLevel="0" collapsed="false">
      <c r="A507" s="43" t="n">
        <v>22</v>
      </c>
      <c r="B507" s="1" t="s">
        <v>996</v>
      </c>
      <c r="C507" s="1" t="n">
        <v>2451</v>
      </c>
      <c r="D507" s="1" t="n">
        <v>15202</v>
      </c>
      <c r="E507" s="114" t="s">
        <v>990</v>
      </c>
      <c r="F507" s="162" t="n">
        <v>91000000</v>
      </c>
      <c r="G507" s="0" t="s">
        <v>1013</v>
      </c>
      <c r="H507" s="163" t="n">
        <v>1</v>
      </c>
      <c r="I507" s="162"/>
      <c r="J507" s="0"/>
      <c r="K507" s="0"/>
      <c r="L507" s="0"/>
      <c r="M507" s="0"/>
      <c r="N507" s="0"/>
      <c r="O507" s="0"/>
      <c r="P507" s="0"/>
      <c r="Q507" s="0"/>
      <c r="R507" s="0"/>
      <c r="S507" s="0"/>
      <c r="T507" s="162" t="n">
        <f aca="false">SUM(H507:S507)</f>
        <v>1</v>
      </c>
      <c r="U507" s="164" t="str">
        <f aca="false">CONCATENATE(D507,G507)</f>
        <v>15202ÁREA ASSISTIDA COM A CULTURA DA MAMONA</v>
      </c>
      <c r="V507" s="162" t="str">
        <f aca="false">VLOOKUP(U507,PRODUTOS!N:O,2,0)</f>
        <v>ÁREA ASSISTIDA COM A CULTURA DA MAMONA</v>
      </c>
      <c r="W507" s="162" t="str">
        <f aca="false">VLOOKUP(U507,PRODUTOS!N:Q,3,0)</f>
        <v>ÁREA</v>
      </c>
      <c r="X507" s="162" t="n">
        <f aca="false">VLOOKUP(U507,PRODUTOS!N:Q,4,0)</f>
        <v>200</v>
      </c>
      <c r="Y507" s="165" t="n">
        <f aca="false">X507/T507</f>
        <v>200</v>
      </c>
      <c r="Z507" s="162"/>
      <c r="AA507" s="162"/>
      <c r="AB507" s="162"/>
    </row>
    <row r="508" customFormat="false" ht="15" hidden="false" customHeight="false" outlineLevel="0" collapsed="false">
      <c r="A508" s="43" t="n">
        <v>22</v>
      </c>
      <c r="B508" s="1" t="s">
        <v>996</v>
      </c>
      <c r="C508" s="1" t="n">
        <v>2451</v>
      </c>
      <c r="D508" s="1" t="n">
        <v>15202</v>
      </c>
      <c r="E508" s="114" t="s">
        <v>990</v>
      </c>
      <c r="F508" s="162" t="n">
        <v>91000000</v>
      </c>
      <c r="G508" s="0" t="s">
        <v>1014</v>
      </c>
      <c r="H508" s="163" t="n">
        <v>25000</v>
      </c>
      <c r="I508" s="162"/>
      <c r="J508" s="0"/>
      <c r="K508" s="0"/>
      <c r="L508" s="0"/>
      <c r="M508" s="0"/>
      <c r="N508" s="0"/>
      <c r="O508" s="0"/>
      <c r="P508" s="0"/>
      <c r="Q508" s="0"/>
      <c r="R508" s="0"/>
      <c r="S508" s="0"/>
      <c r="T508" s="162" t="n">
        <f aca="false">SUM(H508:S508)</f>
        <v>25000</v>
      </c>
      <c r="U508" s="164" t="str">
        <f aca="false">CONCATENATE(D508,G508)</f>
        <v>15202ÁREA ASSISTIDA COM A CULTURA DA MANDIOCA</v>
      </c>
      <c r="V508" s="162" t="str">
        <f aca="false">VLOOKUP(U508,PRODUTOS!N:O,2,0)</f>
        <v>ÁREA ASSISTIDA COM A CULTURA DA MANDIOCA</v>
      </c>
      <c r="W508" s="162" t="str">
        <f aca="false">VLOOKUP(U508,PRODUTOS!N:Q,3,0)</f>
        <v>ÁREA</v>
      </c>
      <c r="X508" s="162" t="n">
        <f aca="false">VLOOKUP(U508,PRODUTOS!N:Q,4,0)</f>
        <v>6250</v>
      </c>
      <c r="Y508" s="165" t="n">
        <f aca="false">X508/T508</f>
        <v>0.25</v>
      </c>
      <c r="Z508" s="162"/>
      <c r="AA508" s="162"/>
      <c r="AB508" s="162"/>
    </row>
    <row r="509" customFormat="false" ht="15" hidden="false" customHeight="false" outlineLevel="0" collapsed="false">
      <c r="A509" s="43" t="n">
        <v>22</v>
      </c>
      <c r="B509" s="1" t="s">
        <v>996</v>
      </c>
      <c r="C509" s="1" t="n">
        <v>2451</v>
      </c>
      <c r="D509" s="1" t="n">
        <v>15202</v>
      </c>
      <c r="E509" s="114" t="s">
        <v>990</v>
      </c>
      <c r="F509" s="162" t="n">
        <v>91000000</v>
      </c>
      <c r="G509" s="0" t="s">
        <v>1015</v>
      </c>
      <c r="H509" s="163" t="n">
        <v>20000</v>
      </c>
      <c r="I509" s="162"/>
      <c r="J509" s="0"/>
      <c r="K509" s="0"/>
      <c r="L509" s="0"/>
      <c r="M509" s="0"/>
      <c r="N509" s="0"/>
      <c r="O509" s="0"/>
      <c r="P509" s="0"/>
      <c r="Q509" s="0"/>
      <c r="R509" s="0"/>
      <c r="S509" s="0"/>
      <c r="T509" s="162" t="n">
        <f aca="false">SUM(H509:S509)</f>
        <v>20000</v>
      </c>
      <c r="U509" s="164" t="str">
        <f aca="false">CONCATENATE(D509,G509)</f>
        <v>15202ÁREA ASSISTIDA COM A CULTURA DE ARROZ DE SEQUEIRO</v>
      </c>
      <c r="V509" s="162" t="str">
        <f aca="false">VLOOKUP(U509,PRODUTOS!N:O,2,0)</f>
        <v>ÁREA ASSISTIDA COM A CULTURA DE ARROZ DE SEQUEIRO</v>
      </c>
      <c r="W509" s="162" t="str">
        <f aca="false">VLOOKUP(U509,PRODUTOS!N:Q,3,0)</f>
        <v>ÁREA</v>
      </c>
      <c r="X509" s="162" t="n">
        <f aca="false">VLOOKUP(U509,PRODUTOS!N:Q,4,0)</f>
        <v>5000</v>
      </c>
      <c r="Y509" s="165" t="n">
        <f aca="false">X509/T509</f>
        <v>0.25</v>
      </c>
      <c r="Z509" s="162"/>
      <c r="AA509" s="162"/>
      <c r="AB509" s="162"/>
    </row>
    <row r="510" customFormat="false" ht="15" hidden="false" customHeight="false" outlineLevel="0" collapsed="false">
      <c r="A510" s="43" t="n">
        <v>22</v>
      </c>
      <c r="B510" s="1" t="s">
        <v>996</v>
      </c>
      <c r="C510" s="1" t="n">
        <v>2451</v>
      </c>
      <c r="D510" s="1" t="n">
        <v>15202</v>
      </c>
      <c r="E510" s="114" t="s">
        <v>990</v>
      </c>
      <c r="F510" s="162" t="n">
        <v>91000000</v>
      </c>
      <c r="G510" s="0" t="s">
        <v>1016</v>
      </c>
      <c r="H510" s="163" t="n">
        <v>200</v>
      </c>
      <c r="I510" s="162"/>
      <c r="J510" s="0"/>
      <c r="K510" s="0"/>
      <c r="L510" s="0"/>
      <c r="M510" s="0"/>
      <c r="N510" s="0"/>
      <c r="O510" s="0"/>
      <c r="P510" s="0"/>
      <c r="Q510" s="0"/>
      <c r="R510" s="0"/>
      <c r="S510" s="0"/>
      <c r="T510" s="162" t="n">
        <f aca="false">SUM(H510:S510)</f>
        <v>200</v>
      </c>
      <c r="U510" s="164" t="str">
        <f aca="false">CONCATENATE(D510,G510)</f>
        <v>15202ÁREA ASSISTIDA COM A CULTURA DE ARROZ IRRIGADO</v>
      </c>
      <c r="V510" s="162" t="str">
        <f aca="false">VLOOKUP(U510,PRODUTOS!N:O,2,0)</f>
        <v>ÁREA ASSISTIDA COM A CULTURA DE ARROZ IRRIGADO</v>
      </c>
      <c r="W510" s="162" t="str">
        <f aca="false">VLOOKUP(U510,PRODUTOS!N:Q,3,0)</f>
        <v>ÁREA</v>
      </c>
      <c r="X510" s="162" t="n">
        <f aca="false">VLOOKUP(U510,PRODUTOS!N:Q,4,0)</f>
        <v>50</v>
      </c>
      <c r="Y510" s="165" t="n">
        <f aca="false">X510/T510</f>
        <v>0.25</v>
      </c>
      <c r="Z510" s="162"/>
      <c r="AA510" s="162"/>
      <c r="AB510" s="162"/>
    </row>
    <row r="511" customFormat="false" ht="15" hidden="false" customHeight="false" outlineLevel="0" collapsed="false">
      <c r="A511" s="43" t="n">
        <v>22</v>
      </c>
      <c r="B511" s="1" t="s">
        <v>996</v>
      </c>
      <c r="C511" s="1" t="n">
        <v>2451</v>
      </c>
      <c r="D511" s="1" t="n">
        <v>15202</v>
      </c>
      <c r="E511" s="114" t="s">
        <v>990</v>
      </c>
      <c r="F511" s="162" t="n">
        <v>91000000</v>
      </c>
      <c r="G511" s="0" t="s">
        <v>1017</v>
      </c>
      <c r="H511" s="163" t="n">
        <v>3000</v>
      </c>
      <c r="I511" s="162"/>
      <c r="J511" s="0"/>
      <c r="K511" s="0"/>
      <c r="L511" s="0"/>
      <c r="M511" s="0"/>
      <c r="N511" s="0"/>
      <c r="O511" s="0"/>
      <c r="P511" s="0"/>
      <c r="Q511" s="0"/>
      <c r="R511" s="0"/>
      <c r="S511" s="0"/>
      <c r="T511" s="162" t="n">
        <f aca="false">SUM(H511:S511)</f>
        <v>3000</v>
      </c>
      <c r="U511" s="164" t="str">
        <f aca="false">CONCATENATE(D511,G511)</f>
        <v>15202ÁREA ASSISTIDA COM A CULTURA DO ALGODÃO HERBÁCEO</v>
      </c>
      <c r="V511" s="162" t="str">
        <f aca="false">VLOOKUP(U511,PRODUTOS!N:O,2,0)</f>
        <v>ÁREA ASSISTIDA COM A CULTURA DO ALGODÃO HERBÁCEO</v>
      </c>
      <c r="W511" s="162" t="str">
        <f aca="false">VLOOKUP(U511,PRODUTOS!N:Q,3,0)</f>
        <v>ÁREA</v>
      </c>
      <c r="X511" s="162" t="n">
        <f aca="false">VLOOKUP(U511,PRODUTOS!N:Q,4,0)</f>
        <v>750</v>
      </c>
      <c r="Y511" s="165" t="n">
        <f aca="false">X511/T511</f>
        <v>0.25</v>
      </c>
      <c r="Z511" s="162"/>
      <c r="AA511" s="162"/>
      <c r="AB511" s="162"/>
    </row>
    <row r="512" customFormat="false" ht="15" hidden="false" customHeight="false" outlineLevel="0" collapsed="false">
      <c r="A512" s="43" t="n">
        <v>22</v>
      </c>
      <c r="B512" s="1" t="s">
        <v>996</v>
      </c>
      <c r="C512" s="1" t="n">
        <v>2451</v>
      </c>
      <c r="D512" s="1" t="n">
        <v>15202</v>
      </c>
      <c r="E512" s="114" t="s">
        <v>990</v>
      </c>
      <c r="F512" s="162" t="n">
        <v>91000000</v>
      </c>
      <c r="G512" s="0" t="s">
        <v>1018</v>
      </c>
      <c r="H512" s="163" t="n">
        <v>3000</v>
      </c>
      <c r="I512" s="162"/>
      <c r="J512" s="0"/>
      <c r="K512" s="0"/>
      <c r="L512" s="0"/>
      <c r="M512" s="0"/>
      <c r="N512" s="0"/>
      <c r="O512" s="0"/>
      <c r="P512" s="0"/>
      <c r="Q512" s="0"/>
      <c r="R512" s="0"/>
      <c r="S512" s="0"/>
      <c r="T512" s="162" t="n">
        <f aca="false">SUM(H512:S512)</f>
        <v>3000</v>
      </c>
      <c r="U512" s="164" t="str">
        <f aca="false">CONCATENATE(D512,G512)</f>
        <v>15202ÁREA ASSISTIDA COM A CULTURA DO CAJU</v>
      </c>
      <c r="V512" s="162" t="str">
        <f aca="false">VLOOKUP(U512,PRODUTOS!N:O,2,0)</f>
        <v>ÁREA ASSISTIDA COM A CULTURA DO CAJU</v>
      </c>
      <c r="W512" s="162" t="str">
        <f aca="false">VLOOKUP(U512,PRODUTOS!N:Q,3,0)</f>
        <v>ÁREA</v>
      </c>
      <c r="X512" s="162" t="n">
        <f aca="false">VLOOKUP(U512,PRODUTOS!N:Q,4,0)</f>
        <v>750</v>
      </c>
      <c r="Y512" s="165" t="n">
        <f aca="false">X512/T512</f>
        <v>0.25</v>
      </c>
      <c r="Z512" s="162"/>
      <c r="AA512" s="162"/>
      <c r="AB512" s="162"/>
    </row>
    <row r="513" customFormat="false" ht="15" hidden="false" customHeight="false" outlineLevel="0" collapsed="false">
      <c r="A513" s="43" t="n">
        <v>22</v>
      </c>
      <c r="B513" s="1" t="s">
        <v>996</v>
      </c>
      <c r="C513" s="1" t="n">
        <v>2451</v>
      </c>
      <c r="D513" s="1" t="n">
        <v>15202</v>
      </c>
      <c r="E513" s="114" t="s">
        <v>990</v>
      </c>
      <c r="F513" s="162" t="n">
        <v>91000000</v>
      </c>
      <c r="G513" s="0" t="s">
        <v>1019</v>
      </c>
      <c r="H513" s="163" t="n">
        <v>25000</v>
      </c>
      <c r="I513" s="162"/>
      <c r="J513" s="0"/>
      <c r="K513" s="0"/>
      <c r="L513" s="0"/>
      <c r="M513" s="0"/>
      <c r="N513" s="0"/>
      <c r="O513" s="0"/>
      <c r="P513" s="0"/>
      <c r="Q513" s="0"/>
      <c r="R513" s="0"/>
      <c r="S513" s="0"/>
      <c r="T513" s="162" t="n">
        <f aca="false">SUM(H513:S513)</f>
        <v>25000</v>
      </c>
      <c r="U513" s="164" t="str">
        <f aca="false">CONCATENATE(D513,G513)</f>
        <v>15202ÁREA ASSISTIDA COM A CULTURA DO FEIJÃO</v>
      </c>
      <c r="V513" s="162" t="str">
        <f aca="false">VLOOKUP(U513,PRODUTOS!N:O,2,0)</f>
        <v>ÁREA ASSISTIDA COM A CULTURA DO FEIJÃO</v>
      </c>
      <c r="W513" s="162" t="str">
        <f aca="false">VLOOKUP(U513,PRODUTOS!N:Q,3,0)</f>
        <v>ÁREA</v>
      </c>
      <c r="X513" s="162" t="n">
        <f aca="false">VLOOKUP(U513,PRODUTOS!N:Q,4,0)</f>
        <v>6250</v>
      </c>
      <c r="Y513" s="165" t="n">
        <f aca="false">X513/T513</f>
        <v>0.25</v>
      </c>
      <c r="Z513" s="162"/>
      <c r="AA513" s="162"/>
      <c r="AB513" s="162"/>
    </row>
    <row r="514" customFormat="false" ht="15" hidden="false" customHeight="false" outlineLevel="0" collapsed="false">
      <c r="A514" s="43" t="n">
        <v>22</v>
      </c>
      <c r="B514" s="1" t="s">
        <v>996</v>
      </c>
      <c r="C514" s="1" t="n">
        <v>2451</v>
      </c>
      <c r="D514" s="1" t="n">
        <v>15202</v>
      </c>
      <c r="E514" s="114" t="s">
        <v>990</v>
      </c>
      <c r="F514" s="162" t="n">
        <v>91000000</v>
      </c>
      <c r="G514" s="0" t="s">
        <v>1020</v>
      </c>
      <c r="H514" s="163" t="n">
        <v>30000</v>
      </c>
      <c r="I514" s="162"/>
      <c r="J514" s="0"/>
      <c r="K514" s="0"/>
      <c r="L514" s="0"/>
      <c r="M514" s="0"/>
      <c r="N514" s="0"/>
      <c r="O514" s="0"/>
      <c r="P514" s="0"/>
      <c r="Q514" s="0"/>
      <c r="R514" s="0"/>
      <c r="S514" s="0"/>
      <c r="T514" s="162" t="n">
        <f aca="false">SUM(H514:S514)</f>
        <v>30000</v>
      </c>
      <c r="U514" s="164" t="str">
        <f aca="false">CONCATENATE(D514,G514)</f>
        <v>15202ÁREA ASSISTIDA COM A CULTURA DO MILHO</v>
      </c>
      <c r="V514" s="162" t="str">
        <f aca="false">VLOOKUP(U514,PRODUTOS!N:O,2,0)</f>
        <v>ÁREA ASSISTIDA COM A CULTURA DO MILHO</v>
      </c>
      <c r="W514" s="162" t="str">
        <f aca="false">VLOOKUP(U514,PRODUTOS!N:Q,3,0)</f>
        <v>ÁREA</v>
      </c>
      <c r="X514" s="162" t="n">
        <f aca="false">VLOOKUP(U514,PRODUTOS!N:Q,4,0)</f>
        <v>7500</v>
      </c>
      <c r="Y514" s="165" t="n">
        <f aca="false">X514/T514</f>
        <v>0.25</v>
      </c>
      <c r="Z514" s="162"/>
      <c r="AA514" s="162"/>
      <c r="AB514" s="162"/>
    </row>
    <row r="515" customFormat="false" ht="15" hidden="false" customHeight="false" outlineLevel="0" collapsed="false">
      <c r="A515" s="43" t="n">
        <v>22</v>
      </c>
      <c r="B515" s="1" t="s">
        <v>996</v>
      </c>
      <c r="C515" s="1" t="n">
        <v>2451</v>
      </c>
      <c r="D515" s="1" t="n">
        <v>15202</v>
      </c>
      <c r="E515" s="114" t="s">
        <v>990</v>
      </c>
      <c r="F515" s="162" t="n">
        <v>91000000</v>
      </c>
      <c r="G515" s="0" t="s">
        <v>1021</v>
      </c>
      <c r="H515" s="163" t="n">
        <v>25000</v>
      </c>
      <c r="I515" s="162"/>
      <c r="J515" s="0"/>
      <c r="K515" s="0"/>
      <c r="L515" s="0"/>
      <c r="M515" s="0"/>
      <c r="N515" s="0"/>
      <c r="O515" s="0"/>
      <c r="P515" s="0"/>
      <c r="Q515" s="0"/>
      <c r="R515" s="0"/>
      <c r="S515" s="0"/>
      <c r="T515" s="162" t="n">
        <f aca="false">SUM(H515:S515)</f>
        <v>25000</v>
      </c>
      <c r="U515" s="164" t="str">
        <f aca="false">CONCATENATE(D515,G515)</f>
        <v>15202ÁREA ASSISTIDA EM CONSERVAÇÃO DE SOLOS</v>
      </c>
      <c r="V515" s="162" t="str">
        <f aca="false">VLOOKUP(U515,PRODUTOS!N:O,2,0)</f>
        <v>ÁREA ASSISTIDA EM CONSERVAÇÃO DE SOLOS</v>
      </c>
      <c r="W515" s="162" t="str">
        <f aca="false">VLOOKUP(U515,PRODUTOS!N:Q,3,0)</f>
        <v>ÁREA</v>
      </c>
      <c r="X515" s="162" t="n">
        <f aca="false">VLOOKUP(U515,PRODUTOS!N:Q,4,0)</f>
        <v>6250</v>
      </c>
      <c r="Y515" s="165" t="n">
        <f aca="false">X515/T515</f>
        <v>0.25</v>
      </c>
      <c r="Z515" s="162"/>
      <c r="AA515" s="162"/>
      <c r="AB515" s="162"/>
    </row>
    <row r="516" customFormat="false" ht="15" hidden="false" customHeight="false" outlineLevel="0" collapsed="false">
      <c r="A516" s="43" t="n">
        <v>22</v>
      </c>
      <c r="B516" s="1" t="s">
        <v>996</v>
      </c>
      <c r="C516" s="1" t="n">
        <v>2451</v>
      </c>
      <c r="D516" s="1" t="n">
        <v>15202</v>
      </c>
      <c r="E516" s="114" t="s">
        <v>990</v>
      </c>
      <c r="F516" s="162" t="n">
        <v>91000000</v>
      </c>
      <c r="G516" s="0" t="s">
        <v>1022</v>
      </c>
      <c r="H516" s="163" t="n">
        <v>10000</v>
      </c>
      <c r="I516" s="162"/>
      <c r="J516" s="0"/>
      <c r="K516" s="0"/>
      <c r="L516" s="0"/>
      <c r="M516" s="0"/>
      <c r="N516" s="0"/>
      <c r="O516" s="0"/>
      <c r="P516" s="0"/>
      <c r="Q516" s="0"/>
      <c r="R516" s="0"/>
      <c r="S516" s="0"/>
      <c r="T516" s="162" t="n">
        <f aca="false">SUM(H516:S516)</f>
        <v>10000</v>
      </c>
      <c r="U516" s="164" t="str">
        <f aca="false">CONCATENATE(D516,G516)</f>
        <v>15202ÁREA ASSISTIDA EM FRUTICULTURA</v>
      </c>
      <c r="V516" s="162" t="str">
        <f aca="false">VLOOKUP(U516,PRODUTOS!N:O,2,0)</f>
        <v>ÁREA ASSISTIDA EM FRUTICULTURA</v>
      </c>
      <c r="W516" s="162" t="str">
        <f aca="false">VLOOKUP(U516,PRODUTOS!N:Q,3,0)</f>
        <v>ÁREA</v>
      </c>
      <c r="X516" s="162" t="n">
        <f aca="false">VLOOKUP(U516,PRODUTOS!N:Q,4,0)</f>
        <v>2500</v>
      </c>
      <c r="Y516" s="165" t="n">
        <f aca="false">X516/T516</f>
        <v>0.25</v>
      </c>
      <c r="Z516" s="162"/>
      <c r="AA516" s="162"/>
      <c r="AB516" s="162"/>
    </row>
    <row r="517" customFormat="false" ht="15" hidden="false" customHeight="false" outlineLevel="0" collapsed="false">
      <c r="A517" s="43" t="n">
        <v>22</v>
      </c>
      <c r="B517" s="1" t="s">
        <v>996</v>
      </c>
      <c r="C517" s="1" t="n">
        <v>2451</v>
      </c>
      <c r="D517" s="1" t="n">
        <v>15202</v>
      </c>
      <c r="E517" s="114" t="s">
        <v>990</v>
      </c>
      <c r="F517" s="162" t="n">
        <v>91000000</v>
      </c>
      <c r="G517" s="0" t="s">
        <v>1024</v>
      </c>
      <c r="H517" s="163" t="n">
        <v>100</v>
      </c>
      <c r="I517" s="162"/>
      <c r="J517" s="0"/>
      <c r="K517" s="0"/>
      <c r="L517" s="0"/>
      <c r="M517" s="0"/>
      <c r="N517" s="0"/>
      <c r="O517" s="0"/>
      <c r="P517" s="0"/>
      <c r="Q517" s="0"/>
      <c r="R517" s="0"/>
      <c r="S517" s="0"/>
      <c r="T517" s="162" t="n">
        <f aca="false">SUM(H517:S517)</f>
        <v>100</v>
      </c>
      <c r="U517" s="164" t="str">
        <f aca="false">CONCATENATE(D517,G517)</f>
        <v>15202ASSENTAMENTOS ASSISTIDOS</v>
      </c>
      <c r="V517" s="162" t="str">
        <f aca="false">VLOOKUP(U517,PRODUTOS!N:O,2,0)</f>
        <v>ASSENTAMENTOS ASSISTIDOS</v>
      </c>
      <c r="W517" s="162" t="str">
        <f aca="false">VLOOKUP(U517,PRODUTOS!N:Q,3,0)</f>
        <v>ASSENTAMENTO</v>
      </c>
      <c r="X517" s="162" t="n">
        <f aca="false">VLOOKUP(U517,PRODUTOS!N:Q,4,0)</f>
        <v>25</v>
      </c>
      <c r="Y517" s="165" t="n">
        <f aca="false">X517/T517</f>
        <v>0.25</v>
      </c>
      <c r="Z517" s="162"/>
      <c r="AA517" s="162"/>
      <c r="AB517" s="162"/>
    </row>
    <row r="518" customFormat="false" ht="15" hidden="false" customHeight="false" outlineLevel="0" collapsed="false">
      <c r="A518" s="43" t="n">
        <v>22</v>
      </c>
      <c r="B518" s="1" t="s">
        <v>996</v>
      </c>
      <c r="C518" s="1" t="n">
        <v>2451</v>
      </c>
      <c r="D518" s="1" t="n">
        <v>15202</v>
      </c>
      <c r="E518" s="114" t="s">
        <v>990</v>
      </c>
      <c r="F518" s="162" t="n">
        <v>91000000</v>
      </c>
      <c r="G518" s="0" t="s">
        <v>1026</v>
      </c>
      <c r="H518" s="163" t="n">
        <v>3200</v>
      </c>
      <c r="I518" s="162"/>
      <c r="J518" s="0"/>
      <c r="K518" s="0"/>
      <c r="L518" s="0"/>
      <c r="M518" s="0"/>
      <c r="N518" s="0"/>
      <c r="O518" s="0"/>
      <c r="P518" s="0"/>
      <c r="Q518" s="0"/>
      <c r="R518" s="0"/>
      <c r="S518" s="0"/>
      <c r="T518" s="162" t="n">
        <f aca="false">SUM(H518:S518)</f>
        <v>3200</v>
      </c>
      <c r="U518" s="164" t="str">
        <f aca="false">CONCATENATE(D518,G518)</f>
        <v>15202BARRAGINHAS CONSTRUÍDAS</v>
      </c>
      <c r="V518" s="162" t="str">
        <f aca="false">VLOOKUP(U518,PRODUTOS!N:O,2,0)</f>
        <v>BARRAGINHAS CONSTRUÍDAS</v>
      </c>
      <c r="W518" s="162" t="str">
        <f aca="false">VLOOKUP(U518,PRODUTOS!N:Q,3,0)</f>
        <v>UNIDADE</v>
      </c>
      <c r="X518" s="162" t="n">
        <f aca="false">VLOOKUP(U518,PRODUTOS!N:Q,4,0)</f>
        <v>800</v>
      </c>
      <c r="Y518" s="165" t="n">
        <f aca="false">X518/T518</f>
        <v>0.25</v>
      </c>
      <c r="Z518" s="162"/>
      <c r="AA518" s="162"/>
      <c r="AB518" s="162"/>
    </row>
    <row r="519" customFormat="false" ht="15" hidden="false" customHeight="false" outlineLevel="0" collapsed="false">
      <c r="A519" s="43" t="n">
        <v>22</v>
      </c>
      <c r="B519" s="1" t="s">
        <v>996</v>
      </c>
      <c r="C519" s="1" t="n">
        <v>2451</v>
      </c>
      <c r="D519" s="1" t="n">
        <v>15202</v>
      </c>
      <c r="E519" s="114" t="s">
        <v>990</v>
      </c>
      <c r="F519" s="162" t="n">
        <v>91000000</v>
      </c>
      <c r="G519" s="0" t="s">
        <v>1027</v>
      </c>
      <c r="H519" s="163" t="n">
        <v>4000</v>
      </c>
      <c r="I519" s="162"/>
      <c r="J519" s="0"/>
      <c r="K519" s="0"/>
      <c r="L519" s="0"/>
      <c r="M519" s="0"/>
      <c r="N519" s="0"/>
      <c r="O519" s="0"/>
      <c r="P519" s="0"/>
      <c r="Q519" s="0"/>
      <c r="R519" s="0"/>
      <c r="S519" s="0"/>
      <c r="T519" s="162" t="n">
        <f aca="false">SUM(H519:S519)</f>
        <v>4000</v>
      </c>
      <c r="U519" s="164" t="str">
        <f aca="false">CONCATENATE(D519,G519)</f>
        <v>15202CACIMBAS PERFURADAS</v>
      </c>
      <c r="V519" s="162" t="str">
        <f aca="false">VLOOKUP(U519,PRODUTOS!N:O,2,0)</f>
        <v>CACIMBAS PERFURADAS</v>
      </c>
      <c r="W519" s="162" t="str">
        <f aca="false">VLOOKUP(U519,PRODUTOS!N:Q,3,0)</f>
        <v>UNIDADE</v>
      </c>
      <c r="X519" s="162" t="n">
        <f aca="false">VLOOKUP(U519,PRODUTOS!N:Q,4,0)</f>
        <v>1000</v>
      </c>
      <c r="Y519" s="165" t="n">
        <f aca="false">X519/T519</f>
        <v>0.25</v>
      </c>
      <c r="Z519" s="162"/>
      <c r="AA519" s="162"/>
      <c r="AB519" s="162"/>
    </row>
    <row r="520" customFormat="false" ht="15" hidden="false" customHeight="false" outlineLevel="0" collapsed="false">
      <c r="A520" s="43" t="n">
        <v>22</v>
      </c>
      <c r="B520" s="1" t="s">
        <v>996</v>
      </c>
      <c r="C520" s="1" t="n">
        <v>2451</v>
      </c>
      <c r="D520" s="1" t="n">
        <v>15202</v>
      </c>
      <c r="E520" s="114" t="s">
        <v>990</v>
      </c>
      <c r="F520" s="162" t="n">
        <v>91000000</v>
      </c>
      <c r="G520" s="0" t="s">
        <v>1028</v>
      </c>
      <c r="H520" s="163" t="n">
        <v>10000</v>
      </c>
      <c r="I520" s="162"/>
      <c r="J520" s="0"/>
      <c r="K520" s="0"/>
      <c r="L520" s="0"/>
      <c r="M520" s="0"/>
      <c r="N520" s="0"/>
      <c r="O520" s="0"/>
      <c r="P520" s="0"/>
      <c r="Q520" s="0"/>
      <c r="R520" s="0"/>
      <c r="S520" s="0"/>
      <c r="T520" s="162" t="n">
        <f aca="false">SUM(H520:S520)</f>
        <v>10000</v>
      </c>
      <c r="U520" s="164" t="str">
        <f aca="false">CONCATENATE(D520,G520)</f>
        <v>15202CISTERNAS CONSTRUÍDAS</v>
      </c>
      <c r="V520" s="162" t="str">
        <f aca="false">VLOOKUP(U520,PRODUTOS!N:O,2,0)</f>
        <v>CISTERNAS CONSTRUÍDAS</v>
      </c>
      <c r="W520" s="162" t="str">
        <f aca="false">VLOOKUP(U520,PRODUTOS!N:Q,3,0)</f>
        <v>UNIDADE</v>
      </c>
      <c r="X520" s="162" t="n">
        <f aca="false">VLOOKUP(U520,PRODUTOS!N:Q,4,0)</f>
        <v>2500</v>
      </c>
      <c r="Y520" s="165" t="n">
        <f aca="false">X520/T520</f>
        <v>0.25</v>
      </c>
      <c r="Z520" s="162"/>
      <c r="AA520" s="162"/>
      <c r="AB520" s="162"/>
    </row>
    <row r="521" customFormat="false" ht="15" hidden="false" customHeight="false" outlineLevel="0" collapsed="false">
      <c r="A521" s="43" t="n">
        <v>22</v>
      </c>
      <c r="B521" s="1" t="s">
        <v>996</v>
      </c>
      <c r="C521" s="1" t="n">
        <v>2451</v>
      </c>
      <c r="D521" s="1" t="n">
        <v>15202</v>
      </c>
      <c r="E521" s="114" t="s">
        <v>990</v>
      </c>
      <c r="F521" s="162" t="n">
        <v>91000000</v>
      </c>
      <c r="G521" s="0" t="s">
        <v>1029</v>
      </c>
      <c r="H521" s="163" t="n">
        <v>30</v>
      </c>
      <c r="I521" s="162"/>
      <c r="J521" s="0"/>
      <c r="K521" s="0"/>
      <c r="L521" s="0"/>
      <c r="M521" s="0"/>
      <c r="N521" s="0"/>
      <c r="O521" s="0"/>
      <c r="P521" s="0"/>
      <c r="Q521" s="0"/>
      <c r="R521" s="0"/>
      <c r="S521" s="0"/>
      <c r="T521" s="162" t="n">
        <f aca="false">SUM(H521:S521)</f>
        <v>30</v>
      </c>
      <c r="U521" s="164" t="str">
        <f aca="false">CONCATENATE(D521,G521)</f>
        <v>15202COLÔNIA DE PESCADORES ASSISTIDAS</v>
      </c>
      <c r="V521" s="162" t="str">
        <f aca="false">VLOOKUP(U521,PRODUTOS!N:O,2,0)</f>
        <v>COLÔNIA DE PESCADORES ASSISTIDAS</v>
      </c>
      <c r="W521" s="162" t="str">
        <f aca="false">VLOOKUP(U521,PRODUTOS!N:Q,3,0)</f>
        <v>COLÔNIA</v>
      </c>
      <c r="X521" s="162" t="n">
        <f aca="false">VLOOKUP(U521,PRODUTOS!N:Q,4,0)</f>
        <v>5</v>
      </c>
      <c r="Y521" s="165" t="n">
        <f aca="false">X521/T521</f>
        <v>0.166666666666667</v>
      </c>
      <c r="Z521" s="162"/>
      <c r="AA521" s="162"/>
      <c r="AB521" s="162"/>
    </row>
    <row r="522" customFormat="false" ht="15" hidden="false" customHeight="false" outlineLevel="0" collapsed="false">
      <c r="A522" s="43" t="n">
        <v>22</v>
      </c>
      <c r="B522" s="1" t="s">
        <v>996</v>
      </c>
      <c r="C522" s="1" t="n">
        <v>2451</v>
      </c>
      <c r="D522" s="1" t="n">
        <v>15202</v>
      </c>
      <c r="E522" s="114" t="s">
        <v>990</v>
      </c>
      <c r="F522" s="162" t="n">
        <v>91000000</v>
      </c>
      <c r="G522" s="0" t="s">
        <v>1031</v>
      </c>
      <c r="H522" s="163" t="n">
        <v>10000</v>
      </c>
      <c r="I522" s="162"/>
      <c r="J522" s="0"/>
      <c r="K522" s="0"/>
      <c r="L522" s="0"/>
      <c r="M522" s="0"/>
      <c r="N522" s="0"/>
      <c r="O522" s="0"/>
      <c r="P522" s="0"/>
      <c r="Q522" s="0"/>
      <c r="R522" s="0"/>
      <c r="S522" s="0"/>
      <c r="T522" s="162" t="n">
        <f aca="false">SUM(H522:S522)</f>
        <v>10000</v>
      </c>
      <c r="U522" s="164" t="str">
        <f aca="false">CONCATENATE(D522,G522)</f>
        <v>15202COMUNIDADES RURAIS ASSISTIDAS</v>
      </c>
      <c r="V522" s="162" t="str">
        <f aca="false">VLOOKUP(U522,PRODUTOS!N:O,2,0)</f>
        <v>COMUNIDADES RURAIS ASSISTIDAS</v>
      </c>
      <c r="W522" s="162" t="str">
        <f aca="false">VLOOKUP(U522,PRODUTOS!N:Q,3,0)</f>
        <v>UNIDADE</v>
      </c>
      <c r="X522" s="162" t="n">
        <f aca="false">VLOOKUP(U522,PRODUTOS!N:Q,4,0)</f>
        <v>2500</v>
      </c>
      <c r="Y522" s="165" t="n">
        <f aca="false">X522/T522</f>
        <v>0.25</v>
      </c>
      <c r="Z522" s="162"/>
      <c r="AA522" s="162"/>
      <c r="AB522" s="162"/>
    </row>
    <row r="523" customFormat="false" ht="15" hidden="false" customHeight="false" outlineLevel="0" collapsed="false">
      <c r="A523" s="43" t="n">
        <v>22</v>
      </c>
      <c r="B523" s="1" t="s">
        <v>996</v>
      </c>
      <c r="C523" s="1" t="n">
        <v>2451</v>
      </c>
      <c r="D523" s="1" t="n">
        <v>15202</v>
      </c>
      <c r="E523" s="114" t="s">
        <v>990</v>
      </c>
      <c r="F523" s="162" t="n">
        <v>91000000</v>
      </c>
      <c r="G523" s="0" t="s">
        <v>1032</v>
      </c>
      <c r="H523" s="163" t="n">
        <v>1800</v>
      </c>
      <c r="I523" s="162"/>
      <c r="J523" s="0"/>
      <c r="K523" s="0"/>
      <c r="L523" s="0"/>
      <c r="M523" s="0"/>
      <c r="N523" s="0"/>
      <c r="O523" s="0"/>
      <c r="P523" s="0"/>
      <c r="Q523" s="0"/>
      <c r="R523" s="0"/>
      <c r="S523" s="0"/>
      <c r="T523" s="162" t="n">
        <f aca="false">SUM(H523:S523)</f>
        <v>1800</v>
      </c>
      <c r="U523" s="164" t="str">
        <f aca="false">CONCATENATE(D523,G523)</f>
        <v>15202CONSELHOS COMUNITÁRIOS ASSISTIDOS</v>
      </c>
      <c r="V523" s="162" t="str">
        <f aca="false">VLOOKUP(U523,PRODUTOS!N:O,2,0)</f>
        <v>CONSELHOS COMUNITÁRIOS ASSISTIDOS</v>
      </c>
      <c r="W523" s="162" t="str">
        <f aca="false">VLOOKUP(U523,PRODUTOS!N:Q,3,0)</f>
        <v>CONSELHO</v>
      </c>
      <c r="X523" s="162" t="n">
        <f aca="false">VLOOKUP(U523,PRODUTOS!N:Q,4,0)</f>
        <v>450</v>
      </c>
      <c r="Y523" s="165" t="n">
        <f aca="false">X523/T523</f>
        <v>0.25</v>
      </c>
      <c r="Z523" s="162"/>
      <c r="AA523" s="162"/>
      <c r="AB523" s="162"/>
    </row>
    <row r="524" customFormat="false" ht="15" hidden="false" customHeight="false" outlineLevel="0" collapsed="false">
      <c r="A524" s="43" t="n">
        <v>22</v>
      </c>
      <c r="B524" s="1" t="s">
        <v>996</v>
      </c>
      <c r="C524" s="1" t="n">
        <v>2451</v>
      </c>
      <c r="D524" s="1" t="n">
        <v>15202</v>
      </c>
      <c r="E524" s="114" t="s">
        <v>990</v>
      </c>
      <c r="F524" s="162" t="n">
        <v>91000000</v>
      </c>
      <c r="G524" s="0" t="s">
        <v>1034</v>
      </c>
      <c r="H524" s="163" t="n">
        <v>1000</v>
      </c>
      <c r="I524" s="162"/>
      <c r="J524" s="0"/>
      <c r="K524" s="0"/>
      <c r="L524" s="0"/>
      <c r="M524" s="0"/>
      <c r="N524" s="0"/>
      <c r="O524" s="0"/>
      <c r="P524" s="0"/>
      <c r="Q524" s="0"/>
      <c r="R524" s="0"/>
      <c r="S524" s="0"/>
      <c r="T524" s="162" t="n">
        <f aca="false">SUM(H524:S524)</f>
        <v>1000</v>
      </c>
      <c r="U524" s="164" t="str">
        <f aca="false">CONCATENATE(D524,G524)</f>
        <v>15202COOPERATIVAS ASSISTIDAS</v>
      </c>
      <c r="V524" s="162" t="str">
        <f aca="false">VLOOKUP(U524,PRODUTOS!N:O,2,0)</f>
        <v>COOPERATIVAS ASSISTIDAS</v>
      </c>
      <c r="W524" s="162" t="str">
        <f aca="false">VLOOKUP(U524,PRODUTOS!N:Q,3,0)</f>
        <v>UNIDADE</v>
      </c>
      <c r="X524" s="162" t="n">
        <f aca="false">VLOOKUP(U524,PRODUTOS!N:Q,4,0)</f>
        <v>250</v>
      </c>
      <c r="Y524" s="165" t="n">
        <f aca="false">X524/T524</f>
        <v>0.25</v>
      </c>
      <c r="Z524" s="162"/>
      <c r="AA524" s="162"/>
      <c r="AB524" s="162"/>
    </row>
    <row r="525" customFormat="false" ht="15" hidden="false" customHeight="false" outlineLevel="0" collapsed="false">
      <c r="A525" s="43" t="n">
        <v>22</v>
      </c>
      <c r="B525" s="1" t="s">
        <v>996</v>
      </c>
      <c r="C525" s="1" t="n">
        <v>2451</v>
      </c>
      <c r="D525" s="1" t="n">
        <v>15202</v>
      </c>
      <c r="E525" s="114" t="s">
        <v>990</v>
      </c>
      <c r="F525" s="162" t="n">
        <v>91000000</v>
      </c>
      <c r="G525" s="0" t="s">
        <v>1035</v>
      </c>
      <c r="H525" s="163" t="n">
        <v>10000</v>
      </c>
      <c r="I525" s="162"/>
      <c r="J525" s="0"/>
      <c r="K525" s="0"/>
      <c r="L525" s="0"/>
      <c r="M525" s="0"/>
      <c r="N525" s="0"/>
      <c r="O525" s="0"/>
      <c r="P525" s="0"/>
      <c r="Q525" s="0"/>
      <c r="R525" s="0"/>
      <c r="S525" s="0"/>
      <c r="T525" s="162" t="n">
        <f aca="false">SUM(H525:S525)</f>
        <v>10000</v>
      </c>
      <c r="U525" s="164" t="str">
        <f aca="false">CONCATENATE(D525,G525)</f>
        <v>15202DIAGNÓSTICOS DE COMUNIDADES RURAIS REALIZADOS</v>
      </c>
      <c r="V525" s="162" t="str">
        <f aca="false">VLOOKUP(U525,PRODUTOS!N:O,2,0)</f>
        <v>DIAGNÓSTICOS DE COMUNIDADES RURAIS REALIZADOS</v>
      </c>
      <c r="W525" s="162" t="str">
        <f aca="false">VLOOKUP(U525,PRODUTOS!N:Q,3,0)</f>
        <v>UNIDADE</v>
      </c>
      <c r="X525" s="162" t="n">
        <f aca="false">VLOOKUP(U525,PRODUTOS!N:Q,4,0)</f>
        <v>2500</v>
      </c>
      <c r="Y525" s="165" t="n">
        <f aca="false">X525/T525</f>
        <v>0.25</v>
      </c>
      <c r="Z525" s="162"/>
      <c r="AA525" s="162"/>
      <c r="AB525" s="162"/>
    </row>
    <row r="526" customFormat="false" ht="15" hidden="false" customHeight="false" outlineLevel="0" collapsed="false">
      <c r="A526" s="43" t="n">
        <v>22</v>
      </c>
      <c r="B526" s="1" t="s">
        <v>996</v>
      </c>
      <c r="C526" s="1" t="n">
        <v>2451</v>
      </c>
      <c r="D526" s="1" t="n">
        <v>15202</v>
      </c>
      <c r="E526" s="114" t="s">
        <v>990</v>
      </c>
      <c r="F526" s="162" t="n">
        <v>91000000</v>
      </c>
      <c r="G526" s="0" t="s">
        <v>1036</v>
      </c>
      <c r="H526" s="163" t="n">
        <v>40000</v>
      </c>
      <c r="I526" s="162"/>
      <c r="J526" s="0"/>
      <c r="K526" s="0"/>
      <c r="L526" s="0"/>
      <c r="M526" s="0"/>
      <c r="N526" s="0"/>
      <c r="O526" s="0"/>
      <c r="P526" s="0"/>
      <c r="Q526" s="0"/>
      <c r="R526" s="0"/>
      <c r="S526" s="0"/>
      <c r="T526" s="162" t="n">
        <f aca="false">SUM(H526:S526)</f>
        <v>40000</v>
      </c>
      <c r="U526" s="164" t="str">
        <f aca="false">CONCATENATE(D526,G526)</f>
        <v>15202DOCUMENTOS CIVIS DAS TRABALHADORAS RURAIS EMITIDOS</v>
      </c>
      <c r="V526" s="162" t="str">
        <f aca="false">VLOOKUP(U526,PRODUTOS!N:O,2,0)</f>
        <v>DOCUMENTOS CIVIS DAS TRABALHADORAS RURAIS EMITIDOS</v>
      </c>
      <c r="W526" s="162" t="str">
        <f aca="false">VLOOKUP(U526,PRODUTOS!N:Q,3,0)</f>
        <v>UNIDADE</v>
      </c>
      <c r="X526" s="162" t="n">
        <f aca="false">VLOOKUP(U526,PRODUTOS!N:Q,4,0)</f>
        <v>10000</v>
      </c>
      <c r="Y526" s="165" t="n">
        <f aca="false">X526/T526</f>
        <v>0.25</v>
      </c>
      <c r="Z526" s="162"/>
      <c r="AA526" s="162"/>
      <c r="AB526" s="162"/>
    </row>
    <row r="527" customFormat="false" ht="15" hidden="false" customHeight="false" outlineLevel="0" collapsed="false">
      <c r="A527" s="43" t="n">
        <v>22</v>
      </c>
      <c r="B527" s="1" t="s">
        <v>996</v>
      </c>
      <c r="C527" s="1" t="n">
        <v>2451</v>
      </c>
      <c r="D527" s="1" t="n">
        <v>15202</v>
      </c>
      <c r="E527" s="114" t="s">
        <v>990</v>
      </c>
      <c r="F527" s="162" t="n">
        <v>91000000</v>
      </c>
      <c r="G527" s="0" t="s">
        <v>1037</v>
      </c>
      <c r="H527" s="163" t="n">
        <v>1500</v>
      </c>
      <c r="I527" s="162"/>
      <c r="J527" s="0"/>
      <c r="K527" s="0"/>
      <c r="L527" s="0"/>
      <c r="M527" s="0"/>
      <c r="N527" s="0"/>
      <c r="O527" s="0"/>
      <c r="P527" s="0"/>
      <c r="Q527" s="0"/>
      <c r="R527" s="0"/>
      <c r="S527" s="0"/>
      <c r="T527" s="162" t="n">
        <f aca="false">SUM(H527:S527)</f>
        <v>1500</v>
      </c>
      <c r="U527" s="164" t="str">
        <f aca="false">CONCATENATE(D527,G527)</f>
        <v>15202FAMÍLIAS ASSISTIDAS EM ASSOIAÇÕES COMUNITÁRIAS</v>
      </c>
      <c r="V527" s="162" t="str">
        <f aca="false">VLOOKUP(U527,PRODUTOS!N:O,2,0)</f>
        <v>FAMÍLIAS ASSISTIDAS EM ASSOIAÇÕES COMUNITÁRIAS</v>
      </c>
      <c r="W527" s="162" t="str">
        <f aca="false">VLOOKUP(U527,PRODUTOS!N:Q,3,0)</f>
        <v>FAMÍLIAS</v>
      </c>
      <c r="X527" s="162" t="n">
        <f aca="false">VLOOKUP(U527,PRODUTOS!N:Q,4,0)</f>
        <v>375</v>
      </c>
      <c r="Y527" s="165" t="n">
        <f aca="false">X527/T527</f>
        <v>0.25</v>
      </c>
      <c r="Z527" s="162"/>
      <c r="AA527" s="162"/>
      <c r="AB527" s="162"/>
    </row>
    <row r="528" customFormat="false" ht="15" hidden="false" customHeight="false" outlineLevel="0" collapsed="false">
      <c r="A528" s="43" t="n">
        <v>22</v>
      </c>
      <c r="B528" s="1" t="s">
        <v>996</v>
      </c>
      <c r="C528" s="1" t="n">
        <v>2451</v>
      </c>
      <c r="D528" s="1" t="n">
        <v>15202</v>
      </c>
      <c r="E528" s="114" t="s">
        <v>990</v>
      </c>
      <c r="F528" s="162" t="n">
        <v>91000000</v>
      </c>
      <c r="G528" s="0" t="s">
        <v>1038</v>
      </c>
      <c r="H528" s="163" t="n">
        <v>30000</v>
      </c>
      <c r="I528" s="162"/>
      <c r="J528" s="0"/>
      <c r="K528" s="0"/>
      <c r="L528" s="0"/>
      <c r="M528" s="0"/>
      <c r="N528" s="0"/>
      <c r="O528" s="0"/>
      <c r="P528" s="0"/>
      <c r="Q528" s="0"/>
      <c r="R528" s="0"/>
      <c r="S528" s="0"/>
      <c r="T528" s="162" t="n">
        <f aca="false">SUM(H528:S528)</f>
        <v>30000</v>
      </c>
      <c r="U528" s="164" t="str">
        <f aca="false">CONCATENATE(D528,G528)</f>
        <v>15202FAMILIAS ASSISTIDAS EM DESENVOLVIMENTO SOCIAL, SEGURANÇA ALIMENTAR, EDUCAÇÃO AMBIENTAL E GERAÇÃO DE EMPREGO E RENDA</v>
      </c>
      <c r="V528" s="162" t="str">
        <f aca="false">VLOOKUP(U528,PRODUTOS!N:O,2,0)</f>
        <v>FAMILIAS ASSISTIDAS EM DESENVOLVIMENTO SOCIAL, SEGURANÇA ALIMENTAR, EDUCAÇÃO AMBIENTAL E GERAÇÃO DE EMPREGO E RENDA</v>
      </c>
      <c r="W528" s="162" t="str">
        <f aca="false">VLOOKUP(U528,PRODUTOS!N:Q,3,0)</f>
        <v>FAMÍLIAS</v>
      </c>
      <c r="X528" s="162" t="n">
        <f aca="false">VLOOKUP(U528,PRODUTOS!N:Q,4,0)</f>
        <v>7500</v>
      </c>
      <c r="Y528" s="165" t="n">
        <f aca="false">X528/T528</f>
        <v>0.25</v>
      </c>
      <c r="Z528" s="162"/>
      <c r="AA528" s="162"/>
      <c r="AB528" s="162"/>
    </row>
    <row r="529" customFormat="false" ht="15" hidden="false" customHeight="false" outlineLevel="0" collapsed="false">
      <c r="A529" s="43" t="n">
        <v>22</v>
      </c>
      <c r="B529" s="1" t="s">
        <v>996</v>
      </c>
      <c r="C529" s="1" t="n">
        <v>2451</v>
      </c>
      <c r="D529" s="1" t="n">
        <v>15202</v>
      </c>
      <c r="E529" s="114" t="s">
        <v>990</v>
      </c>
      <c r="F529" s="162" t="n">
        <v>91000000</v>
      </c>
      <c r="G529" s="0" t="s">
        <v>1040</v>
      </c>
      <c r="H529" s="163" t="n">
        <v>2000</v>
      </c>
      <c r="I529" s="162"/>
      <c r="J529" s="0"/>
      <c r="K529" s="0"/>
      <c r="L529" s="0"/>
      <c r="M529" s="0"/>
      <c r="N529" s="0"/>
      <c r="O529" s="0"/>
      <c r="P529" s="0"/>
      <c r="Q529" s="0"/>
      <c r="R529" s="0"/>
      <c r="S529" s="0"/>
      <c r="T529" s="162" t="n">
        <f aca="false">SUM(H529:S529)</f>
        <v>2000</v>
      </c>
      <c r="U529" s="164" t="str">
        <f aca="false">CONCATENATE(D529,G529)</f>
        <v>15202MULHERES ASSISTIDAS EM EXTRATIVISMO</v>
      </c>
      <c r="V529" s="162" t="str">
        <f aca="false">VLOOKUP(U529,PRODUTOS!N:O,2,0)</f>
        <v>MULHERES ASSISTIDAS EM EXTRATIVISMO</v>
      </c>
      <c r="W529" s="162" t="str">
        <f aca="false">VLOOKUP(U529,PRODUTOS!N:Q,3,0)</f>
        <v>MULHERES</v>
      </c>
      <c r="X529" s="162" t="n">
        <f aca="false">VLOOKUP(U529,PRODUTOS!N:Q,4,0)</f>
        <v>500</v>
      </c>
      <c r="Y529" s="165" t="n">
        <f aca="false">X529/T529</f>
        <v>0.25</v>
      </c>
      <c r="Z529" s="162"/>
      <c r="AA529" s="162"/>
      <c r="AB529" s="162"/>
    </row>
    <row r="530" customFormat="false" ht="15" hidden="false" customHeight="false" outlineLevel="0" collapsed="false">
      <c r="A530" s="43" t="n">
        <v>22</v>
      </c>
      <c r="B530" s="1" t="s">
        <v>996</v>
      </c>
      <c r="C530" s="1" t="n">
        <v>2451</v>
      </c>
      <c r="D530" s="1" t="n">
        <v>15202</v>
      </c>
      <c r="E530" s="114" t="s">
        <v>990</v>
      </c>
      <c r="F530" s="162" t="n">
        <v>91000000</v>
      </c>
      <c r="G530" s="0" t="s">
        <v>1041</v>
      </c>
      <c r="H530" s="163" t="n">
        <v>20000</v>
      </c>
      <c r="I530" s="162"/>
      <c r="J530" s="0"/>
      <c r="K530" s="0"/>
      <c r="L530" s="0"/>
      <c r="M530" s="0"/>
      <c r="N530" s="0"/>
      <c r="O530" s="0"/>
      <c r="P530" s="0"/>
      <c r="Q530" s="0"/>
      <c r="R530" s="0"/>
      <c r="S530" s="0"/>
      <c r="T530" s="162" t="n">
        <f aca="false">SUM(H530:S530)</f>
        <v>20000</v>
      </c>
      <c r="U530" s="164" t="str">
        <f aca="false">CONCATENATE(D530,G530)</f>
        <v>15202MULHERES RURAIS ASSISTIDAS</v>
      </c>
      <c r="V530" s="162" t="str">
        <f aca="false">VLOOKUP(U530,PRODUTOS!N:O,2,0)</f>
        <v>MULHERES RURAIS ASSISTIDAS</v>
      </c>
      <c r="W530" s="162" t="str">
        <f aca="false">VLOOKUP(U530,PRODUTOS!N:Q,3,0)</f>
        <v>MULHERES</v>
      </c>
      <c r="X530" s="162" t="n">
        <f aca="false">VLOOKUP(U530,PRODUTOS!N:Q,4,0)</f>
        <v>5000</v>
      </c>
      <c r="Y530" s="165" t="n">
        <f aca="false">X530/T530</f>
        <v>0.25</v>
      </c>
      <c r="Z530" s="162"/>
      <c r="AA530" s="162"/>
      <c r="AB530" s="162"/>
    </row>
    <row r="531" customFormat="false" ht="15" hidden="false" customHeight="false" outlineLevel="0" collapsed="false">
      <c r="A531" s="43" t="n">
        <v>22</v>
      </c>
      <c r="B531" s="1" t="s">
        <v>996</v>
      </c>
      <c r="C531" s="1" t="n">
        <v>2451</v>
      </c>
      <c r="D531" s="1" t="n">
        <v>15202</v>
      </c>
      <c r="E531" s="114" t="s">
        <v>990</v>
      </c>
      <c r="F531" s="162" t="n">
        <v>91000000</v>
      </c>
      <c r="G531" s="0" t="s">
        <v>1042</v>
      </c>
      <c r="H531" s="163" t="n">
        <v>600</v>
      </c>
      <c r="I531" s="162"/>
      <c r="J531" s="0"/>
      <c r="K531" s="0"/>
      <c r="L531" s="0"/>
      <c r="M531" s="0"/>
      <c r="N531" s="0"/>
      <c r="O531" s="0"/>
      <c r="P531" s="0"/>
      <c r="Q531" s="0"/>
      <c r="R531" s="0"/>
      <c r="S531" s="0"/>
      <c r="T531" s="162" t="n">
        <f aca="false">SUM(H531:S531)</f>
        <v>600</v>
      </c>
      <c r="U531" s="164" t="str">
        <f aca="false">CONCATENATE(D531,G531)</f>
        <v>15202TÉCNICOS CAPACITADOS</v>
      </c>
      <c r="V531" s="162" t="str">
        <f aca="false">VLOOKUP(U531,PRODUTOS!N:O,2,0)</f>
        <v>TÉCNICOS CAPACITADOS</v>
      </c>
      <c r="W531" s="162" t="str">
        <f aca="false">VLOOKUP(U531,PRODUTOS!N:Q,3,0)</f>
        <v>PROFISSIONAL</v>
      </c>
      <c r="X531" s="162" t="n">
        <f aca="false">VLOOKUP(U531,PRODUTOS!N:Q,4,0)</f>
        <v>150</v>
      </c>
      <c r="Y531" s="165" t="n">
        <f aca="false">X531/T531</f>
        <v>0.25</v>
      </c>
      <c r="Z531" s="162"/>
      <c r="AA531" s="162"/>
      <c r="AB531" s="162"/>
    </row>
    <row r="532" customFormat="false" ht="15" hidden="false" customHeight="false" outlineLevel="0" collapsed="false">
      <c r="A532" s="43" t="n">
        <v>22</v>
      </c>
      <c r="B532" s="1" t="s">
        <v>996</v>
      </c>
      <c r="C532" s="1" t="n">
        <v>2451</v>
      </c>
      <c r="D532" s="1" t="n">
        <v>15202</v>
      </c>
      <c r="E532" s="114" t="s">
        <v>990</v>
      </c>
      <c r="F532" s="162" t="n">
        <v>91000000</v>
      </c>
      <c r="G532" s="0" t="s">
        <v>1039</v>
      </c>
      <c r="H532" s="163" t="n">
        <v>3000</v>
      </c>
      <c r="I532" s="162"/>
      <c r="J532" s="0"/>
      <c r="K532" s="0"/>
      <c r="L532" s="0"/>
      <c r="M532" s="0"/>
      <c r="N532" s="0"/>
      <c r="O532" s="0"/>
      <c r="P532" s="0"/>
      <c r="Q532" s="0"/>
      <c r="R532" s="0"/>
      <c r="S532" s="0"/>
      <c r="T532" s="162" t="n">
        <f aca="false">SUM(H532:S532)</f>
        <v>3000</v>
      </c>
      <c r="U532" s="164" t="str">
        <f aca="false">CONCATENATE(D532,G532)</f>
        <v>15202HORTAS COMUNITÁRIAS IMPLANTADAS</v>
      </c>
      <c r="V532" s="162" t="str">
        <f aca="false">VLOOKUP(U532,PRODUTOS!N:O,2,0)</f>
        <v>HORTAS COMUNITÁRIAS IMPLANTADAS</v>
      </c>
      <c r="W532" s="162" t="str">
        <f aca="false">VLOOKUP(U532,PRODUTOS!N:Q,3,0)</f>
        <v>UNIDADE</v>
      </c>
      <c r="X532" s="162" t="n">
        <f aca="false">VLOOKUP(U532,PRODUTOS!N:Q,4,0)</f>
        <v>750</v>
      </c>
      <c r="Y532" s="165" t="n">
        <f aca="false">X532/T532</f>
        <v>0.25</v>
      </c>
      <c r="Z532" s="162"/>
      <c r="AA532" s="162"/>
      <c r="AB532" s="162"/>
    </row>
    <row r="533" customFormat="false" ht="15" hidden="false" customHeight="false" outlineLevel="0" collapsed="false">
      <c r="A533" s="43" t="n">
        <v>25</v>
      </c>
      <c r="B533" s="1" t="s">
        <v>1043</v>
      </c>
      <c r="C533" s="1" t="n">
        <v>2452</v>
      </c>
      <c r="D533" s="1" t="n">
        <v>15202</v>
      </c>
      <c r="E533" s="114" t="s">
        <v>990</v>
      </c>
      <c r="F533" s="162" t="n">
        <v>75000000</v>
      </c>
      <c r="G533" s="0" t="s">
        <v>1044</v>
      </c>
      <c r="H533" s="166"/>
      <c r="I533" s="162"/>
      <c r="J533" s="0"/>
      <c r="K533" s="0"/>
      <c r="L533" s="0"/>
      <c r="M533" s="0" t="n">
        <v>8000</v>
      </c>
      <c r="N533" s="0" t="n">
        <v>22500</v>
      </c>
      <c r="O533" s="0" t="n">
        <v>9500</v>
      </c>
      <c r="P533" s="0" t="n">
        <v>9600</v>
      </c>
      <c r="Q533" s="0"/>
      <c r="R533" s="0"/>
      <c r="S533" s="0"/>
      <c r="T533" s="162" t="n">
        <f aca="false">SUM(H533:S533)</f>
        <v>49600</v>
      </c>
      <c r="U533" s="164" t="str">
        <f aca="false">CONCATENATE(D533,G533)</f>
        <v>15202AGRICULTORES FAMILIARES ASSISTIDOS NOS MUNICÍPIOS DO SEMIÁRIDO PIAUIENSE</v>
      </c>
      <c r="V533" s="162" t="str">
        <f aca="false">VLOOKUP(U533,PRODUTOS!N:O,2,0)</f>
        <v>AGRICULTORES FAMILIARES ASSISTIDOS NOS MUNICÍPIOS DO SEMIÁRIDO PIAUIENSE</v>
      </c>
      <c r="W533" s="162" t="str">
        <f aca="false">VLOOKUP(U533,PRODUTOS!N:Q,3,0)</f>
        <v>AGRICULTOR FAMILIAR</v>
      </c>
      <c r="X533" s="162" t="n">
        <f aca="false">VLOOKUP(U533,PRODUTOS!N:Q,4,0)</f>
        <v>12400</v>
      </c>
      <c r="Y533" s="165" t="n">
        <f aca="false">X533/T533</f>
        <v>0.25</v>
      </c>
      <c r="Z533" s="162"/>
      <c r="AA533" s="162"/>
      <c r="AB533" s="162"/>
    </row>
    <row r="534" customFormat="false" ht="15" hidden="false" customHeight="false" outlineLevel="0" collapsed="false">
      <c r="A534" s="43" t="n">
        <v>25</v>
      </c>
      <c r="B534" s="1" t="s">
        <v>1043</v>
      </c>
      <c r="C534" s="1" t="n">
        <v>2452</v>
      </c>
      <c r="D534" s="1" t="n">
        <v>15202</v>
      </c>
      <c r="E534" s="114" t="s">
        <v>990</v>
      </c>
      <c r="F534" s="162" t="n">
        <v>75000000</v>
      </c>
      <c r="G534" s="0" t="s">
        <v>1046</v>
      </c>
      <c r="H534" s="166"/>
      <c r="I534" s="162"/>
      <c r="J534" s="0"/>
      <c r="K534" s="0"/>
      <c r="L534" s="0"/>
      <c r="M534" s="0" t="n">
        <v>8</v>
      </c>
      <c r="N534" s="0" t="n">
        <v>8</v>
      </c>
      <c r="O534" s="0" t="n">
        <v>8</v>
      </c>
      <c r="P534" s="0" t="n">
        <v>8</v>
      </c>
      <c r="Q534" s="0"/>
      <c r="R534" s="0"/>
      <c r="S534" s="0"/>
      <c r="T534" s="162" t="n">
        <f aca="false">SUM(H534:S534)</f>
        <v>32</v>
      </c>
      <c r="U534" s="164" t="str">
        <f aca="false">CONCATENATE(D534,G534)</f>
        <v>15202CAPACITAÇÃO DE AGRICULTURES FAMILIARES NO APROVEITAMENTO DE FRUTOS DA CAATINGA REALIZADA</v>
      </c>
      <c r="V534" s="162" t="str">
        <f aca="false">VLOOKUP(U534,PRODUTOS!N:O,2,0)</f>
        <v>CAPACITAÇÃO DE AGRICULTURES FAMILIARES NO APROVEITAMENTO DE FRUTOS DA CAATINGA REALIZADA</v>
      </c>
      <c r="W534" s="162" t="str">
        <f aca="false">VLOOKUP(U534,PRODUTOS!N:Q,3,0)</f>
        <v>CURSO</v>
      </c>
      <c r="X534" s="162" t="n">
        <f aca="false">VLOOKUP(U534,PRODUTOS!N:Q,4,0)</f>
        <v>8</v>
      </c>
      <c r="Y534" s="165" t="n">
        <f aca="false">X534/T534</f>
        <v>0.25</v>
      </c>
      <c r="Z534" s="162"/>
      <c r="AA534" s="162"/>
      <c r="AB534" s="162"/>
    </row>
    <row r="535" customFormat="false" ht="15" hidden="false" customHeight="false" outlineLevel="0" collapsed="false">
      <c r="A535" s="43" t="n">
        <v>25</v>
      </c>
      <c r="B535" s="1" t="s">
        <v>1043</v>
      </c>
      <c r="C535" s="1" t="n">
        <v>2452</v>
      </c>
      <c r="D535" s="1" t="n">
        <v>15202</v>
      </c>
      <c r="E535" s="114" t="s">
        <v>990</v>
      </c>
      <c r="F535" s="162" t="n">
        <v>75000000</v>
      </c>
      <c r="G535" s="0" t="s">
        <v>1047</v>
      </c>
      <c r="H535" s="166"/>
      <c r="I535" s="162"/>
      <c r="J535" s="0"/>
      <c r="K535" s="0"/>
      <c r="L535" s="0"/>
      <c r="M535" s="0" t="n">
        <v>25</v>
      </c>
      <c r="N535" s="0" t="n">
        <v>35</v>
      </c>
      <c r="O535" s="0" t="n">
        <v>20</v>
      </c>
      <c r="P535" s="0" t="n">
        <v>20</v>
      </c>
      <c r="Q535" s="0"/>
      <c r="R535" s="0"/>
      <c r="S535" s="0"/>
      <c r="T535" s="162" t="n">
        <f aca="false">SUM(H535:S535)</f>
        <v>100</v>
      </c>
      <c r="U535" s="164" t="str">
        <f aca="false">CONCATENATE(D535,G535)</f>
        <v>15202CAPACITAÇÃO DE PRODUTORES RURAIS EM CADEIAS PRODUTIVAS PRIORITÁRIAS REALIZADA</v>
      </c>
      <c r="V535" s="162" t="str">
        <f aca="false">VLOOKUP(U535,PRODUTOS!N:O,2,0)</f>
        <v>CAPACITAÇÃO DE PRODUTORES RURAIS EM CADEIAS PRODUTIVAS PRIORITÁRIAS REALIZADA</v>
      </c>
      <c r="W535" s="162" t="str">
        <f aca="false">VLOOKUP(U535,PRODUTOS!N:Q,3,0)</f>
        <v>EVENTO</v>
      </c>
      <c r="X535" s="162" t="n">
        <f aca="false">VLOOKUP(U535,PRODUTOS!N:Q,4,0)</f>
        <v>25</v>
      </c>
      <c r="Y535" s="165" t="n">
        <f aca="false">X535/T535</f>
        <v>0.25</v>
      </c>
      <c r="Z535" s="162"/>
      <c r="AA535" s="162"/>
      <c r="AB535" s="162"/>
    </row>
    <row r="536" customFormat="false" ht="15" hidden="false" customHeight="false" outlineLevel="0" collapsed="false">
      <c r="A536" s="43" t="n">
        <v>25</v>
      </c>
      <c r="B536" s="1" t="s">
        <v>1043</v>
      </c>
      <c r="C536" s="1" t="n">
        <v>2452</v>
      </c>
      <c r="D536" s="1" t="n">
        <v>15202</v>
      </c>
      <c r="E536" s="114" t="s">
        <v>990</v>
      </c>
      <c r="F536" s="162" t="n">
        <v>75000000</v>
      </c>
      <c r="G536" s="0" t="s">
        <v>1048</v>
      </c>
      <c r="H536" s="166"/>
      <c r="I536" s="162"/>
      <c r="J536" s="0"/>
      <c r="K536" s="0"/>
      <c r="L536" s="0"/>
      <c r="M536" s="0" t="n">
        <v>8</v>
      </c>
      <c r="N536" s="0" t="n">
        <v>16</v>
      </c>
      <c r="O536" s="0" t="n">
        <v>8</v>
      </c>
      <c r="P536" s="0" t="n">
        <v>8</v>
      </c>
      <c r="Q536" s="0"/>
      <c r="R536" s="0"/>
      <c r="S536" s="0"/>
      <c r="T536" s="162" t="n">
        <f aca="false">SUM(H536:S536)</f>
        <v>40</v>
      </c>
      <c r="U536" s="164" t="str">
        <f aca="false">CONCATENATE(D536,G536)</f>
        <v>15202CAPACITAÇÃO DE TÉCNICOS NAS CADEIAS PRODUTIVAS PRIORITÁRIAS REALIZADA</v>
      </c>
      <c r="V536" s="162" t="str">
        <f aca="false">VLOOKUP(U536,PRODUTOS!N:O,2,0)</f>
        <v>CAPACITAÇÃO DE TÉCNICOS NAS CADEIAS PRODUTIVAS PRIORITÁRIAS REALIZADA</v>
      </c>
      <c r="W536" s="162" t="str">
        <f aca="false">VLOOKUP(U536,PRODUTOS!N:Q,3,0)</f>
        <v>EVENTO</v>
      </c>
      <c r="X536" s="162" t="n">
        <f aca="false">VLOOKUP(U536,PRODUTOS!N:Q,4,0)</f>
        <v>10</v>
      </c>
      <c r="Y536" s="165" t="n">
        <f aca="false">X536/T536</f>
        <v>0.25</v>
      </c>
      <c r="Z536" s="162"/>
      <c r="AA536" s="162"/>
      <c r="AB536" s="162"/>
    </row>
    <row r="537" customFormat="false" ht="15" hidden="false" customHeight="false" outlineLevel="0" collapsed="false">
      <c r="A537" s="43" t="n">
        <v>25</v>
      </c>
      <c r="B537" s="1" t="s">
        <v>1043</v>
      </c>
      <c r="C537" s="1" t="n">
        <v>2452</v>
      </c>
      <c r="D537" s="1" t="n">
        <v>15202</v>
      </c>
      <c r="E537" s="114" t="s">
        <v>990</v>
      </c>
      <c r="F537" s="162" t="n">
        <v>75000000</v>
      </c>
      <c r="G537" s="0" t="s">
        <v>1049</v>
      </c>
      <c r="H537" s="166"/>
      <c r="I537" s="162"/>
      <c r="J537" s="0"/>
      <c r="K537" s="0"/>
      <c r="L537" s="0"/>
      <c r="M537" s="0" t="n">
        <v>4</v>
      </c>
      <c r="N537" s="0" t="n">
        <v>4</v>
      </c>
      <c r="O537" s="0" t="n">
        <v>4</v>
      </c>
      <c r="P537" s="0" t="n">
        <v>4</v>
      </c>
      <c r="Q537" s="0"/>
      <c r="R537" s="0"/>
      <c r="S537" s="0"/>
      <c r="T537" s="162" t="n">
        <f aca="false">SUM(H537:S537)</f>
        <v>16</v>
      </c>
      <c r="U537" s="164" t="str">
        <f aca="false">CONCATENATE(D537,G537)</f>
        <v>15202CAPACITAÇÃO DE TÉCNICOS NO APROVEITAMENTO DE FRUTOS DA CAATINGA REALIZADA</v>
      </c>
      <c r="V537" s="162" t="str">
        <f aca="false">VLOOKUP(U537,PRODUTOS!N:O,2,0)</f>
        <v>CAPACITAÇÃO DE TÉCNICOS NO APROVEITAMENTO DE FRUTOS DA CAATINGA REALIZADA</v>
      </c>
      <c r="W537" s="162" t="str">
        <f aca="false">VLOOKUP(U537,PRODUTOS!N:Q,3,0)</f>
        <v>EVENTO</v>
      </c>
      <c r="X537" s="162" t="n">
        <f aca="false">VLOOKUP(U537,PRODUTOS!N:Q,4,0)</f>
        <v>4</v>
      </c>
      <c r="Y537" s="165" t="n">
        <f aca="false">X537/T537</f>
        <v>0.25</v>
      </c>
      <c r="Z537" s="162"/>
      <c r="AA537" s="162"/>
      <c r="AB537" s="162"/>
    </row>
    <row r="538" customFormat="false" ht="15" hidden="false" customHeight="false" outlineLevel="0" collapsed="false">
      <c r="A538" s="43" t="n">
        <v>25</v>
      </c>
      <c r="B538" s="1" t="s">
        <v>1043</v>
      </c>
      <c r="C538" s="1" t="n">
        <v>2452</v>
      </c>
      <c r="D538" s="1" t="n">
        <v>15202</v>
      </c>
      <c r="E538" s="114" t="s">
        <v>990</v>
      </c>
      <c r="F538" s="162" t="n">
        <v>75000000</v>
      </c>
      <c r="G538" s="0" t="s">
        <v>1050</v>
      </c>
      <c r="H538" s="166"/>
      <c r="I538" s="162"/>
      <c r="J538" s="0"/>
      <c r="K538" s="0"/>
      <c r="L538" s="0"/>
      <c r="M538" s="0" t="n">
        <v>20</v>
      </c>
      <c r="N538" s="0" t="n">
        <v>40</v>
      </c>
      <c r="O538" s="0" t="n">
        <v>15</v>
      </c>
      <c r="P538" s="0" t="n">
        <v>14</v>
      </c>
      <c r="Q538" s="0"/>
      <c r="R538" s="0"/>
      <c r="S538" s="0"/>
      <c r="T538" s="162" t="n">
        <f aca="false">SUM(H538:S538)</f>
        <v>89</v>
      </c>
      <c r="U538" s="164" t="str">
        <f aca="false">CONCATENATE(D538,G538)</f>
        <v>15202EVENTOS DE DIVULGAÇÃO DE POLÍTICAS PÚBLICAS DE CONVIVÊNCIA COM O SEMIÁRIDO REALIZADOS</v>
      </c>
      <c r="V538" s="162" t="str">
        <f aca="false">VLOOKUP(U538,PRODUTOS!N:O,2,0)</f>
        <v>EVENTOS DE DIVULGAÇÃO DE POLÍTICAS PÚBLICAS DE CONVIVÊNCIA COM O SEMIÁRIDO REALIZADOS</v>
      </c>
      <c r="W538" s="162" t="str">
        <f aca="false">VLOOKUP(U538,PRODUTOS!N:Q,3,0)</f>
        <v>EVENTO</v>
      </c>
      <c r="X538" s="162" t="n">
        <f aca="false">VLOOKUP(U538,PRODUTOS!N:Q,4,0)</f>
        <v>40</v>
      </c>
      <c r="Y538" s="165" t="n">
        <f aca="false">X538/T538</f>
        <v>0.449438202247191</v>
      </c>
      <c r="Z538" s="162"/>
      <c r="AA538" s="162"/>
      <c r="AB538" s="162"/>
    </row>
    <row r="539" customFormat="false" ht="15" hidden="false" customHeight="false" outlineLevel="0" collapsed="false">
      <c r="A539" s="43" t="n">
        <v>25</v>
      </c>
      <c r="B539" s="1" t="s">
        <v>1043</v>
      </c>
      <c r="C539" s="1" t="n">
        <v>2452</v>
      </c>
      <c r="D539" s="1" t="n">
        <v>15202</v>
      </c>
      <c r="E539" s="114" t="s">
        <v>990</v>
      </c>
      <c r="F539" s="162" t="n">
        <v>75000000</v>
      </c>
      <c r="G539" s="0" t="s">
        <v>1051</v>
      </c>
      <c r="H539" s="166"/>
      <c r="I539" s="162"/>
      <c r="J539" s="0"/>
      <c r="K539" s="0"/>
      <c r="L539" s="0"/>
      <c r="M539" s="0" t="n">
        <v>2</v>
      </c>
      <c r="N539" s="0" t="n">
        <v>2</v>
      </c>
      <c r="O539" s="0" t="n">
        <v>2</v>
      </c>
      <c r="P539" s="0" t="n">
        <v>2</v>
      </c>
      <c r="Q539" s="0"/>
      <c r="R539" s="0"/>
      <c r="S539" s="0"/>
      <c r="T539" s="162" t="n">
        <f aca="false">SUM(H539:S539)</f>
        <v>8</v>
      </c>
      <c r="U539" s="164" t="str">
        <f aca="false">CONCATENATE(D539,G539)</f>
        <v>15202INTERCÂMBIOS DE PRODUTORES RURAIS REALIZADOS</v>
      </c>
      <c r="V539" s="162" t="str">
        <f aca="false">VLOOKUP(U539,PRODUTOS!N:O,2,0)</f>
        <v>INTERCÂMBIOS DE PRODUTORES RURAIS REALIZADOS</v>
      </c>
      <c r="W539" s="162" t="str">
        <f aca="false">VLOOKUP(U539,PRODUTOS!N:Q,3,0)</f>
        <v>UNIDADE</v>
      </c>
      <c r="X539" s="162" t="n">
        <f aca="false">VLOOKUP(U539,PRODUTOS!N:Q,4,0)</f>
        <v>2</v>
      </c>
      <c r="Y539" s="165" t="n">
        <f aca="false">X539/T539</f>
        <v>0.25</v>
      </c>
      <c r="Z539" s="162"/>
      <c r="AA539" s="162"/>
      <c r="AB539" s="162"/>
    </row>
    <row r="540" customFormat="false" ht="15" hidden="false" customHeight="false" outlineLevel="0" collapsed="false">
      <c r="A540" s="43" t="n">
        <v>25</v>
      </c>
      <c r="B540" s="1" t="s">
        <v>1043</v>
      </c>
      <c r="C540" s="1" t="n">
        <v>2452</v>
      </c>
      <c r="D540" s="1" t="n">
        <v>15202</v>
      </c>
      <c r="E540" s="114" t="s">
        <v>990</v>
      </c>
      <c r="F540" s="162" t="n">
        <v>75000000</v>
      </c>
      <c r="G540" s="0" t="s">
        <v>1052</v>
      </c>
      <c r="H540" s="166"/>
      <c r="I540" s="162"/>
      <c r="J540" s="0"/>
      <c r="K540" s="0"/>
      <c r="L540" s="0"/>
      <c r="M540" s="0" t="n">
        <v>2</v>
      </c>
      <c r="N540" s="0" t="n">
        <v>2</v>
      </c>
      <c r="O540" s="0" t="n">
        <v>2</v>
      </c>
      <c r="P540" s="0" t="n">
        <v>2</v>
      </c>
      <c r="Q540" s="0"/>
      <c r="R540" s="0"/>
      <c r="S540" s="0"/>
      <c r="T540" s="162" t="n">
        <f aca="false">SUM(H540:S540)</f>
        <v>8</v>
      </c>
      <c r="U540" s="164" t="str">
        <f aca="false">CONCATENATE(D540,G540)</f>
        <v>15202INTERCÂMBIOS DE TÉCNICOS REALIZADOS</v>
      </c>
      <c r="V540" s="162" t="str">
        <f aca="false">VLOOKUP(U540,PRODUTOS!N:O,2,0)</f>
        <v>INTERCÂMBIOS DE TÉCNICOS REALIZADOS</v>
      </c>
      <c r="W540" s="162" t="str">
        <f aca="false">VLOOKUP(U540,PRODUTOS!N:Q,3,0)</f>
        <v>UNIDADE</v>
      </c>
      <c r="X540" s="162" t="n">
        <f aca="false">VLOOKUP(U540,PRODUTOS!N:Q,4,0)</f>
        <v>2</v>
      </c>
      <c r="Y540" s="165" t="n">
        <f aca="false">X540/T540</f>
        <v>0.25</v>
      </c>
      <c r="Z540" s="162"/>
      <c r="AA540" s="162"/>
      <c r="AB540" s="162"/>
    </row>
    <row r="541" customFormat="false" ht="15" hidden="false" customHeight="false" outlineLevel="0" collapsed="false">
      <c r="A541" s="43" t="n">
        <v>25</v>
      </c>
      <c r="B541" s="1" t="s">
        <v>1043</v>
      </c>
      <c r="C541" s="1" t="n">
        <v>2452</v>
      </c>
      <c r="D541" s="1" t="n">
        <v>15202</v>
      </c>
      <c r="E541" s="114" t="s">
        <v>990</v>
      </c>
      <c r="F541" s="162" t="n">
        <v>75000000</v>
      </c>
      <c r="G541" s="0" t="s">
        <v>1053</v>
      </c>
      <c r="H541" s="166"/>
      <c r="I541" s="162"/>
      <c r="J541" s="0"/>
      <c r="K541" s="0"/>
      <c r="L541" s="0"/>
      <c r="M541" s="0" t="n">
        <v>30</v>
      </c>
      <c r="N541" s="0" t="n">
        <v>40</v>
      </c>
      <c r="O541" s="0" t="n">
        <v>25</v>
      </c>
      <c r="P541" s="0" t="n">
        <v>25</v>
      </c>
      <c r="Q541" s="0"/>
      <c r="R541" s="0"/>
      <c r="S541" s="0"/>
      <c r="T541" s="162" t="n">
        <f aca="false">SUM(H541:S541)</f>
        <v>120</v>
      </c>
      <c r="U541" s="164" t="str">
        <f aca="false">CONCATENATE(D541,G541)</f>
        <v>15202OFICINAS DE DIAGNÓSTICOS PARTICIPATIVOS E PLANEJAMENTO REALIZADAS</v>
      </c>
      <c r="V541" s="162" t="str">
        <f aca="false">VLOOKUP(U541,PRODUTOS!N:O,2,0)</f>
        <v>OFICINAS DE DIAGNÓSTICOS PARTICIPATIVOS E PLANEJAMENTO REALIZADAS</v>
      </c>
      <c r="W541" s="162" t="str">
        <f aca="false">VLOOKUP(U541,PRODUTOS!N:Q,3,0)</f>
        <v>EVENTO</v>
      </c>
      <c r="X541" s="162" t="n">
        <f aca="false">VLOOKUP(U541,PRODUTOS!N:Q,4,0)</f>
        <v>30</v>
      </c>
      <c r="Y541" s="165" t="n">
        <f aca="false">X541/T541</f>
        <v>0.25</v>
      </c>
      <c r="Z541" s="162"/>
      <c r="AA541" s="162"/>
      <c r="AB541" s="162"/>
    </row>
    <row r="542" customFormat="false" ht="15" hidden="false" customHeight="false" outlineLevel="0" collapsed="false">
      <c r="A542" s="43" t="n">
        <v>25</v>
      </c>
      <c r="B542" s="1" t="s">
        <v>1043</v>
      </c>
      <c r="C542" s="1" t="n">
        <v>2452</v>
      </c>
      <c r="D542" s="1" t="n">
        <v>15202</v>
      </c>
      <c r="E542" s="114" t="s">
        <v>990</v>
      </c>
      <c r="F542" s="162" t="n">
        <v>75000000</v>
      </c>
      <c r="G542" s="0" t="s">
        <v>1054</v>
      </c>
      <c r="H542" s="166"/>
      <c r="I542" s="162"/>
      <c r="J542" s="0"/>
      <c r="K542" s="0"/>
      <c r="L542" s="0"/>
      <c r="M542" s="0" t="n">
        <v>30</v>
      </c>
      <c r="N542" s="0" t="n">
        <v>40</v>
      </c>
      <c r="O542" s="0" t="n">
        <v>25</v>
      </c>
      <c r="P542" s="0" t="n">
        <v>25</v>
      </c>
      <c r="Q542" s="0"/>
      <c r="R542" s="0"/>
      <c r="S542" s="0"/>
      <c r="T542" s="162" t="n">
        <f aca="false">SUM(H542:S542)</f>
        <v>120</v>
      </c>
      <c r="U542" s="164" t="str">
        <f aca="false">CONCATENATE(D542,G542)</f>
        <v>15202OFICINAS PARA PREPARAÇÃO DE PLANOS DE NEGÓCIO REALIZADAS</v>
      </c>
      <c r="V542" s="162" t="str">
        <f aca="false">VLOOKUP(U542,PRODUTOS!N:O,2,0)</f>
        <v>OFICINAS PARA PREPARAÇÃO DE PLANOS DE NEGÓCIO REALIZADAS</v>
      </c>
      <c r="W542" s="162" t="str">
        <f aca="false">VLOOKUP(U542,PRODUTOS!N:Q,3,0)</f>
        <v>EMPRESA</v>
      </c>
      <c r="X542" s="162" t="n">
        <f aca="false">VLOOKUP(U542,PRODUTOS!N:Q,4,0)</f>
        <v>30</v>
      </c>
      <c r="Y542" s="165" t="n">
        <f aca="false">X542/T542</f>
        <v>0.25</v>
      </c>
      <c r="Z542" s="162"/>
      <c r="AA542" s="162"/>
      <c r="AB542" s="162"/>
    </row>
    <row r="543" customFormat="false" ht="15" hidden="false" customHeight="false" outlineLevel="0" collapsed="false">
      <c r="A543" s="43" t="n">
        <v>25</v>
      </c>
      <c r="B543" s="1" t="s">
        <v>1043</v>
      </c>
      <c r="C543" s="1" t="n">
        <v>2452</v>
      </c>
      <c r="D543" s="1" t="n">
        <v>15202</v>
      </c>
      <c r="E543" s="114" t="s">
        <v>990</v>
      </c>
      <c r="F543" s="162" t="n">
        <v>75000000</v>
      </c>
      <c r="G543" s="0" t="s">
        <v>1055</v>
      </c>
      <c r="H543" s="166"/>
      <c r="I543" s="162"/>
      <c r="J543" s="0"/>
      <c r="K543" s="0"/>
      <c r="L543" s="0"/>
      <c r="M543" s="0" t="n">
        <v>10</v>
      </c>
      <c r="N543" s="0" t="n">
        <v>20</v>
      </c>
      <c r="O543" s="0" t="n">
        <v>10</v>
      </c>
      <c r="P543" s="0" t="n">
        <v>10</v>
      </c>
      <c r="Q543" s="0"/>
      <c r="R543" s="0"/>
      <c r="S543" s="0"/>
      <c r="T543" s="162" t="n">
        <f aca="false">SUM(H543:S543)</f>
        <v>50</v>
      </c>
      <c r="U543" s="164" t="str">
        <f aca="false">CONCATENATE(D543,G543)</f>
        <v>15202PLANOS DE NEGÓCIOS EM AGROPROCESSAMENTO ELABORADOS</v>
      </c>
      <c r="V543" s="162" t="str">
        <f aca="false">VLOOKUP(U543,PRODUTOS!N:O,2,0)</f>
        <v>PLANOS DE NEGÓCIOS EM AGROPROCESSAMENTO ELABORADOS</v>
      </c>
      <c r="W543" s="162" t="str">
        <f aca="false">VLOOKUP(U543,PRODUTOS!N:Q,3,0)</f>
        <v>PLANO</v>
      </c>
      <c r="X543" s="162" t="n">
        <f aca="false">VLOOKUP(U543,PRODUTOS!N:Q,4,0)</f>
        <v>12</v>
      </c>
      <c r="Y543" s="165" t="n">
        <f aca="false">X543/T543</f>
        <v>0.24</v>
      </c>
      <c r="Z543" s="162"/>
      <c r="AA543" s="162"/>
      <c r="AB543" s="162"/>
    </row>
    <row r="544" customFormat="false" ht="15" hidden="false" customHeight="false" outlineLevel="0" collapsed="false">
      <c r="A544" s="43" t="n">
        <v>25</v>
      </c>
      <c r="B544" s="1" t="s">
        <v>1043</v>
      </c>
      <c r="C544" s="1" t="n">
        <v>2452</v>
      </c>
      <c r="D544" s="1" t="n">
        <v>15202</v>
      </c>
      <c r="E544" s="114" t="s">
        <v>990</v>
      </c>
      <c r="F544" s="162" t="n">
        <v>75000000</v>
      </c>
      <c r="G544" s="0" t="s">
        <v>1056</v>
      </c>
      <c r="H544" s="166"/>
      <c r="I544" s="162"/>
      <c r="J544" s="0"/>
      <c r="K544" s="0"/>
      <c r="L544" s="0"/>
      <c r="M544" s="0" t="n">
        <v>20</v>
      </c>
      <c r="N544" s="0" t="n">
        <v>40</v>
      </c>
      <c r="O544" s="0" t="n">
        <v>20</v>
      </c>
      <c r="P544" s="0" t="n">
        <v>20</v>
      </c>
      <c r="Q544" s="0"/>
      <c r="R544" s="0"/>
      <c r="S544" s="0"/>
      <c r="T544" s="162" t="n">
        <f aca="false">SUM(H544:S544)</f>
        <v>100</v>
      </c>
      <c r="U544" s="164" t="str">
        <f aca="false">CONCATENATE(D544,G544)</f>
        <v>15202PLANOS DE NEGÓCIOS EM ATIVIDADES AGROPECUÁRIAS ELABORADOS</v>
      </c>
      <c r="V544" s="162" t="str">
        <f aca="false">VLOOKUP(U544,PRODUTOS!N:O,2,0)</f>
        <v>PLANOS DE NEGÓCIOS EM ATIVIDADES AGROPECUÁRIAS ELABORADOS</v>
      </c>
      <c r="W544" s="162" t="str">
        <f aca="false">VLOOKUP(U544,PRODUTOS!N:Q,3,0)</f>
        <v>PLANO</v>
      </c>
      <c r="X544" s="162" t="n">
        <f aca="false">VLOOKUP(U544,PRODUTOS!N:Q,4,0)</f>
        <v>25</v>
      </c>
      <c r="Y544" s="165" t="n">
        <f aca="false">X544/T544</f>
        <v>0.25</v>
      </c>
      <c r="Z544" s="162"/>
      <c r="AA544" s="162"/>
      <c r="AB544" s="162"/>
    </row>
    <row r="545" customFormat="false" ht="15" hidden="false" customHeight="false" outlineLevel="0" collapsed="false">
      <c r="A545" s="43" t="n">
        <v>25</v>
      </c>
      <c r="B545" s="1" t="s">
        <v>1043</v>
      </c>
      <c r="C545" s="1" t="n">
        <v>2452</v>
      </c>
      <c r="D545" s="1" t="n">
        <v>15202</v>
      </c>
      <c r="E545" s="114" t="s">
        <v>990</v>
      </c>
      <c r="F545" s="162" t="n">
        <v>75000000</v>
      </c>
      <c r="G545" s="0" t="s">
        <v>1057</v>
      </c>
      <c r="H545" s="166"/>
      <c r="I545" s="162"/>
      <c r="J545" s="0"/>
      <c r="K545" s="0"/>
      <c r="L545" s="0"/>
      <c r="M545" s="0" t="n">
        <v>200</v>
      </c>
      <c r="N545" s="0" t="n">
        <v>400</v>
      </c>
      <c r="O545" s="0" t="n">
        <v>200</v>
      </c>
      <c r="P545" s="0" t="n">
        <v>200</v>
      </c>
      <c r="Q545" s="0"/>
      <c r="R545" s="0"/>
      <c r="S545" s="0"/>
      <c r="T545" s="162" t="n">
        <f aca="false">SUM(H545:S545)</f>
        <v>1000</v>
      </c>
      <c r="U545" s="164" t="str">
        <f aca="false">CONCATENATE(D545,G545)</f>
        <v>15202PROPOSTAS ELABORADAS PARA CONTRATAÇÃO DE PLANOS DE NEGÓCIOS EM ATIVIDADES AGROPECUÁRIAS PELO PRONAF</v>
      </c>
      <c r="V545" s="162" t="str">
        <f aca="false">VLOOKUP(U545,PRODUTOS!N:O,2,0)</f>
        <v>PROPOSTAS ELABORADAS PARA CONTRATAÇÃO DE PLANOS DE NEGÓCIOS EM ATIVIDADES AGROPECUÁRIAS PELO PRONAF</v>
      </c>
      <c r="W545" s="162" t="str">
        <f aca="false">VLOOKUP(U545,PRODUTOS!N:Q,3,0)</f>
        <v>UNIDADE</v>
      </c>
      <c r="X545" s="162" t="n">
        <f aca="false">VLOOKUP(U545,PRODUTOS!N:Q,4,0)</f>
        <v>250</v>
      </c>
      <c r="Y545" s="165" t="n">
        <f aca="false">X545/T545</f>
        <v>0.25</v>
      </c>
      <c r="Z545" s="162"/>
      <c r="AA545" s="162"/>
      <c r="AB545" s="162"/>
    </row>
    <row r="546" customFormat="false" ht="15" hidden="false" customHeight="false" outlineLevel="0" collapsed="false">
      <c r="A546" s="43" t="n">
        <v>25</v>
      </c>
      <c r="B546" s="1" t="s">
        <v>1043</v>
      </c>
      <c r="C546" s="1" t="n">
        <v>2452</v>
      </c>
      <c r="D546" s="1" t="n">
        <v>15202</v>
      </c>
      <c r="E546" s="114" t="s">
        <v>990</v>
      </c>
      <c r="F546" s="162" t="n">
        <v>75000000</v>
      </c>
      <c r="G546" s="0" t="s">
        <v>1058</v>
      </c>
      <c r="H546" s="166"/>
      <c r="I546" s="162"/>
      <c r="J546" s="0"/>
      <c r="K546" s="0"/>
      <c r="L546" s="0"/>
      <c r="M546" s="0" t="n">
        <v>50</v>
      </c>
      <c r="N546" s="0" t="n">
        <v>100</v>
      </c>
      <c r="O546" s="0" t="n">
        <v>50</v>
      </c>
      <c r="P546" s="0" t="n">
        <v>50</v>
      </c>
      <c r="Q546" s="0"/>
      <c r="R546" s="0"/>
      <c r="S546" s="0"/>
      <c r="T546" s="162" t="n">
        <f aca="false">SUM(H546:S546)</f>
        <v>250</v>
      </c>
      <c r="U546" s="164" t="str">
        <f aca="false">CONCATENATE(D546,G546)</f>
        <v>15202PROPOSTAS ELABORADAS PARA CONTRATAÇÃO DE PLANOS DE NEGÓCIOS EM ATIVIDADES DE AGROPROCESSAMENTO PELO PRONAF</v>
      </c>
      <c r="V546" s="162" t="str">
        <f aca="false">VLOOKUP(U546,PRODUTOS!N:O,2,0)</f>
        <v>PROPOSTAS ELABORADAS PARA CONTRATAÇÃO DE PLANOS DE NEGÓCIOS EM ATIVIDADES DE AGROPROCESSAMENTO PELO PRONAF</v>
      </c>
      <c r="W546" s="162" t="str">
        <f aca="false">VLOOKUP(U546,PRODUTOS!N:Q,3,0)</f>
        <v>UNIDADE</v>
      </c>
      <c r="X546" s="162" t="n">
        <f aca="false">VLOOKUP(U546,PRODUTOS!N:Q,4,0)</f>
        <v>60</v>
      </c>
      <c r="Y546" s="165" t="n">
        <f aca="false">X546/T546</f>
        <v>0.24</v>
      </c>
      <c r="Z546" s="162"/>
      <c r="AA546" s="162"/>
      <c r="AB546" s="162"/>
    </row>
    <row r="547" customFormat="false" ht="15" hidden="false" customHeight="false" outlineLevel="0" collapsed="false">
      <c r="A547" s="43" t="n">
        <v>90</v>
      </c>
      <c r="B547" s="1" t="s">
        <v>1059</v>
      </c>
      <c r="C547" s="1" t="n">
        <v>2547</v>
      </c>
      <c r="D547" s="1" t="n">
        <v>15202</v>
      </c>
      <c r="E547" s="114" t="s">
        <v>990</v>
      </c>
      <c r="F547" s="162" t="n">
        <v>614160000</v>
      </c>
      <c r="G547" s="0" t="s">
        <v>1061</v>
      </c>
      <c r="H547" s="163" t="n">
        <v>52</v>
      </c>
      <c r="I547" s="162"/>
      <c r="J547" s="0"/>
      <c r="K547" s="0"/>
      <c r="L547" s="0"/>
      <c r="M547" s="0"/>
      <c r="N547" s="0"/>
      <c r="O547" s="0"/>
      <c r="P547" s="0"/>
      <c r="Q547" s="0"/>
      <c r="R547" s="0"/>
      <c r="S547" s="0"/>
      <c r="T547" s="162" t="n">
        <f aca="false">SUM(H547:S547)</f>
        <v>52</v>
      </c>
      <c r="U547" s="164" t="str">
        <f aca="false">CONCATENATE(D547,G547)</f>
        <v>15202FOLHA DE PAGAMENTO DE PESSOAL</v>
      </c>
      <c r="V547" s="162" t="str">
        <f aca="false">VLOOKUP(U547,PRODUTOS!N:O,2,0)</f>
        <v>FOLHA DE PAGAMENTO DE PESSOAL</v>
      </c>
      <c r="W547" s="162" t="str">
        <f aca="false">VLOOKUP(U547,PRODUTOS!N:Q,3,0)</f>
        <v>MESES</v>
      </c>
      <c r="X547" s="162" t="n">
        <f aca="false">VLOOKUP(U547,PRODUTOS!N:Q,4,0)</f>
        <v>13</v>
      </c>
      <c r="Y547" s="165" t="n">
        <f aca="false">X547/T547</f>
        <v>0.25</v>
      </c>
      <c r="Z547" s="162"/>
      <c r="AA547" s="162"/>
      <c r="AB547" s="162"/>
    </row>
    <row r="548" customFormat="false" ht="15" hidden="false" customHeight="false" outlineLevel="0" collapsed="false">
      <c r="A548" s="43" t="n">
        <v>90</v>
      </c>
      <c r="B548" s="1" t="s">
        <v>1059</v>
      </c>
      <c r="C548" s="1" t="n">
        <v>2547</v>
      </c>
      <c r="D548" s="1" t="n">
        <v>15202</v>
      </c>
      <c r="E548" s="114" t="s">
        <v>990</v>
      </c>
      <c r="F548" s="162" t="n">
        <v>614160000</v>
      </c>
      <c r="G548" s="0" t="s">
        <v>1060</v>
      </c>
      <c r="H548" s="166" t="n">
        <v>904</v>
      </c>
      <c r="I548" s="162"/>
      <c r="J548" s="0"/>
      <c r="K548" s="0"/>
      <c r="L548" s="0"/>
      <c r="M548" s="0"/>
      <c r="N548" s="0"/>
      <c r="O548" s="0"/>
      <c r="P548" s="0"/>
      <c r="Q548" s="0"/>
      <c r="R548" s="0"/>
      <c r="S548" s="0"/>
      <c r="T548" s="162" t="n">
        <f aca="false">SUM(H548:S548)</f>
        <v>904</v>
      </c>
      <c r="U548" s="164" t="str">
        <f aca="false">CONCATENATE(D548,G548)</f>
        <v>15202MANUTENÇÃO DOS ESCRITÓRIO ESTADUAL, CENTRO DE TREINAMENTO, ESCRITÓRIOS REGIONAIS E LOCAIS EM PLENO FUNCIONAMENTO</v>
      </c>
      <c r="V548" s="162" t="str">
        <f aca="false">VLOOKUP(U548,PRODUTOS!N:O,2,0)</f>
        <v>MANUTENÇÃO DOS ESCRITÓRIO ESTADUAL, CENTRO DE TREINAMENTO, ESCRITÓRIOS REGIONAIS E LOCAIS EM PLENO FUNCIONAMENTO</v>
      </c>
      <c r="W548" s="162" t="str">
        <f aca="false">VLOOKUP(U548,PRODUTOS!N:Q,3,0)</f>
        <v>UNIDADE</v>
      </c>
      <c r="X548" s="162" t="n">
        <f aca="false">VLOOKUP(U548,PRODUTOS!N:Q,4,0)</f>
        <v>227</v>
      </c>
      <c r="Y548" s="165" t="n">
        <f aca="false">X548/T548</f>
        <v>0.251106194690265</v>
      </c>
      <c r="Z548" s="162"/>
      <c r="AA548" s="162"/>
      <c r="AB548" s="162"/>
    </row>
    <row r="549" customFormat="false" ht="15" hidden="false" customHeight="false" outlineLevel="0" collapsed="false">
      <c r="A549" s="43" t="n">
        <v>1</v>
      </c>
      <c r="B549" s="1" t="s">
        <v>1064</v>
      </c>
      <c r="C549" s="1" t="n">
        <v>1562</v>
      </c>
      <c r="D549" s="1" t="n">
        <v>15204</v>
      </c>
      <c r="E549" s="114" t="s">
        <v>1063</v>
      </c>
      <c r="F549" s="162" t="n">
        <v>3120000</v>
      </c>
      <c r="G549" s="0" t="s">
        <v>1065</v>
      </c>
      <c r="H549" s="166"/>
      <c r="I549" s="162"/>
      <c r="J549" s="0"/>
      <c r="K549" s="0"/>
      <c r="L549" s="0"/>
      <c r="M549" s="0"/>
      <c r="N549" s="0"/>
      <c r="O549" s="0"/>
      <c r="P549" s="0"/>
      <c r="Q549" s="0"/>
      <c r="R549" s="0" t="n">
        <v>1</v>
      </c>
      <c r="S549" s="0" t="n">
        <v>1</v>
      </c>
      <c r="T549" s="162" t="n">
        <f aca="false">SUM(H549:S549)</f>
        <v>2</v>
      </c>
      <c r="U549" s="164" t="str">
        <f aca="false">CONCATENATE(D549,G549)</f>
        <v>15204LABORATÓRIOS DE CLASSIFICAÇÃO DE GRÃOS CONSTRUÍDOS E EQUIPADOS</v>
      </c>
      <c r="V549" s="162" t="str">
        <f aca="false">VLOOKUP(U549,PRODUTOS!N:O,2,0)</f>
        <v>LABORATÓRIOS DE CLASSIFICAÇÃO DE GRÃOS CONSTRUÍDOS E EQUIPADOS</v>
      </c>
      <c r="W549" s="162" t="str">
        <f aca="false">VLOOKUP(U549,PRODUTOS!N:Q,3,0)</f>
        <v>UNIDADE</v>
      </c>
      <c r="X549" s="162" t="n">
        <f aca="false">VLOOKUP(U549,PRODUTOS!N:Q,4,0)</f>
        <v>2</v>
      </c>
      <c r="Y549" s="165" t="n">
        <f aca="false">X549/T549</f>
        <v>1</v>
      </c>
      <c r="Z549" s="162"/>
      <c r="AA549" s="162"/>
      <c r="AB549" s="162"/>
    </row>
    <row r="550" customFormat="false" ht="15" hidden="false" customHeight="false" outlineLevel="0" collapsed="false">
      <c r="A550" s="43" t="n">
        <v>1</v>
      </c>
      <c r="B550" s="1" t="s">
        <v>1064</v>
      </c>
      <c r="C550" s="1" t="n">
        <v>1562</v>
      </c>
      <c r="D550" s="1" t="n">
        <v>15204</v>
      </c>
      <c r="E550" s="114" t="s">
        <v>1063</v>
      </c>
      <c r="F550" s="162" t="n">
        <v>3120000</v>
      </c>
      <c r="G550" s="0" t="s">
        <v>1066</v>
      </c>
      <c r="H550" s="163" t="n">
        <v>9</v>
      </c>
      <c r="I550" s="162"/>
      <c r="J550" s="0"/>
      <c r="K550" s="0"/>
      <c r="L550" s="0"/>
      <c r="M550" s="0"/>
      <c r="N550" s="0"/>
      <c r="O550" s="0"/>
      <c r="P550" s="0"/>
      <c r="Q550" s="0"/>
      <c r="R550" s="0"/>
      <c r="S550" s="0"/>
      <c r="T550" s="162" t="n">
        <f aca="false">SUM(H550:S550)</f>
        <v>9</v>
      </c>
      <c r="U550" s="164" t="str">
        <f aca="false">CONCATENATE(D550,G550)</f>
        <v>15204REFORMA E AMPLIAÇÃO DE ESCRITÓRIOS EXECUTADAS</v>
      </c>
      <c r="V550" s="162" t="str">
        <f aca="false">VLOOKUP(U550,PRODUTOS!N:O,2,0)</f>
        <v>REFORMA E AMPLIAÇÃO DE ESCRITÓRIOS EXECUTADAS</v>
      </c>
      <c r="W550" s="162" t="str">
        <f aca="false">VLOOKUP(U550,PRODUTOS!N:Q,3,0)</f>
        <v>UNIDADE</v>
      </c>
      <c r="X550" s="162" t="n">
        <f aca="false">VLOOKUP(U550,PRODUTOS!N:Q,4,0)</f>
        <v>3</v>
      </c>
      <c r="Y550" s="165" t="n">
        <f aca="false">X550/T550</f>
        <v>0.333333333333333</v>
      </c>
      <c r="Z550" s="162"/>
      <c r="AA550" s="162"/>
      <c r="AB550" s="162"/>
    </row>
    <row r="551" customFormat="false" ht="15" hidden="false" customHeight="false" outlineLevel="0" collapsed="false">
      <c r="A551" s="43" t="n">
        <v>23</v>
      </c>
      <c r="B551" s="1" t="s">
        <v>1088</v>
      </c>
      <c r="C551" s="1" t="n">
        <v>2551</v>
      </c>
      <c r="D551" s="1" t="n">
        <v>15204</v>
      </c>
      <c r="E551" s="114" t="s">
        <v>1063</v>
      </c>
      <c r="F551" s="162" t="n">
        <v>750000</v>
      </c>
      <c r="G551" s="0" t="s">
        <v>1089</v>
      </c>
      <c r="H551" s="163" t="n">
        <v>70</v>
      </c>
      <c r="I551" s="162"/>
      <c r="J551" s="0"/>
      <c r="K551" s="0"/>
      <c r="L551" s="0"/>
      <c r="M551" s="0"/>
      <c r="N551" s="0"/>
      <c r="O551" s="0"/>
      <c r="P551" s="0"/>
      <c r="Q551" s="0"/>
      <c r="R551" s="0"/>
      <c r="S551" s="0"/>
      <c r="T551" s="162" t="n">
        <f aca="false">SUM(H551:S551)</f>
        <v>70</v>
      </c>
      <c r="U551" s="164" t="str">
        <f aca="false">CONCATENATE(D551,G551)</f>
        <v>15204ANIMAIS VACINADOS</v>
      </c>
      <c r="V551" s="162" t="str">
        <f aca="false">VLOOKUP(U551,PRODUTOS!N:O,2,0)</f>
        <v>ANIMAIS VACINADOS</v>
      </c>
      <c r="W551" s="162" t="str">
        <f aca="false">VLOOKUP(U551,PRODUTOS!N:Q,3,0)</f>
        <v>PERCENTAGEM</v>
      </c>
      <c r="X551" s="162" t="n">
        <f aca="false">VLOOKUP(U551,PRODUTOS!N:Q,4,0)</f>
        <v>22</v>
      </c>
      <c r="Y551" s="165" t="n">
        <f aca="false">X551/T551</f>
        <v>0.314285714285714</v>
      </c>
      <c r="Z551" s="162"/>
      <c r="AA551" s="162"/>
      <c r="AB551" s="162"/>
    </row>
    <row r="552" customFormat="false" ht="15" hidden="false" customHeight="false" outlineLevel="0" collapsed="false">
      <c r="A552" s="43" t="n">
        <v>23</v>
      </c>
      <c r="B552" s="1" t="s">
        <v>1078</v>
      </c>
      <c r="C552" s="1" t="n">
        <v>2705</v>
      </c>
      <c r="D552" s="1" t="n">
        <v>15204</v>
      </c>
      <c r="E552" s="114" t="s">
        <v>1063</v>
      </c>
      <c r="F552" s="162" t="n">
        <v>210000</v>
      </c>
      <c r="G552" s="0" t="s">
        <v>1079</v>
      </c>
      <c r="H552" s="163" t="n">
        <v>2000</v>
      </c>
      <c r="I552" s="162"/>
      <c r="J552" s="0"/>
      <c r="K552" s="0"/>
      <c r="L552" s="0"/>
      <c r="M552" s="0"/>
      <c r="N552" s="0"/>
      <c r="O552" s="0"/>
      <c r="P552" s="0"/>
      <c r="Q552" s="0"/>
      <c r="R552" s="0"/>
      <c r="S552" s="0"/>
      <c r="T552" s="162" t="n">
        <f aca="false">SUM(H552:S552)</f>
        <v>2000</v>
      </c>
      <c r="U552" s="164" t="str">
        <f aca="false">CONCATENATE(D552,G552)</f>
        <v>15204EVENTOS REALIZADOS</v>
      </c>
      <c r="V552" s="162" t="str">
        <f aca="false">VLOOKUP(U552,PRODUTOS!N:O,2,0)</f>
        <v>EVENTOS REALIZADOS</v>
      </c>
      <c r="W552" s="162" t="str">
        <f aca="false">VLOOKUP(U552,PRODUTOS!N:Q,3,0)</f>
        <v>QUANTIDADE</v>
      </c>
      <c r="X552" s="162" t="n">
        <f aca="false">VLOOKUP(U552,PRODUTOS!N:Q,4,0)</f>
        <v>500</v>
      </c>
      <c r="Y552" s="165" t="n">
        <f aca="false">X552/T552</f>
        <v>0.25</v>
      </c>
      <c r="Z552" s="162"/>
      <c r="AA552" s="162"/>
      <c r="AB552" s="162"/>
    </row>
    <row r="553" customFormat="false" ht="15" hidden="false" customHeight="false" outlineLevel="0" collapsed="false">
      <c r="A553" s="43" t="n">
        <v>23</v>
      </c>
      <c r="B553" s="1" t="s">
        <v>1083</v>
      </c>
      <c r="C553" s="1" t="n">
        <v>2552</v>
      </c>
      <c r="D553" s="1" t="n">
        <v>15204</v>
      </c>
      <c r="E553" s="114" t="s">
        <v>1063</v>
      </c>
      <c r="F553" s="162" t="n">
        <v>787000</v>
      </c>
      <c r="G553" s="0" t="s">
        <v>1084</v>
      </c>
      <c r="H553" s="163" t="n">
        <v>100000</v>
      </c>
      <c r="I553" s="162"/>
      <c r="J553" s="0"/>
      <c r="K553" s="0"/>
      <c r="L553" s="0"/>
      <c r="M553" s="0"/>
      <c r="N553" s="0"/>
      <c r="O553" s="0"/>
      <c r="P553" s="0"/>
      <c r="Q553" s="0"/>
      <c r="R553" s="0"/>
      <c r="S553" s="0"/>
      <c r="T553" s="162" t="n">
        <f aca="false">SUM(H553:S553)</f>
        <v>100000</v>
      </c>
      <c r="U553" s="164" t="str">
        <f aca="false">CONCATENATE(D553,G553)</f>
        <v>15204FISCALIZAÇÃO REALIZADA DO TRÂNSITO DE VEÍCULOS C/ PARTIDAS DE PRODUTOS E SUB-PRODUTOS DE ORIGEM VEGETAL</v>
      </c>
      <c r="V553" s="162" t="str">
        <f aca="false">VLOOKUP(U553,PRODUTOS!N:O,2,0)</f>
        <v>FISCALIZAÇÃO REALIZADA DO TRÂNSITO DE VEÍCULOS C/ PARTIDAS DE PRODUTOS E SUB-PRODUTOS DE ORIGEM VEGETAL</v>
      </c>
      <c r="W553" s="162" t="str">
        <f aca="false">VLOOKUP(U553,PRODUTOS!N:Q,3,0)</f>
        <v>UNIDADE</v>
      </c>
      <c r="X553" s="162" t="n">
        <f aca="false">VLOOKUP(U553,PRODUTOS!N:Q,4,0)</f>
        <v>26000</v>
      </c>
      <c r="Y553" s="165" t="n">
        <f aca="false">X553/T553</f>
        <v>0.26</v>
      </c>
      <c r="Z553" s="162"/>
      <c r="AA553" s="162"/>
      <c r="AB553" s="162"/>
    </row>
    <row r="554" customFormat="false" ht="15" hidden="false" customHeight="false" outlineLevel="0" collapsed="false">
      <c r="A554" s="43" t="n">
        <v>23</v>
      </c>
      <c r="B554" s="1" t="s">
        <v>1093</v>
      </c>
      <c r="C554" s="1" t="n">
        <v>2700</v>
      </c>
      <c r="D554" s="1" t="n">
        <v>15204</v>
      </c>
      <c r="E554" s="114" t="s">
        <v>1063</v>
      </c>
      <c r="F554" s="162" t="n">
        <v>6750000</v>
      </c>
      <c r="G554" s="0" t="s">
        <v>1094</v>
      </c>
      <c r="H554" s="163" t="n">
        <v>100</v>
      </c>
      <c r="I554" s="162"/>
      <c r="J554" s="0"/>
      <c r="K554" s="0"/>
      <c r="L554" s="0"/>
      <c r="M554" s="0"/>
      <c r="N554" s="0"/>
      <c r="O554" s="0"/>
      <c r="P554" s="0"/>
      <c r="Q554" s="0"/>
      <c r="R554" s="0"/>
      <c r="S554" s="0"/>
      <c r="T554" s="162" t="n">
        <f aca="false">SUM(H554:S554)</f>
        <v>100</v>
      </c>
      <c r="U554" s="164" t="str">
        <f aca="false">CONCATENATE(D554,G554)</f>
        <v>15204FISCALIZAÇÃO REALIZADA EM ESTABELECIMENTOS QUE REVENDEM VACINAS</v>
      </c>
      <c r="V554" s="162" t="str">
        <f aca="false">VLOOKUP(U554,PRODUTOS!N:O,2,0)</f>
        <v>FISCALIZAÇÃO REALIZADA EM ESTABELECIMENTOS QUE REVENDEM VACINAS</v>
      </c>
      <c r="W554" s="162" t="str">
        <f aca="false">VLOOKUP(U554,PRODUTOS!N:Q,3,0)</f>
        <v>PERCENTAGEM</v>
      </c>
      <c r="X554" s="162" t="n">
        <f aca="false">VLOOKUP(U554,PRODUTOS!N:Q,4,0)</f>
        <v>90</v>
      </c>
      <c r="Y554" s="165" t="n">
        <f aca="false">X554/T554</f>
        <v>0.9</v>
      </c>
      <c r="Z554" s="162"/>
      <c r="AA554" s="162"/>
      <c r="AB554" s="162"/>
    </row>
    <row r="555" customFormat="false" ht="15" hidden="false" customHeight="false" outlineLevel="0" collapsed="false">
      <c r="A555" s="43" t="n">
        <v>23</v>
      </c>
      <c r="B555" s="1" t="s">
        <v>1093</v>
      </c>
      <c r="C555" s="1" t="n">
        <v>2700</v>
      </c>
      <c r="D555" s="1" t="n">
        <v>15204</v>
      </c>
      <c r="E555" s="114" t="s">
        <v>1063</v>
      </c>
      <c r="F555" s="162" t="n">
        <v>6750000</v>
      </c>
      <c r="G555" s="0" t="s">
        <v>1096</v>
      </c>
      <c r="H555" s="163" t="n">
        <v>100</v>
      </c>
      <c r="I555" s="162"/>
      <c r="J555" s="0"/>
      <c r="K555" s="0"/>
      <c r="L555" s="0"/>
      <c r="M555" s="0"/>
      <c r="N555" s="0"/>
      <c r="O555" s="0"/>
      <c r="P555" s="0"/>
      <c r="Q555" s="0"/>
      <c r="R555" s="0"/>
      <c r="S555" s="0"/>
      <c r="T555" s="162" t="n">
        <f aca="false">SUM(H555:S555)</f>
        <v>100</v>
      </c>
      <c r="U555" s="164" t="str">
        <f aca="false">CONCATENATE(D555,G555)</f>
        <v>15204FISCALIZAÇÃO REALIZADA EM LOCAIS COM AGLOMERAÇÕES DE ANIMAIS</v>
      </c>
      <c r="V555" s="162" t="str">
        <f aca="false">VLOOKUP(U555,PRODUTOS!N:O,2,0)</f>
        <v>FISCALIZAÇÃO REALIZADA EM LOCAIS COM AGLOMERAÇÕES DE ANIMAIS</v>
      </c>
      <c r="W555" s="162" t="str">
        <f aca="false">VLOOKUP(U555,PRODUTOS!N:Q,3,0)</f>
        <v>PERCENTAGEM</v>
      </c>
      <c r="X555" s="162" t="n">
        <f aca="false">VLOOKUP(U555,PRODUTOS!N:Q,4,0)</f>
        <v>92</v>
      </c>
      <c r="Y555" s="165" t="n">
        <f aca="false">X555/T555</f>
        <v>0.92</v>
      </c>
      <c r="Z555" s="162"/>
      <c r="AA555" s="162"/>
      <c r="AB555" s="162"/>
    </row>
    <row r="556" customFormat="false" ht="15" hidden="false" customHeight="false" outlineLevel="0" collapsed="false">
      <c r="A556" s="43" t="n">
        <v>23</v>
      </c>
      <c r="B556" s="1" t="s">
        <v>1093</v>
      </c>
      <c r="C556" s="1" t="n">
        <v>2700</v>
      </c>
      <c r="D556" s="1" t="n">
        <v>15204</v>
      </c>
      <c r="E556" s="114" t="s">
        <v>1063</v>
      </c>
      <c r="F556" s="162" t="n">
        <v>6750000</v>
      </c>
      <c r="G556" s="0" t="s">
        <v>1097</v>
      </c>
      <c r="H556" s="163" t="n">
        <v>100</v>
      </c>
      <c r="I556" s="162"/>
      <c r="J556" s="0"/>
      <c r="K556" s="0"/>
      <c r="L556" s="0"/>
      <c r="M556" s="0"/>
      <c r="N556" s="0"/>
      <c r="O556" s="0"/>
      <c r="P556" s="0"/>
      <c r="Q556" s="0"/>
      <c r="R556" s="0"/>
      <c r="S556" s="0"/>
      <c r="T556" s="162" t="n">
        <f aca="false">SUM(H556:S556)</f>
        <v>100</v>
      </c>
      <c r="U556" s="164" t="str">
        <f aca="false">CONCATENATE(D556,G556)</f>
        <v>15204FISCALIZAÇÃO REALIZADA EM PROPRIEDADES COM RISCO PARA FEBRE AFTOSA</v>
      </c>
      <c r="V556" s="162" t="str">
        <f aca="false">VLOOKUP(U556,PRODUTOS!N:O,2,0)</f>
        <v>FISCALIZAÇÃO REALIZADA EM PROPRIEDADES COM RISCO PARA FEBRE AFTOSA</v>
      </c>
      <c r="W556" s="162" t="str">
        <f aca="false">VLOOKUP(U556,PRODUTOS!N:Q,3,0)</f>
        <v>PERCENTAGEM</v>
      </c>
      <c r="X556" s="162" t="n">
        <f aca="false">VLOOKUP(U556,PRODUTOS!N:Q,4,0)</f>
        <v>92</v>
      </c>
      <c r="Y556" s="165" t="n">
        <f aca="false">X556/T556</f>
        <v>0.92</v>
      </c>
      <c r="Z556" s="162"/>
      <c r="AA556" s="162"/>
      <c r="AB556" s="162"/>
    </row>
    <row r="557" customFormat="false" ht="15" hidden="false" customHeight="false" outlineLevel="0" collapsed="false">
      <c r="A557" s="43" t="n">
        <v>23</v>
      </c>
      <c r="B557" s="1" t="s">
        <v>1073</v>
      </c>
      <c r="C557" s="1" t="n">
        <v>2489</v>
      </c>
      <c r="D557" s="1" t="n">
        <v>15204</v>
      </c>
      <c r="E557" s="114" t="s">
        <v>1063</v>
      </c>
      <c r="F557" s="162" t="n">
        <v>230000</v>
      </c>
      <c r="G557" s="0" t="s">
        <v>1074</v>
      </c>
      <c r="H557" s="163" t="n">
        <v>840</v>
      </c>
      <c r="I557" s="162"/>
      <c r="J557" s="0"/>
      <c r="K557" s="0"/>
      <c r="L557" s="0"/>
      <c r="M557" s="0"/>
      <c r="N557" s="0"/>
      <c r="O557" s="0"/>
      <c r="P557" s="0"/>
      <c r="Q557" s="0"/>
      <c r="R557" s="0"/>
      <c r="S557" s="0"/>
      <c r="T557" s="162" t="n">
        <f aca="false">SUM(H557:S557)</f>
        <v>840</v>
      </c>
      <c r="U557" s="164" t="str">
        <f aca="false">CONCATENATE(D557,G557)</f>
        <v>15204FISCALIZAÇÕES REALIZADAS EM ESTABELECIMENTOS QUE REVENDEM AGROTÓXICOS</v>
      </c>
      <c r="V557" s="162" t="str">
        <f aca="false">VLOOKUP(U557,PRODUTOS!N:O,2,0)</f>
        <v>FISCALIZAÇÕES REALIZADAS EM ESTABELECIMENTOS QUE REVENDEM AGROTÓXICOS</v>
      </c>
      <c r="W557" s="162" t="str">
        <f aca="false">VLOOKUP(U557,PRODUTOS!N:Q,3,0)</f>
        <v>QUANTIDADE</v>
      </c>
      <c r="X557" s="162" t="n">
        <f aca="false">VLOOKUP(U557,PRODUTOS!N:Q,4,0)</f>
        <v>215</v>
      </c>
      <c r="Y557" s="165" t="n">
        <f aca="false">X557/T557</f>
        <v>0.255952380952381</v>
      </c>
      <c r="Z557" s="162"/>
      <c r="AA557" s="162"/>
      <c r="AB557" s="162"/>
    </row>
    <row r="558" customFormat="false" ht="15" hidden="false" customHeight="false" outlineLevel="0" collapsed="false">
      <c r="A558" s="43" t="n">
        <v>23</v>
      </c>
      <c r="B558" s="1" t="s">
        <v>1073</v>
      </c>
      <c r="C558" s="1" t="n">
        <v>2489</v>
      </c>
      <c r="D558" s="1" t="n">
        <v>15204</v>
      </c>
      <c r="E558" s="114" t="s">
        <v>1063</v>
      </c>
      <c r="F558" s="162" t="n">
        <v>230000</v>
      </c>
      <c r="G558" s="0" t="s">
        <v>1076</v>
      </c>
      <c r="H558" s="163" t="n">
        <v>750</v>
      </c>
      <c r="I558" s="162"/>
      <c r="J558" s="0"/>
      <c r="K558" s="0"/>
      <c r="L558" s="0"/>
      <c r="M558" s="0"/>
      <c r="N558" s="0"/>
      <c r="O558" s="0"/>
      <c r="P558" s="0"/>
      <c r="Q558" s="0"/>
      <c r="R558" s="0"/>
      <c r="S558" s="0"/>
      <c r="T558" s="162" t="n">
        <f aca="false">SUM(H558:S558)</f>
        <v>750</v>
      </c>
      <c r="U558" s="164" t="str">
        <f aca="false">CONCATENATE(D558,G558)</f>
        <v>15204FISCALIZAÇÕES REALIZADAS EM PROPRIEDADES RURAIS QUE UTILIZAM AGROTÓXICOS</v>
      </c>
      <c r="V558" s="162" t="str">
        <f aca="false">VLOOKUP(U558,PRODUTOS!N:O,2,0)</f>
        <v>FISCALIZAÇÕES REALIZADAS EM PROPRIEDADES RURAIS QUE UTILIZAM AGROTÓXICOS</v>
      </c>
      <c r="W558" s="162" t="str">
        <f aca="false">VLOOKUP(U558,PRODUTOS!N:Q,3,0)</f>
        <v>QUANTIDADE</v>
      </c>
      <c r="X558" s="162" t="n">
        <f aca="false">VLOOKUP(U558,PRODUTOS!N:Q,4,0)</f>
        <v>210</v>
      </c>
      <c r="Y558" s="165" t="n">
        <f aca="false">X558/T558</f>
        <v>0.28</v>
      </c>
      <c r="Z558" s="162"/>
      <c r="AA558" s="162"/>
      <c r="AB558" s="162"/>
    </row>
    <row r="559" customFormat="false" ht="15" hidden="false" customHeight="false" outlineLevel="0" collapsed="false">
      <c r="A559" s="43" t="n">
        <v>23</v>
      </c>
      <c r="B559" s="1" t="s">
        <v>1093</v>
      </c>
      <c r="C559" s="1" t="n">
        <v>2700</v>
      </c>
      <c r="D559" s="1" t="n">
        <v>15204</v>
      </c>
      <c r="E559" s="114" t="s">
        <v>1063</v>
      </c>
      <c r="F559" s="162" t="n">
        <v>6750000</v>
      </c>
      <c r="G559" s="0" t="s">
        <v>1098</v>
      </c>
      <c r="H559" s="163" t="n">
        <v>100</v>
      </c>
      <c r="I559" s="162"/>
      <c r="J559" s="0"/>
      <c r="K559" s="0"/>
      <c r="L559" s="0"/>
      <c r="M559" s="0"/>
      <c r="N559" s="0"/>
      <c r="O559" s="0"/>
      <c r="P559" s="0"/>
      <c r="Q559" s="0"/>
      <c r="R559" s="0"/>
      <c r="S559" s="0"/>
      <c r="T559" s="162" t="n">
        <f aca="false">SUM(H559:S559)</f>
        <v>100</v>
      </c>
      <c r="U559" s="164" t="str">
        <f aca="false">CONCATENATE(D559,G559)</f>
        <v>15204ÍNDICE DE COBERTURA VACINAL DO REBANHO BOVINO</v>
      </c>
      <c r="V559" s="162" t="str">
        <f aca="false">VLOOKUP(U559,PRODUTOS!N:O,2,0)</f>
        <v>ÍNDICE DE COBERTURA VACINAL DO REBANHO BOVINO</v>
      </c>
      <c r="W559" s="162" t="str">
        <f aca="false">VLOOKUP(U559,PRODUTOS!N:Q,3,0)</f>
        <v>PERCENTAGEM</v>
      </c>
      <c r="X559" s="162" t="n">
        <f aca="false">VLOOKUP(U559,PRODUTOS!N:Q,4,0)</f>
        <v>98</v>
      </c>
      <c r="Y559" s="165" t="n">
        <f aca="false">X559/T559</f>
        <v>0.98</v>
      </c>
      <c r="Z559" s="162"/>
      <c r="AA559" s="162"/>
      <c r="AB559" s="162"/>
    </row>
    <row r="560" customFormat="false" ht="15" hidden="false" customHeight="false" outlineLevel="0" collapsed="false">
      <c r="A560" s="43" t="n">
        <v>23</v>
      </c>
      <c r="B560" s="1" t="s">
        <v>1083</v>
      </c>
      <c r="C560" s="1" t="n">
        <v>2552</v>
      </c>
      <c r="D560" s="1" t="n">
        <v>15204</v>
      </c>
      <c r="E560" s="114" t="s">
        <v>1063</v>
      </c>
      <c r="F560" s="162" t="n">
        <v>787000</v>
      </c>
      <c r="G560" s="0" t="s">
        <v>1086</v>
      </c>
      <c r="H560" s="163" t="n">
        <v>10000</v>
      </c>
      <c r="I560" s="162"/>
      <c r="J560" s="0"/>
      <c r="K560" s="0"/>
      <c r="L560" s="0"/>
      <c r="M560" s="0"/>
      <c r="N560" s="0"/>
      <c r="O560" s="0"/>
      <c r="P560" s="0"/>
      <c r="Q560" s="0"/>
      <c r="R560" s="0"/>
      <c r="S560" s="0"/>
      <c r="T560" s="162" t="n">
        <f aca="false">SUM(H560:S560)</f>
        <v>10000</v>
      </c>
      <c r="U560" s="164" t="str">
        <f aca="false">CONCATENATE(D560,G560)</f>
        <v>15204LEVANTAMENTO FITOSSANITÁRIO EXECUTADO</v>
      </c>
      <c r="V560" s="162" t="str">
        <f aca="false">VLOOKUP(U560,PRODUTOS!N:O,2,0)</f>
        <v>LEVANTAMENTO FITOSSANITÁRIO EXECUTADO</v>
      </c>
      <c r="W560" s="162" t="str">
        <f aca="false">VLOOKUP(U560,PRODUTOS!N:Q,3,0)</f>
        <v>UNIDADE</v>
      </c>
      <c r="X560" s="162" t="n">
        <f aca="false">VLOOKUP(U560,PRODUTOS!N:Q,4,0)</f>
        <v>2500</v>
      </c>
      <c r="Y560" s="165" t="n">
        <f aca="false">X560/T560</f>
        <v>0.25</v>
      </c>
      <c r="Z560" s="162"/>
      <c r="AA560" s="162"/>
      <c r="AB560" s="162"/>
    </row>
    <row r="561" customFormat="false" ht="15" hidden="false" customHeight="false" outlineLevel="0" collapsed="false">
      <c r="A561" s="43" t="n">
        <v>23</v>
      </c>
      <c r="B561" s="1" t="s">
        <v>1078</v>
      </c>
      <c r="C561" s="1" t="n">
        <v>2705</v>
      </c>
      <c r="D561" s="1" t="n">
        <v>15204</v>
      </c>
      <c r="E561" s="114" t="s">
        <v>1063</v>
      </c>
      <c r="F561" s="162" t="n">
        <v>210000</v>
      </c>
      <c r="G561" s="0" t="s">
        <v>1081</v>
      </c>
      <c r="H561" s="163" t="n">
        <v>60000</v>
      </c>
      <c r="I561" s="162"/>
      <c r="J561" s="0"/>
      <c r="K561" s="0"/>
      <c r="L561" s="0"/>
      <c r="M561" s="0"/>
      <c r="N561" s="0"/>
      <c r="O561" s="0"/>
      <c r="P561" s="0"/>
      <c r="Q561" s="0"/>
      <c r="R561" s="0"/>
      <c r="S561" s="0"/>
      <c r="T561" s="162" t="n">
        <f aca="false">SUM(H561:S561)</f>
        <v>60000</v>
      </c>
      <c r="U561" s="164" t="str">
        <f aca="false">CONCATENATE(D561,G561)</f>
        <v>15204PESSOAS ORIENTADAS</v>
      </c>
      <c r="V561" s="162" t="str">
        <f aca="false">VLOOKUP(U561,PRODUTOS!N:O,2,0)</f>
        <v>PESSOAS ORIENTADAS</v>
      </c>
      <c r="W561" s="162" t="str">
        <f aca="false">VLOOKUP(U561,PRODUTOS!N:Q,3,0)</f>
        <v>QUANTIDADE</v>
      </c>
      <c r="X561" s="162" t="n">
        <f aca="false">VLOOKUP(U561,PRODUTOS!N:Q,4,0)</f>
        <v>15000</v>
      </c>
      <c r="Y561" s="165" t="n">
        <f aca="false">X561/T561</f>
        <v>0.25</v>
      </c>
      <c r="Z561" s="162"/>
      <c r="AA561" s="162"/>
      <c r="AB561" s="162"/>
    </row>
    <row r="562" customFormat="false" ht="15" hidden="false" customHeight="false" outlineLevel="0" collapsed="false">
      <c r="A562" s="43" t="n">
        <v>23</v>
      </c>
      <c r="B562" s="1" t="s">
        <v>1088</v>
      </c>
      <c r="C562" s="1" t="n">
        <v>2551</v>
      </c>
      <c r="D562" s="1" t="n">
        <v>15204</v>
      </c>
      <c r="E562" s="114" t="s">
        <v>1063</v>
      </c>
      <c r="F562" s="162" t="n">
        <v>750000</v>
      </c>
      <c r="G562" s="0" t="s">
        <v>1091</v>
      </c>
      <c r="H562" s="163" t="n">
        <v>80</v>
      </c>
      <c r="I562" s="162"/>
      <c r="J562" s="0"/>
      <c r="K562" s="0"/>
      <c r="L562" s="0"/>
      <c r="M562" s="0"/>
      <c r="N562" s="0"/>
      <c r="O562" s="0"/>
      <c r="P562" s="0"/>
      <c r="Q562" s="0"/>
      <c r="R562" s="0"/>
      <c r="S562" s="0"/>
      <c r="T562" s="162" t="n">
        <f aca="false">SUM(H562:S562)</f>
        <v>80</v>
      </c>
      <c r="U562" s="164" t="str">
        <f aca="false">CONCATENATE(D562,G562)</f>
        <v>15204PROPRIEDADES FISCALIZADAS</v>
      </c>
      <c r="V562" s="162" t="str">
        <f aca="false">VLOOKUP(U562,PRODUTOS!N:O,2,0)</f>
        <v>PROPRIEDADES FISCALIZADAS</v>
      </c>
      <c r="W562" s="162" t="str">
        <f aca="false">VLOOKUP(U562,PRODUTOS!N:Q,3,0)</f>
        <v>PERCENTAGEM</v>
      </c>
      <c r="X562" s="162" t="n">
        <f aca="false">VLOOKUP(U562,PRODUTOS!N:Q,4,0)</f>
        <v>22</v>
      </c>
      <c r="Y562" s="165" t="n">
        <f aca="false">X562/T562</f>
        <v>0.275</v>
      </c>
      <c r="Z562" s="162"/>
      <c r="AA562" s="162"/>
      <c r="AB562" s="162"/>
    </row>
    <row r="563" customFormat="false" ht="15" hidden="false" customHeight="false" outlineLevel="0" collapsed="false">
      <c r="A563" s="43" t="n">
        <v>23</v>
      </c>
      <c r="B563" s="1" t="s">
        <v>1100</v>
      </c>
      <c r="C563" s="1" t="n">
        <v>2736</v>
      </c>
      <c r="D563" s="1" t="n">
        <v>15204</v>
      </c>
      <c r="E563" s="114" t="s">
        <v>1063</v>
      </c>
      <c r="F563" s="162" t="n">
        <v>226000</v>
      </c>
      <c r="G563" s="0" t="s">
        <v>1101</v>
      </c>
      <c r="H563" s="163" t="n">
        <v>50</v>
      </c>
      <c r="I563" s="162"/>
      <c r="J563" s="0"/>
      <c r="K563" s="0"/>
      <c r="L563" s="0"/>
      <c r="M563" s="0"/>
      <c r="N563" s="0"/>
      <c r="O563" s="0"/>
      <c r="P563" s="0"/>
      <c r="Q563" s="0"/>
      <c r="R563" s="0"/>
      <c r="S563" s="0"/>
      <c r="T563" s="162" t="n">
        <f aca="false">SUM(H563:S563)</f>
        <v>50</v>
      </c>
      <c r="U563" s="164" t="str">
        <f aca="false">CONCATENATE(D563,G563)</f>
        <v>15204QUANTIDADE DE PRODUTOS INSPECIONADOS</v>
      </c>
      <c r="V563" s="162" t="str">
        <f aca="false">VLOOKUP(U563,PRODUTOS!N:O,2,0)</f>
        <v>QUANTIDADE DE PRODUTOS INSPECIONADOS</v>
      </c>
      <c r="W563" s="162" t="str">
        <f aca="false">VLOOKUP(U563,PRODUTOS!N:Q,3,0)</f>
        <v>TONELADA</v>
      </c>
      <c r="X563" s="162" t="n">
        <f aca="false">VLOOKUP(U563,PRODUTOS!N:Q,4,0)</f>
        <v>12.5</v>
      </c>
      <c r="Y563" s="165" t="n">
        <f aca="false">X563/T563</f>
        <v>0.25</v>
      </c>
      <c r="Z563" s="162"/>
      <c r="AA563" s="162"/>
      <c r="AB563" s="162"/>
    </row>
    <row r="564" customFormat="false" ht="15" hidden="false" customHeight="false" outlineLevel="0" collapsed="false">
      <c r="A564" s="43" t="n">
        <v>23</v>
      </c>
      <c r="B564" s="1" t="s">
        <v>1100</v>
      </c>
      <c r="C564" s="1" t="n">
        <v>2736</v>
      </c>
      <c r="D564" s="1" t="n">
        <v>15204</v>
      </c>
      <c r="E564" s="114" t="s">
        <v>1063</v>
      </c>
      <c r="F564" s="162" t="n">
        <v>226000</v>
      </c>
      <c r="G564" s="0" t="s">
        <v>1103</v>
      </c>
      <c r="H564" s="163" t="n">
        <v>120</v>
      </c>
      <c r="I564" s="162"/>
      <c r="J564" s="0"/>
      <c r="K564" s="0"/>
      <c r="L564" s="0"/>
      <c r="M564" s="0"/>
      <c r="N564" s="0"/>
      <c r="O564" s="0"/>
      <c r="P564" s="0"/>
      <c r="Q564" s="0"/>
      <c r="R564" s="0"/>
      <c r="S564" s="0"/>
      <c r="T564" s="162" t="n">
        <f aca="false">SUM(H564:S564)</f>
        <v>120</v>
      </c>
      <c r="U564" s="164" t="str">
        <f aca="false">CONCATENATE(D564,G564)</f>
        <v>15204VISTORIAS REALIZADAS EM ESTABELECIMENTOS COM REGISTRO NO SIE</v>
      </c>
      <c r="V564" s="162" t="str">
        <f aca="false">VLOOKUP(U564,PRODUTOS!N:O,2,0)</f>
        <v>VISTORIAS REALIZADAS EM ESTABELECIMENTOS COM REGISTRO NO SIE</v>
      </c>
      <c r="W564" s="162" t="str">
        <f aca="false">VLOOKUP(U564,PRODUTOS!N:Q,3,0)</f>
        <v>QUANTIDADE</v>
      </c>
      <c r="X564" s="162" t="n">
        <f aca="false">VLOOKUP(U564,PRODUTOS!N:Q,4,0)</f>
        <v>30</v>
      </c>
      <c r="Y564" s="165" t="n">
        <f aca="false">X564/T564</f>
        <v>0.25</v>
      </c>
      <c r="Z564" s="162"/>
      <c r="AA564" s="162"/>
      <c r="AB564" s="162"/>
    </row>
    <row r="565" customFormat="false" ht="15" hidden="false" customHeight="false" outlineLevel="0" collapsed="false">
      <c r="A565" s="43" t="n">
        <v>23</v>
      </c>
      <c r="B565" s="1" t="s">
        <v>1068</v>
      </c>
      <c r="C565" s="1" t="n">
        <v>2735</v>
      </c>
      <c r="D565" s="1" t="n">
        <v>15204</v>
      </c>
      <c r="E565" s="114" t="s">
        <v>1063</v>
      </c>
      <c r="F565" s="162" t="n">
        <v>115000</v>
      </c>
      <c r="G565" s="0" t="s">
        <v>1069</v>
      </c>
      <c r="H565" s="163" t="n">
        <v>200</v>
      </c>
      <c r="I565" s="162"/>
      <c r="J565" s="0"/>
      <c r="K565" s="0"/>
      <c r="L565" s="0"/>
      <c r="M565" s="0"/>
      <c r="N565" s="0"/>
      <c r="O565" s="0"/>
      <c r="P565" s="0"/>
      <c r="Q565" s="0"/>
      <c r="R565" s="0"/>
      <c r="S565" s="0"/>
      <c r="T565" s="162" t="n">
        <f aca="false">SUM(H565:S565)</f>
        <v>200</v>
      </c>
      <c r="U565" s="164" t="str">
        <f aca="false">CONCATENATE(D565,G565)</f>
        <v>15204PRODUTOS DE ORÍGEM VEGETAL CLASSIFICADOS </v>
      </c>
      <c r="V565" s="162" t="str">
        <f aca="false">VLOOKUP(U565,PRODUTOS!N:O,2,0)</f>
        <v>PRODUTOS DE ORÍGEM VEGETAL CLASSIFICADOS </v>
      </c>
      <c r="W565" s="162" t="str">
        <f aca="false">VLOOKUP(U565,PRODUTOS!N:Q,3,0)</f>
        <v>TONELADA </v>
      </c>
      <c r="X565" s="162" t="n">
        <f aca="false">VLOOKUP(U565,PRODUTOS!N:Q,4,0)</f>
        <v>55</v>
      </c>
      <c r="Y565" s="165" t="n">
        <f aca="false">X565/T565</f>
        <v>0.275</v>
      </c>
      <c r="Z565" s="162"/>
      <c r="AA565" s="162"/>
      <c r="AB565" s="162"/>
    </row>
    <row r="566" customFormat="false" ht="15" hidden="false" customHeight="false" outlineLevel="0" collapsed="false">
      <c r="A566" s="43" t="n">
        <v>90</v>
      </c>
      <c r="B566" s="1" t="s">
        <v>1104</v>
      </c>
      <c r="C566" s="1" t="n">
        <v>2624</v>
      </c>
      <c r="D566" s="1" t="n">
        <v>15204</v>
      </c>
      <c r="E566" s="114" t="s">
        <v>1063</v>
      </c>
      <c r="F566" s="162" t="n">
        <v>100100000</v>
      </c>
      <c r="G566" s="0" t="s">
        <v>1105</v>
      </c>
      <c r="H566" s="163" t="n">
        <v>41</v>
      </c>
      <c r="I566" s="162"/>
      <c r="J566" s="0"/>
      <c r="K566" s="0"/>
      <c r="L566" s="0"/>
      <c r="M566" s="0"/>
      <c r="N566" s="0"/>
      <c r="O566" s="0"/>
      <c r="P566" s="0"/>
      <c r="Q566" s="0"/>
      <c r="R566" s="0"/>
      <c r="S566" s="0"/>
      <c r="T566" s="162" t="n">
        <f aca="false">SUM(H566:S566)</f>
        <v>41</v>
      </c>
      <c r="U566" s="164" t="str">
        <f aca="false">CONCATENATE(D566,G566)</f>
        <v>15204MANUTENÇÃO DAS UNIDADES DE SANIDADE ANIMAL E VEGETAL (USAV'S)</v>
      </c>
      <c r="V566" s="162" t="str">
        <f aca="false">VLOOKUP(U566,PRODUTOS!N:O,2,0)</f>
        <v>MANUTENÇÃO DAS UNIDADES DE SANIDADE ANIMAL E VEGETAL (USAV'S)</v>
      </c>
      <c r="W566" s="162" t="str">
        <f aca="false">VLOOKUP(U566,PRODUTOS!N:Q,3,0)</f>
        <v>UNIDADE</v>
      </c>
      <c r="X566" s="162" t="n">
        <f aca="false">VLOOKUP(U566,PRODUTOS!N:Q,4,0)</f>
        <v>41</v>
      </c>
      <c r="Y566" s="165" t="n">
        <f aca="false">X566/T566</f>
        <v>1</v>
      </c>
      <c r="Z566" s="162"/>
      <c r="AA566" s="162"/>
      <c r="AB566" s="162"/>
    </row>
    <row r="567" customFormat="false" ht="15" hidden="false" customHeight="false" outlineLevel="0" collapsed="false">
      <c r="A567" s="43" t="n">
        <v>90</v>
      </c>
      <c r="B567" s="1" t="s">
        <v>1104</v>
      </c>
      <c r="C567" s="1" t="n">
        <v>2624</v>
      </c>
      <c r="D567" s="1" t="n">
        <v>15204</v>
      </c>
      <c r="E567" s="114" t="s">
        <v>1063</v>
      </c>
      <c r="F567" s="162" t="n">
        <v>100100000</v>
      </c>
      <c r="G567" s="0" t="s">
        <v>1106</v>
      </c>
      <c r="H567" s="163" t="n">
        <v>13</v>
      </c>
      <c r="I567" s="162"/>
      <c r="J567" s="0"/>
      <c r="K567" s="0"/>
      <c r="L567" s="0"/>
      <c r="M567" s="0"/>
      <c r="N567" s="0"/>
      <c r="O567" s="0"/>
      <c r="P567" s="0"/>
      <c r="Q567" s="0"/>
      <c r="R567" s="0"/>
      <c r="S567" s="0"/>
      <c r="T567" s="162" t="n">
        <f aca="false">SUM(H567:S567)</f>
        <v>13</v>
      </c>
      <c r="U567" s="164" t="str">
        <f aca="false">CONCATENATE(D567,G567)</f>
        <v>15204MANUTENÇÃO DAS UNIDADES REGIONAIS DE SANIDADE ANIMAL E VEGETAL (URSAV'S)</v>
      </c>
      <c r="V567" s="162" t="str">
        <f aca="false">VLOOKUP(U567,PRODUTOS!N:O,2,0)</f>
        <v>MANUTENÇÃO DAS UNIDADES REGIONAIS DE SANIDADE ANIMAL E VEGETAL (URSAV'S)</v>
      </c>
      <c r="W567" s="162" t="str">
        <f aca="false">VLOOKUP(U567,PRODUTOS!N:Q,3,0)</f>
        <v>UNIDADE</v>
      </c>
      <c r="X567" s="162" t="n">
        <f aca="false">VLOOKUP(U567,PRODUTOS!N:Q,4,0)</f>
        <v>13</v>
      </c>
      <c r="Y567" s="165" t="n">
        <f aca="false">X567/T567</f>
        <v>1</v>
      </c>
      <c r="Z567" s="162"/>
      <c r="AA567" s="162"/>
      <c r="AB567" s="162"/>
    </row>
    <row r="568" customFormat="false" ht="15" hidden="false" customHeight="false" outlineLevel="0" collapsed="false">
      <c r="A568" s="43" t="n">
        <v>90</v>
      </c>
      <c r="B568" s="1" t="s">
        <v>1104</v>
      </c>
      <c r="C568" s="1" t="n">
        <v>2624</v>
      </c>
      <c r="D568" s="1" t="n">
        <v>15204</v>
      </c>
      <c r="E568" s="114" t="s">
        <v>1063</v>
      </c>
      <c r="F568" s="162" t="n">
        <v>100100000</v>
      </c>
      <c r="G568" s="0" t="s">
        <v>1107</v>
      </c>
      <c r="H568" s="163" t="n">
        <v>1</v>
      </c>
      <c r="I568" s="162"/>
      <c r="J568" s="0"/>
      <c r="K568" s="0"/>
      <c r="L568" s="0"/>
      <c r="M568" s="0"/>
      <c r="N568" s="0"/>
      <c r="O568" s="0"/>
      <c r="P568" s="0"/>
      <c r="Q568" s="0"/>
      <c r="R568" s="0"/>
      <c r="S568" s="0"/>
      <c r="T568" s="162" t="n">
        <f aca="false">SUM(H568:S568)</f>
        <v>1</v>
      </c>
      <c r="U568" s="164" t="str">
        <f aca="false">CONCATENATE(D568,G568)</f>
        <v>15204MANUTENÇÃO DO ESCRITÓRIO CENTRAL</v>
      </c>
      <c r="V568" s="162" t="str">
        <f aca="false">VLOOKUP(U568,PRODUTOS!N:O,2,0)</f>
        <v>MANUTENÇÃO DO ESCRITÓRIO CENTRAL</v>
      </c>
      <c r="W568" s="162" t="str">
        <f aca="false">VLOOKUP(U568,PRODUTOS!N:Q,3,0)</f>
        <v>UNIDADE</v>
      </c>
      <c r="X568" s="162" t="n">
        <f aca="false">VLOOKUP(U568,PRODUTOS!N:Q,4,0)</f>
        <v>1</v>
      </c>
      <c r="Y568" s="165" t="n">
        <f aca="false">X568/T568</f>
        <v>1</v>
      </c>
      <c r="Z568" s="162"/>
      <c r="AA568" s="162"/>
      <c r="AB568" s="162"/>
    </row>
    <row r="569" customFormat="false" ht="15" hidden="false" customHeight="false" outlineLevel="0" collapsed="false">
      <c r="A569" s="43" t="n">
        <v>90</v>
      </c>
      <c r="B569" s="1" t="s">
        <v>1104</v>
      </c>
      <c r="C569" s="1" t="n">
        <v>2624</v>
      </c>
      <c r="D569" s="1" t="n">
        <v>15204</v>
      </c>
      <c r="E569" s="114" t="s">
        <v>1063</v>
      </c>
      <c r="F569" s="162" t="n">
        <v>100100000</v>
      </c>
      <c r="G569" s="0" t="s">
        <v>1108</v>
      </c>
      <c r="H569" s="163" t="n">
        <v>145</v>
      </c>
      <c r="I569" s="162"/>
      <c r="J569" s="0"/>
      <c r="K569" s="0"/>
      <c r="L569" s="0"/>
      <c r="M569" s="0"/>
      <c r="N569" s="0"/>
      <c r="O569" s="0"/>
      <c r="P569" s="0"/>
      <c r="Q569" s="0"/>
      <c r="R569" s="0"/>
      <c r="S569" s="0"/>
      <c r="T569" s="162" t="n">
        <f aca="false">SUM(H569:S569)</f>
        <v>145</v>
      </c>
      <c r="U569" s="164" t="str">
        <f aca="false">CONCATENATE(D569,G569)</f>
        <v>15204MANUTENÇÃO DOS ESCRITÓRIOS DE ATENDIMENTO A COMUNIDADE (EAC'S)</v>
      </c>
      <c r="V569" s="162" t="str">
        <f aca="false">VLOOKUP(U569,PRODUTOS!N:O,2,0)</f>
        <v>MANUTENÇÃO DOS ESCRITÓRIOS DE ATENDIMENTO A COMUNIDADE (EAC'S)</v>
      </c>
      <c r="W569" s="162" t="str">
        <f aca="false">VLOOKUP(U569,PRODUTOS!N:Q,3,0)</f>
        <v>UNIDADE</v>
      </c>
      <c r="X569" s="162" t="n">
        <f aca="false">VLOOKUP(U569,PRODUTOS!N:Q,4,0)</f>
        <v>145</v>
      </c>
      <c r="Y569" s="165" t="n">
        <f aca="false">X569/T569</f>
        <v>1</v>
      </c>
      <c r="Z569" s="162"/>
      <c r="AA569" s="162"/>
      <c r="AB569" s="162"/>
    </row>
    <row r="570" customFormat="false" ht="15" hidden="false" customHeight="false" outlineLevel="0" collapsed="false">
      <c r="A570" s="43" t="n">
        <v>90</v>
      </c>
      <c r="B570" s="1" t="s">
        <v>1104</v>
      </c>
      <c r="C570" s="1" t="n">
        <v>2624</v>
      </c>
      <c r="D570" s="1" t="n">
        <v>15204</v>
      </c>
      <c r="E570" s="114" t="s">
        <v>1063</v>
      </c>
      <c r="F570" s="162" t="n">
        <v>100100000</v>
      </c>
      <c r="G570" s="0" t="s">
        <v>1109</v>
      </c>
      <c r="H570" s="163" t="n">
        <v>14</v>
      </c>
      <c r="I570" s="162"/>
      <c r="J570" s="0"/>
      <c r="K570" s="0"/>
      <c r="L570" s="0"/>
      <c r="M570" s="0"/>
      <c r="N570" s="0"/>
      <c r="O570" s="0"/>
      <c r="P570" s="0"/>
      <c r="Q570" s="0"/>
      <c r="R570" s="0"/>
      <c r="S570" s="0"/>
      <c r="T570" s="162" t="n">
        <f aca="false">SUM(H570:S570)</f>
        <v>14</v>
      </c>
      <c r="U570" s="164" t="str">
        <f aca="false">CONCATENATE(D570,G570)</f>
        <v>15204MANUTENÇÃO DOS POSTOS DE VIGILÂNCIA AGROPECUÁRIA</v>
      </c>
      <c r="V570" s="162" t="str">
        <f aca="false">VLOOKUP(U570,PRODUTOS!N:O,2,0)</f>
        <v>MANUTENÇÃO DOS POSTOS DE VIGILÂNCIA AGROPECUÁRIA</v>
      </c>
      <c r="W570" s="162" t="str">
        <f aca="false">VLOOKUP(U570,PRODUTOS!N:Q,3,0)</f>
        <v>UNIDADE</v>
      </c>
      <c r="X570" s="162" t="n">
        <f aca="false">VLOOKUP(U570,PRODUTOS!N:Q,4,0)</f>
        <v>14</v>
      </c>
      <c r="Y570" s="165" t="n">
        <f aca="false">X570/T570</f>
        <v>1</v>
      </c>
      <c r="Z570" s="162"/>
      <c r="AA570" s="162"/>
      <c r="AB570" s="162"/>
    </row>
    <row r="571" customFormat="false" ht="15" hidden="false" customHeight="false" outlineLevel="0" collapsed="false">
      <c r="A571" s="43" t="n">
        <v>1</v>
      </c>
      <c r="B571" s="1" t="s">
        <v>1112</v>
      </c>
      <c r="C571" s="1" t="n">
        <v>1563</v>
      </c>
      <c r="D571" s="1" t="n">
        <v>16101</v>
      </c>
      <c r="E571" s="114" t="s">
        <v>1111</v>
      </c>
      <c r="F571" s="162" t="n">
        <v>4500000</v>
      </c>
      <c r="G571" s="0" t="s">
        <v>1113</v>
      </c>
      <c r="H571" s="166"/>
      <c r="I571" s="162"/>
      <c r="J571" s="0"/>
      <c r="K571" s="0"/>
      <c r="L571" s="162" t="n">
        <v>2</v>
      </c>
      <c r="M571" s="0"/>
      <c r="N571" s="0"/>
      <c r="O571" s="0"/>
      <c r="P571" s="0"/>
      <c r="Q571" s="0"/>
      <c r="R571" s="0"/>
      <c r="S571" s="0"/>
      <c r="T571" s="162" t="n">
        <f aca="false">SUM(H571:S571)</f>
        <v>2</v>
      </c>
      <c r="U571" s="164" t="str">
        <f aca="false">CONCATENATE(D571,G571)</f>
        <v>16101CAPACITAÇÃO/QUALIFICAÇÃO REALIZADA</v>
      </c>
      <c r="V571" s="162" t="str">
        <f aca="false">VLOOKUP(U571,PRODUTOS!N:O,2,0)</f>
        <v>CAPACITAÇÃO/QUALIFICAÇÃO REALIZADA</v>
      </c>
      <c r="W571" s="162" t="str">
        <f aca="false">VLOOKUP(U571,PRODUTOS!N:Q,3,0)</f>
        <v>CURSO</v>
      </c>
      <c r="X571" s="162" t="n">
        <f aca="false">VLOOKUP(U571,PRODUTOS!N:Q,4,0)</f>
        <v>1</v>
      </c>
      <c r="Y571" s="165" t="n">
        <f aca="false">X571/T571</f>
        <v>0.5</v>
      </c>
      <c r="Z571" s="162"/>
      <c r="AA571" s="162"/>
      <c r="AB571" s="162"/>
    </row>
    <row r="572" customFormat="false" ht="15" hidden="false" customHeight="false" outlineLevel="0" collapsed="false">
      <c r="A572" s="43" t="n">
        <v>1</v>
      </c>
      <c r="B572" s="1" t="s">
        <v>1112</v>
      </c>
      <c r="C572" s="1" t="n">
        <v>1563</v>
      </c>
      <c r="D572" s="1" t="n">
        <v>16101</v>
      </c>
      <c r="E572" s="114" t="s">
        <v>1111</v>
      </c>
      <c r="F572" s="162" t="n">
        <v>4500000</v>
      </c>
      <c r="G572" s="0" t="s">
        <v>3644</v>
      </c>
      <c r="H572" s="163" t="n">
        <v>100</v>
      </c>
      <c r="I572" s="162"/>
      <c r="J572" s="0"/>
      <c r="K572" s="0"/>
      <c r="L572" s="0"/>
      <c r="M572" s="0"/>
      <c r="N572" s="0"/>
      <c r="O572" s="0"/>
      <c r="P572" s="0"/>
      <c r="Q572" s="0"/>
      <c r="R572" s="0"/>
      <c r="S572" s="0"/>
      <c r="T572" s="162" t="n">
        <f aca="false">SUM(H572:S572)</f>
        <v>100</v>
      </c>
      <c r="U572" s="164" t="str">
        <f aca="false">CONCATENATE(D572,G572)</f>
        <v>16101ESTUDO / PROJETO / EIA/RIMA REALIZADO</v>
      </c>
      <c r="V572" s="162" t="e">
        <f aca="false">VLOOKUP(U572,PRODUTOS!N:O,2,0)</f>
        <v>#N/A</v>
      </c>
      <c r="W572" s="162" t="e">
        <f aca="false">VLOOKUP(U572,PRODUTOS!N:Q,3,0)</f>
        <v>#N/A</v>
      </c>
      <c r="X572" s="162" t="e">
        <f aca="false">VLOOKUP(U572,PRODUTOS!N:Q,4,0)</f>
        <v>#N/A</v>
      </c>
      <c r="Y572" s="165" t="e">
        <f aca="false">X572/T572</f>
        <v>#N/A</v>
      </c>
      <c r="Z572" s="162"/>
      <c r="AA572" s="162"/>
      <c r="AB572" s="162"/>
    </row>
    <row r="573" customFormat="false" ht="15" hidden="false" customHeight="false" outlineLevel="0" collapsed="false">
      <c r="A573" s="43" t="n">
        <v>19</v>
      </c>
      <c r="B573" s="1" t="s">
        <v>1115</v>
      </c>
      <c r="C573" s="1" t="n">
        <v>1652</v>
      </c>
      <c r="D573" s="1" t="n">
        <v>16101</v>
      </c>
      <c r="E573" s="114" t="s">
        <v>1111</v>
      </c>
      <c r="F573" s="162" t="n">
        <v>15000000</v>
      </c>
      <c r="G573" s="0" t="s">
        <v>1116</v>
      </c>
      <c r="H573" s="163" t="n">
        <v>100</v>
      </c>
      <c r="I573" s="162"/>
      <c r="J573" s="0"/>
      <c r="K573" s="0"/>
      <c r="L573" s="0"/>
      <c r="M573" s="0"/>
      <c r="N573" s="0"/>
      <c r="O573" s="0"/>
      <c r="P573" s="0"/>
      <c r="Q573" s="0"/>
      <c r="R573" s="0"/>
      <c r="S573" s="0"/>
      <c r="T573" s="162" t="n">
        <f aca="false">SUM(H573:S573)</f>
        <v>100</v>
      </c>
      <c r="U573" s="164" t="str">
        <f aca="false">CONCATENATE(D573,G573)</f>
        <v>16101OBRAS IMPLEMENTADAS ATRAVÉS DE CONVÊNIOS FEDERAIS E EMENDAS PARLAMENTARES.</v>
      </c>
      <c r="V573" s="162" t="str">
        <f aca="false">VLOOKUP(U573,PRODUTOS!N:O,2,0)</f>
        <v>OBRAS IMPLEMENTADAS ATRAVÉS DE CONVÊNIOS FEDERAIS E EMENDAS PARLAMENTARES.</v>
      </c>
      <c r="W573" s="162" t="str">
        <f aca="false">VLOOKUP(U573,PRODUTOS!N:Q,3,0)</f>
        <v>UNIDADE</v>
      </c>
      <c r="X573" s="162" t="n">
        <f aca="false">VLOOKUP(U573,PRODUTOS!N:Q,4,0)</f>
        <v>25</v>
      </c>
      <c r="Y573" s="165" t="n">
        <f aca="false">X573/T573</f>
        <v>0.25</v>
      </c>
      <c r="Z573" s="162"/>
      <c r="AA573" s="162"/>
      <c r="AB573" s="162"/>
    </row>
    <row r="574" customFormat="false" ht="15" hidden="false" customHeight="false" outlineLevel="0" collapsed="false">
      <c r="A574" s="43" t="n">
        <v>21</v>
      </c>
      <c r="B574" s="1" t="s">
        <v>1125</v>
      </c>
      <c r="C574" s="1" t="n">
        <v>1605</v>
      </c>
      <c r="D574" s="1" t="n">
        <v>16101</v>
      </c>
      <c r="E574" s="114" t="s">
        <v>1111</v>
      </c>
      <c r="F574" s="162" t="n">
        <v>65000000</v>
      </c>
      <c r="G574" s="0" t="s">
        <v>1129</v>
      </c>
      <c r="H574" s="163" t="n">
        <v>4</v>
      </c>
      <c r="I574" s="162"/>
      <c r="J574" s="0"/>
      <c r="K574" s="0"/>
      <c r="L574" s="0"/>
      <c r="M574" s="0"/>
      <c r="N574" s="0"/>
      <c r="O574" s="0"/>
      <c r="P574" s="0"/>
      <c r="Q574" s="0"/>
      <c r="R574" s="0"/>
      <c r="S574" s="0"/>
      <c r="T574" s="162" t="n">
        <f aca="false">SUM(H574:S574)</f>
        <v>4</v>
      </c>
      <c r="U574" s="164" t="str">
        <f aca="false">CONCATENATE(D574,G574)</f>
        <v>16101ADUTORAS CONSTRUÍDAS</v>
      </c>
      <c r="V574" s="162" t="str">
        <f aca="false">VLOOKUP(U574,PRODUTOS!N:O,2,0)</f>
        <v>ADUTORAS CONSTRUÍDAS</v>
      </c>
      <c r="W574" s="162" t="str">
        <f aca="false">VLOOKUP(U574,PRODUTOS!N:Q,3,0)</f>
        <v>UNIDADE</v>
      </c>
      <c r="X574" s="162" t="n">
        <f aca="false">VLOOKUP(U574,PRODUTOS!N:Q,4,0)</f>
        <v>1</v>
      </c>
      <c r="Y574" s="165" t="n">
        <f aca="false">X574/T574</f>
        <v>0.25</v>
      </c>
      <c r="Z574" s="162"/>
      <c r="AA574" s="162"/>
      <c r="AB574" s="162"/>
    </row>
    <row r="575" customFormat="false" ht="15" hidden="false" customHeight="false" outlineLevel="0" collapsed="false">
      <c r="A575" s="43" t="n">
        <v>21</v>
      </c>
      <c r="B575" s="1" t="s">
        <v>1125</v>
      </c>
      <c r="C575" s="1" t="n">
        <v>1605</v>
      </c>
      <c r="D575" s="1" t="n">
        <v>16101</v>
      </c>
      <c r="E575" s="114" t="s">
        <v>1111</v>
      </c>
      <c r="F575" s="162" t="n">
        <v>65000000</v>
      </c>
      <c r="G575" s="0" t="s">
        <v>1131</v>
      </c>
      <c r="H575" s="166"/>
      <c r="I575" s="162"/>
      <c r="J575" s="0"/>
      <c r="K575" s="0"/>
      <c r="L575" s="162" t="n">
        <v>1</v>
      </c>
      <c r="M575" s="0"/>
      <c r="N575" s="0"/>
      <c r="O575" s="0"/>
      <c r="P575" s="0"/>
      <c r="Q575" s="0"/>
      <c r="R575" s="0"/>
      <c r="S575" s="0"/>
      <c r="T575" s="162" t="n">
        <f aca="false">SUM(H575:S575)</f>
        <v>1</v>
      </c>
      <c r="U575" s="164" t="str">
        <f aca="false">CONCATENATE(D575,G575)</f>
        <v>16101DIQUE DE CONTENÇÃO DE CHEIAS CONSTRUÍDO</v>
      </c>
      <c r="V575" s="162" t="str">
        <f aca="false">VLOOKUP(U575,PRODUTOS!N:O,2,0)</f>
        <v>DIQUE DE CONTENÇÃO DE CHEIAS CONSTRUÍDO</v>
      </c>
      <c r="W575" s="162" t="str">
        <f aca="false">VLOOKUP(U575,PRODUTOS!N:Q,3,0)</f>
        <v>OBRA</v>
      </c>
      <c r="X575" s="162" t="n">
        <f aca="false">VLOOKUP(U575,PRODUTOS!N:Q,4,0)</f>
        <v>1</v>
      </c>
      <c r="Y575" s="165" t="n">
        <f aca="false">X575/T575</f>
        <v>1</v>
      </c>
      <c r="Z575" s="162"/>
      <c r="AA575" s="162"/>
      <c r="AB575" s="162"/>
    </row>
    <row r="576" customFormat="false" ht="15" hidden="false" customHeight="false" outlineLevel="0" collapsed="false">
      <c r="A576" s="43" t="n">
        <v>21</v>
      </c>
      <c r="B576" s="1" t="s">
        <v>1125</v>
      </c>
      <c r="C576" s="1" t="n">
        <v>1605</v>
      </c>
      <c r="D576" s="1" t="n">
        <v>16101</v>
      </c>
      <c r="E576" s="114" t="s">
        <v>1111</v>
      </c>
      <c r="F576" s="162" t="n">
        <v>65000000</v>
      </c>
      <c r="G576" s="0" t="s">
        <v>1126</v>
      </c>
      <c r="H576" s="166"/>
      <c r="I576" s="162"/>
      <c r="J576" s="0"/>
      <c r="K576" s="0"/>
      <c r="L576" s="0"/>
      <c r="M576" s="0"/>
      <c r="N576" s="0"/>
      <c r="O576" s="162" t="n">
        <v>1</v>
      </c>
      <c r="P576" s="0"/>
      <c r="Q576" s="0"/>
      <c r="R576" s="0"/>
      <c r="S576" s="0"/>
      <c r="T576" s="162" t="n">
        <f aca="false">SUM(H576:S576)</f>
        <v>1</v>
      </c>
      <c r="U576" s="164" t="str">
        <f aca="false">CONCATENATE(D576,G576)</f>
        <v>16101MACRODRENAGEM REALIZADA</v>
      </c>
      <c r="V576" s="162" t="str">
        <f aca="false">VLOOKUP(U576,PRODUTOS!N:O,2,0)</f>
        <v>MACRODRENAGEM REALIZADA</v>
      </c>
      <c r="W576" s="162" t="str">
        <f aca="false">VLOOKUP(U576,PRODUTOS!N:Q,3,0)</f>
        <v>OBRA</v>
      </c>
      <c r="X576" s="162" t="n">
        <f aca="false">VLOOKUP(U576,PRODUTOS!N:Q,4,0)</f>
        <v>1</v>
      </c>
      <c r="Y576" s="165" t="n">
        <f aca="false">X576/T576</f>
        <v>1</v>
      </c>
      <c r="Z576" s="162"/>
      <c r="AA576" s="162"/>
      <c r="AB576" s="162"/>
    </row>
    <row r="577" customFormat="false" ht="15" hidden="false" customHeight="false" outlineLevel="0" collapsed="false">
      <c r="A577" s="43" t="n">
        <v>21</v>
      </c>
      <c r="B577" s="1" t="s">
        <v>1118</v>
      </c>
      <c r="C577" s="1" t="n">
        <v>1604</v>
      </c>
      <c r="D577" s="1" t="n">
        <v>16101</v>
      </c>
      <c r="E577" s="114" t="s">
        <v>1111</v>
      </c>
      <c r="F577" s="162" t="n">
        <v>180000000</v>
      </c>
      <c r="G577" s="0" t="s">
        <v>1122</v>
      </c>
      <c r="H577" s="163" t="n">
        <v>1000</v>
      </c>
      <c r="I577" s="162"/>
      <c r="J577" s="0"/>
      <c r="K577" s="0"/>
      <c r="L577" s="0"/>
      <c r="M577" s="0"/>
      <c r="N577" s="0"/>
      <c r="O577" s="0"/>
      <c r="P577" s="0"/>
      <c r="Q577" s="0"/>
      <c r="R577" s="0"/>
      <c r="S577" s="0"/>
      <c r="T577" s="162" t="n">
        <f aca="false">SUM(H577:S577)</f>
        <v>1000</v>
      </c>
      <c r="U577" s="164" t="str">
        <f aca="false">CONCATENATE(D577,G577)</f>
        <v>16101OBRA CONCLUÍDA</v>
      </c>
      <c r="V577" s="162" t="str">
        <f aca="false">VLOOKUP(U577,PRODUTOS!N:O,2,0)</f>
        <v>OBRA CONCLUÍDA</v>
      </c>
      <c r="W577" s="162" t="str">
        <f aca="false">VLOOKUP(U577,PRODUTOS!N:Q,3,0)</f>
        <v>UNIDADE</v>
      </c>
      <c r="X577" s="162" t="n">
        <f aca="false">VLOOKUP(U577,PRODUTOS!N:Q,4,0)</f>
        <v>300</v>
      </c>
      <c r="Y577" s="165" t="n">
        <f aca="false">X577/T577</f>
        <v>0.3</v>
      </c>
      <c r="Z577" s="162"/>
      <c r="AA577" s="162"/>
      <c r="AB577" s="162"/>
    </row>
    <row r="578" customFormat="false" ht="15" hidden="false" customHeight="false" outlineLevel="0" collapsed="false">
      <c r="A578" s="43" t="n">
        <v>21</v>
      </c>
      <c r="B578" s="1" t="s">
        <v>1125</v>
      </c>
      <c r="C578" s="1" t="n">
        <v>1605</v>
      </c>
      <c r="D578" s="1" t="n">
        <v>16101</v>
      </c>
      <c r="E578" s="114" t="s">
        <v>1111</v>
      </c>
      <c r="F578" s="162" t="n">
        <v>65000000</v>
      </c>
      <c r="G578" s="0" t="s">
        <v>1132</v>
      </c>
      <c r="H578" s="163" t="n">
        <v>350</v>
      </c>
      <c r="I578" s="162"/>
      <c r="J578" s="0"/>
      <c r="K578" s="0"/>
      <c r="L578" s="0"/>
      <c r="M578" s="0"/>
      <c r="N578" s="0"/>
      <c r="O578" s="0"/>
      <c r="P578" s="0"/>
      <c r="Q578" s="0"/>
      <c r="R578" s="0"/>
      <c r="S578" s="0"/>
      <c r="T578" s="162" t="n">
        <f aca="false">SUM(H578:S578)</f>
        <v>350</v>
      </c>
      <c r="U578" s="164" t="str">
        <f aca="false">CONCATENATE(D578,G578)</f>
        <v>16101OBRAS REALIZADAS</v>
      </c>
      <c r="V578" s="162" t="str">
        <f aca="false">VLOOKUP(U578,PRODUTOS!N:O,2,0)</f>
        <v>OBRAS REALIZADAS</v>
      </c>
      <c r="W578" s="162" t="str">
        <f aca="false">VLOOKUP(U578,PRODUTOS!N:Q,3,0)</f>
        <v>UNIDADE</v>
      </c>
      <c r="X578" s="162" t="n">
        <f aca="false">VLOOKUP(U578,PRODUTOS!N:Q,4,0)</f>
        <v>150</v>
      </c>
      <c r="Y578" s="165" t="n">
        <f aca="false">X578/T578</f>
        <v>0.428571428571429</v>
      </c>
      <c r="Z578" s="162"/>
      <c r="AA578" s="162"/>
      <c r="AB578" s="162"/>
    </row>
    <row r="579" customFormat="false" ht="15" hidden="false" customHeight="false" outlineLevel="0" collapsed="false">
      <c r="A579" s="43" t="n">
        <v>21</v>
      </c>
      <c r="B579" s="1" t="s">
        <v>1118</v>
      </c>
      <c r="C579" s="1" t="n">
        <v>1604</v>
      </c>
      <c r="D579" s="1" t="n">
        <v>16101</v>
      </c>
      <c r="E579" s="114" t="s">
        <v>1111</v>
      </c>
      <c r="F579" s="162" t="n">
        <v>180000000</v>
      </c>
      <c r="G579" s="0" t="s">
        <v>1119</v>
      </c>
      <c r="H579" s="163" t="n">
        <v>200</v>
      </c>
      <c r="I579" s="162"/>
      <c r="J579" s="0"/>
      <c r="K579" s="0"/>
      <c r="L579" s="0"/>
      <c r="M579" s="0"/>
      <c r="N579" s="0"/>
      <c r="O579" s="0"/>
      <c r="P579" s="0"/>
      <c r="Q579" s="0"/>
      <c r="R579" s="0"/>
      <c r="S579" s="0"/>
      <c r="T579" s="162" t="n">
        <f aca="false">SUM(H579:S579)</f>
        <v>200</v>
      </c>
      <c r="U579" s="164" t="str">
        <f aca="false">CONCATENATE(D579,G579)</f>
        <v>16101PREFEITURAS E INSTITUIÇÕES SEM FINS LUCRATIVOS APOIADAS</v>
      </c>
      <c r="V579" s="162" t="str">
        <f aca="false">VLOOKUP(U579,PRODUTOS!N:O,2,0)</f>
        <v>PREFEITURAS E INSTITUIÇÕES SEM FINS LUCRATIVOS APOIADAS</v>
      </c>
      <c r="W579" s="162" t="str">
        <f aca="false">VLOOKUP(U579,PRODUTOS!N:Q,3,0)</f>
        <v>UNIDADE</v>
      </c>
      <c r="X579" s="162" t="n">
        <f aca="false">VLOOKUP(U579,PRODUTOS!N:Q,4,0)</f>
        <v>50</v>
      </c>
      <c r="Y579" s="165" t="n">
        <f aca="false">X579/T579</f>
        <v>0.25</v>
      </c>
      <c r="Z579" s="162"/>
      <c r="AA579" s="162"/>
      <c r="AB579" s="162"/>
    </row>
    <row r="580" customFormat="false" ht="15" hidden="false" customHeight="false" outlineLevel="0" collapsed="false">
      <c r="A580" s="43" t="n">
        <v>90</v>
      </c>
      <c r="B580" s="1" t="s">
        <v>1133</v>
      </c>
      <c r="C580" s="1" t="n">
        <v>2536</v>
      </c>
      <c r="D580" s="1" t="n">
        <v>16101</v>
      </c>
      <c r="E580" s="114" t="s">
        <v>1111</v>
      </c>
      <c r="F580" s="162" t="n">
        <v>43000000</v>
      </c>
      <c r="G580" s="0" t="s">
        <v>141</v>
      </c>
      <c r="H580" s="166"/>
      <c r="I580" s="162"/>
      <c r="J580" s="0"/>
      <c r="K580" s="0"/>
      <c r="L580" s="162" t="n">
        <v>100</v>
      </c>
      <c r="M580" s="0"/>
      <c r="N580" s="0"/>
      <c r="O580" s="0"/>
      <c r="P580" s="0"/>
      <c r="Q580" s="0"/>
      <c r="R580" s="0"/>
      <c r="S580" s="0"/>
      <c r="T580" s="162" t="n">
        <f aca="false">SUM(H580:S580)</f>
        <v>100</v>
      </c>
      <c r="U580" s="164" t="str">
        <f aca="false">CONCATENATE(D580,G580)</f>
        <v>16101GESTÃO MELHORADA</v>
      </c>
      <c r="V580" s="162" t="str">
        <f aca="false">VLOOKUP(U580,PRODUTOS!N:O,2,0)</f>
        <v>GESTÃO MELHORADA</v>
      </c>
      <c r="W580" s="162" t="str">
        <f aca="false">VLOOKUP(U580,PRODUTOS!N:Q,3,0)</f>
        <v>PERCENTUAL</v>
      </c>
      <c r="X580" s="162" t="n">
        <f aca="false">VLOOKUP(U580,PRODUTOS!N:Q,4,0)</f>
        <v>25</v>
      </c>
      <c r="Y580" s="165" t="n">
        <f aca="false">X580/T580</f>
        <v>0.25</v>
      </c>
      <c r="Z580" s="162"/>
      <c r="AA580" s="162"/>
      <c r="AB580" s="162"/>
    </row>
    <row r="581" customFormat="false" ht="15" hidden="false" customHeight="false" outlineLevel="0" collapsed="false">
      <c r="A581" s="43" t="n">
        <v>19</v>
      </c>
      <c r="B581" s="1" t="s">
        <v>1136</v>
      </c>
      <c r="C581" s="1" t="n">
        <v>2739</v>
      </c>
      <c r="D581" s="1" t="n">
        <v>16202</v>
      </c>
      <c r="E581" s="114" t="s">
        <v>1135</v>
      </c>
      <c r="F581" s="162" t="n">
        <v>265015943</v>
      </c>
      <c r="G581" s="0" t="s">
        <v>1137</v>
      </c>
      <c r="H581" s="163" t="n">
        <v>96</v>
      </c>
      <c r="I581" s="162"/>
      <c r="J581" s="0"/>
      <c r="K581" s="0"/>
      <c r="L581" s="0"/>
      <c r="M581" s="0"/>
      <c r="N581" s="0"/>
      <c r="O581" s="0"/>
      <c r="P581" s="0"/>
      <c r="Q581" s="0"/>
      <c r="R581" s="0"/>
      <c r="S581" s="0"/>
      <c r="T581" s="162" t="n">
        <f aca="false">SUM(H581:S581)</f>
        <v>96</v>
      </c>
      <c r="U581" s="164" t="str">
        <f aca="false">CONCATENATE(D581,G581)</f>
        <v>16202SISTEMAS DE ABASTECIMENTO DE ÁGUA IMPLANTADO, AMPLIADO E MELHORADO</v>
      </c>
      <c r="V581" s="162" t="str">
        <f aca="false">VLOOKUP(U581,PRODUTOS!N:O,2,0)</f>
        <v>SISTEMAS DE ABASTECIMENTO DE ÁGUA IMPLANTADO, AMPLIADO E MELHORADO</v>
      </c>
      <c r="W581" s="162" t="str">
        <f aca="false">VLOOKUP(U581,PRODUTOS!N:Q,3,0)</f>
        <v>% EXECUTADO</v>
      </c>
      <c r="X581" s="162" t="n">
        <f aca="false">VLOOKUP(U581,PRODUTOS!N:Q,4,0)</f>
        <v>82</v>
      </c>
      <c r="Y581" s="165" t="n">
        <f aca="false">X581/T581</f>
        <v>0.854166666666667</v>
      </c>
      <c r="Z581" s="162"/>
      <c r="AA581" s="162"/>
      <c r="AB581" s="162"/>
    </row>
    <row r="582" customFormat="false" ht="15" hidden="false" customHeight="false" outlineLevel="0" collapsed="false">
      <c r="A582" s="43" t="n">
        <v>19</v>
      </c>
      <c r="B582" s="1" t="s">
        <v>1140</v>
      </c>
      <c r="C582" s="1" t="n">
        <v>2142</v>
      </c>
      <c r="D582" s="1" t="n">
        <v>16202</v>
      </c>
      <c r="E582" s="114" t="s">
        <v>1135</v>
      </c>
      <c r="F582" s="162" t="n">
        <v>709927440</v>
      </c>
      <c r="G582" s="0" t="s">
        <v>1141</v>
      </c>
      <c r="H582" s="163" t="n">
        <v>50</v>
      </c>
      <c r="I582" s="162"/>
      <c r="J582" s="0"/>
      <c r="K582" s="0"/>
      <c r="L582" s="0"/>
      <c r="M582" s="0"/>
      <c r="N582" s="0"/>
      <c r="O582" s="0"/>
      <c r="P582" s="0"/>
      <c r="Q582" s="0"/>
      <c r="R582" s="0"/>
      <c r="S582" s="0"/>
      <c r="T582" s="162" t="n">
        <f aca="false">SUM(H582:S582)</f>
        <v>50</v>
      </c>
      <c r="U582" s="164" t="str">
        <f aca="false">CONCATENATE(D582,G582)</f>
        <v>16202SISTEMAS DE ESGOTAMENTO SANITÁRIO IMPLANTADO, AMPLIADO E MELHORADO</v>
      </c>
      <c r="V582" s="162" t="str">
        <f aca="false">VLOOKUP(U582,PRODUTOS!N:O,2,0)</f>
        <v>SISTEMAS DE ESGOTAMENTO SANITÁRIO IMPLANTADO, AMPLIADO E MELHORADO</v>
      </c>
      <c r="W582" s="162" t="str">
        <f aca="false">VLOOKUP(U582,PRODUTOS!N:Q,3,0)</f>
        <v>% EXECUTADO</v>
      </c>
      <c r="X582" s="162" t="n">
        <f aca="false">VLOOKUP(U582,PRODUTOS!N:Q,4,0)</f>
        <v>33</v>
      </c>
      <c r="Y582" s="165" t="n">
        <f aca="false">X582/T582</f>
        <v>0.66</v>
      </c>
      <c r="Z582" s="162"/>
      <c r="AA582" s="162"/>
      <c r="AB582" s="162"/>
    </row>
    <row r="583" customFormat="false" ht="15" hidden="false" customHeight="false" outlineLevel="0" collapsed="false">
      <c r="A583" s="43" t="n">
        <v>1</v>
      </c>
      <c r="B583" s="1" t="s">
        <v>1145</v>
      </c>
      <c r="C583" s="1" t="n">
        <v>1537</v>
      </c>
      <c r="D583" s="1" t="n">
        <v>16208</v>
      </c>
      <c r="E583" s="114" t="s">
        <v>1144</v>
      </c>
      <c r="F583" s="162" t="n">
        <v>3500000</v>
      </c>
      <c r="G583" s="0" t="s">
        <v>1146</v>
      </c>
      <c r="H583" s="163" t="n">
        <v>100</v>
      </c>
      <c r="I583" s="162"/>
      <c r="J583" s="0"/>
      <c r="K583" s="0"/>
      <c r="L583" s="0"/>
      <c r="M583" s="0"/>
      <c r="N583" s="0"/>
      <c r="O583" s="0"/>
      <c r="P583" s="0"/>
      <c r="Q583" s="0"/>
      <c r="R583" s="0"/>
      <c r="S583" s="0"/>
      <c r="T583" s="162" t="n">
        <f aca="false">SUM(H583:S583)</f>
        <v>100</v>
      </c>
      <c r="U583" s="164" t="str">
        <f aca="false">CONCATENATE(D583,G583)</f>
        <v>16208SERVIÇOS DE CONSULTORIA CONTRATADAS, FISCALIZAÇÃO E SUPERVISÃO REALIZADA</v>
      </c>
      <c r="V583" s="162" t="str">
        <f aca="false">VLOOKUP(U583,PRODUTOS!N:O,2,0)</f>
        <v>SERVIÇOS DE CONSULTORIA CONTRATADAS, FISCALIZAÇÃO E SUPERVISÃO REALIZADA</v>
      </c>
      <c r="W583" s="162" t="str">
        <f aca="false">VLOOKUP(U583,PRODUTOS!N:Q,3,0)</f>
        <v>PERCENTUAL</v>
      </c>
      <c r="X583" s="162" t="n">
        <f aca="false">VLOOKUP(U583,PRODUTOS!N:Q,4,0)</f>
        <v>25</v>
      </c>
      <c r="Y583" s="165" t="n">
        <f aca="false">X583/T583</f>
        <v>0.25</v>
      </c>
      <c r="Z583" s="162"/>
      <c r="AA583" s="162"/>
      <c r="AB583" s="162"/>
    </row>
    <row r="584" customFormat="false" ht="15" hidden="false" customHeight="false" outlineLevel="0" collapsed="false">
      <c r="A584" s="43" t="n">
        <v>1</v>
      </c>
      <c r="B584" s="1" t="s">
        <v>1145</v>
      </c>
      <c r="C584" s="1" t="n">
        <v>1537</v>
      </c>
      <c r="D584" s="1" t="n">
        <v>16208</v>
      </c>
      <c r="E584" s="114" t="s">
        <v>1144</v>
      </c>
      <c r="F584" s="162" t="n">
        <v>3500000</v>
      </c>
      <c r="G584" s="0" t="s">
        <v>1148</v>
      </c>
      <c r="H584" s="163" t="n">
        <v>80</v>
      </c>
      <c r="I584" s="162"/>
      <c r="J584" s="0"/>
      <c r="K584" s="0"/>
      <c r="L584" s="0"/>
      <c r="M584" s="0"/>
      <c r="N584" s="0"/>
      <c r="O584" s="0"/>
      <c r="P584" s="0"/>
      <c r="Q584" s="0"/>
      <c r="R584" s="0"/>
      <c r="S584" s="0"/>
      <c r="T584" s="162" t="n">
        <f aca="false">SUM(H584:S584)</f>
        <v>80</v>
      </c>
      <c r="U584" s="164" t="str">
        <f aca="false">CONCATENATE(D584,G584)</f>
        <v>16208SERVIDOR QUALIFICADO E/OU CAPACITADO</v>
      </c>
      <c r="V584" s="162" t="str">
        <f aca="false">VLOOKUP(U584,PRODUTOS!N:O,2,0)</f>
        <v>SERVIDOR QUALIFICADO E/OU CAPACITADO</v>
      </c>
      <c r="W584" s="162" t="str">
        <f aca="false">VLOOKUP(U584,PRODUTOS!N:Q,3,0)</f>
        <v>PERCENTUAL</v>
      </c>
      <c r="X584" s="162" t="n">
        <f aca="false">VLOOKUP(U584,PRODUTOS!N:Q,4,0)</f>
        <v>25</v>
      </c>
      <c r="Y584" s="165" t="n">
        <f aca="false">X584/T584</f>
        <v>0.3125</v>
      </c>
      <c r="Z584" s="162"/>
      <c r="AA584" s="162"/>
      <c r="AB584" s="162"/>
    </row>
    <row r="585" customFormat="false" ht="15" hidden="false" customHeight="false" outlineLevel="0" collapsed="false">
      <c r="A585" s="43" t="n">
        <v>21</v>
      </c>
      <c r="B585" s="1" t="s">
        <v>1151</v>
      </c>
      <c r="C585" s="1" t="n">
        <v>1533</v>
      </c>
      <c r="D585" s="1" t="n">
        <v>16208</v>
      </c>
      <c r="E585" s="114" t="s">
        <v>1144</v>
      </c>
      <c r="F585" s="162" t="n">
        <v>4520000</v>
      </c>
      <c r="G585" s="0" t="s">
        <v>1154</v>
      </c>
      <c r="H585" s="166"/>
      <c r="I585" s="162" t="n">
        <v>100</v>
      </c>
      <c r="J585" s="0"/>
      <c r="K585" s="0"/>
      <c r="L585" s="0"/>
      <c r="M585" s="0"/>
      <c r="N585" s="0"/>
      <c r="O585" s="0"/>
      <c r="P585" s="0"/>
      <c r="Q585" s="0"/>
      <c r="R585" s="0"/>
      <c r="S585" s="0"/>
      <c r="T585" s="162" t="n">
        <f aca="false">SUM(H585:S585)</f>
        <v>100</v>
      </c>
      <c r="U585" s="164" t="str">
        <f aca="false">CONCATENATE(D585,G585)</f>
        <v>16208CONSTRUÇÃO DA ADUTORA DO LITORAL</v>
      </c>
      <c r="V585" s="162" t="str">
        <f aca="false">VLOOKUP(U585,PRODUTOS!N:O,2,0)</f>
        <v>CONSTRUÇÃO DA ADUTORA DO LITORAL</v>
      </c>
      <c r="W585" s="162" t="str">
        <f aca="false">VLOOKUP(U585,PRODUTOS!N:Q,3,0)</f>
        <v>PERCENTUAL</v>
      </c>
      <c r="X585" s="162" t="n">
        <f aca="false">VLOOKUP(U585,PRODUTOS!N:Q,4,0)</f>
        <v>50</v>
      </c>
      <c r="Y585" s="165" t="n">
        <f aca="false">X585/T585</f>
        <v>0.5</v>
      </c>
      <c r="Z585" s="162"/>
      <c r="AA585" s="162"/>
      <c r="AB585" s="162"/>
    </row>
    <row r="586" customFormat="false" ht="15" hidden="false" customHeight="false" outlineLevel="0" collapsed="false">
      <c r="A586" s="43" t="n">
        <v>21</v>
      </c>
      <c r="B586" s="1" t="s">
        <v>1151</v>
      </c>
      <c r="C586" s="1" t="n">
        <v>1533</v>
      </c>
      <c r="D586" s="1" t="n">
        <v>16208</v>
      </c>
      <c r="E586" s="114" t="s">
        <v>1144</v>
      </c>
      <c r="F586" s="162" t="n">
        <v>4520000</v>
      </c>
      <c r="G586" s="0" t="s">
        <v>1157</v>
      </c>
      <c r="H586" s="166"/>
      <c r="I586" s="162"/>
      <c r="J586" s="0"/>
      <c r="K586" s="0"/>
      <c r="L586" s="0"/>
      <c r="M586" s="0"/>
      <c r="N586" s="0"/>
      <c r="O586" s="0"/>
      <c r="P586" s="162" t="n">
        <v>100</v>
      </c>
      <c r="Q586" s="0"/>
      <c r="R586" s="0"/>
      <c r="S586" s="0"/>
      <c r="T586" s="162" t="n">
        <f aca="false">SUM(H586:S586)</f>
        <v>100</v>
      </c>
      <c r="U586" s="164" t="str">
        <f aca="false">CONCATENATE(D586,G586)</f>
        <v>16208CONSTRUÇÃO DA ADUTORA PADRE LIRA</v>
      </c>
      <c r="V586" s="162" t="str">
        <f aca="false">VLOOKUP(U586,PRODUTOS!N:O,2,0)</f>
        <v>CONSTRUÇÃO DA ADUTORA PADRE LIRA</v>
      </c>
      <c r="W586" s="162" t="str">
        <f aca="false">VLOOKUP(U586,PRODUTOS!N:Q,3,0)</f>
        <v>PERCENTUAL</v>
      </c>
      <c r="X586" s="162" t="n">
        <f aca="false">VLOOKUP(U586,PRODUTOS!N:Q,4,0)</f>
        <v>10</v>
      </c>
      <c r="Y586" s="165" t="n">
        <f aca="false">X586/T586</f>
        <v>0.1</v>
      </c>
      <c r="Z586" s="162"/>
      <c r="AA586" s="162"/>
      <c r="AB586" s="162"/>
    </row>
    <row r="587" customFormat="false" ht="15" hidden="false" customHeight="false" outlineLevel="0" collapsed="false">
      <c r="A587" s="43" t="n">
        <v>21</v>
      </c>
      <c r="B587" s="1" t="s">
        <v>1160</v>
      </c>
      <c r="C587" s="1" t="n">
        <v>1534</v>
      </c>
      <c r="D587" s="1" t="n">
        <v>16208</v>
      </c>
      <c r="E587" s="114" t="s">
        <v>1144</v>
      </c>
      <c r="F587" s="162" t="n">
        <v>576598000</v>
      </c>
      <c r="G587" s="0" t="s">
        <v>1164</v>
      </c>
      <c r="H587" s="166"/>
      <c r="I587" s="162"/>
      <c r="J587" s="0"/>
      <c r="K587" s="0"/>
      <c r="L587" s="0"/>
      <c r="M587" s="0"/>
      <c r="N587" s="0"/>
      <c r="O587" s="0"/>
      <c r="P587" s="0"/>
      <c r="Q587" s="0"/>
      <c r="R587" s="0"/>
      <c r="S587" s="162" t="n">
        <v>100</v>
      </c>
      <c r="T587" s="162" t="n">
        <f aca="false">SUM(H587:S587)</f>
        <v>100</v>
      </c>
      <c r="U587" s="164" t="str">
        <f aca="false">CONCATENATE(D587,G587)</f>
        <v>16208CONSTRUÇÃO DA BARRAGEM CONTRATO</v>
      </c>
      <c r="V587" s="162" t="str">
        <f aca="false">VLOOKUP(U587,PRODUTOS!N:O,2,0)</f>
        <v>CONSTRUÇÃO DA BARRAGEM CONTRATO</v>
      </c>
      <c r="W587" s="162" t="str">
        <f aca="false">VLOOKUP(U587,PRODUTOS!N:Q,3,0)</f>
        <v>PERCENTUAL</v>
      </c>
      <c r="X587" s="162" t="n">
        <f aca="false">VLOOKUP(U587,PRODUTOS!N:Q,4,0)</f>
        <v>10</v>
      </c>
      <c r="Y587" s="165" t="n">
        <f aca="false">X587/T587</f>
        <v>0.1</v>
      </c>
      <c r="Z587" s="162"/>
      <c r="AA587" s="162"/>
      <c r="AB587" s="162"/>
    </row>
    <row r="588" customFormat="false" ht="15" hidden="false" customHeight="false" outlineLevel="0" collapsed="false">
      <c r="A588" s="43" t="n">
        <v>21</v>
      </c>
      <c r="B588" s="1" t="s">
        <v>1160</v>
      </c>
      <c r="C588" s="1" t="n">
        <v>1534</v>
      </c>
      <c r="D588" s="1" t="n">
        <v>16208</v>
      </c>
      <c r="E588" s="114" t="s">
        <v>1144</v>
      </c>
      <c r="F588" s="162" t="n">
        <v>576598000</v>
      </c>
      <c r="G588" s="0" t="s">
        <v>1161</v>
      </c>
      <c r="H588" s="166"/>
      <c r="I588" s="162"/>
      <c r="J588" s="0"/>
      <c r="K588" s="0"/>
      <c r="L588" s="0"/>
      <c r="M588" s="0"/>
      <c r="N588" s="0"/>
      <c r="O588" s="0"/>
      <c r="P588" s="0"/>
      <c r="Q588" s="0"/>
      <c r="R588" s="0"/>
      <c r="S588" s="162" t="n">
        <v>100</v>
      </c>
      <c r="T588" s="162" t="n">
        <f aca="false">SUM(H588:S588)</f>
        <v>100</v>
      </c>
      <c r="U588" s="164" t="str">
        <f aca="false">CONCATENATE(D588,G588)</f>
        <v>16208CONSTRUÇÃO DA BARRAGEM DE ATALAIA</v>
      </c>
      <c r="V588" s="162" t="str">
        <f aca="false">VLOOKUP(U588,PRODUTOS!N:O,2,0)</f>
        <v>CONSTRUÇÃO DA BARRAGEM DE ATALAIA</v>
      </c>
      <c r="W588" s="162" t="str">
        <f aca="false">VLOOKUP(U588,PRODUTOS!N:Q,3,0)</f>
        <v>PERCENTUAL</v>
      </c>
      <c r="X588" s="162" t="n">
        <f aca="false">VLOOKUP(U588,PRODUTOS!N:Q,4,0)</f>
        <v>10</v>
      </c>
      <c r="Y588" s="165" t="n">
        <f aca="false">X588/T588</f>
        <v>0.1</v>
      </c>
      <c r="Z588" s="162"/>
      <c r="AA588" s="162"/>
      <c r="AB588" s="162"/>
    </row>
    <row r="589" customFormat="false" ht="15" hidden="false" customHeight="false" outlineLevel="0" collapsed="false">
      <c r="A589" s="43" t="n">
        <v>21</v>
      </c>
      <c r="B589" s="1" t="s">
        <v>1160</v>
      </c>
      <c r="C589" s="1" t="n">
        <v>1534</v>
      </c>
      <c r="D589" s="1" t="n">
        <v>16208</v>
      </c>
      <c r="E589" s="114" t="s">
        <v>1144</v>
      </c>
      <c r="F589" s="162" t="n">
        <v>576598000</v>
      </c>
      <c r="G589" s="0" t="s">
        <v>1173</v>
      </c>
      <c r="H589" s="166"/>
      <c r="I589" s="162"/>
      <c r="J589" s="0"/>
      <c r="K589" s="0"/>
      <c r="L589" s="0"/>
      <c r="M589" s="162" t="n">
        <v>100</v>
      </c>
      <c r="N589" s="0"/>
      <c r="O589" s="0"/>
      <c r="P589" s="0"/>
      <c r="Q589" s="0"/>
      <c r="R589" s="0"/>
      <c r="S589" s="0"/>
      <c r="T589" s="162" t="n">
        <f aca="false">SUM(H589:S589)</f>
        <v>100</v>
      </c>
      <c r="U589" s="164" t="str">
        <f aca="false">CONCATENATE(D589,G589)</f>
        <v>16208CONSTRUÇÃO DA BARRAGEM MILAGRES</v>
      </c>
      <c r="V589" s="162" t="str">
        <f aca="false">VLOOKUP(U589,PRODUTOS!N:O,2,0)</f>
        <v>CONSTRUÇÃO DA BARRAGEM MILAGRES</v>
      </c>
      <c r="W589" s="162" t="str">
        <f aca="false">VLOOKUP(U589,PRODUTOS!N:Q,3,0)</f>
        <v>PERCENTUAL</v>
      </c>
      <c r="X589" s="162" t="n">
        <f aca="false">VLOOKUP(U589,PRODUTOS!N:Q,4,0)</f>
        <v>50</v>
      </c>
      <c r="Y589" s="165" t="n">
        <f aca="false">X589/T589</f>
        <v>0.5</v>
      </c>
      <c r="Z589" s="162"/>
      <c r="AA589" s="162"/>
      <c r="AB589" s="162"/>
    </row>
    <row r="590" customFormat="false" ht="15" hidden="false" customHeight="false" outlineLevel="0" collapsed="false">
      <c r="A590" s="43" t="n">
        <v>21</v>
      </c>
      <c r="B590" s="1" t="s">
        <v>1160</v>
      </c>
      <c r="C590" s="1" t="n">
        <v>1534</v>
      </c>
      <c r="D590" s="1" t="n">
        <v>16208</v>
      </c>
      <c r="E590" s="114" t="s">
        <v>1144</v>
      </c>
      <c r="F590" s="162" t="n">
        <v>576598000</v>
      </c>
      <c r="G590" s="0" t="s">
        <v>1179</v>
      </c>
      <c r="H590" s="166"/>
      <c r="I590" s="162"/>
      <c r="J590" s="0"/>
      <c r="K590" s="0"/>
      <c r="L590" s="0"/>
      <c r="M590" s="0"/>
      <c r="N590" s="0"/>
      <c r="O590" s="162" t="n">
        <v>100</v>
      </c>
      <c r="P590" s="0"/>
      <c r="Q590" s="0"/>
      <c r="R590" s="0"/>
      <c r="S590" s="0"/>
      <c r="T590" s="162" t="n">
        <f aca="false">SUM(H590:S590)</f>
        <v>100</v>
      </c>
      <c r="U590" s="164" t="str">
        <f aca="false">CONCATENATE(D590,G590)</f>
        <v>16208CONSTRUÇÃO DA BARRAGEM RIACHO FUNDO</v>
      </c>
      <c r="V590" s="162" t="str">
        <f aca="false">VLOOKUP(U590,PRODUTOS!N:O,2,0)</f>
        <v>CONSTRUÇÃO DA BARRAGEM RIACHO FUNDO</v>
      </c>
      <c r="W590" s="162" t="str">
        <f aca="false">VLOOKUP(U590,PRODUTOS!N:Q,3,0)</f>
        <v>PERCENTUAL</v>
      </c>
      <c r="X590" s="162" t="n">
        <f aca="false">VLOOKUP(U590,PRODUTOS!N:Q,4,0)</f>
        <v>10</v>
      </c>
      <c r="Y590" s="165" t="n">
        <f aca="false">X590/T590</f>
        <v>0.1</v>
      </c>
      <c r="Z590" s="162"/>
      <c r="AA590" s="162"/>
      <c r="AB590" s="162"/>
    </row>
    <row r="591" customFormat="false" ht="15" hidden="false" customHeight="false" outlineLevel="0" collapsed="false">
      <c r="A591" s="43" t="n">
        <v>21</v>
      </c>
      <c r="B591" s="1" t="s">
        <v>1160</v>
      </c>
      <c r="C591" s="1" t="n">
        <v>1534</v>
      </c>
      <c r="D591" s="1" t="n">
        <v>16208</v>
      </c>
      <c r="E591" s="114" t="s">
        <v>1144</v>
      </c>
      <c r="F591" s="162" t="n">
        <v>576598000</v>
      </c>
      <c r="G591" s="0" t="s">
        <v>1185</v>
      </c>
      <c r="H591" s="166"/>
      <c r="I591" s="162"/>
      <c r="J591" s="0"/>
      <c r="K591" s="0"/>
      <c r="L591" s="0"/>
      <c r="M591" s="0"/>
      <c r="N591" s="0"/>
      <c r="O591" s="0"/>
      <c r="P591" s="0"/>
      <c r="Q591" s="0"/>
      <c r="R591" s="162" t="n">
        <v>100</v>
      </c>
      <c r="S591" s="0"/>
      <c r="T591" s="162" t="n">
        <f aca="false">SUM(H591:S591)</f>
        <v>100</v>
      </c>
      <c r="U591" s="164" t="str">
        <f aca="false">CONCATENATE(D591,G591)</f>
        <v>16208CONSTRUÇÃO DA BARRAGEM VEREDA GRANDE</v>
      </c>
      <c r="V591" s="162" t="str">
        <f aca="false">VLOOKUP(U591,PRODUTOS!N:O,2,0)</f>
        <v>CONSTRUÇÃO DA BARRAGEM VEREDA GRANDE</v>
      </c>
      <c r="W591" s="162" t="str">
        <f aca="false">VLOOKUP(U591,PRODUTOS!N:Q,3,0)</f>
        <v>PERCENTUAL</v>
      </c>
      <c r="X591" s="162" t="n">
        <f aca="false">VLOOKUP(U591,PRODUTOS!N:Q,4,0)</f>
        <v>10</v>
      </c>
      <c r="Y591" s="165" t="n">
        <f aca="false">X591/T591</f>
        <v>0.1</v>
      </c>
      <c r="Z591" s="162"/>
      <c r="AA591" s="162"/>
      <c r="AB591" s="162"/>
    </row>
    <row r="592" customFormat="false" ht="15" hidden="false" customHeight="false" outlineLevel="0" collapsed="false">
      <c r="A592" s="43" t="n">
        <v>21</v>
      </c>
      <c r="B592" s="1" t="s">
        <v>1160</v>
      </c>
      <c r="C592" s="1" t="n">
        <v>1534</v>
      </c>
      <c r="D592" s="1" t="n">
        <v>16208</v>
      </c>
      <c r="E592" s="114" t="s">
        <v>1144</v>
      </c>
      <c r="F592" s="162" t="n">
        <v>576598000</v>
      </c>
      <c r="G592" s="0" t="s">
        <v>1176</v>
      </c>
      <c r="H592" s="166"/>
      <c r="I592" s="162"/>
      <c r="J592" s="0"/>
      <c r="K592" s="0"/>
      <c r="L592" s="0"/>
      <c r="M592" s="0"/>
      <c r="N592" s="0"/>
      <c r="O592" s="0"/>
      <c r="P592" s="0"/>
      <c r="Q592" s="0"/>
      <c r="R592" s="0"/>
      <c r="S592" s="162" t="n">
        <v>100</v>
      </c>
      <c r="T592" s="162" t="n">
        <f aca="false">SUM(H592:S592)</f>
        <v>100</v>
      </c>
      <c r="U592" s="164" t="str">
        <f aca="false">CONCATENATE(D592,G592)</f>
        <v>16208CONSTRUÇÃO DA BARRAGENS DO RANGEL</v>
      </c>
      <c r="V592" s="162" t="str">
        <f aca="false">VLOOKUP(U592,PRODUTOS!N:O,2,0)</f>
        <v>CONSTRUÇÃO DA BARRAGENS DO RANGEL</v>
      </c>
      <c r="W592" s="162" t="str">
        <f aca="false">VLOOKUP(U592,PRODUTOS!N:Q,3,0)</f>
        <v>PERCENTUAL</v>
      </c>
      <c r="X592" s="162" t="n">
        <f aca="false">VLOOKUP(U592,PRODUTOS!N:Q,4,0)</f>
        <v>10</v>
      </c>
      <c r="Y592" s="165" t="n">
        <f aca="false">X592/T592</f>
        <v>0.1</v>
      </c>
      <c r="Z592" s="162"/>
      <c r="AA592" s="162"/>
      <c r="AB592" s="162"/>
    </row>
    <row r="593" customFormat="false" ht="15" hidden="false" customHeight="false" outlineLevel="0" collapsed="false">
      <c r="A593" s="43" t="n">
        <v>21</v>
      </c>
      <c r="B593" s="1" t="s">
        <v>1160</v>
      </c>
      <c r="C593" s="1" t="n">
        <v>1534</v>
      </c>
      <c r="D593" s="1" t="n">
        <v>16208</v>
      </c>
      <c r="E593" s="114" t="s">
        <v>1144</v>
      </c>
      <c r="F593" s="162" t="n">
        <v>576598000</v>
      </c>
      <c r="G593" s="0" t="s">
        <v>1182</v>
      </c>
      <c r="H593" s="166"/>
      <c r="I593" s="162"/>
      <c r="J593" s="162" t="n">
        <v>100</v>
      </c>
      <c r="K593" s="0"/>
      <c r="L593" s="0"/>
      <c r="M593" s="0"/>
      <c r="N593" s="0"/>
      <c r="O593" s="0"/>
      <c r="P593" s="0"/>
      <c r="Q593" s="0"/>
      <c r="R593" s="0"/>
      <c r="S593" s="0"/>
      <c r="T593" s="162" t="n">
        <f aca="false">SUM(H593:S593)</f>
        <v>100</v>
      </c>
      <c r="U593" s="164" t="str">
        <f aca="false">CONCATENATE(D593,G593)</f>
        <v>16208CONSTRUÇÃO DA BARRAGENS TINGUIS - EXECUÇÃO</v>
      </c>
      <c r="V593" s="162" t="str">
        <f aca="false">VLOOKUP(U593,PRODUTOS!N:O,2,0)</f>
        <v>CONSTRUÇÃO DA BARRAGENS TINGUIS - EXECUÇÃO</v>
      </c>
      <c r="W593" s="162" t="str">
        <f aca="false">VLOOKUP(U593,PRODUTOS!N:Q,3,0)</f>
        <v>PERCENTUAL</v>
      </c>
      <c r="X593" s="162" t="n">
        <f aca="false">VLOOKUP(U593,PRODUTOS!N:Q,4,0)</f>
        <v>50</v>
      </c>
      <c r="Y593" s="165" t="n">
        <f aca="false">X593/T593</f>
        <v>0.5</v>
      </c>
      <c r="Z593" s="162"/>
      <c r="AA593" s="162"/>
      <c r="AB593" s="162"/>
    </row>
    <row r="594" customFormat="false" ht="15" hidden="false" customHeight="false" outlineLevel="0" collapsed="false">
      <c r="A594" s="43" t="n">
        <v>21</v>
      </c>
      <c r="B594" s="1" t="s">
        <v>1188</v>
      </c>
      <c r="C594" s="1" t="n">
        <v>1535</v>
      </c>
      <c r="D594" s="1" t="n">
        <v>16208</v>
      </c>
      <c r="E594" s="114" t="s">
        <v>1144</v>
      </c>
      <c r="F594" s="162" t="n">
        <v>800000</v>
      </c>
      <c r="G594" s="0" t="s">
        <v>1189</v>
      </c>
      <c r="H594" s="166"/>
      <c r="I594" s="162"/>
      <c r="J594" s="0"/>
      <c r="K594" s="0"/>
      <c r="L594" s="0"/>
      <c r="M594" s="0"/>
      <c r="N594" s="0"/>
      <c r="O594" s="162" t="n">
        <v>100</v>
      </c>
      <c r="P594" s="0"/>
      <c r="Q594" s="0"/>
      <c r="R594" s="0"/>
      <c r="S594" s="0"/>
      <c r="T594" s="162" t="n">
        <f aca="false">SUM(H594:S594)</f>
        <v>100</v>
      </c>
      <c r="U594" s="164" t="str">
        <f aca="false">CONCATENATE(D594,G594)</f>
        <v>16208CONSTRUÇÃO DA ESTAÇÃO DE PISCICULTURA NA BARRAGEM SALINAS</v>
      </c>
      <c r="V594" s="162" t="str">
        <f aca="false">VLOOKUP(U594,PRODUTOS!N:O,2,0)</f>
        <v>CONSTRUÇÃO DA ESTAÇÃO DE PISCICULTURA NA BARRAGEM SALINAS</v>
      </c>
      <c r="W594" s="162" t="str">
        <f aca="false">VLOOKUP(U594,PRODUTOS!N:Q,3,0)</f>
        <v>PERCENTUAL</v>
      </c>
      <c r="X594" s="162" t="n">
        <f aca="false">VLOOKUP(U594,PRODUTOS!N:Q,4,0)</f>
        <v>10</v>
      </c>
      <c r="Y594" s="165" t="n">
        <f aca="false">X594/T594</f>
        <v>0.1</v>
      </c>
      <c r="Z594" s="162"/>
      <c r="AA594" s="162"/>
      <c r="AB594" s="162"/>
    </row>
    <row r="595" customFormat="false" ht="15" hidden="false" customHeight="false" outlineLevel="0" collapsed="false">
      <c r="A595" s="43" t="n">
        <v>21</v>
      </c>
      <c r="B595" s="1" t="s">
        <v>1160</v>
      </c>
      <c r="C595" s="1" t="n">
        <v>1534</v>
      </c>
      <c r="D595" s="1" t="n">
        <v>16208</v>
      </c>
      <c r="E595" s="114" t="s">
        <v>1144</v>
      </c>
      <c r="F595" s="162" t="n">
        <v>576598000</v>
      </c>
      <c r="G595" s="0" t="s">
        <v>1167</v>
      </c>
      <c r="H595" s="166"/>
      <c r="I595" s="162"/>
      <c r="J595" s="0"/>
      <c r="K595" s="162" t="n">
        <v>100</v>
      </c>
      <c r="L595" s="0"/>
      <c r="M595" s="0"/>
      <c r="N595" s="0"/>
      <c r="O595" s="0"/>
      <c r="P595" s="0"/>
      <c r="Q595" s="0"/>
      <c r="R595" s="0"/>
      <c r="S595" s="0"/>
      <c r="T595" s="162" t="n">
        <f aca="false">SUM(H595:S595)</f>
        <v>100</v>
      </c>
      <c r="U595" s="164" t="str">
        <f aca="false">CONCATENATE(D595,G595)</f>
        <v>16208CONSTRUÇÃO DE BARRAGEM DE CASTELO</v>
      </c>
      <c r="V595" s="162" t="str">
        <f aca="false">VLOOKUP(U595,PRODUTOS!N:O,2,0)</f>
        <v>CONSTRUÇÃO DE BARRAGEM DE CASTELO</v>
      </c>
      <c r="W595" s="162" t="str">
        <f aca="false">VLOOKUP(U595,PRODUTOS!N:Q,3,0)</f>
        <v>PERCENTUAL</v>
      </c>
      <c r="X595" s="162" t="n">
        <f aca="false">VLOOKUP(U595,PRODUTOS!N:Q,4,0)</f>
        <v>50</v>
      </c>
      <c r="Y595" s="165" t="n">
        <f aca="false">X595/T595</f>
        <v>0.5</v>
      </c>
      <c r="Z595" s="162"/>
      <c r="AA595" s="162"/>
      <c r="AB595" s="162"/>
    </row>
    <row r="596" customFormat="false" ht="15" hidden="false" customHeight="false" outlineLevel="0" collapsed="false">
      <c r="A596" s="43" t="n">
        <v>21</v>
      </c>
      <c r="B596" s="1" t="s">
        <v>1160</v>
      </c>
      <c r="C596" s="1" t="n">
        <v>1534</v>
      </c>
      <c r="D596" s="1" t="n">
        <v>16208</v>
      </c>
      <c r="E596" s="114" t="s">
        <v>1144</v>
      </c>
      <c r="F596" s="162" t="n">
        <v>576598000</v>
      </c>
      <c r="G596" s="0" t="s">
        <v>1170</v>
      </c>
      <c r="H596" s="166"/>
      <c r="I596" s="162" t="n">
        <v>100</v>
      </c>
      <c r="J596" s="0"/>
      <c r="K596" s="0"/>
      <c r="L596" s="0"/>
      <c r="M596" s="0"/>
      <c r="N596" s="0"/>
      <c r="O596" s="0"/>
      <c r="P596" s="0"/>
      <c r="Q596" s="0"/>
      <c r="R596" s="0"/>
      <c r="S596" s="0"/>
      <c r="T596" s="162" t="n">
        <f aca="false">SUM(H596:S596)</f>
        <v>100</v>
      </c>
      <c r="U596" s="164" t="str">
        <f aca="false">CONCATENATE(D596,G596)</f>
        <v>16208CONSTRUÇÃO DE BARRAGEM DE NOVO ALGODÕES</v>
      </c>
      <c r="V596" s="162" t="str">
        <f aca="false">VLOOKUP(U596,PRODUTOS!N:O,2,0)</f>
        <v>CONSTRUÇÃO DE BARRAGEM DE NOVO ALGODÕES</v>
      </c>
      <c r="W596" s="162" t="str">
        <f aca="false">VLOOKUP(U596,PRODUTOS!N:Q,3,0)</f>
        <v>PERCENTUAL</v>
      </c>
      <c r="X596" s="162" t="n">
        <f aca="false">VLOOKUP(U596,PRODUTOS!N:Q,4,0)</f>
        <v>50</v>
      </c>
      <c r="Y596" s="165" t="n">
        <f aca="false">X596/T596</f>
        <v>0.5</v>
      </c>
      <c r="Z596" s="162"/>
      <c r="AA596" s="162"/>
      <c r="AB596" s="162"/>
    </row>
    <row r="597" customFormat="false" ht="15" hidden="false" customHeight="false" outlineLevel="0" collapsed="false">
      <c r="A597" s="43" t="n">
        <v>21</v>
      </c>
      <c r="B597" s="1" t="s">
        <v>1196</v>
      </c>
      <c r="C597" s="1" t="n">
        <v>1536</v>
      </c>
      <c r="D597" s="1" t="n">
        <v>16208</v>
      </c>
      <c r="E597" s="114" t="s">
        <v>1144</v>
      </c>
      <c r="F597" s="162" t="n">
        <v>12000000</v>
      </c>
      <c r="G597" s="0" t="s">
        <v>1195</v>
      </c>
      <c r="H597" s="166"/>
      <c r="I597" s="162"/>
      <c r="J597" s="0"/>
      <c r="K597" s="0"/>
      <c r="L597" s="0"/>
      <c r="M597" s="0"/>
      <c r="N597" s="0"/>
      <c r="O597" s="162" t="n">
        <v>100</v>
      </c>
      <c r="P597" s="0"/>
      <c r="Q597" s="0"/>
      <c r="R597" s="0"/>
      <c r="S597" s="0"/>
      <c r="T597" s="162" t="n">
        <f aca="false">SUM(H597:S597)</f>
        <v>100</v>
      </c>
      <c r="U597" s="164" t="str">
        <f aca="false">CONCATENATE(D597,G597)</f>
        <v>16208CONSTRUÇÃO DE GALERIA PLUVIAL</v>
      </c>
      <c r="V597" s="162" t="str">
        <f aca="false">VLOOKUP(U597,PRODUTOS!N:O,2,0)</f>
        <v>CONSTRUÇÃO DE GALERIA PLUVIAL</v>
      </c>
      <c r="W597" s="162" t="str">
        <f aca="false">VLOOKUP(U597,PRODUTOS!N:Q,3,0)</f>
        <v>PERCENTUAL</v>
      </c>
      <c r="X597" s="162" t="n">
        <f aca="false">VLOOKUP(U597,PRODUTOS!N:Q,4,0)</f>
        <v>25</v>
      </c>
      <c r="Y597" s="165" t="n">
        <f aca="false">X597/T597</f>
        <v>0.25</v>
      </c>
      <c r="Z597" s="162"/>
      <c r="AA597" s="162"/>
      <c r="AB597" s="162"/>
    </row>
    <row r="598" customFormat="false" ht="15" hidden="false" customHeight="false" outlineLevel="0" collapsed="false">
      <c r="A598" s="43" t="n">
        <v>21</v>
      </c>
      <c r="B598" s="1" t="s">
        <v>1151</v>
      </c>
      <c r="C598" s="1" t="n">
        <v>1533</v>
      </c>
      <c r="D598" s="1" t="n">
        <v>16208</v>
      </c>
      <c r="E598" s="114" t="s">
        <v>1144</v>
      </c>
      <c r="F598" s="162" t="n">
        <v>4520000</v>
      </c>
      <c r="G598" s="0" t="s">
        <v>1204</v>
      </c>
      <c r="H598" s="166"/>
      <c r="I598" s="162"/>
      <c r="J598" s="0"/>
      <c r="K598" s="0"/>
      <c r="L598" s="0"/>
      <c r="M598" s="162" t="n">
        <v>100</v>
      </c>
      <c r="N598" s="0"/>
      <c r="O598" s="0"/>
      <c r="P598" s="0"/>
      <c r="Q598" s="0"/>
      <c r="R598" s="0"/>
      <c r="S598" s="0"/>
      <c r="T598" s="162" t="n">
        <f aca="false">SUM(H598:S598)</f>
        <v>100</v>
      </c>
      <c r="U598" s="164" t="str">
        <f aca="false">CONCATENATE(D598,G598)</f>
        <v>16208CONSTRUÇÃO DE SISTEMA ADUTOR DE MESA DE PEDRA</v>
      </c>
      <c r="V598" s="162" t="str">
        <f aca="false">VLOOKUP(U598,PRODUTOS!N:O,2,0)</f>
        <v>CONSTRUÇÃO DE SISTEMA ADUTOR DE MESA DE PEDRA</v>
      </c>
      <c r="W598" s="162" t="str">
        <f aca="false">VLOOKUP(U598,PRODUTOS!N:Q,3,0)</f>
        <v>PERCENTUAL</v>
      </c>
      <c r="X598" s="162" t="n">
        <f aca="false">VLOOKUP(U598,PRODUTOS!N:Q,4,0)</f>
        <v>10</v>
      </c>
      <c r="Y598" s="165" t="n">
        <f aca="false">X598/T598</f>
        <v>0.1</v>
      </c>
      <c r="Z598" s="162"/>
      <c r="AA598" s="162"/>
      <c r="AB598" s="162"/>
    </row>
    <row r="599" customFormat="false" ht="15" hidden="false" customHeight="false" outlineLevel="0" collapsed="false">
      <c r="A599" s="43" t="n">
        <v>21</v>
      </c>
      <c r="B599" s="1" t="s">
        <v>1188</v>
      </c>
      <c r="C599" s="1" t="n">
        <v>1535</v>
      </c>
      <c r="D599" s="1" t="n">
        <v>16208</v>
      </c>
      <c r="E599" s="114" t="s">
        <v>1144</v>
      </c>
      <c r="F599" s="162" t="n">
        <v>800000</v>
      </c>
      <c r="G599" s="0" t="s">
        <v>1199</v>
      </c>
      <c r="H599" s="163" t="n">
        <v>11</v>
      </c>
      <c r="I599" s="162"/>
      <c r="J599" s="0"/>
      <c r="K599" s="0"/>
      <c r="L599" s="0"/>
      <c r="M599" s="0"/>
      <c r="N599" s="0"/>
      <c r="O599" s="0"/>
      <c r="P599" s="0"/>
      <c r="Q599" s="0"/>
      <c r="R599" s="0"/>
      <c r="S599" s="0"/>
      <c r="T599" s="162" t="n">
        <f aca="false">SUM(H599:S599)</f>
        <v>11</v>
      </c>
      <c r="U599" s="164" t="str">
        <f aca="false">CONCATENATE(D599,G599)</f>
        <v>16208CONSTRUÇÃO DE TANQUES PARA CRIAÇÃO DE PEIXES</v>
      </c>
      <c r="V599" s="162" t="str">
        <f aca="false">VLOOKUP(U599,PRODUTOS!N:O,2,0)</f>
        <v>CONSTRUÇÃO DE TANQUES PARA CRIAÇÃO DE PEIXES</v>
      </c>
      <c r="W599" s="162" t="str">
        <f aca="false">VLOOKUP(U599,PRODUTOS!N:Q,3,0)</f>
        <v>UNIDADE</v>
      </c>
      <c r="X599" s="162" t="n">
        <f aca="false">VLOOKUP(U599,PRODUTOS!N:Q,4,0)</f>
        <v>10</v>
      </c>
      <c r="Y599" s="165" t="n">
        <f aca="false">X599/T599</f>
        <v>0.909090909090909</v>
      </c>
      <c r="Z599" s="162"/>
      <c r="AA599" s="162"/>
      <c r="AB599" s="162"/>
    </row>
    <row r="600" customFormat="false" ht="15" hidden="false" customHeight="false" outlineLevel="0" collapsed="false">
      <c r="A600" s="43" t="n">
        <v>21</v>
      </c>
      <c r="B600" s="1" t="s">
        <v>1151</v>
      </c>
      <c r="C600" s="1" t="n">
        <v>1533</v>
      </c>
      <c r="D600" s="1" t="n">
        <v>16208</v>
      </c>
      <c r="E600" s="114" t="s">
        <v>1144</v>
      </c>
      <c r="F600" s="162" t="n">
        <v>4520000</v>
      </c>
      <c r="G600" s="0" t="s">
        <v>1201</v>
      </c>
      <c r="H600" s="166"/>
      <c r="I600" s="162"/>
      <c r="J600" s="0"/>
      <c r="K600" s="0"/>
      <c r="L600" s="0"/>
      <c r="M600" s="162" t="n">
        <v>100</v>
      </c>
      <c r="N600" s="0"/>
      <c r="O600" s="0"/>
      <c r="P600" s="0"/>
      <c r="Q600" s="0"/>
      <c r="R600" s="0"/>
      <c r="S600" s="0"/>
      <c r="T600" s="162" t="n">
        <f aca="false">SUM(H600:S600)</f>
        <v>100</v>
      </c>
      <c r="U600" s="164" t="str">
        <f aca="false">CONCATENATE(D600,G600)</f>
        <v>16208CONSTRUÇÃO DO SISTEMA ADUTOR DA BARRAGEM DE SANTA CRUZ DOS MILAGRES</v>
      </c>
      <c r="V600" s="162" t="str">
        <f aca="false">VLOOKUP(U600,PRODUTOS!N:O,2,0)</f>
        <v>CONSTRUÇÃO DO SISTEMA ADUTOR DA BARRAGEM DE SANTA CRUZ DOS MILAGRES</v>
      </c>
      <c r="W600" s="162" t="str">
        <f aca="false">VLOOKUP(U600,PRODUTOS!N:Q,3,0)</f>
        <v>PERCENTUAL</v>
      </c>
      <c r="X600" s="162" t="n">
        <f aca="false">VLOOKUP(U600,PRODUTOS!N:Q,4,0)</f>
        <v>20</v>
      </c>
      <c r="Y600" s="165" t="n">
        <f aca="false">X600/T600</f>
        <v>0.2</v>
      </c>
      <c r="Z600" s="162"/>
      <c r="AA600" s="162"/>
      <c r="AB600" s="162"/>
    </row>
    <row r="601" customFormat="false" ht="15" hidden="false" customHeight="false" outlineLevel="0" collapsed="false">
      <c r="A601" s="43" t="n">
        <v>21</v>
      </c>
      <c r="B601" s="1" t="s">
        <v>1196</v>
      </c>
      <c r="C601" s="1" t="n">
        <v>1536</v>
      </c>
      <c r="D601" s="1" t="n">
        <v>16208</v>
      </c>
      <c r="E601" s="114" t="s">
        <v>1144</v>
      </c>
      <c r="F601" s="162" t="n">
        <v>12000000</v>
      </c>
      <c r="G601" s="0" t="s">
        <v>1206</v>
      </c>
      <c r="H601" s="163" t="n">
        <v>100</v>
      </c>
      <c r="I601" s="162"/>
      <c r="J601" s="0"/>
      <c r="K601" s="0"/>
      <c r="L601" s="0"/>
      <c r="M601" s="0"/>
      <c r="N601" s="0"/>
      <c r="O601" s="0"/>
      <c r="P601" s="0"/>
      <c r="Q601" s="0"/>
      <c r="R601" s="0"/>
      <c r="S601" s="0"/>
      <c r="T601" s="162" t="n">
        <f aca="false">SUM(H601:S601)</f>
        <v>100</v>
      </c>
      <c r="U601" s="164" t="str">
        <f aca="false">CONCATENATE(D601,G601)</f>
        <v>16208CONSTRUÇÃO E RECUPERAÇÃO DE OBRAS DE URBANIZAÇÃO, DRENAGEM E TERRAPLANAGEM</v>
      </c>
      <c r="V601" s="162" t="str">
        <f aca="false">VLOOKUP(U601,PRODUTOS!N:O,2,0)</f>
        <v>CONSTRUÇÃO E RECUPERAÇÃO DE OBRAS DE URBANIZAÇÃO, DRENAGEM E TERRAPLANAGEM</v>
      </c>
      <c r="W601" s="162" t="str">
        <f aca="false">VLOOKUP(U601,PRODUTOS!N:Q,3,0)</f>
        <v>% EXECUTADO</v>
      </c>
      <c r="X601" s="162" t="n">
        <f aca="false">VLOOKUP(U601,PRODUTOS!N:Q,4,0)</f>
        <v>25</v>
      </c>
      <c r="Y601" s="165" t="n">
        <f aca="false">X601/T601</f>
        <v>0.25</v>
      </c>
      <c r="Z601" s="162"/>
      <c r="AA601" s="162"/>
      <c r="AB601" s="162"/>
    </row>
    <row r="602" customFormat="false" ht="15" hidden="false" customHeight="false" outlineLevel="0" collapsed="false">
      <c r="A602" s="43" t="n">
        <v>21</v>
      </c>
      <c r="B602" s="1" t="s">
        <v>1208</v>
      </c>
      <c r="C602" s="1" t="n">
        <v>1556</v>
      </c>
      <c r="D602" s="1" t="n">
        <v>16208</v>
      </c>
      <c r="E602" s="114" t="s">
        <v>1144</v>
      </c>
      <c r="F602" s="162" t="n">
        <v>10000000</v>
      </c>
      <c r="G602" s="0" t="s">
        <v>1218</v>
      </c>
      <c r="H602" s="163" t="n">
        <v>100</v>
      </c>
      <c r="I602" s="162"/>
      <c r="J602" s="0"/>
      <c r="K602" s="0"/>
      <c r="L602" s="0"/>
      <c r="M602" s="0"/>
      <c r="N602" s="0"/>
      <c r="O602" s="0"/>
      <c r="P602" s="0"/>
      <c r="Q602" s="0"/>
      <c r="R602" s="0"/>
      <c r="S602" s="0"/>
      <c r="T602" s="162" t="n">
        <f aca="false">SUM(H602:S602)</f>
        <v>100</v>
      </c>
      <c r="U602" s="164" t="str">
        <f aca="false">CONCATENATE(D602,G602)</f>
        <v>16208DOTAR O ESTADO COM PROJETOS DE INFRAESTRUTURAS BÁSICAS URBANA E RURAL</v>
      </c>
      <c r="V602" s="162" t="str">
        <f aca="false">VLOOKUP(U602,PRODUTOS!N:O,2,0)</f>
        <v>DOTAR O ESTADO COM PROJETOS DE INFRAESTRUTURAS BÁSICAS URBANA E RURAL</v>
      </c>
      <c r="W602" s="162" t="str">
        <f aca="false">VLOOKUP(U602,PRODUTOS!N:Q,3,0)</f>
        <v>% EXECUTADO</v>
      </c>
      <c r="X602" s="162" t="n">
        <f aca="false">VLOOKUP(U602,PRODUTOS!N:Q,4,0)</f>
        <v>20</v>
      </c>
      <c r="Y602" s="165" t="n">
        <f aca="false">X602/T602</f>
        <v>0.2</v>
      </c>
      <c r="Z602" s="162"/>
      <c r="AA602" s="162"/>
      <c r="AB602" s="162"/>
    </row>
    <row r="603" customFormat="false" ht="15" hidden="false" customHeight="false" outlineLevel="0" collapsed="false">
      <c r="A603" s="43" t="n">
        <v>21</v>
      </c>
      <c r="B603" s="1" t="s">
        <v>1208</v>
      </c>
      <c r="C603" s="1" t="n">
        <v>1556</v>
      </c>
      <c r="D603" s="1" t="n">
        <v>16208</v>
      </c>
      <c r="E603" s="114" t="s">
        <v>1144</v>
      </c>
      <c r="F603" s="162" t="n">
        <v>10000000</v>
      </c>
      <c r="G603" s="0" t="s">
        <v>1209</v>
      </c>
      <c r="H603" s="163" t="n">
        <v>100</v>
      </c>
      <c r="I603" s="162"/>
      <c r="J603" s="0"/>
      <c r="K603" s="0"/>
      <c r="L603" s="0"/>
      <c r="M603" s="0"/>
      <c r="N603" s="0"/>
      <c r="O603" s="0"/>
      <c r="P603" s="0"/>
      <c r="Q603" s="0"/>
      <c r="R603" s="0"/>
      <c r="S603" s="0"/>
      <c r="T603" s="162" t="n">
        <f aca="false">SUM(H603:S603)</f>
        <v>100</v>
      </c>
      <c r="U603" s="164" t="str">
        <f aca="false">CONCATENATE(D603,G603)</f>
        <v>16208EMPRESA DE CONSULTORIA CONTRATADA PARA A ELABORAÇÃO DE PROJETOS BÁSICOS E EXECUTIVOS</v>
      </c>
      <c r="V603" s="162" t="str">
        <f aca="false">VLOOKUP(U603,PRODUTOS!N:O,2,0)</f>
        <v>EMPRESA DE CONSULTORIA CONTRATADA PARA A ELABORAÇÃO DE PROJETOS BÁSICOS E EXECUTIVOS</v>
      </c>
      <c r="W603" s="162" t="str">
        <f aca="false">VLOOKUP(U603,PRODUTOS!N:Q,3,0)</f>
        <v>PERCENTUAL</v>
      </c>
      <c r="X603" s="162" t="n">
        <f aca="false">VLOOKUP(U603,PRODUTOS!N:Q,4,0)</f>
        <v>50</v>
      </c>
      <c r="Y603" s="165" t="n">
        <f aca="false">X603/T603</f>
        <v>0.5</v>
      </c>
      <c r="Z603" s="162"/>
      <c r="AA603" s="162"/>
      <c r="AB603" s="162"/>
    </row>
    <row r="604" customFormat="false" ht="15" hidden="false" customHeight="false" outlineLevel="0" collapsed="false">
      <c r="A604" s="43" t="n">
        <v>21</v>
      </c>
      <c r="B604" s="1" t="s">
        <v>1188</v>
      </c>
      <c r="C604" s="1" t="n">
        <v>1535</v>
      </c>
      <c r="D604" s="1" t="n">
        <v>16208</v>
      </c>
      <c r="E604" s="114" t="s">
        <v>1144</v>
      </c>
      <c r="F604" s="162" t="n">
        <v>800000</v>
      </c>
      <c r="G604" s="0" t="s">
        <v>1220</v>
      </c>
      <c r="H604" s="163" t="n">
        <v>80</v>
      </c>
      <c r="I604" s="162"/>
      <c r="J604" s="0"/>
      <c r="K604" s="0"/>
      <c r="L604" s="0"/>
      <c r="M604" s="0"/>
      <c r="N604" s="0"/>
      <c r="O604" s="0"/>
      <c r="P604" s="0"/>
      <c r="Q604" s="0"/>
      <c r="R604" s="0"/>
      <c r="S604" s="0"/>
      <c r="T604" s="162" t="n">
        <f aca="false">SUM(H604:S604)</f>
        <v>80</v>
      </c>
      <c r="U604" s="164" t="str">
        <f aca="false">CONCATENATE(D604,G604)</f>
        <v>16208ESTAÇÃO DE PISCICULTURA IMPLANTADA NO ESTADO</v>
      </c>
      <c r="V604" s="162" t="str">
        <f aca="false">VLOOKUP(U604,PRODUTOS!N:O,2,0)</f>
        <v>ESTAÇÃO DE PISCICULTURA IMPLANTADA NO ESTADO</v>
      </c>
      <c r="W604" s="162" t="str">
        <f aca="false">VLOOKUP(U604,PRODUTOS!N:Q,3,0)</f>
        <v>% EXECUTADO</v>
      </c>
      <c r="X604" s="162" t="n">
        <f aca="false">VLOOKUP(U604,PRODUTOS!N:Q,4,0)</f>
        <v>10</v>
      </c>
      <c r="Y604" s="165" t="n">
        <f aca="false">X604/T604</f>
        <v>0.125</v>
      </c>
      <c r="Z604" s="162"/>
      <c r="AA604" s="162"/>
      <c r="AB604" s="162"/>
    </row>
    <row r="605" customFormat="false" ht="15" hidden="false" customHeight="false" outlineLevel="0" collapsed="false">
      <c r="A605" s="43" t="n">
        <v>21</v>
      </c>
      <c r="B605" s="1" t="s">
        <v>1192</v>
      </c>
      <c r="C605" s="1" t="n">
        <v>1599</v>
      </c>
      <c r="D605" s="1" t="n">
        <v>16208</v>
      </c>
      <c r="E605" s="114" t="s">
        <v>1144</v>
      </c>
      <c r="F605" s="162" t="n">
        <v>75000000</v>
      </c>
      <c r="G605" s="0" t="s">
        <v>1193</v>
      </c>
      <c r="H605" s="163" t="n">
        <v>100</v>
      </c>
      <c r="I605" s="162"/>
      <c r="J605" s="0"/>
      <c r="K605" s="0"/>
      <c r="L605" s="0"/>
      <c r="M605" s="0"/>
      <c r="N605" s="0"/>
      <c r="O605" s="0"/>
      <c r="P605" s="0"/>
      <c r="Q605" s="0"/>
      <c r="R605" s="0"/>
      <c r="S605" s="0"/>
      <c r="T605" s="162" t="n">
        <f aca="false">SUM(H605:S605)</f>
        <v>100</v>
      </c>
      <c r="U605" s="164" t="str">
        <f aca="false">CONCATENATE(D605,G605)</f>
        <v>16208ESTAÇÃO DE TRATAMENTO DE ÁGUA CONSTRUÍDO</v>
      </c>
      <c r="V605" s="162" t="str">
        <f aca="false">VLOOKUP(U605,PRODUTOS!N:O,2,0)</f>
        <v>ESTAÇÃO DE TRATAMENTO DE ÁGUA CONSTRUÍDO</v>
      </c>
      <c r="W605" s="162" t="str">
        <f aca="false">VLOOKUP(U605,PRODUTOS!N:Q,3,0)</f>
        <v>% EXECUTADO</v>
      </c>
      <c r="X605" s="162" t="n">
        <f aca="false">VLOOKUP(U605,PRODUTOS!N:Q,4,0)</f>
        <v>25</v>
      </c>
      <c r="Y605" s="165" t="n">
        <f aca="false">X605/T605</f>
        <v>0.25</v>
      </c>
      <c r="Z605" s="162"/>
      <c r="AA605" s="162"/>
      <c r="AB605" s="162"/>
    </row>
    <row r="606" customFormat="false" ht="15" hidden="false" customHeight="false" outlineLevel="0" collapsed="false">
      <c r="A606" s="43" t="n">
        <v>21</v>
      </c>
      <c r="B606" s="1" t="s">
        <v>1208</v>
      </c>
      <c r="C606" s="1" t="n">
        <v>1556</v>
      </c>
      <c r="D606" s="1" t="n">
        <v>16208</v>
      </c>
      <c r="E606" s="114" t="s">
        <v>1144</v>
      </c>
      <c r="F606" s="162" t="n">
        <v>10000000</v>
      </c>
      <c r="G606" s="0" t="s">
        <v>1213</v>
      </c>
      <c r="H606" s="163" t="n">
        <v>60</v>
      </c>
      <c r="I606" s="162"/>
      <c r="J606" s="0"/>
      <c r="K606" s="0"/>
      <c r="L606" s="0"/>
      <c r="M606" s="0"/>
      <c r="N606" s="0"/>
      <c r="O606" s="0"/>
      <c r="P606" s="0"/>
      <c r="Q606" s="0"/>
      <c r="R606" s="0"/>
      <c r="S606" s="0"/>
      <c r="T606" s="162" t="n">
        <f aca="false">SUM(H606:S606)</f>
        <v>60</v>
      </c>
      <c r="U606" s="164" t="str">
        <f aca="false">CONCATENATE(D606,G606)</f>
        <v>16208ESTUDOS E PROJETOS DE VIABILIDADE HIDROAGRÍCOLA ELABORADOS E EXECUTADOS</v>
      </c>
      <c r="V606" s="162" t="str">
        <f aca="false">VLOOKUP(U606,PRODUTOS!N:O,2,0)</f>
        <v>ESTUDOS E PROJETOS DE VIABILIDADE HIDROAGRÍCOLA ELABORADOS E EXECUTADOS</v>
      </c>
      <c r="W606" s="162" t="str">
        <f aca="false">VLOOKUP(U606,PRODUTOS!N:Q,3,0)</f>
        <v>PERCENTAGEM</v>
      </c>
      <c r="X606" s="162" t="n">
        <f aca="false">VLOOKUP(U606,PRODUTOS!N:Q,4,0)</f>
        <v>10</v>
      </c>
      <c r="Y606" s="165" t="n">
        <f aca="false">X606/T606</f>
        <v>0.166666666666667</v>
      </c>
      <c r="Z606" s="162"/>
      <c r="AA606" s="162"/>
      <c r="AB606" s="162"/>
    </row>
    <row r="607" customFormat="false" ht="15" hidden="false" customHeight="false" outlineLevel="0" collapsed="false">
      <c r="A607" s="43" t="n">
        <v>21</v>
      </c>
      <c r="B607" s="1" t="s">
        <v>1151</v>
      </c>
      <c r="C607" s="1" t="n">
        <v>1533</v>
      </c>
      <c r="D607" s="1" t="n">
        <v>16208</v>
      </c>
      <c r="E607" s="114" t="s">
        <v>1144</v>
      </c>
      <c r="F607" s="162" t="n">
        <v>4520000</v>
      </c>
      <c r="G607" s="0" t="s">
        <v>1152</v>
      </c>
      <c r="H607" s="166"/>
      <c r="I607" s="162"/>
      <c r="J607" s="0"/>
      <c r="K607" s="162" t="n">
        <v>100</v>
      </c>
      <c r="L607" s="0"/>
      <c r="M607" s="0"/>
      <c r="N607" s="0"/>
      <c r="O607" s="0"/>
      <c r="P607" s="0"/>
      <c r="Q607" s="0"/>
      <c r="R607" s="0"/>
      <c r="S607" s="0"/>
      <c r="T607" s="162" t="n">
        <f aca="false">SUM(H607:S607)</f>
        <v>100</v>
      </c>
      <c r="U607" s="164" t="str">
        <f aca="false">CONCATENATE(D607,G607)</f>
        <v>16208MANUTENÇÃO DA ADUTORA DA BARRAGEM CORREDORES</v>
      </c>
      <c r="V607" s="162" t="str">
        <f aca="false">VLOOKUP(U607,PRODUTOS!N:O,2,0)</f>
        <v>MANUTENÇÃO DA ADUTORA DA BARRAGEM CORREDORES</v>
      </c>
      <c r="W607" s="162" t="str">
        <f aca="false">VLOOKUP(U607,PRODUTOS!N:Q,3,0)</f>
        <v>PERCENTUAL</v>
      </c>
      <c r="X607" s="162" t="n">
        <f aca="false">VLOOKUP(U607,PRODUTOS!N:Q,4,0)</f>
        <v>10</v>
      </c>
      <c r="Y607" s="165" t="n">
        <f aca="false">X607/T607</f>
        <v>0.1</v>
      </c>
      <c r="Z607" s="162"/>
      <c r="AA607" s="162"/>
      <c r="AB607" s="162"/>
    </row>
    <row r="608" customFormat="false" ht="15" hidden="false" customHeight="false" outlineLevel="0" collapsed="false">
      <c r="A608" s="43" t="n">
        <v>21</v>
      </c>
      <c r="B608" s="1" t="s">
        <v>1229</v>
      </c>
      <c r="C608" s="1" t="n">
        <v>1632</v>
      </c>
      <c r="D608" s="1" t="n">
        <v>16208</v>
      </c>
      <c r="E608" s="114" t="s">
        <v>1144</v>
      </c>
      <c r="F608" s="162" t="n">
        <v>56600000</v>
      </c>
      <c r="G608" s="0" t="s">
        <v>1230</v>
      </c>
      <c r="H608" s="163" t="n">
        <v>100</v>
      </c>
      <c r="I608" s="162"/>
      <c r="J608" s="0"/>
      <c r="K608" s="0"/>
      <c r="L608" s="0"/>
      <c r="M608" s="0"/>
      <c r="N608" s="0"/>
      <c r="O608" s="0"/>
      <c r="P608" s="0"/>
      <c r="Q608" s="0"/>
      <c r="R608" s="0"/>
      <c r="S608" s="0"/>
      <c r="T608" s="162" t="n">
        <f aca="false">SUM(H608:S608)</f>
        <v>100</v>
      </c>
      <c r="U608" s="164" t="str">
        <f aca="false">CONCATENATE(D608,G608)</f>
        <v>16208PAVIMENTAÇÃO ASFÁLTICA DE RODOVIAS PIAUIENSES REALIZADA</v>
      </c>
      <c r="V608" s="162" t="str">
        <f aca="false">VLOOKUP(U608,PRODUTOS!N:O,2,0)</f>
        <v>PAVIMENTAÇÃO ASFÁLTICA DE RODOVIAS PIAUIENSES REALIZADA</v>
      </c>
      <c r="W608" s="162" t="str">
        <f aca="false">VLOOKUP(U608,PRODUTOS!N:Q,3,0)</f>
        <v>PERCENTUAL</v>
      </c>
      <c r="X608" s="162" t="n">
        <f aca="false">VLOOKUP(U608,PRODUTOS!N:Q,4,0)</f>
        <v>50</v>
      </c>
      <c r="Y608" s="165" t="n">
        <f aca="false">X608/T608</f>
        <v>0.5</v>
      </c>
      <c r="Z608" s="162"/>
      <c r="AA608" s="162"/>
      <c r="AB608" s="162"/>
    </row>
    <row r="609" customFormat="false" ht="15" hidden="false" customHeight="false" outlineLevel="0" collapsed="false">
      <c r="A609" s="43" t="n">
        <v>21</v>
      </c>
      <c r="B609" s="1" t="s">
        <v>1232</v>
      </c>
      <c r="C609" s="1" t="n">
        <v>1633</v>
      </c>
      <c r="D609" s="1" t="n">
        <v>16208</v>
      </c>
      <c r="E609" s="114" t="s">
        <v>1144</v>
      </c>
      <c r="F609" s="162" t="n">
        <v>12000000</v>
      </c>
      <c r="G609" s="0" t="s">
        <v>1233</v>
      </c>
      <c r="H609" s="163" t="n">
        <v>100</v>
      </c>
      <c r="I609" s="162"/>
      <c r="J609" s="0"/>
      <c r="K609" s="0"/>
      <c r="L609" s="0"/>
      <c r="M609" s="0"/>
      <c r="N609" s="0"/>
      <c r="O609" s="0"/>
      <c r="P609" s="0"/>
      <c r="Q609" s="0"/>
      <c r="R609" s="0"/>
      <c r="S609" s="0"/>
      <c r="T609" s="162" t="n">
        <f aca="false">SUM(H609:S609)</f>
        <v>100</v>
      </c>
      <c r="U609" s="164" t="str">
        <f aca="false">CONCATENATE(D609,G609)</f>
        <v>16208PAVIMENTAÇÃO EM PARALELEPÍPEDO CONSTRUÍDA</v>
      </c>
      <c r="V609" s="162" t="str">
        <f aca="false">VLOOKUP(U609,PRODUTOS!N:O,2,0)</f>
        <v>PAVIMENTAÇÃO EM PARALELEPÍPEDO CONSTRUÍDA</v>
      </c>
      <c r="W609" s="162" t="str">
        <f aca="false">VLOOKUP(U609,PRODUTOS!N:Q,3,0)</f>
        <v>PERCENTUAL</v>
      </c>
      <c r="X609" s="162" t="n">
        <f aca="false">VLOOKUP(U609,PRODUTOS!N:Q,4,0)</f>
        <v>50</v>
      </c>
      <c r="Y609" s="165" t="n">
        <f aca="false">X609/T609</f>
        <v>0.5</v>
      </c>
      <c r="Z609" s="162"/>
      <c r="AA609" s="162"/>
      <c r="AB609" s="162"/>
    </row>
    <row r="610" customFormat="false" ht="15" hidden="false" customHeight="false" outlineLevel="0" collapsed="false">
      <c r="A610" s="43" t="n">
        <v>21</v>
      </c>
      <c r="B610" s="1" t="s">
        <v>1208</v>
      </c>
      <c r="C610" s="1" t="n">
        <v>1556</v>
      </c>
      <c r="D610" s="1" t="n">
        <v>16208</v>
      </c>
      <c r="E610" s="114" t="s">
        <v>1144</v>
      </c>
      <c r="F610" s="162" t="n">
        <v>10000000</v>
      </c>
      <c r="G610" s="0" t="s">
        <v>1211</v>
      </c>
      <c r="H610" s="163" t="n">
        <v>50</v>
      </c>
      <c r="I610" s="162"/>
      <c r="J610" s="0"/>
      <c r="K610" s="0"/>
      <c r="L610" s="0"/>
      <c r="M610" s="0"/>
      <c r="N610" s="0"/>
      <c r="O610" s="0"/>
      <c r="P610" s="0"/>
      <c r="Q610" s="0"/>
      <c r="R610" s="0"/>
      <c r="S610" s="0"/>
      <c r="T610" s="162" t="n">
        <f aca="false">SUM(H610:S610)</f>
        <v>50</v>
      </c>
      <c r="U610" s="164" t="str">
        <f aca="false">CONCATENATE(D610,G610)</f>
        <v>16208PROJETOS BÁSICOS DE PEQUENAS BARRAGENS PARA IRRIGAÇÃO E CONTENÇÃO DE CHEIAS ELABORADOS</v>
      </c>
      <c r="V610" s="162" t="str">
        <f aca="false">VLOOKUP(U610,PRODUTOS!N:O,2,0)</f>
        <v>PROJETOS BÁSICOS DE PEQUENAS BARRAGENS PARA IRRIGAÇÃO E CONTENÇÃO DE CHEIAS ELABORADOS</v>
      </c>
      <c r="W610" s="162" t="str">
        <f aca="false">VLOOKUP(U610,PRODUTOS!N:Q,3,0)</f>
        <v>PERCENTAGEM</v>
      </c>
      <c r="X610" s="162" t="n">
        <f aca="false">VLOOKUP(U610,PRODUTOS!N:Q,4,0)</f>
        <v>30</v>
      </c>
      <c r="Y610" s="165" t="n">
        <f aca="false">X610/T610</f>
        <v>0.6</v>
      </c>
      <c r="Z610" s="162"/>
      <c r="AA610" s="162"/>
      <c r="AB610" s="162"/>
    </row>
    <row r="611" customFormat="false" ht="15" hidden="false" customHeight="false" outlineLevel="0" collapsed="false">
      <c r="A611" s="43" t="n">
        <v>21</v>
      </c>
      <c r="B611" s="1" t="s">
        <v>1208</v>
      </c>
      <c r="C611" s="1" t="n">
        <v>1556</v>
      </c>
      <c r="D611" s="1" t="n">
        <v>16208</v>
      </c>
      <c r="E611" s="114" t="s">
        <v>1144</v>
      </c>
      <c r="F611" s="162" t="n">
        <v>10000000</v>
      </c>
      <c r="G611" s="0" t="s">
        <v>1216</v>
      </c>
      <c r="H611" s="163" t="n">
        <v>100</v>
      </c>
      <c r="I611" s="162"/>
      <c r="J611" s="0"/>
      <c r="K611" s="0"/>
      <c r="L611" s="0"/>
      <c r="M611" s="0"/>
      <c r="N611" s="0"/>
      <c r="O611" s="0"/>
      <c r="P611" s="0"/>
      <c r="Q611" s="0"/>
      <c r="R611" s="0"/>
      <c r="S611" s="0"/>
      <c r="T611" s="162" t="n">
        <f aca="false">SUM(H611:S611)</f>
        <v>100</v>
      </c>
      <c r="U611" s="164" t="str">
        <f aca="false">CONCATENATE(D611,G611)</f>
        <v>16208PROJETOS BÁSICOS DE PEQUENAS CENTRAIS HIDRELÉTRICAS PARA BARRAGENS ELABORADOS E EXECUTADOS</v>
      </c>
      <c r="V611" s="162" t="str">
        <f aca="false">VLOOKUP(U611,PRODUTOS!N:O,2,0)</f>
        <v>PROJETOS BÁSICOS DE PEQUENAS CENTRAIS HIDRELÉTRICAS PARA BARRAGENS ELABORADOS E EXECUTADOS</v>
      </c>
      <c r="W611" s="162" t="str">
        <f aca="false">VLOOKUP(U611,PRODUTOS!N:Q,3,0)</f>
        <v>PERCENTAGEM</v>
      </c>
      <c r="X611" s="162" t="n">
        <f aca="false">VLOOKUP(U611,PRODUTOS!N:Q,4,0)</f>
        <v>10</v>
      </c>
      <c r="Y611" s="165" t="n">
        <f aca="false">X611/T611</f>
        <v>0.1</v>
      </c>
      <c r="Z611" s="162"/>
      <c r="AA611" s="162"/>
      <c r="AB611" s="162"/>
    </row>
    <row r="612" customFormat="false" ht="15" hidden="false" customHeight="false" outlineLevel="0" collapsed="false">
      <c r="A612" s="43" t="n">
        <v>21</v>
      </c>
      <c r="B612" s="1" t="s">
        <v>1229</v>
      </c>
      <c r="C612" s="1" t="n">
        <v>1632</v>
      </c>
      <c r="D612" s="1" t="n">
        <v>16208</v>
      </c>
      <c r="E612" s="114" t="s">
        <v>1144</v>
      </c>
      <c r="F612" s="162" t="n">
        <v>56600000</v>
      </c>
      <c r="G612" s="0" t="s">
        <v>1236</v>
      </c>
      <c r="H612" s="163" t="n">
        <v>80</v>
      </c>
      <c r="I612" s="162"/>
      <c r="J612" s="0"/>
      <c r="K612" s="0"/>
      <c r="L612" s="0"/>
      <c r="M612" s="0"/>
      <c r="N612" s="0"/>
      <c r="O612" s="0"/>
      <c r="P612" s="0"/>
      <c r="Q612" s="0"/>
      <c r="R612" s="0"/>
      <c r="S612" s="0"/>
      <c r="T612" s="162" t="n">
        <f aca="false">SUM(H612:S612)</f>
        <v>80</v>
      </c>
      <c r="U612" s="164" t="str">
        <f aca="false">CONCATENATE(D612,G612)</f>
        <v>16208RECUPERAÇÃO ASFÁLTICA DE RODOVIAS REALIZADA</v>
      </c>
      <c r="V612" s="162" t="str">
        <f aca="false">VLOOKUP(U612,PRODUTOS!N:O,2,0)</f>
        <v>RECUPERAÇÃO ASFÁLTICA DE RODOVIAS REALIZADA</v>
      </c>
      <c r="W612" s="162" t="str">
        <f aca="false">VLOOKUP(U612,PRODUTOS!N:Q,3,0)</f>
        <v>PERCENTUAL</v>
      </c>
      <c r="X612" s="162" t="n">
        <f aca="false">VLOOKUP(U612,PRODUTOS!N:Q,4,0)</f>
        <v>20</v>
      </c>
      <c r="Y612" s="165" t="n">
        <f aca="false">X612/T612</f>
        <v>0.25</v>
      </c>
      <c r="Z612" s="162"/>
      <c r="AA612" s="162"/>
      <c r="AB612" s="162"/>
    </row>
    <row r="613" customFormat="false" ht="15" hidden="false" customHeight="false" outlineLevel="0" collapsed="false">
      <c r="A613" s="43" t="n">
        <v>21</v>
      </c>
      <c r="B613" s="1" t="s">
        <v>1238</v>
      </c>
      <c r="C613" s="1" t="n">
        <v>1644</v>
      </c>
      <c r="D613" s="1" t="n">
        <v>16208</v>
      </c>
      <c r="E613" s="114" t="s">
        <v>1144</v>
      </c>
      <c r="F613" s="162" t="n">
        <v>56000000</v>
      </c>
      <c r="G613" s="0" t="s">
        <v>1239</v>
      </c>
      <c r="H613" s="163" t="n">
        <v>100</v>
      </c>
      <c r="I613" s="162"/>
      <c r="J613" s="0"/>
      <c r="K613" s="0"/>
      <c r="L613" s="0"/>
      <c r="M613" s="0"/>
      <c r="N613" s="0"/>
      <c r="O613" s="0"/>
      <c r="P613" s="0"/>
      <c r="Q613" s="0"/>
      <c r="R613" s="0"/>
      <c r="S613" s="0"/>
      <c r="T613" s="162" t="n">
        <f aca="false">SUM(H613:S613)</f>
        <v>100</v>
      </c>
      <c r="U613" s="164" t="str">
        <f aca="false">CONCATENATE(D613,G613)</f>
        <v>16208RECUPERAÇÃO E REFORMADE ESTRADAS VICINAIS REALIZADAS</v>
      </c>
      <c r="V613" s="162" t="str">
        <f aca="false">VLOOKUP(U613,PRODUTOS!N:O,2,0)</f>
        <v>RECUPERAÇÃO E REFORMADE ESTRADAS VICINAIS REALIZADAS</v>
      </c>
      <c r="W613" s="162" t="str">
        <f aca="false">VLOOKUP(U613,PRODUTOS!N:Q,3,0)</f>
        <v>PERCENTUAL</v>
      </c>
      <c r="X613" s="162" t="n">
        <f aca="false">VLOOKUP(U613,PRODUTOS!N:Q,4,0)</f>
        <v>50</v>
      </c>
      <c r="Y613" s="165" t="n">
        <f aca="false">X613/T613</f>
        <v>0.5</v>
      </c>
      <c r="Z613" s="162"/>
      <c r="AA613" s="162"/>
      <c r="AB613" s="162"/>
    </row>
    <row r="614" customFormat="false" ht="15" hidden="false" customHeight="false" outlineLevel="0" collapsed="false">
      <c r="A614" s="43" t="n">
        <v>21</v>
      </c>
      <c r="B614" s="1" t="s">
        <v>1192</v>
      </c>
      <c r="C614" s="1" t="n">
        <v>1599</v>
      </c>
      <c r="D614" s="1" t="n">
        <v>16208</v>
      </c>
      <c r="E614" s="114" t="s">
        <v>1144</v>
      </c>
      <c r="F614" s="162" t="n">
        <v>75000000</v>
      </c>
      <c r="G614" s="0" t="s">
        <v>1227</v>
      </c>
      <c r="H614" s="163" t="n">
        <v>200</v>
      </c>
      <c r="I614" s="162"/>
      <c r="J614" s="0"/>
      <c r="K614" s="0"/>
      <c r="L614" s="0"/>
      <c r="M614" s="0"/>
      <c r="N614" s="0"/>
      <c r="O614" s="0"/>
      <c r="P614" s="0"/>
      <c r="Q614" s="0"/>
      <c r="R614" s="0"/>
      <c r="S614" s="0"/>
      <c r="T614" s="162" t="n">
        <f aca="false">SUM(H614:S614)</f>
        <v>200</v>
      </c>
      <c r="U614" s="164" t="str">
        <f aca="false">CONCATENATE(D614,G614)</f>
        <v>16208SISTEMAS SIMPLIFICADO DE ABASTECIMENTO DE ÁGUA INSTALADO, COMPREENDENDO: PERFURAÇÃO DE POÇO, REVESTIMENTO E INSTALAÇÃO DE EQUIPAMENTOS</v>
      </c>
      <c r="V614" s="162" t="str">
        <f aca="false">VLOOKUP(U614,PRODUTOS!N:O,2,0)</f>
        <v>SISTEMAS SIMPLIFICADO DE ABASTECIMENTO DE ÁGUA INSTALADO, COMPREENDENDO: PERFURAÇÃO DE POÇO, REVESTIMENTO E INSTALAÇÃO DE EQUIPAMENTOS</v>
      </c>
      <c r="W614" s="162" t="str">
        <f aca="false">VLOOKUP(U614,PRODUTOS!N:Q,3,0)</f>
        <v>UNIDADE</v>
      </c>
      <c r="X614" s="162" t="n">
        <f aca="false">VLOOKUP(U614,PRODUTOS!N:Q,4,0)</f>
        <v>25</v>
      </c>
      <c r="Y614" s="165" t="n">
        <f aca="false">X614/T614</f>
        <v>0.125</v>
      </c>
      <c r="Z614" s="162"/>
      <c r="AA614" s="162"/>
      <c r="AB614" s="162"/>
    </row>
    <row r="615" customFormat="false" ht="15" hidden="false" customHeight="false" outlineLevel="0" collapsed="false">
      <c r="A615" s="43" t="n">
        <v>21</v>
      </c>
      <c r="B615" s="1" t="s">
        <v>1223</v>
      </c>
      <c r="C615" s="1" t="n">
        <v>1610</v>
      </c>
      <c r="D615" s="1" t="n">
        <v>16208</v>
      </c>
      <c r="E615" s="114" t="s">
        <v>1144</v>
      </c>
      <c r="F615" s="162" t="n">
        <v>30000000</v>
      </c>
      <c r="G615" s="0" t="s">
        <v>1224</v>
      </c>
      <c r="H615" s="163" t="n">
        <v>100</v>
      </c>
      <c r="I615" s="162"/>
      <c r="J615" s="0"/>
      <c r="K615" s="0"/>
      <c r="L615" s="0"/>
      <c r="M615" s="0"/>
      <c r="N615" s="0"/>
      <c r="O615" s="0"/>
      <c r="P615" s="0"/>
      <c r="Q615" s="0"/>
      <c r="R615" s="0"/>
      <c r="S615" s="0"/>
      <c r="T615" s="162" t="n">
        <f aca="false">SUM(H615:S615)</f>
        <v>100</v>
      </c>
      <c r="U615" s="164" t="str">
        <f aca="false">CONCATENATE(D615,G615)</f>
        <v>16208VISITAS AOS RESERVATÓRIOS REALIZADAS</v>
      </c>
      <c r="V615" s="162" t="str">
        <f aca="false">VLOOKUP(U615,PRODUTOS!N:O,2,0)</f>
        <v>VISITAS AOS RESERVATÓRIOS REALIZADAS</v>
      </c>
      <c r="W615" s="162" t="str">
        <f aca="false">VLOOKUP(U615,PRODUTOS!N:Q,3,0)</f>
        <v>% EXECUTADO</v>
      </c>
      <c r="X615" s="162" t="n">
        <f aca="false">VLOOKUP(U615,PRODUTOS!N:Q,4,0)</f>
        <v>20</v>
      </c>
      <c r="Y615" s="165" t="n">
        <f aca="false">X615/T615</f>
        <v>0.2</v>
      </c>
      <c r="Z615" s="162"/>
      <c r="AA615" s="162"/>
      <c r="AB615" s="162"/>
    </row>
    <row r="616" customFormat="false" ht="15" hidden="false" customHeight="false" outlineLevel="0" collapsed="false">
      <c r="A616" s="43" t="n">
        <v>21</v>
      </c>
      <c r="B616" s="1" t="s">
        <v>1223</v>
      </c>
      <c r="C616" s="1" t="n">
        <v>1610</v>
      </c>
      <c r="D616" s="1" t="n">
        <v>16208</v>
      </c>
      <c r="E616" s="114" t="s">
        <v>1144</v>
      </c>
      <c r="F616" s="162" t="n">
        <v>30000000</v>
      </c>
      <c r="G616" s="0" t="s">
        <v>1242</v>
      </c>
      <c r="H616" s="163" t="n">
        <v>100</v>
      </c>
      <c r="I616" s="162"/>
      <c r="J616" s="0"/>
      <c r="K616" s="0"/>
      <c r="L616" s="0"/>
      <c r="M616" s="0"/>
      <c r="N616" s="0"/>
      <c r="O616" s="0"/>
      <c r="P616" s="0"/>
      <c r="Q616" s="0"/>
      <c r="R616" s="0"/>
      <c r="S616" s="0"/>
      <c r="T616" s="162" t="n">
        <f aca="false">SUM(H616:S616)</f>
        <v>100</v>
      </c>
      <c r="U616" s="164" t="str">
        <f aca="false">CONCATENATE(D616,G616)</f>
        <v>16208SERVIÇOS DE MANUTENÇÃO E CONSERVAÇÃO PREVENTIVAS E SISTEMÁTICAS DAS BARRAGENS EXECUTADOS: MESA DE PEDRA, PEDRA REDONDA, SALINAS, CORREDORES, ESTREITO, POÇO DO MARRUÁ, PIRACURUCA, BEZERRO, PETRÔNIO PORTELA, ALGODÕES II, SALGADINHO, POÇOS, SÃO VICENTE E EMPAREDADO.</v>
      </c>
      <c r="V616" s="162" t="str">
        <f aca="false">VLOOKUP(U616,PRODUTOS!N:O,2,0)</f>
        <v>SERVIÇOS DE MANUTENÇÃO E CONSERVAÇÃO PREVENTIVAS E SISTEMÁTICAS DAS BARRAGENS EXECUTADOS: MESA DE PEDRA, PEDRA REDONDA, SALINAS, CORREDORES, ESTREITO, POÇO DO MARRUÁ, PIRACURUCA, BEZERRO, PETRÔNIO PORTELA, ALGODÕES II, SALGADINHO, POÇOS, SÃO VICENTE E EMPAREDADO.</v>
      </c>
      <c r="W616" s="162" t="str">
        <f aca="false">VLOOKUP(U616,PRODUTOS!N:Q,3,0)</f>
        <v>PERCENTUAL</v>
      </c>
      <c r="X616" s="162" t="n">
        <f aca="false">VLOOKUP(U616,PRODUTOS!N:Q,4,0)</f>
        <v>50</v>
      </c>
      <c r="Y616" s="165" t="n">
        <f aca="false">X616/T616</f>
        <v>0.5</v>
      </c>
      <c r="Z616" s="162"/>
      <c r="AA616" s="162"/>
      <c r="AB616" s="162"/>
    </row>
    <row r="617" customFormat="false" ht="15" hidden="false" customHeight="false" outlineLevel="0" collapsed="false">
      <c r="A617" s="43" t="n">
        <v>21</v>
      </c>
      <c r="B617" s="1" t="s">
        <v>1160</v>
      </c>
      <c r="C617" s="1" t="n">
        <v>1534</v>
      </c>
      <c r="D617" s="1" t="n">
        <v>16208</v>
      </c>
      <c r="E617" s="114" t="s">
        <v>1144</v>
      </c>
      <c r="F617" s="162" t="n">
        <v>576598000</v>
      </c>
      <c r="G617" s="0" t="s">
        <v>3645</v>
      </c>
      <c r="H617" s="166"/>
      <c r="I617" s="162"/>
      <c r="J617" s="0"/>
      <c r="K617" s="162" t="n">
        <v>100</v>
      </c>
      <c r="L617" s="0"/>
      <c r="M617" s="0"/>
      <c r="N617" s="0"/>
      <c r="O617" s="0"/>
      <c r="P617" s="0"/>
      <c r="Q617" s="0"/>
      <c r="R617" s="0"/>
      <c r="S617" s="0"/>
      <c r="T617" s="162" t="n">
        <f aca="false">SUM(H617:S617)</f>
        <v>100</v>
      </c>
      <c r="U617" s="164" t="str">
        <f aca="false">CONCATENATE(D617,G617)</f>
        <v>16208CONSTRUÇÃO DA BARRAGEM DE NOVO SANTO ANTÔNIO</v>
      </c>
      <c r="V617" s="162" t="e">
        <f aca="false">VLOOKUP(U617,PRODUTOS!N:O,2,0)</f>
        <v>#N/A</v>
      </c>
      <c r="W617" s="162" t="e">
        <f aca="false">VLOOKUP(U617,PRODUTOS!N:Q,3,0)</f>
        <v>#N/A</v>
      </c>
      <c r="X617" s="162" t="e">
        <f aca="false">VLOOKUP(U617,PRODUTOS!N:Q,4,0)</f>
        <v>#N/A</v>
      </c>
      <c r="Y617" s="165" t="e">
        <f aca="false">X617/T617</f>
        <v>#N/A</v>
      </c>
      <c r="Z617" s="162"/>
      <c r="AA617" s="162"/>
      <c r="AB617" s="162"/>
    </row>
    <row r="618" customFormat="false" ht="15" hidden="false" customHeight="false" outlineLevel="0" collapsed="false">
      <c r="A618" s="43" t="n">
        <v>90</v>
      </c>
      <c r="B618" s="1" t="s">
        <v>1243</v>
      </c>
      <c r="C618" s="1" t="n">
        <v>1548</v>
      </c>
      <c r="D618" s="1" t="n">
        <v>16208</v>
      </c>
      <c r="E618" s="114" t="s">
        <v>1144</v>
      </c>
      <c r="F618" s="162" t="n">
        <v>17950000</v>
      </c>
      <c r="G618" s="0" t="s">
        <v>259</v>
      </c>
      <c r="H618" s="166"/>
      <c r="I618" s="162"/>
      <c r="J618" s="0"/>
      <c r="K618" s="0"/>
      <c r="L618" s="162" t="n">
        <v>100</v>
      </c>
      <c r="M618" s="0"/>
      <c r="N618" s="0"/>
      <c r="O618" s="0"/>
      <c r="P618" s="0"/>
      <c r="Q618" s="0"/>
      <c r="R618" s="0"/>
      <c r="S618" s="0"/>
      <c r="T618" s="162" t="n">
        <f aca="false">SUM(H618:S618)</f>
        <v>100</v>
      </c>
      <c r="U618" s="164" t="str">
        <f aca="false">CONCATENATE(D618,G618)</f>
        <v>16208GESTÃO ADMINISTRATIVA MELHORADA</v>
      </c>
      <c r="V618" s="162" t="str">
        <f aca="false">VLOOKUP(U618,PRODUTOS!N:O,2,0)</f>
        <v>GESTÃO ADMINISTRATIVA MELHORADA</v>
      </c>
      <c r="W618" s="162" t="str">
        <f aca="false">VLOOKUP(U618,PRODUTOS!N:Q,3,0)</f>
        <v>PERCENTUAL</v>
      </c>
      <c r="X618" s="162" t="n">
        <f aca="false">VLOOKUP(U618,PRODUTOS!N:Q,4,0)</f>
        <v>25</v>
      </c>
      <c r="Y618" s="165" t="n">
        <f aca="false">X618/T618</f>
        <v>0.25</v>
      </c>
      <c r="Z618" s="162"/>
      <c r="AA618" s="162"/>
      <c r="AB618" s="162"/>
    </row>
    <row r="619" customFormat="false" ht="15" hidden="false" customHeight="false" outlineLevel="0" collapsed="false">
      <c r="A619" s="43" t="n">
        <v>3</v>
      </c>
      <c r="B619" s="1" t="s">
        <v>1276</v>
      </c>
      <c r="C619" s="1" t="n">
        <v>2698</v>
      </c>
      <c r="D619" s="1" t="n">
        <v>17101</v>
      </c>
      <c r="E619" s="114" t="s">
        <v>1245</v>
      </c>
      <c r="F619" s="162" t="n">
        <v>510000000</v>
      </c>
      <c r="G619" s="0" t="s">
        <v>1277</v>
      </c>
      <c r="H619" s="163" t="n">
        <v>100</v>
      </c>
      <c r="I619" s="162"/>
      <c r="J619" s="0"/>
      <c r="K619" s="0"/>
      <c r="L619" s="0"/>
      <c r="M619" s="0"/>
      <c r="N619" s="0"/>
      <c r="O619" s="0"/>
      <c r="P619" s="0"/>
      <c r="Q619" s="0"/>
      <c r="R619" s="0"/>
      <c r="S619" s="0"/>
      <c r="T619" s="162" t="n">
        <f aca="false">SUM(H619:S619)</f>
        <v>100</v>
      </c>
      <c r="U619" s="164" t="str">
        <f aca="false">CONCATENATE(D619,G619)</f>
        <v>17101ACESSO AO TRATAMENTO FORA DO DOMICILIO - TFD PARA USUÁRIOS DO SUS</v>
      </c>
      <c r="V619" s="162" t="str">
        <f aca="false">VLOOKUP(U619,PRODUTOS!N:O,2,0)</f>
        <v>ACESSO AO TRATAMENTO FORA DO DOMICILIO - TFD PARA USUÁRIOS DO SUS</v>
      </c>
      <c r="W619" s="162" t="str">
        <f aca="false">VLOOKUP(U619,PRODUTOS!N:Q,3,0)</f>
        <v>% EXECUTADO</v>
      </c>
      <c r="X619" s="162" t="n">
        <f aca="false">VLOOKUP(U619,PRODUTOS!N:Q,4,0)</f>
        <v>100</v>
      </c>
      <c r="Y619" s="165" t="n">
        <f aca="false">X619/T619</f>
        <v>1</v>
      </c>
      <c r="Z619" s="162"/>
      <c r="AA619" s="162"/>
      <c r="AB619" s="162"/>
    </row>
    <row r="620" customFormat="false" ht="15" hidden="false" customHeight="false" outlineLevel="0" collapsed="false">
      <c r="A620" s="43" t="n">
        <v>3</v>
      </c>
      <c r="B620" s="1" t="s">
        <v>1284</v>
      </c>
      <c r="C620" s="1" t="n">
        <v>2711</v>
      </c>
      <c r="D620" s="1" t="n">
        <v>17101</v>
      </c>
      <c r="E620" s="114" t="s">
        <v>1245</v>
      </c>
      <c r="F620" s="162" t="n">
        <v>37000000</v>
      </c>
      <c r="G620" s="0" t="s">
        <v>1285</v>
      </c>
      <c r="H620" s="163" t="n">
        <v>100</v>
      </c>
      <c r="I620" s="162"/>
      <c r="J620" s="0"/>
      <c r="K620" s="0"/>
      <c r="L620" s="0"/>
      <c r="M620" s="0"/>
      <c r="N620" s="0"/>
      <c r="O620" s="0"/>
      <c r="P620" s="0"/>
      <c r="Q620" s="0"/>
      <c r="R620" s="0"/>
      <c r="S620" s="0"/>
      <c r="T620" s="162" t="n">
        <f aca="false">SUM(H620:S620)</f>
        <v>100</v>
      </c>
      <c r="U620" s="164" t="str">
        <f aca="false">CONCATENATE(D620,G620)</f>
        <v>17101AÇÕES DE VIGILÂNCIA AMBIENTAL IMPLANTADAS E IMPLEMENTADAS, GARANTINDO A QUALIDADE DO AR, DA ÁGUA E CONTROLE DE DESASTRES AMBIENTAIS</v>
      </c>
      <c r="V620" s="162" t="str">
        <f aca="false">VLOOKUP(U620,PRODUTOS!N:O,2,0)</f>
        <v>AÇÕES DE VIGILÂNCIA AMBIENTAL IMPLANTADAS E IMPLEMENTADAS, GARANTINDO A QUALIDADE DO AR, DA ÁGUA E CONTROLE DE DESASTRES AMBIENTAIS</v>
      </c>
      <c r="W620" s="162" t="str">
        <f aca="false">VLOOKUP(U620,PRODUTOS!N:Q,3,0)</f>
        <v>% EXECUTADO</v>
      </c>
      <c r="X620" s="162" t="n">
        <f aca="false">VLOOKUP(U620,PRODUTOS!N:Q,4,0)</f>
        <v>100</v>
      </c>
      <c r="Y620" s="165" t="n">
        <f aca="false">X620/T620</f>
        <v>1</v>
      </c>
      <c r="Z620" s="162"/>
      <c r="AA620" s="162"/>
      <c r="AB620" s="162"/>
    </row>
    <row r="621" customFormat="false" ht="15" hidden="false" customHeight="false" outlineLevel="0" collapsed="false">
      <c r="A621" s="43" t="n">
        <v>3</v>
      </c>
      <c r="B621" s="1" t="s">
        <v>1284</v>
      </c>
      <c r="C621" s="1" t="n">
        <v>2711</v>
      </c>
      <c r="D621" s="1" t="n">
        <v>17101</v>
      </c>
      <c r="E621" s="114" t="s">
        <v>1245</v>
      </c>
      <c r="F621" s="162" t="n">
        <v>37000000</v>
      </c>
      <c r="G621" s="0" t="s">
        <v>1289</v>
      </c>
      <c r="H621" s="163" t="n">
        <v>100</v>
      </c>
      <c r="I621" s="162"/>
      <c r="J621" s="0"/>
      <c r="K621" s="0"/>
      <c r="L621" s="0"/>
      <c r="M621" s="0"/>
      <c r="N621" s="0"/>
      <c r="O621" s="0"/>
      <c r="P621" s="0"/>
      <c r="Q621" s="0"/>
      <c r="R621" s="0"/>
      <c r="S621" s="0"/>
      <c r="T621" s="162" t="n">
        <f aca="false">SUM(H621:S621)</f>
        <v>100</v>
      </c>
      <c r="U621" s="164" t="str">
        <f aca="false">CONCATENATE(D621,G621)</f>
        <v>17101AÇÕES DE VIGILÂNCIA SANITÁRIA IMPLEMENTADAS, GARANTINDO A QUALIDADE DOS PRODUTOS, SERVIÇOS E AMBIENTES E SUA ADEQUAÇÃO AS NORMAS SANITÁRIAS</v>
      </c>
      <c r="V621" s="162" t="str">
        <f aca="false">VLOOKUP(U621,PRODUTOS!N:O,2,0)</f>
        <v>AÇÕES DE VIGILÂNCIA SANITÁRIA IMPLEMENTADAS, GARANTINDO A QUALIDADE DOS PRODUTOS, SERVIÇOS E AMBIENTES E SUA ADEQUAÇÃO AS NORMAS SANITÁRIAS</v>
      </c>
      <c r="W621" s="162" t="str">
        <f aca="false">VLOOKUP(U621,PRODUTOS!N:Q,3,0)</f>
        <v>% EXECUTADO</v>
      </c>
      <c r="X621" s="162" t="n">
        <f aca="false">VLOOKUP(U621,PRODUTOS!N:Q,4,0)</f>
        <v>100</v>
      </c>
      <c r="Y621" s="165" t="n">
        <f aca="false">X621/T621</f>
        <v>1</v>
      </c>
      <c r="Z621" s="162"/>
      <c r="AA621" s="162"/>
      <c r="AB621" s="162"/>
    </row>
    <row r="622" customFormat="false" ht="15" hidden="false" customHeight="false" outlineLevel="0" collapsed="false">
      <c r="A622" s="43" t="n">
        <v>3</v>
      </c>
      <c r="B622" s="1" t="s">
        <v>1284</v>
      </c>
      <c r="C622" s="1" t="n">
        <v>2711</v>
      </c>
      <c r="D622" s="1" t="n">
        <v>17101</v>
      </c>
      <c r="E622" s="114" t="s">
        <v>1245</v>
      </c>
      <c r="F622" s="162" t="n">
        <v>37000000</v>
      </c>
      <c r="G622" s="0" t="s">
        <v>1287</v>
      </c>
      <c r="H622" s="163" t="n">
        <v>100</v>
      </c>
      <c r="I622" s="162"/>
      <c r="J622" s="0"/>
      <c r="K622" s="0"/>
      <c r="L622" s="0"/>
      <c r="M622" s="0"/>
      <c r="N622" s="0"/>
      <c r="O622" s="0"/>
      <c r="P622" s="0"/>
      <c r="Q622" s="0"/>
      <c r="R622" s="0"/>
      <c r="S622" s="0"/>
      <c r="T622" s="162" t="n">
        <f aca="false">SUM(H622:S622)</f>
        <v>100</v>
      </c>
      <c r="U622" s="164" t="str">
        <f aca="false">CONCATENATE(D622,G622)</f>
        <v>17101AÇÕES DE VIGILÂNCIAS A SAÚDE NO ESTADO DO PIAUÍ IMPLEMENTADAS, COM ÊNFASE NO COMPONENTE DE VIGILÂNCIA EPIDEMIOLÓGICA</v>
      </c>
      <c r="V622" s="162" t="str">
        <f aca="false">VLOOKUP(U622,PRODUTOS!N:O,2,0)</f>
        <v>AÇÕES DE VIGILÂNCIAS A SAÚDE NO ESTADO DO PIAUÍ IMPLEMENTADAS, COM ÊNFASE NO COMPONENTE DE VIGILÂNCIA EPIDEMIOLÓGICA</v>
      </c>
      <c r="W622" s="162" t="str">
        <f aca="false">VLOOKUP(U622,PRODUTOS!N:Q,3,0)</f>
        <v>% EXECUTADO</v>
      </c>
      <c r="X622" s="162" t="n">
        <f aca="false">VLOOKUP(U622,PRODUTOS!N:Q,4,0)</f>
        <v>100</v>
      </c>
      <c r="Y622" s="165" t="n">
        <f aca="false">X622/T622</f>
        <v>1</v>
      </c>
      <c r="Z622" s="162"/>
      <c r="AA622" s="162"/>
      <c r="AB622" s="162"/>
    </row>
    <row r="623" customFormat="false" ht="15" hidden="false" customHeight="false" outlineLevel="0" collapsed="false">
      <c r="A623" s="43" t="n">
        <v>3</v>
      </c>
      <c r="B623" s="1" t="s">
        <v>1253</v>
      </c>
      <c r="C623" s="1" t="n">
        <v>2725</v>
      </c>
      <c r="D623" s="1" t="n">
        <v>17101</v>
      </c>
      <c r="E623" s="114" t="s">
        <v>1245</v>
      </c>
      <c r="F623" s="162" t="n">
        <v>344150000</v>
      </c>
      <c r="G623" s="0" t="s">
        <v>1262</v>
      </c>
      <c r="H623" s="166"/>
      <c r="I623" s="162"/>
      <c r="J623" s="0"/>
      <c r="K623" s="0"/>
      <c r="L623" s="162" t="n">
        <v>100</v>
      </c>
      <c r="M623" s="0"/>
      <c r="N623" s="0"/>
      <c r="O623" s="0"/>
      <c r="P623" s="0"/>
      <c r="Q623" s="0"/>
      <c r="R623" s="0"/>
      <c r="S623" s="0"/>
      <c r="T623" s="162" t="n">
        <f aca="false">SUM(H623:S623)</f>
        <v>100</v>
      </c>
      <c r="U623" s="164" t="str">
        <f aca="false">CONCATENATE(D623,G623)</f>
        <v>17101ADEQUAR E REALIZAR REFORMAM DO PRÉDIO SEDE DO SAMU ESTADUAL E AMPLIAR O SAMU AÉREO.</v>
      </c>
      <c r="V623" s="162" t="str">
        <f aca="false">VLOOKUP(U623,PRODUTOS!N:O,2,0)</f>
        <v>ADEQUAR E REALIZAR REFORMAM DO PRÉDIO SEDE DO SAMU ESTADUAL E AMPLIAR O SAMU AÉREO.</v>
      </c>
      <c r="W623" s="162" t="str">
        <f aca="false">VLOOKUP(U623,PRODUTOS!N:Q,3,0)</f>
        <v>% EXECUTADO</v>
      </c>
      <c r="X623" s="162" t="n">
        <f aca="false">VLOOKUP(U623,PRODUTOS!N:Q,4,0)</f>
        <v>50</v>
      </c>
      <c r="Y623" s="165" t="n">
        <f aca="false">X623/T623</f>
        <v>0.5</v>
      </c>
      <c r="Z623" s="162"/>
      <c r="AA623" s="162"/>
      <c r="AB623" s="162"/>
    </row>
    <row r="624" customFormat="false" ht="15" hidden="false" customHeight="false" outlineLevel="0" collapsed="false">
      <c r="A624" s="43" t="n">
        <v>3</v>
      </c>
      <c r="B624" s="1" t="s">
        <v>1253</v>
      </c>
      <c r="C624" s="1" t="n">
        <v>2725</v>
      </c>
      <c r="D624" s="1" t="n">
        <v>17101</v>
      </c>
      <c r="E624" s="114" t="s">
        <v>1245</v>
      </c>
      <c r="F624" s="162" t="n">
        <v>344150000</v>
      </c>
      <c r="G624" s="0" t="s">
        <v>1254</v>
      </c>
      <c r="H624" s="163" t="n">
        <v>100</v>
      </c>
      <c r="I624" s="162"/>
      <c r="J624" s="0"/>
      <c r="K624" s="0"/>
      <c r="L624" s="0"/>
      <c r="M624" s="0"/>
      <c r="N624" s="0"/>
      <c r="O624" s="0"/>
      <c r="P624" s="0"/>
      <c r="Q624" s="0"/>
      <c r="R624" s="0"/>
      <c r="S624" s="0"/>
      <c r="T624" s="162" t="n">
        <f aca="false">SUM(H624:S624)</f>
        <v>100</v>
      </c>
      <c r="U624" s="164" t="str">
        <f aca="false">CONCATENATE(D624,G624)</f>
        <v>17101ADQUIRIR TRANSPORTE PARA IMPLANTAR E IMPLEMENTAR OS SERVIÇOS DE TRANSPORTE SANITÁRIO PARA REORGANIZAÇÃO DA ATENÇÃO À SAÚDE EM REDE NAS 11 REGIÕES DE SAÚDE</v>
      </c>
      <c r="V624" s="162" t="str">
        <f aca="false">VLOOKUP(U624,PRODUTOS!N:O,2,0)</f>
        <v>ADQUIRIR TRANSPORTE PARA IMPLANTAR E IMPLEMENTAR OS SERVIÇOS DE TRANSPORTE SANITÁRIO PARA REORGANIZAÇÃO DA ATENÇÃO À SAÚDE EM REDE NAS 11 REGIÕES DE SAÚDE</v>
      </c>
      <c r="W624" s="162" t="str">
        <f aca="false">VLOOKUP(U624,PRODUTOS!N:Q,3,0)</f>
        <v>% EXECUTADO</v>
      </c>
      <c r="X624" s="162" t="n">
        <f aca="false">VLOOKUP(U624,PRODUTOS!N:Q,4,0)</f>
        <v>30</v>
      </c>
      <c r="Y624" s="165" t="n">
        <f aca="false">X624/T624</f>
        <v>0.3</v>
      </c>
      <c r="Z624" s="162"/>
      <c r="AA624" s="162"/>
      <c r="AB624" s="162"/>
    </row>
    <row r="625" customFormat="false" ht="15" hidden="false" customHeight="false" outlineLevel="0" collapsed="false">
      <c r="A625" s="43" t="n">
        <v>3</v>
      </c>
      <c r="B625" s="1" t="s">
        <v>1253</v>
      </c>
      <c r="C625" s="1" t="n">
        <v>2725</v>
      </c>
      <c r="D625" s="1" t="n">
        <v>17101</v>
      </c>
      <c r="E625" s="114" t="s">
        <v>1245</v>
      </c>
      <c r="F625" s="162" t="n">
        <v>344150000</v>
      </c>
      <c r="G625" s="0" t="s">
        <v>1256</v>
      </c>
      <c r="H625" s="163" t="n">
        <v>200</v>
      </c>
      <c r="I625" s="162"/>
      <c r="J625" s="0"/>
      <c r="K625" s="0"/>
      <c r="L625" s="0"/>
      <c r="M625" s="0"/>
      <c r="N625" s="0"/>
      <c r="O625" s="0"/>
      <c r="P625" s="0"/>
      <c r="Q625" s="0"/>
      <c r="R625" s="0"/>
      <c r="S625" s="0"/>
      <c r="T625" s="162" t="n">
        <f aca="false">SUM(H625:S625)</f>
        <v>200</v>
      </c>
      <c r="U625" s="164" t="str">
        <f aca="false">CONCATENATE(D625,G625)</f>
        <v>17101ADQUIRIR UNIDADES MÓVEIS DE SAÚDE, COM VISTAS AO TRANSPORTE DE PACIENTES PARA SERVIÇOS DE REFERENCIA FORA DO DOMICÍLIO DO USUÁRIO</v>
      </c>
      <c r="V625" s="162" t="str">
        <f aca="false">VLOOKUP(U625,PRODUTOS!N:O,2,0)</f>
        <v>ADQUIRIR UNIDADES MÓVEIS DE SAÚDE, COM VISTAS AO TRANSPORTE DE PACIENTES PARA SERVIÇOS DE REFERENCIA FORA DO DOMICÍLIO DO USUÁRIO</v>
      </c>
      <c r="W625" s="162" t="str">
        <f aca="false">VLOOKUP(U625,PRODUTOS!N:Q,3,0)</f>
        <v>UNIDADE</v>
      </c>
      <c r="X625" s="162" t="n">
        <f aca="false">VLOOKUP(U625,PRODUTOS!N:Q,4,0)</f>
        <v>35</v>
      </c>
      <c r="Y625" s="165" t="n">
        <f aca="false">X625/T625</f>
        <v>0.175</v>
      </c>
      <c r="Z625" s="162"/>
      <c r="AA625" s="162"/>
      <c r="AB625" s="162"/>
    </row>
    <row r="626" customFormat="false" ht="15" hidden="false" customHeight="false" outlineLevel="0" collapsed="false">
      <c r="A626" s="43" t="n">
        <v>3</v>
      </c>
      <c r="B626" s="1" t="s">
        <v>1253</v>
      </c>
      <c r="C626" s="1" t="n">
        <v>2725</v>
      </c>
      <c r="D626" s="1" t="n">
        <v>17101</v>
      </c>
      <c r="E626" s="114" t="s">
        <v>1245</v>
      </c>
      <c r="F626" s="162" t="n">
        <v>344150000</v>
      </c>
      <c r="G626" s="0" t="s">
        <v>1263</v>
      </c>
      <c r="H626" s="163" t="n">
        <v>100</v>
      </c>
      <c r="I626" s="162"/>
      <c r="J626" s="0"/>
      <c r="K626" s="0"/>
      <c r="L626" s="0"/>
      <c r="M626" s="0"/>
      <c r="N626" s="0"/>
      <c r="O626" s="0"/>
      <c r="P626" s="0"/>
      <c r="Q626" s="0"/>
      <c r="R626" s="0"/>
      <c r="S626" s="0"/>
      <c r="T626" s="162" t="n">
        <f aca="false">SUM(H626:S626)</f>
        <v>100</v>
      </c>
      <c r="U626" s="164" t="str">
        <f aca="false">CONCATENATE(D626,G626)</f>
        <v>17101AMPLIAR LEITOS DE UTI GERAL, PEDIÁTRICO,E NEONATAL, UNIDADE DE CUIDADO INTERMEDIÁRIO (UCI) LEITOS CLÍNICOS DE RETAGUARDA, LEITOS PSIQUIÁTRICOS NA REDE DE ATENÇÃO A SAÚDE</v>
      </c>
      <c r="V626" s="162" t="str">
        <f aca="false">VLOOKUP(U626,PRODUTOS!N:O,2,0)</f>
        <v>AMPLIAR LEITOS DE UTI GERAL, PEDIÁTRICO,E NEONATAL, UNIDADE DE CUIDADO INTERMEDIÁRIO (UCI) LEITOS CLÍNICOS DE RETAGUARDA, LEITOS PSIQUIÁTRICOS NA REDE DE ATENÇÃO A SAÚDE</v>
      </c>
      <c r="W626" s="162" t="str">
        <f aca="false">VLOOKUP(U626,PRODUTOS!N:Q,3,0)</f>
        <v>% EXECUTADO</v>
      </c>
      <c r="X626" s="162" t="n">
        <f aca="false">VLOOKUP(U626,PRODUTOS!N:Q,4,0)</f>
        <v>35</v>
      </c>
      <c r="Y626" s="165" t="n">
        <f aca="false">X626/T626</f>
        <v>0.35</v>
      </c>
      <c r="Z626" s="162"/>
      <c r="AA626" s="162"/>
      <c r="AB626" s="162"/>
    </row>
    <row r="627" customFormat="false" ht="15" hidden="false" customHeight="false" outlineLevel="0" collapsed="false">
      <c r="A627" s="43" t="n">
        <v>3</v>
      </c>
      <c r="B627" s="1" t="s">
        <v>1253</v>
      </c>
      <c r="C627" s="1" t="n">
        <v>2725</v>
      </c>
      <c r="D627" s="1" t="n">
        <v>17101</v>
      </c>
      <c r="E627" s="114" t="s">
        <v>1245</v>
      </c>
      <c r="F627" s="162" t="n">
        <v>344150000</v>
      </c>
      <c r="G627" s="0" t="s">
        <v>1264</v>
      </c>
      <c r="H627" s="163" t="n">
        <v>100</v>
      </c>
      <c r="I627" s="162"/>
      <c r="J627" s="0"/>
      <c r="K627" s="0"/>
      <c r="L627" s="0"/>
      <c r="M627" s="0"/>
      <c r="N627" s="0"/>
      <c r="O627" s="0"/>
      <c r="P627" s="0"/>
      <c r="Q627" s="0"/>
      <c r="R627" s="0"/>
      <c r="S627" s="0"/>
      <c r="T627" s="162" t="n">
        <f aca="false">SUM(H627:S627)</f>
        <v>100</v>
      </c>
      <c r="U627" s="164" t="str">
        <f aca="false">CONCATENATE(D627,G627)</f>
        <v>17101AMPLIAR, REFORMAR E RECUPERAR A REDE HOSPITALAR ESTADUAL E CONCLUIR OBRAS EM ANDAMENTOS</v>
      </c>
      <c r="V627" s="162" t="str">
        <f aca="false">VLOOKUP(U627,PRODUTOS!N:O,2,0)</f>
        <v>AMPLIAR, REFORMAR E RECUPERAR A REDE HOSPITALAR ESTADUAL E CONCLUIR OBRAS EM ANDAMENTOS</v>
      </c>
      <c r="W627" s="162" t="str">
        <f aca="false">VLOOKUP(U627,PRODUTOS!N:Q,3,0)</f>
        <v>% EXECUTADO</v>
      </c>
      <c r="X627" s="162" t="n">
        <f aca="false">VLOOKUP(U627,PRODUTOS!N:Q,4,0)</f>
        <v>35</v>
      </c>
      <c r="Y627" s="165" t="n">
        <f aca="false">X627/T627</f>
        <v>0.35</v>
      </c>
      <c r="Z627" s="162"/>
      <c r="AA627" s="162"/>
      <c r="AB627" s="162"/>
    </row>
    <row r="628" customFormat="false" ht="15" hidden="false" customHeight="false" outlineLevel="0" collapsed="false">
      <c r="A628" s="43" t="n">
        <v>3</v>
      </c>
      <c r="B628" s="1" t="s">
        <v>1310</v>
      </c>
      <c r="C628" s="1" t="n">
        <v>2589</v>
      </c>
      <c r="D628" s="1" t="n">
        <v>17101</v>
      </c>
      <c r="E628" s="114" t="s">
        <v>1245</v>
      </c>
      <c r="F628" s="162" t="n">
        <v>682955980</v>
      </c>
      <c r="G628" s="0" t="s">
        <v>1312</v>
      </c>
      <c r="H628" s="163" t="n">
        <v>100</v>
      </c>
      <c r="I628" s="162"/>
      <c r="J628" s="0"/>
      <c r="K628" s="0"/>
      <c r="L628" s="0"/>
      <c r="M628" s="0"/>
      <c r="N628" s="0"/>
      <c r="O628" s="0"/>
      <c r="P628" s="0"/>
      <c r="Q628" s="0"/>
      <c r="R628" s="0"/>
      <c r="S628" s="0"/>
      <c r="T628" s="162" t="n">
        <f aca="false">SUM(H628:S628)</f>
        <v>100</v>
      </c>
      <c r="U628" s="164" t="str">
        <f aca="false">CONCATENATE(D628,G628)</f>
        <v>17101APOIAR TÉCNICA E FINANCEIRAMENTE OS HOSPITAIS DESCENTRALIZADOS PARA A GESTÃO MUNICIPAL, REDIMENSIONANDO SEU PERFIL E INSERÇÃO NO SISTEMA LOCAL DE SAÚDE</v>
      </c>
      <c r="V628" s="162" t="str">
        <f aca="false">VLOOKUP(U628,PRODUTOS!N:O,2,0)</f>
        <v>APOIAR TÉCNICA E FINANCEIRAMENTE OS HOSPITAIS DESCENTRALIZADOS PARA A GESTÃO MUNICIPAL, REDIMENSIONANDO SEU PERFIL E INSERÇÃO NO SISTEMA LOCAL DE SAÚDE</v>
      </c>
      <c r="W628" s="162" t="str">
        <f aca="false">VLOOKUP(U628,PRODUTOS!N:Q,3,0)</f>
        <v>% EXECUTADO</v>
      </c>
      <c r="X628" s="162" t="n">
        <f aca="false">VLOOKUP(U628,PRODUTOS!N:Q,4,0)</f>
        <v>100</v>
      </c>
      <c r="Y628" s="165" t="n">
        <f aca="false">X628/T628</f>
        <v>1</v>
      </c>
      <c r="Z628" s="162"/>
      <c r="AA628" s="162"/>
      <c r="AB628" s="162"/>
    </row>
    <row r="629" customFormat="false" ht="15" hidden="false" customHeight="false" outlineLevel="0" collapsed="false">
      <c r="A629" s="43" t="n">
        <v>3</v>
      </c>
      <c r="B629" s="1" t="s">
        <v>1310</v>
      </c>
      <c r="C629" s="1" t="n">
        <v>2589</v>
      </c>
      <c r="D629" s="1" t="n">
        <v>17101</v>
      </c>
      <c r="E629" s="114" t="s">
        <v>1245</v>
      </c>
      <c r="F629" s="162" t="n">
        <v>682955980</v>
      </c>
      <c r="G629" s="0" t="s">
        <v>1313</v>
      </c>
      <c r="H629" s="163" t="n">
        <v>100</v>
      </c>
      <c r="I629" s="162"/>
      <c r="J629" s="0"/>
      <c r="K629" s="0"/>
      <c r="L629" s="0"/>
      <c r="M629" s="0"/>
      <c r="N629" s="0"/>
      <c r="O629" s="0"/>
      <c r="P629" s="0"/>
      <c r="Q629" s="0"/>
      <c r="R629" s="0"/>
      <c r="S629" s="0"/>
      <c r="T629" s="162" t="n">
        <f aca="false">SUM(H629:S629)</f>
        <v>100</v>
      </c>
      <c r="U629" s="164" t="str">
        <f aca="false">CONCATENATE(D629,G629)</f>
        <v>17101APOIAR TÉCNICA E FINANCEIRAMENTE, OS MUNICÍPIOS, ONGS, INSTITUIÇÕES E DEMAIS PARCEIROS DO CAMPO DA SAÚDE, NA REALIZAÇÃO DE EVENTOS NA ÁREA DE PROMOÇÃO, PREVENÇÃO, REABILITAÇÃO E RECUPERAÇÃO DA SAÚDE;</v>
      </c>
      <c r="V629" s="162" t="str">
        <f aca="false">VLOOKUP(U629,PRODUTOS!N:O,2,0)</f>
        <v>APOIAR TÉCNICA E FINANCEIRAMENTE, OS MUNICÍPIOS, ONGS, INSTITUIÇÕES E DEMAIS PARCEIROS DO CAMPO DA SAÚDE, NA REALIZAÇÃO DE EVENTOS NA ÁREA DE PROMOÇÃO, PREVENÇÃO, REABILITAÇÃO E RECUPERAÇÃO DA SAÚDE;</v>
      </c>
      <c r="W629" s="162" t="str">
        <f aca="false">VLOOKUP(U629,PRODUTOS!N:Q,3,0)</f>
        <v>% EXECUTADO</v>
      </c>
      <c r="X629" s="162" t="n">
        <f aca="false">VLOOKUP(U629,PRODUTOS!N:Q,4,0)</f>
        <v>100</v>
      </c>
      <c r="Y629" s="165" t="n">
        <f aca="false">X629/T629</f>
        <v>1</v>
      </c>
      <c r="Z629" s="162"/>
      <c r="AA629" s="162"/>
      <c r="AB629" s="162"/>
    </row>
    <row r="630" customFormat="false" ht="15" hidden="false" customHeight="false" outlineLevel="0" collapsed="false">
      <c r="A630" s="43" t="n">
        <v>3</v>
      </c>
      <c r="B630" s="1" t="s">
        <v>1293</v>
      </c>
      <c r="C630" s="1" t="n">
        <v>2637</v>
      </c>
      <c r="D630" s="1" t="n">
        <v>17101</v>
      </c>
      <c r="E630" s="114" t="s">
        <v>1245</v>
      </c>
      <c r="F630" s="162" t="n">
        <v>19095600</v>
      </c>
      <c r="G630" s="0" t="s">
        <v>1294</v>
      </c>
      <c r="H630" s="163" t="n">
        <v>4</v>
      </c>
      <c r="I630" s="162"/>
      <c r="J630" s="0"/>
      <c r="K630" s="0"/>
      <c r="L630" s="0"/>
      <c r="M630" s="0"/>
      <c r="N630" s="0"/>
      <c r="O630" s="0"/>
      <c r="P630" s="0"/>
      <c r="Q630" s="0"/>
      <c r="R630" s="0"/>
      <c r="S630" s="0"/>
      <c r="T630" s="162" t="n">
        <f aca="false">SUM(H630:S630)</f>
        <v>4</v>
      </c>
      <c r="U630" s="164" t="str">
        <f aca="false">CONCATENATE(D630,G630)</f>
        <v>17101APOIO A IMPLANTAÇÃO E IMPLEMENTAÇÃO DOS SISTEMAS DE TRANSPORTE DE URGÊNCIA E EMERGÊNCIA; SISTEMAS DE TRANSPORTE SANITÁRIO; SISTEMAS DE REGULAÇÃO, SISTEMAS DE IDENTIFICAÇÃO DE USUÁRIOS E SISTEMAS DE PRONTUÁRIOS ELETRÔNICOS CONTEMPLANDO AS MESOREGIÕES</v>
      </c>
      <c r="V630" s="162" t="str">
        <f aca="false">VLOOKUP(U630,PRODUTOS!N:O,2,0)</f>
        <v>APOIO A IMPLANTAÇÃO E IMPLEMENTAÇÃO DOS SISTEMAS DE TRANSPORTE DE URGÊNCIA E EMERGÊNCIA; SISTEMAS DE TRANSPORTE SANITÁRIO; SISTEMAS DE REGULAÇÃO, SISTEMAS DE IDENTIFICAÇÃO DE USUÁRIOS E SISTEMAS DE PRONTUÁRIOS ELETRÔNICOS CONTEMPLANDO AS MESOREGIÕES</v>
      </c>
      <c r="W630" s="162" t="str">
        <f aca="false">VLOOKUP(U630,PRODUTOS!N:Q,3,0)</f>
        <v>UNIDADE</v>
      </c>
      <c r="X630" s="162" t="n">
        <f aca="false">VLOOKUP(U630,PRODUTOS!N:Q,4,0)</f>
        <v>2</v>
      </c>
      <c r="Y630" s="165" t="n">
        <f aca="false">X630/T630</f>
        <v>0.5</v>
      </c>
      <c r="Z630" s="162"/>
      <c r="AA630" s="162"/>
      <c r="AB630" s="162"/>
    </row>
    <row r="631" customFormat="false" ht="15" hidden="false" customHeight="false" outlineLevel="0" collapsed="false">
      <c r="A631" s="43" t="n">
        <v>3</v>
      </c>
      <c r="B631" s="1" t="s">
        <v>1276</v>
      </c>
      <c r="C631" s="1" t="n">
        <v>2698</v>
      </c>
      <c r="D631" s="1" t="n">
        <v>17101</v>
      </c>
      <c r="E631" s="114" t="s">
        <v>1245</v>
      </c>
      <c r="F631" s="162" t="n">
        <v>510000000</v>
      </c>
      <c r="G631" s="0" t="s">
        <v>1301</v>
      </c>
      <c r="H631" s="163" t="n">
        <v>100</v>
      </c>
      <c r="I631" s="162"/>
      <c r="J631" s="0"/>
      <c r="K631" s="0"/>
      <c r="L631" s="0"/>
      <c r="M631" s="0"/>
      <c r="N631" s="0"/>
      <c r="O631" s="0"/>
      <c r="P631" s="0"/>
      <c r="Q631" s="0"/>
      <c r="R631" s="0"/>
      <c r="S631" s="0"/>
      <c r="T631" s="162" t="n">
        <f aca="false">SUM(H631:S631)</f>
        <v>100</v>
      </c>
      <c r="U631" s="164" t="str">
        <f aca="false">CONCATENATE(D631,G631)</f>
        <v>17101ATENÇÃO DE ALTA E MÉDIA COMPLEXIDADE AMBULATORIAL E HOSPITALAR PARA A POPULAÇÃO QUE BUSCA OS SERVIÇOS DO SUS</v>
      </c>
      <c r="V631" s="162" t="str">
        <f aca="false">VLOOKUP(U631,PRODUTOS!N:O,2,0)</f>
        <v>ATENÇÃO DE ALTA E MÉDIA COMPLEXIDADE AMBULATORIAL E HOSPITALAR PARA A POPULAÇÃO QUE BUSCA OS SERVIÇOS DO SUS</v>
      </c>
      <c r="W631" s="162" t="str">
        <f aca="false">VLOOKUP(U631,PRODUTOS!N:Q,3,0)</f>
        <v>% EXECUTADO</v>
      </c>
      <c r="X631" s="162" t="n">
        <f aca="false">VLOOKUP(U631,PRODUTOS!N:Q,4,0)</f>
        <v>100</v>
      </c>
      <c r="Y631" s="165" t="n">
        <f aca="false">X631/T631</f>
        <v>1</v>
      </c>
      <c r="Z631" s="162"/>
      <c r="AA631" s="162"/>
      <c r="AB631" s="162"/>
    </row>
    <row r="632" customFormat="false" ht="15" hidden="false" customHeight="false" outlineLevel="0" collapsed="false">
      <c r="A632" s="43" t="n">
        <v>3</v>
      </c>
      <c r="B632" s="1" t="s">
        <v>1249</v>
      </c>
      <c r="C632" s="1" t="n">
        <v>2691</v>
      </c>
      <c r="D632" s="1" t="n">
        <v>17101</v>
      </c>
      <c r="E632" s="114" t="s">
        <v>1245</v>
      </c>
      <c r="F632" s="162" t="n">
        <v>160000000</v>
      </c>
      <c r="G632" s="0" t="s">
        <v>1273</v>
      </c>
      <c r="H632" s="163" t="n">
        <v>100</v>
      </c>
      <c r="I632" s="162"/>
      <c r="J632" s="0"/>
      <c r="K632" s="0"/>
      <c r="L632" s="0"/>
      <c r="M632" s="0"/>
      <c r="N632" s="0"/>
      <c r="O632" s="0"/>
      <c r="P632" s="0"/>
      <c r="Q632" s="0"/>
      <c r="R632" s="0"/>
      <c r="S632" s="0"/>
      <c r="T632" s="162" t="n">
        <f aca="false">SUM(H632:S632)</f>
        <v>100</v>
      </c>
      <c r="U632" s="164" t="str">
        <f aca="false">CONCATENATE(D632,G632)</f>
        <v>17101ATENDIMENTO A DECISÕES PROCESSUAIS COM VISTAS A GARANTIA DO ACESSO A MEDICAMENTOS EXCEPCIONAIS E DE ALTO CUSTO E SERVIÇOS DE SAÚDE NO SETOR PUBLICO</v>
      </c>
      <c r="V632" s="162" t="str">
        <f aca="false">VLOOKUP(U632,PRODUTOS!N:O,2,0)</f>
        <v>ATENDIMENTO A DECISÕES PROCESSUAIS COM VISTAS A GARANTIA DO ACESSO A MEDICAMENTOS EXCEPCIONAIS E DE ALTO CUSTO E SERVIÇOS DE SAÚDE NO SETOR PUBLICO</v>
      </c>
      <c r="W632" s="162" t="str">
        <f aca="false">VLOOKUP(U632,PRODUTOS!N:Q,3,0)</f>
        <v>% EXECUTADO</v>
      </c>
      <c r="X632" s="162" t="n">
        <f aca="false">VLOOKUP(U632,PRODUTOS!N:Q,4,0)</f>
        <v>100</v>
      </c>
      <c r="Y632" s="165" t="n">
        <f aca="false">X632/T632</f>
        <v>1</v>
      </c>
      <c r="Z632" s="162"/>
      <c r="AA632" s="162"/>
      <c r="AB632" s="162"/>
    </row>
    <row r="633" customFormat="false" ht="15" hidden="false" customHeight="false" outlineLevel="0" collapsed="false">
      <c r="A633" s="43" t="n">
        <v>3</v>
      </c>
      <c r="B633" s="1" t="s">
        <v>1253</v>
      </c>
      <c r="C633" s="1" t="n">
        <v>2725</v>
      </c>
      <c r="D633" s="1" t="n">
        <v>17101</v>
      </c>
      <c r="E633" s="114" t="s">
        <v>1245</v>
      </c>
      <c r="F633" s="162" t="n">
        <v>344150000</v>
      </c>
      <c r="G633" s="0" t="s">
        <v>1265</v>
      </c>
      <c r="H633" s="166"/>
      <c r="I633" s="162"/>
      <c r="J633" s="0"/>
      <c r="K633" s="0"/>
      <c r="L633" s="162" t="n">
        <v>100</v>
      </c>
      <c r="M633" s="0"/>
      <c r="N633" s="0"/>
      <c r="O633" s="0"/>
      <c r="P633" s="0"/>
      <c r="Q633" s="0"/>
      <c r="R633" s="0"/>
      <c r="S633" s="0"/>
      <c r="T633" s="162" t="n">
        <f aca="false">SUM(H633:S633)</f>
        <v>100</v>
      </c>
      <c r="U633" s="164" t="str">
        <f aca="false">CONCATENATE(D633,G633)</f>
        <v>17101CONSTRUIR CENTRO MATERNO INFANTIL EM TERESINA SERVIÇO DE REFERÊNCIA TERCIÁRIA NA ATENÇÃO À GESTANTE E AO NEONATAL.</v>
      </c>
      <c r="V633" s="162" t="str">
        <f aca="false">VLOOKUP(U633,PRODUTOS!N:O,2,0)</f>
        <v>CONSTRUIR CENTRO MATERNO INFANTIL EM TERESINA SERVIÇO DE REFERÊNCIA TERCIÁRIA NA ATENÇÃO À GESTANTE E AO NEONATAL.</v>
      </c>
      <c r="W633" s="162" t="str">
        <f aca="false">VLOOKUP(U633,PRODUTOS!N:Q,3,0)</f>
        <v>% EXECUTADO</v>
      </c>
      <c r="X633" s="162" t="n">
        <f aca="false">VLOOKUP(U633,PRODUTOS!N:Q,4,0)</f>
        <v>20</v>
      </c>
      <c r="Y633" s="165" t="n">
        <f aca="false">X633/T633</f>
        <v>0.2</v>
      </c>
      <c r="Z633" s="162"/>
      <c r="AA633" s="162"/>
      <c r="AB633" s="162"/>
    </row>
    <row r="634" customFormat="false" ht="15" hidden="false" customHeight="false" outlineLevel="0" collapsed="false">
      <c r="A634" s="43" t="n">
        <v>3</v>
      </c>
      <c r="B634" s="1" t="s">
        <v>1253</v>
      </c>
      <c r="C634" s="1" t="n">
        <v>2725</v>
      </c>
      <c r="D634" s="1" t="n">
        <v>17101</v>
      </c>
      <c r="E634" s="114" t="s">
        <v>1245</v>
      </c>
      <c r="F634" s="162" t="n">
        <v>344150000</v>
      </c>
      <c r="G634" s="0" t="s">
        <v>1266</v>
      </c>
      <c r="H634" s="166"/>
      <c r="I634" s="162"/>
      <c r="J634" s="0"/>
      <c r="K634" s="0"/>
      <c r="L634" s="0"/>
      <c r="M634" s="0"/>
      <c r="N634" s="162" t="n">
        <v>100</v>
      </c>
      <c r="O634" s="0"/>
      <c r="P634" s="0"/>
      <c r="Q634" s="0"/>
      <c r="R634" s="0"/>
      <c r="S634" s="0"/>
      <c r="T634" s="162" t="n">
        <f aca="false">SUM(H634:S634)</f>
        <v>100</v>
      </c>
      <c r="U634" s="164" t="str">
        <f aca="false">CONCATENATE(D634,G634)</f>
        <v>17101CONSTRUIR O HOSPITAL REGIONAL DE PICOS REFERENCIA TERCIÁRIA PARA A REGIÃO DE SAÚDE</v>
      </c>
      <c r="V634" s="162" t="str">
        <f aca="false">VLOOKUP(U634,PRODUTOS!N:O,2,0)</f>
        <v>CONSTRUIR O HOSPITAL REGIONAL DE PICOS REFERENCIA TERCIÁRIA PARA A REGIÃO DE SAÚDE</v>
      </c>
      <c r="W634" s="162" t="str">
        <f aca="false">VLOOKUP(U634,PRODUTOS!N:Q,3,0)</f>
        <v>% EXECUTADO</v>
      </c>
      <c r="X634" s="162" t="n">
        <f aca="false">VLOOKUP(U634,PRODUTOS!N:Q,4,0)</f>
        <v>50</v>
      </c>
      <c r="Y634" s="165" t="n">
        <f aca="false">X634/T634</f>
        <v>0.5</v>
      </c>
      <c r="Z634" s="162"/>
      <c r="AA634" s="162"/>
      <c r="AB634" s="162"/>
    </row>
    <row r="635" customFormat="false" ht="15" hidden="false" customHeight="false" outlineLevel="0" collapsed="false">
      <c r="A635" s="43" t="n">
        <v>3</v>
      </c>
      <c r="B635" s="1" t="s">
        <v>1253</v>
      </c>
      <c r="C635" s="1" t="n">
        <v>2725</v>
      </c>
      <c r="D635" s="1" t="n">
        <v>17101</v>
      </c>
      <c r="E635" s="114" t="s">
        <v>1245</v>
      </c>
      <c r="F635" s="162" t="n">
        <v>344150000</v>
      </c>
      <c r="G635" s="0" t="s">
        <v>1267</v>
      </c>
      <c r="H635" s="166"/>
      <c r="I635" s="162"/>
      <c r="J635" s="0"/>
      <c r="K635" s="0"/>
      <c r="L635" s="162" t="n">
        <v>1</v>
      </c>
      <c r="M635" s="0"/>
      <c r="N635" s="0"/>
      <c r="O635" s="0"/>
      <c r="P635" s="0"/>
      <c r="Q635" s="0"/>
      <c r="R635" s="0"/>
      <c r="S635" s="0"/>
      <c r="T635" s="162" t="n">
        <f aca="false">SUM(H635:S635)</f>
        <v>1</v>
      </c>
      <c r="U635" s="164" t="str">
        <f aca="false">CONCATENATE(D635,G635)</f>
        <v>17101CONSTRUIR USINA DE GASES MEDICINAIS</v>
      </c>
      <c r="V635" s="162" t="str">
        <f aca="false">VLOOKUP(U635,PRODUTOS!N:O,2,0)</f>
        <v>CONSTRUIR USINA DE GASES MEDICINAIS</v>
      </c>
      <c r="W635" s="162" t="str">
        <f aca="false">VLOOKUP(U635,PRODUTOS!N:Q,3,0)</f>
        <v>UNIDADE</v>
      </c>
      <c r="X635" s="162" t="n">
        <f aca="false">VLOOKUP(U635,PRODUTOS!N:Q,4,0)</f>
        <v>1</v>
      </c>
      <c r="Y635" s="165" t="n">
        <f aca="false">X635/T635</f>
        <v>1</v>
      </c>
      <c r="Z635" s="162"/>
      <c r="AA635" s="162"/>
      <c r="AB635" s="162"/>
    </row>
    <row r="636" customFormat="false" ht="15" hidden="false" customHeight="false" outlineLevel="0" collapsed="false">
      <c r="A636" s="43" t="n">
        <v>3</v>
      </c>
      <c r="B636" s="1" t="s">
        <v>1280</v>
      </c>
      <c r="C636" s="1" t="n">
        <v>2596</v>
      </c>
      <c r="D636" s="1" t="n">
        <v>17101</v>
      </c>
      <c r="E636" s="114" t="s">
        <v>1245</v>
      </c>
      <c r="F636" s="162" t="n">
        <v>606692325</v>
      </c>
      <c r="G636" s="0" t="s">
        <v>1304</v>
      </c>
      <c r="H636" s="163" t="n">
        <v>100</v>
      </c>
      <c r="I636" s="162"/>
      <c r="J636" s="0"/>
      <c r="K636" s="0"/>
      <c r="L636" s="0"/>
      <c r="M636" s="0"/>
      <c r="N636" s="0"/>
      <c r="O636" s="0"/>
      <c r="P636" s="0"/>
      <c r="Q636" s="0"/>
      <c r="R636" s="0"/>
      <c r="S636" s="0"/>
      <c r="T636" s="162" t="n">
        <f aca="false">SUM(H636:S636)</f>
        <v>100</v>
      </c>
      <c r="U636" s="164" t="str">
        <f aca="false">CONCATENATE(D636,G636)</f>
        <v>17101CONTRATOS FIRMADOS COM ORGANIZAÇÕES SOCIAIS- OS PARA GESTÃO HOSPITALAR</v>
      </c>
      <c r="V636" s="162" t="str">
        <f aca="false">VLOOKUP(U636,PRODUTOS!N:O,2,0)</f>
        <v>CONTRATOS FIRMADOS COM ORGANIZAÇÕES SOCIAIS- OS PARA GESTÃO HOSPITALAR</v>
      </c>
      <c r="W636" s="162" t="str">
        <f aca="false">VLOOKUP(U636,PRODUTOS!N:Q,3,0)</f>
        <v>% EXECUTADO</v>
      </c>
      <c r="X636" s="162" t="n">
        <f aca="false">VLOOKUP(U636,PRODUTOS!N:Q,4,0)</f>
        <v>100</v>
      </c>
      <c r="Y636" s="165" t="n">
        <f aca="false">X636/T636</f>
        <v>1</v>
      </c>
      <c r="Z636" s="162"/>
      <c r="AA636" s="162"/>
      <c r="AB636" s="162"/>
    </row>
    <row r="637" customFormat="false" ht="15" hidden="false" customHeight="false" outlineLevel="0" collapsed="false">
      <c r="A637" s="43" t="n">
        <v>3</v>
      </c>
      <c r="B637" s="1" t="s">
        <v>1246</v>
      </c>
      <c r="C637" s="1" t="n">
        <v>1570</v>
      </c>
      <c r="D637" s="1" t="n">
        <v>17101</v>
      </c>
      <c r="E637" s="114" t="s">
        <v>1245</v>
      </c>
      <c r="F637" s="162" t="n">
        <v>56000000</v>
      </c>
      <c r="G637" s="0" t="s">
        <v>1247</v>
      </c>
      <c r="H637" s="163" t="n">
        <v>100</v>
      </c>
      <c r="I637" s="162"/>
      <c r="J637" s="0"/>
      <c r="K637" s="0"/>
      <c r="L637" s="0"/>
      <c r="M637" s="0"/>
      <c r="N637" s="0"/>
      <c r="O637" s="0"/>
      <c r="P637" s="0"/>
      <c r="Q637" s="0"/>
      <c r="R637" s="0"/>
      <c r="S637" s="0"/>
      <c r="T637" s="162" t="n">
        <f aca="false">SUM(H637:S637)</f>
        <v>100</v>
      </c>
      <c r="U637" s="164" t="str">
        <f aca="false">CONCATENATE(D637,G637)</f>
        <v>17101CONVÊNIOS E CONTRATOS COM MUNICÍPIOS E/OU OUTROS ÓRGÃOS PARA AMPLIAÇÃO, REFORMA CONCLUSÃO, CONSTRUÇÃO E EQUIPAMENTOS DOS ESTABELECIMENTOS DE SAÚDE</v>
      </c>
      <c r="V637" s="162" t="str">
        <f aca="false">VLOOKUP(U637,PRODUTOS!N:O,2,0)</f>
        <v>CONVÊNIOS E CONTRATOS COM MUNICÍPIOS E/OU OUTROS ÓRGÃOS PARA AMPLIAÇÃO, REFORMA CONCLUSÃO, CONSTRUÇÃO E EQUIPAMENTOS DOS ESTABELECIMENTOS DE SAÚDE</v>
      </c>
      <c r="W637" s="162" t="str">
        <f aca="false">VLOOKUP(U637,PRODUTOS!N:Q,3,0)</f>
        <v>% EXECUTADO</v>
      </c>
      <c r="X637" s="162" t="n">
        <f aca="false">VLOOKUP(U637,PRODUTOS!N:Q,4,0)</f>
        <v>25</v>
      </c>
      <c r="Y637" s="165" t="n">
        <f aca="false">X637/T637</f>
        <v>0.25</v>
      </c>
      <c r="Z637" s="162"/>
      <c r="AA637" s="162"/>
      <c r="AB637" s="162"/>
    </row>
    <row r="638" customFormat="false" ht="15" hidden="false" customHeight="false" outlineLevel="0" collapsed="false">
      <c r="A638" s="43" t="n">
        <v>3</v>
      </c>
      <c r="B638" s="1" t="s">
        <v>1280</v>
      </c>
      <c r="C638" s="1" t="n">
        <v>2596</v>
      </c>
      <c r="D638" s="1" t="n">
        <v>17101</v>
      </c>
      <c r="E638" s="114" t="s">
        <v>1245</v>
      </c>
      <c r="F638" s="162" t="n">
        <v>606692325</v>
      </c>
      <c r="G638" s="0" t="s">
        <v>1305</v>
      </c>
      <c r="H638" s="163" t="n">
        <v>100</v>
      </c>
      <c r="I638" s="162"/>
      <c r="J638" s="0"/>
      <c r="K638" s="0"/>
      <c r="L638" s="0"/>
      <c r="M638" s="0"/>
      <c r="N638" s="0"/>
      <c r="O638" s="0"/>
      <c r="P638" s="0"/>
      <c r="Q638" s="0"/>
      <c r="R638" s="0"/>
      <c r="S638" s="0"/>
      <c r="T638" s="162" t="n">
        <f aca="false">SUM(H638:S638)</f>
        <v>100</v>
      </c>
      <c r="U638" s="164" t="str">
        <f aca="false">CONCATENATE(D638,G638)</f>
        <v>17101COORDENAÇÃO TECNICA DA FORMALIZAÇÃO DOS INSTRUMENTOS DE GESTÃO E PLANEJAMENTO DO SUS NO ÂMBITO DO ESTADO (COAP, MAPA DA SAÚDE, PGASS, PLANOS, PROGRAMAÇÕES E RELATÓRIOS)</v>
      </c>
      <c r="V638" s="162" t="str">
        <f aca="false">VLOOKUP(U638,PRODUTOS!N:O,2,0)</f>
        <v>COORDENAÇÃO TECNICA DA FORMALIZAÇÃO DOS INSTRUMENTOS DE GESTÃO E PLANEJAMENTO DO SUS NO ÂMBITO DO ESTADO (COAP, MAPA DA SAÚDE, PGASS, PLANOS, PROGRAMAÇÕES E RELATÓRIOS)</v>
      </c>
      <c r="W638" s="162" t="str">
        <f aca="false">VLOOKUP(U638,PRODUTOS!N:Q,3,0)</f>
        <v>% EXECUTADO</v>
      </c>
      <c r="X638" s="162" t="n">
        <f aca="false">VLOOKUP(U638,PRODUTOS!N:Q,4,0)</f>
        <v>100</v>
      </c>
      <c r="Y638" s="165" t="n">
        <f aca="false">X638/T638</f>
        <v>1</v>
      </c>
      <c r="Z638" s="162"/>
      <c r="AA638" s="162"/>
      <c r="AB638" s="162"/>
    </row>
    <row r="639" customFormat="false" ht="15" hidden="false" customHeight="false" outlineLevel="0" collapsed="false">
      <c r="A639" s="43" t="n">
        <v>3</v>
      </c>
      <c r="B639" s="1" t="s">
        <v>1280</v>
      </c>
      <c r="C639" s="1" t="n">
        <v>2596</v>
      </c>
      <c r="D639" s="1" t="n">
        <v>17101</v>
      </c>
      <c r="E639" s="114" t="s">
        <v>1245</v>
      </c>
      <c r="F639" s="162" t="n">
        <v>606692325</v>
      </c>
      <c r="G639" s="0" t="s">
        <v>1306</v>
      </c>
      <c r="H639" s="163" t="n">
        <v>100</v>
      </c>
      <c r="I639" s="162"/>
      <c r="J639" s="0"/>
      <c r="K639" s="0"/>
      <c r="L639" s="0"/>
      <c r="M639" s="0"/>
      <c r="N639" s="0"/>
      <c r="O639" s="0"/>
      <c r="P639" s="0"/>
      <c r="Q639" s="0"/>
      <c r="R639" s="0"/>
      <c r="S639" s="0"/>
      <c r="T639" s="162" t="n">
        <f aca="false">SUM(H639:S639)</f>
        <v>100</v>
      </c>
      <c r="U639" s="164" t="str">
        <f aca="false">CONCATENATE(D639,G639)</f>
        <v>17101DESENVOLVIMENTO DE PROCESSOS DE QUALIFICAÇÃO PROMOVENDO A VALORIZAÇÃO E FORMAÇÃO PERMANENTE E CONTINUADA DOS TRABALHADORES DE SAÚDE DO ESTADO E DOS MUNICÍPIOS, IMPLANTAR E FORTALECER OS NÚCLEOS DE EDUCAÇÃO PERMANENTE EM SAÚDE E CIES</v>
      </c>
      <c r="V639" s="162" t="str">
        <f aca="false">VLOOKUP(U639,PRODUTOS!N:O,2,0)</f>
        <v>DESENVOLVIMENTO DE PROCESSOS DE QUALIFICAÇÃO PROMOVENDO A VALORIZAÇÃO E FORMAÇÃO PERMANENTE E CONTINUADA DOS TRABALHADORES DE SAÚDE DO ESTADO E DOS MUNICÍPIOS, IMPLANTAR E FORTALECER OS NÚCLEOS DE EDUCAÇÃO PERMANENTE EM SAÚDE E CIES</v>
      </c>
      <c r="W639" s="162" t="str">
        <f aca="false">VLOOKUP(U639,PRODUTOS!N:Q,3,0)</f>
        <v>% EXECUTADO</v>
      </c>
      <c r="X639" s="162" t="n">
        <f aca="false">VLOOKUP(U639,PRODUTOS!N:Q,4,0)</f>
        <v>100</v>
      </c>
      <c r="Y639" s="165" t="n">
        <f aca="false">X639/T639</f>
        <v>1</v>
      </c>
      <c r="Z639" s="162"/>
      <c r="AA639" s="162"/>
      <c r="AB639" s="162"/>
    </row>
    <row r="640" customFormat="false" ht="15" hidden="false" customHeight="false" outlineLevel="0" collapsed="false">
      <c r="A640" s="43" t="n">
        <v>3</v>
      </c>
      <c r="B640" s="1" t="s">
        <v>1253</v>
      </c>
      <c r="C640" s="1" t="n">
        <v>2725</v>
      </c>
      <c r="D640" s="1" t="n">
        <v>17101</v>
      </c>
      <c r="E640" s="114" t="s">
        <v>1245</v>
      </c>
      <c r="F640" s="162" t="n">
        <v>344150000</v>
      </c>
      <c r="G640" s="0" t="s">
        <v>1268</v>
      </c>
      <c r="H640" s="163" t="n">
        <v>100</v>
      </c>
      <c r="I640" s="162"/>
      <c r="J640" s="0"/>
      <c r="K640" s="0"/>
      <c r="L640" s="0"/>
      <c r="M640" s="0"/>
      <c r="N640" s="0"/>
      <c r="O640" s="0"/>
      <c r="P640" s="0"/>
      <c r="Q640" s="0"/>
      <c r="R640" s="0"/>
      <c r="S640" s="0"/>
      <c r="T640" s="162" t="n">
        <f aca="false">SUM(H640:S640)</f>
        <v>100</v>
      </c>
      <c r="U640" s="164" t="str">
        <f aca="false">CONCATENATE(D640,G640)</f>
        <v>17101EQUIPAR, REEQUIPAR E RECUPERAR EQUIPAMENTOS E MATERIAIS PERMANENTES DOS ESTABELECIMENTOS DE SAÚDE DA REDE ESTADUAL</v>
      </c>
      <c r="V640" s="162" t="str">
        <f aca="false">VLOOKUP(U640,PRODUTOS!N:O,2,0)</f>
        <v>EQUIPAR, REEQUIPAR E RECUPERAR EQUIPAMENTOS E MATERIAIS PERMANENTES DOS ESTABELECIMENTOS DE SAÚDE DA REDE ESTADUAL</v>
      </c>
      <c r="W640" s="162" t="str">
        <f aca="false">VLOOKUP(U640,PRODUTOS!N:Q,3,0)</f>
        <v>% EXECUTADO</v>
      </c>
      <c r="X640" s="162" t="n">
        <f aca="false">VLOOKUP(U640,PRODUTOS!N:Q,4,0)</f>
        <v>35</v>
      </c>
      <c r="Y640" s="165" t="n">
        <f aca="false">X640/T640</f>
        <v>0.35</v>
      </c>
      <c r="Z640" s="162"/>
      <c r="AA640" s="162"/>
      <c r="AB640" s="162"/>
    </row>
    <row r="641" customFormat="false" ht="15" hidden="false" customHeight="false" outlineLevel="0" collapsed="false">
      <c r="A641" s="43" t="n">
        <v>3</v>
      </c>
      <c r="B641" s="1" t="s">
        <v>1280</v>
      </c>
      <c r="C641" s="1" t="n">
        <v>2596</v>
      </c>
      <c r="D641" s="1" t="n">
        <v>17101</v>
      </c>
      <c r="E641" s="114" t="s">
        <v>1245</v>
      </c>
      <c r="F641" s="162" t="n">
        <v>606692325</v>
      </c>
      <c r="G641" s="0" t="s">
        <v>1281</v>
      </c>
      <c r="H641" s="163" t="n">
        <v>100</v>
      </c>
      <c r="I641" s="162"/>
      <c r="J641" s="0"/>
      <c r="K641" s="0"/>
      <c r="L641" s="0"/>
      <c r="M641" s="0"/>
      <c r="N641" s="0"/>
      <c r="O641" s="0"/>
      <c r="P641" s="0"/>
      <c r="Q641" s="0"/>
      <c r="R641" s="0"/>
      <c r="S641" s="0"/>
      <c r="T641" s="162" t="n">
        <f aca="false">SUM(H641:S641)</f>
        <v>100</v>
      </c>
      <c r="U641" s="164" t="str">
        <f aca="false">CONCATENATE(D641,G641)</f>
        <v>17101FORTALECIMENTO DO SISTEMA DE PLANEJAMENTO DO SUS (PLANEJASUS) NO ESTADO DO PIAUÍ, POR MEIO DO APOIO AOS 224 MUNICÍPIOS NAS AÇÕES DE PLANEJAMENTO.</v>
      </c>
      <c r="V641" s="162" t="str">
        <f aca="false">VLOOKUP(U641,PRODUTOS!N:O,2,0)</f>
        <v>FORTALECIMENTO DO SISTEMA DE PLANEJAMENTO DO SUS (PLANEJASUS) NO ESTADO DO PIAUÍ, POR MEIO DO APOIO AOS 224 MUNICÍPIOS NAS AÇÕES DE PLANEJAMENTO.</v>
      </c>
      <c r="W641" s="162" t="str">
        <f aca="false">VLOOKUP(U641,PRODUTOS!N:Q,3,0)</f>
        <v>MUNICÍPIO BENEFICIADO</v>
      </c>
      <c r="X641" s="162" t="n">
        <f aca="false">VLOOKUP(U641,PRODUTOS!N:Q,4,0)</f>
        <v>100</v>
      </c>
      <c r="Y641" s="165" t="n">
        <f aca="false">X641/T641</f>
        <v>1</v>
      </c>
      <c r="Z641" s="162"/>
      <c r="AA641" s="162"/>
      <c r="AB641" s="162"/>
    </row>
    <row r="642" customFormat="false" ht="15" hidden="false" customHeight="false" outlineLevel="0" collapsed="false">
      <c r="A642" s="43" t="n">
        <v>3</v>
      </c>
      <c r="B642" s="1" t="s">
        <v>1293</v>
      </c>
      <c r="C642" s="1" t="n">
        <v>2637</v>
      </c>
      <c r="D642" s="1" t="n">
        <v>17101</v>
      </c>
      <c r="E642" s="114" t="s">
        <v>1245</v>
      </c>
      <c r="F642" s="162" t="n">
        <v>19095600</v>
      </c>
      <c r="G642" s="0" t="s">
        <v>1295</v>
      </c>
      <c r="H642" s="166"/>
      <c r="I642" s="162" t="n">
        <v>1</v>
      </c>
      <c r="J642" s="0"/>
      <c r="K642" s="0"/>
      <c r="L642" s="0"/>
      <c r="M642" s="0"/>
      <c r="N642" s="0" t="n">
        <v>1</v>
      </c>
      <c r="O642" s="0"/>
      <c r="P642" s="0" t="n">
        <v>1</v>
      </c>
      <c r="Q642" s="0" t="n">
        <v>1</v>
      </c>
      <c r="R642" s="0"/>
      <c r="S642" s="0" t="n">
        <v>1</v>
      </c>
      <c r="T642" s="162" t="n">
        <f aca="false">SUM(H642:S642)</f>
        <v>5</v>
      </c>
      <c r="U642" s="164" t="str">
        <f aca="false">CONCATENATE(D642,G642)</f>
        <v>17101IMPLANTAÇÃO E FORTALECIMENTO DA REDE DE ATENÇÃO ÀS DOENÇAS CRÔNICAS -RADC</v>
      </c>
      <c r="V642" s="162" t="str">
        <f aca="false">VLOOKUP(U642,PRODUTOS!N:O,2,0)</f>
        <v>IMPLANTAÇÃO E FORTALECIMENTO DA REDE DE ATENÇÃO ÀS DOENÇAS CRÔNICAS -RADC</v>
      </c>
      <c r="W642" s="162" t="str">
        <f aca="false">VLOOKUP(U642,PRODUTOS!N:Q,3,0)</f>
        <v>UNIDADE</v>
      </c>
      <c r="X642" s="162" t="n">
        <f aca="false">VLOOKUP(U642,PRODUTOS!N:Q,4,0)</f>
        <v>2</v>
      </c>
      <c r="Y642" s="165" t="n">
        <f aca="false">X642/T642</f>
        <v>0.4</v>
      </c>
      <c r="Z642" s="162"/>
      <c r="AA642" s="162"/>
      <c r="AB642" s="162"/>
    </row>
    <row r="643" customFormat="false" ht="15" hidden="false" customHeight="false" outlineLevel="0" collapsed="false">
      <c r="A643" s="43" t="n">
        <v>3</v>
      </c>
      <c r="B643" s="1" t="s">
        <v>1293</v>
      </c>
      <c r="C643" s="1" t="n">
        <v>2637</v>
      </c>
      <c r="D643" s="1" t="n">
        <v>17101</v>
      </c>
      <c r="E643" s="114" t="s">
        <v>1245</v>
      </c>
      <c r="F643" s="162" t="n">
        <v>19095600</v>
      </c>
      <c r="G643" s="0" t="s">
        <v>1296</v>
      </c>
      <c r="H643" s="166"/>
      <c r="I643" s="162" t="n">
        <v>1</v>
      </c>
      <c r="J643" s="0" t="n">
        <v>1</v>
      </c>
      <c r="K643" s="0" t="n">
        <v>1</v>
      </c>
      <c r="L643" s="0" t="n">
        <v>1</v>
      </c>
      <c r="M643" s="0" t="n">
        <v>1</v>
      </c>
      <c r="N643" s="0" t="n">
        <v>1</v>
      </c>
      <c r="O643" s="0" t="n">
        <v>1</v>
      </c>
      <c r="P643" s="0" t="n">
        <v>1</v>
      </c>
      <c r="Q643" s="0" t="n">
        <v>1</v>
      </c>
      <c r="R643" s="0" t="n">
        <v>1</v>
      </c>
      <c r="S643" s="0" t="n">
        <v>1</v>
      </c>
      <c r="T643" s="162" t="n">
        <f aca="false">SUM(H643:S643)</f>
        <v>11</v>
      </c>
      <c r="U643" s="164" t="str">
        <f aca="false">CONCATENATE(D643,G643)</f>
        <v>17101IMPLANTAÇÃO E FORTALECIMENTO DA REDE DE ATENÇÃO PSICOSSOCIAL NOS TERRITÓRIOS - RAPS</v>
      </c>
      <c r="V643" s="162" t="str">
        <f aca="false">VLOOKUP(U643,PRODUTOS!N:O,2,0)</f>
        <v>IMPLANTAÇÃO E FORTALECIMENTO DA REDE DE ATENÇÃO PSICOSSOCIAL NOS TERRITÓRIOS - RAPS</v>
      </c>
      <c r="W643" s="162" t="str">
        <f aca="false">VLOOKUP(U643,PRODUTOS!N:Q,3,0)</f>
        <v>UNIDADE</v>
      </c>
      <c r="X643" s="162" t="n">
        <f aca="false">VLOOKUP(U643,PRODUTOS!N:Q,4,0)</f>
        <v>5</v>
      </c>
      <c r="Y643" s="165" t="n">
        <f aca="false">X643/T643</f>
        <v>0.454545454545455</v>
      </c>
      <c r="Z643" s="162"/>
      <c r="AA643" s="162"/>
      <c r="AB643" s="162"/>
    </row>
    <row r="644" customFormat="false" ht="15" hidden="false" customHeight="false" outlineLevel="0" collapsed="false">
      <c r="A644" s="43" t="n">
        <v>3</v>
      </c>
      <c r="B644" s="1" t="s">
        <v>1293</v>
      </c>
      <c r="C644" s="1" t="n">
        <v>2637</v>
      </c>
      <c r="D644" s="1" t="n">
        <v>17101</v>
      </c>
      <c r="E644" s="114" t="s">
        <v>1245</v>
      </c>
      <c r="F644" s="162" t="n">
        <v>19095600</v>
      </c>
      <c r="G644" s="0" t="s">
        <v>1297</v>
      </c>
      <c r="H644" s="166"/>
      <c r="I644" s="162" t="n">
        <v>1</v>
      </c>
      <c r="J644" s="0" t="n">
        <v>1</v>
      </c>
      <c r="K644" s="0" t="n">
        <v>1</v>
      </c>
      <c r="L644" s="0" t="n">
        <v>1</v>
      </c>
      <c r="M644" s="0" t="n">
        <v>1</v>
      </c>
      <c r="N644" s="0" t="n">
        <v>1</v>
      </c>
      <c r="O644" s="0" t="n">
        <v>1</v>
      </c>
      <c r="P644" s="0" t="n">
        <v>1</v>
      </c>
      <c r="Q644" s="0" t="n">
        <v>1</v>
      </c>
      <c r="R644" s="0" t="n">
        <v>1</v>
      </c>
      <c r="S644" s="0" t="n">
        <v>1</v>
      </c>
      <c r="T644" s="162" t="n">
        <f aca="false">SUM(H644:S644)</f>
        <v>11</v>
      </c>
      <c r="U644" s="164" t="str">
        <f aca="false">CONCATENATE(D644,G644)</f>
        <v>17101IMPLANTAÇÃO E FORTALECIMENTO DA REDE DE URGÊNCIA E EMERGÊNCIA NOS TERRITÓRIOS DE DESENVOLVIMENTO - RUE</v>
      </c>
      <c r="V644" s="162" t="str">
        <f aca="false">VLOOKUP(U644,PRODUTOS!N:O,2,0)</f>
        <v>IMPLANTAÇÃO E FORTALECIMENTO DA REDE DE URGÊNCIA E EMERGÊNCIA NOS TERRITÓRIOS DE DESENVOLVIMENTO - RUE</v>
      </c>
      <c r="W644" s="162" t="str">
        <f aca="false">VLOOKUP(U644,PRODUTOS!N:Q,3,0)</f>
        <v>UNIDADE</v>
      </c>
      <c r="X644" s="162" t="n">
        <f aca="false">VLOOKUP(U644,PRODUTOS!N:Q,4,0)</f>
        <v>5</v>
      </c>
      <c r="Y644" s="165" t="n">
        <f aca="false">X644/T644</f>
        <v>0.454545454545455</v>
      </c>
      <c r="Z644" s="162"/>
      <c r="AA644" s="162"/>
      <c r="AB644" s="162"/>
    </row>
    <row r="645" customFormat="false" ht="15" hidden="false" customHeight="false" outlineLevel="0" collapsed="false">
      <c r="A645" s="43" t="n">
        <v>3</v>
      </c>
      <c r="B645" s="1" t="s">
        <v>1293</v>
      </c>
      <c r="C645" s="1" t="n">
        <v>2637</v>
      </c>
      <c r="D645" s="1" t="n">
        <v>17101</v>
      </c>
      <c r="E645" s="114" t="s">
        <v>1245</v>
      </c>
      <c r="F645" s="162" t="n">
        <v>19095600</v>
      </c>
      <c r="G645" s="0" t="s">
        <v>1298</v>
      </c>
      <c r="H645" s="166"/>
      <c r="I645" s="162" t="n">
        <v>1</v>
      </c>
      <c r="J645" s="0" t="n">
        <v>1</v>
      </c>
      <c r="K645" s="0" t="n">
        <v>1</v>
      </c>
      <c r="L645" s="0" t="n">
        <v>1</v>
      </c>
      <c r="M645" s="0" t="n">
        <v>1</v>
      </c>
      <c r="N645" s="0" t="n">
        <v>1</v>
      </c>
      <c r="O645" s="0" t="n">
        <v>1</v>
      </c>
      <c r="P645" s="0" t="n">
        <v>1</v>
      </c>
      <c r="Q645" s="0" t="n">
        <v>1</v>
      </c>
      <c r="R645" s="0" t="n">
        <v>1</v>
      </c>
      <c r="S645" s="0" t="n">
        <v>1</v>
      </c>
      <c r="T645" s="162" t="n">
        <f aca="false">SUM(H645:S645)</f>
        <v>11</v>
      </c>
      <c r="U645" s="164" t="str">
        <f aca="false">CONCATENATE(D645,G645)</f>
        <v>17101IMPLANTAÇÃO E FORTALECIMENTO REDE DE ATENÇÃO AO PORTADOR DE DEFICIÊNCIA -RAPS</v>
      </c>
      <c r="V645" s="162" t="str">
        <f aca="false">VLOOKUP(U645,PRODUTOS!N:O,2,0)</f>
        <v>IMPLANTAÇÃO E FORTALECIMENTO REDE DE ATENÇÃO AO PORTADOR DE DEFICIÊNCIA -RAPS</v>
      </c>
      <c r="W645" s="162" t="str">
        <f aca="false">VLOOKUP(U645,PRODUTOS!N:Q,3,0)</f>
        <v>UNIDADE</v>
      </c>
      <c r="X645" s="162" t="n">
        <f aca="false">VLOOKUP(U645,PRODUTOS!N:Q,4,0)</f>
        <v>5</v>
      </c>
      <c r="Y645" s="165" t="n">
        <f aca="false">X645/T645</f>
        <v>0.454545454545455</v>
      </c>
      <c r="Z645" s="162"/>
      <c r="AA645" s="162"/>
      <c r="AB645" s="162"/>
    </row>
    <row r="646" customFormat="false" ht="15" hidden="false" customHeight="false" outlineLevel="0" collapsed="false">
      <c r="A646" s="43" t="n">
        <v>3</v>
      </c>
      <c r="B646" s="1" t="s">
        <v>1253</v>
      </c>
      <c r="C646" s="1" t="n">
        <v>2725</v>
      </c>
      <c r="D646" s="1" t="n">
        <v>17101</v>
      </c>
      <c r="E646" s="114" t="s">
        <v>1245</v>
      </c>
      <c r="F646" s="162" t="n">
        <v>344150000</v>
      </c>
      <c r="G646" s="0" t="s">
        <v>1269</v>
      </c>
      <c r="H646" s="166"/>
      <c r="I646" s="162"/>
      <c r="J646" s="0"/>
      <c r="K646" s="0"/>
      <c r="L646" s="162" t="n">
        <v>100</v>
      </c>
      <c r="M646" s="0"/>
      <c r="N646" s="0"/>
      <c r="O646" s="0"/>
      <c r="P646" s="0"/>
      <c r="Q646" s="0"/>
      <c r="R646" s="0"/>
      <c r="S646" s="0"/>
      <c r="T646" s="162" t="n">
        <f aca="false">SUM(H646:S646)</f>
        <v>100</v>
      </c>
      <c r="U646" s="164" t="str">
        <f aca="false">CONCATENATE(D646,G646)</f>
        <v>17101IMPLANTAÇÃO E OPERACIONALIZAÇÃO DOS PROCESSOS DE TRABALHO NOS COMPLEXOS REGULADORES DE GESTÃO ESTADUAL COM ESTRUTURAÇÃO DAS CENTRAIS DE REGULAÇÃO AMBULATORIAL; CENTRAL DE REGULAÇÃO DE INTERNAÇÃO HOSPITALAR E CENTRAL DE REGULAÇÃO DAS URGÊNCIAS,</v>
      </c>
      <c r="V646" s="162" t="str">
        <f aca="false">VLOOKUP(U646,PRODUTOS!N:O,2,0)</f>
        <v>IMPLANTAÇÃO E OPERACIONALIZAÇÃO DOS PROCESSOS DE TRABALHO NOS COMPLEXOS REGULADORES DE GESTÃO ESTADUAL COM ESTRUTURAÇÃO DAS CENTRAIS DE REGULAÇÃO AMBULATORIAL; CENTRAL DE REGULAÇÃO DE INTERNAÇÃO HOSPITALAR E CENTRAL DE REGULAÇÃO DAS URGÊNCIAS,</v>
      </c>
      <c r="W646" s="162" t="str">
        <f aca="false">VLOOKUP(U646,PRODUTOS!N:Q,3,0)</f>
        <v>% EXECUTADO</v>
      </c>
      <c r="X646" s="162" t="n">
        <f aca="false">VLOOKUP(U646,PRODUTOS!N:Q,4,0)</f>
        <v>100</v>
      </c>
      <c r="Y646" s="165" t="n">
        <f aca="false">X646/T646</f>
        <v>1</v>
      </c>
      <c r="Z646" s="162"/>
      <c r="AA646" s="162"/>
      <c r="AB646" s="162"/>
    </row>
    <row r="647" customFormat="false" ht="15" hidden="false" customHeight="false" outlineLevel="0" collapsed="false">
      <c r="A647" s="43" t="n">
        <v>3</v>
      </c>
      <c r="B647" s="1" t="s">
        <v>1293</v>
      </c>
      <c r="C647" s="1" t="n">
        <v>2637</v>
      </c>
      <c r="D647" s="1" t="n">
        <v>17101</v>
      </c>
      <c r="E647" s="114" t="s">
        <v>1245</v>
      </c>
      <c r="F647" s="162" t="n">
        <v>19095600</v>
      </c>
      <c r="G647" s="0" t="s">
        <v>1299</v>
      </c>
      <c r="H647" s="163" t="n">
        <v>224</v>
      </c>
      <c r="I647" s="162"/>
      <c r="J647" s="0"/>
      <c r="K647" s="0"/>
      <c r="L647" s="0"/>
      <c r="M647" s="0"/>
      <c r="N647" s="0"/>
      <c r="O647" s="0"/>
      <c r="P647" s="0"/>
      <c r="Q647" s="0"/>
      <c r="R647" s="0"/>
      <c r="S647" s="0"/>
      <c r="T647" s="162" t="n">
        <f aca="false">SUM(H647:S647)</f>
        <v>224</v>
      </c>
      <c r="U647" s="164" t="str">
        <f aca="false">CONCATENATE(D647,G647)</f>
        <v>17101IMPLANTAÇÃO E/OU IMPLEMENTAÇÃO E FORTALECIMENTO DA REDE CEGONHA NOS MUNICIPIOS</v>
      </c>
      <c r="V647" s="162" t="str">
        <f aca="false">VLOOKUP(U647,PRODUTOS!N:O,2,0)</f>
        <v>IMPLANTAÇÃO E/OU IMPLEMENTAÇÃO E FORTALECIMENTO DA REDE CEGONHA NOS MUNICIPIOS</v>
      </c>
      <c r="W647" s="162" t="str">
        <f aca="false">VLOOKUP(U647,PRODUTOS!N:Q,3,0)</f>
        <v>MUNICÍPIOS</v>
      </c>
      <c r="X647" s="162" t="n">
        <f aca="false">VLOOKUP(U647,PRODUTOS!N:Q,4,0)</f>
        <v>60</v>
      </c>
      <c r="Y647" s="165" t="n">
        <f aca="false">X647/T647</f>
        <v>0.267857142857143</v>
      </c>
      <c r="Z647" s="162"/>
      <c r="AA647" s="162"/>
      <c r="AB647" s="162"/>
    </row>
    <row r="648" customFormat="false" ht="15" hidden="false" customHeight="false" outlineLevel="0" collapsed="false">
      <c r="A648" s="43" t="n">
        <v>3</v>
      </c>
      <c r="B648" s="1" t="s">
        <v>1276</v>
      </c>
      <c r="C648" s="1" t="n">
        <v>2698</v>
      </c>
      <c r="D648" s="1" t="n">
        <v>17101</v>
      </c>
      <c r="E648" s="114" t="s">
        <v>1245</v>
      </c>
      <c r="F648" s="162" t="n">
        <v>510000000</v>
      </c>
      <c r="G648" s="0" t="s">
        <v>1302</v>
      </c>
      <c r="H648" s="163" t="n">
        <v>100</v>
      </c>
      <c r="I648" s="162"/>
      <c r="J648" s="0"/>
      <c r="K648" s="0"/>
      <c r="L648" s="0"/>
      <c r="M648" s="0"/>
      <c r="N648" s="0"/>
      <c r="O648" s="0"/>
      <c r="P648" s="0"/>
      <c r="Q648" s="0"/>
      <c r="R648" s="0"/>
      <c r="S648" s="0"/>
      <c r="T648" s="162" t="n">
        <f aca="false">SUM(H648:S648)</f>
        <v>100</v>
      </c>
      <c r="U648" s="164" t="str">
        <f aca="false">CONCATENATE(D648,G648)</f>
        <v>17101IMPLEMENTAÇÃO E AMPLIAÇÃO DO PROGRAMA DE TRANSPLANTE, PARA ATENDER COM QUALIDADE OS PACIENTES EM LISTA DE ESPERA POR ÓRGÃOS OU TECIDO NO PIAUÍ</v>
      </c>
      <c r="V648" s="162" t="str">
        <f aca="false">VLOOKUP(U648,PRODUTOS!N:O,2,0)</f>
        <v>IMPLEMENTAÇÃO E AMPLIAÇÃO DO PROGRAMA DE TRANSPLANTE, PARA ATENDER COM QUALIDADE OS PACIENTES EM LISTA DE ESPERA POR ÓRGÃOS OU TECIDO NO PIAUÍ</v>
      </c>
      <c r="W648" s="162" t="str">
        <f aca="false">VLOOKUP(U648,PRODUTOS!N:Q,3,0)</f>
        <v>% EXECUTADO</v>
      </c>
      <c r="X648" s="162" t="n">
        <f aca="false">VLOOKUP(U648,PRODUTOS!N:Q,4,0)</f>
        <v>30</v>
      </c>
      <c r="Y648" s="165" t="n">
        <f aca="false">X648/T648</f>
        <v>0.3</v>
      </c>
      <c r="Z648" s="162"/>
      <c r="AA648" s="162"/>
      <c r="AB648" s="162"/>
    </row>
    <row r="649" customFormat="false" ht="15" hidden="false" customHeight="false" outlineLevel="0" collapsed="false">
      <c r="A649" s="43" t="n">
        <v>3</v>
      </c>
      <c r="B649" s="1" t="s">
        <v>1280</v>
      </c>
      <c r="C649" s="1" t="n">
        <v>2596</v>
      </c>
      <c r="D649" s="1" t="n">
        <v>17101</v>
      </c>
      <c r="E649" s="114" t="s">
        <v>1245</v>
      </c>
      <c r="F649" s="162" t="n">
        <v>606692325</v>
      </c>
      <c r="G649" s="0" t="s">
        <v>1291</v>
      </c>
      <c r="H649" s="163" t="n">
        <v>100</v>
      </c>
      <c r="I649" s="162"/>
      <c r="J649" s="0"/>
      <c r="K649" s="0"/>
      <c r="L649" s="0"/>
      <c r="M649" s="0"/>
      <c r="N649" s="0"/>
      <c r="O649" s="0"/>
      <c r="P649" s="0"/>
      <c r="Q649" s="0"/>
      <c r="R649" s="0"/>
      <c r="S649" s="0"/>
      <c r="T649" s="162" t="n">
        <f aca="false">SUM(H649:S649)</f>
        <v>100</v>
      </c>
      <c r="U649" s="164" t="str">
        <f aca="false">CONCATENATE(D649,G649)</f>
        <v>17101IMPLEMENTAÇÃO E CONSOLIDAÇÃO DA POLÍTICA DE GESTÃO ESTRATÉGICA E PARTICIPATIVA NO SUS (PARTICIPASUS) NO ESTADO DO PIAUÍ, POR MEIO DO DESENVOLVIMENTO DE 100% DOS PLANOS DE AÇÃO ELABORADOS PARA EXECUÇÃO DOS RECURSOS FINANCEIROS ESPECÍFICOS,</v>
      </c>
      <c r="V649" s="162" t="str">
        <f aca="false">VLOOKUP(U649,PRODUTOS!N:O,2,0)</f>
        <v>IMPLEMENTAÇÃO E CONSOLIDAÇÃO DA POLÍTICA DE GESTÃO ESTRATÉGICA E PARTICIPATIVA NO SUS (PARTICIPASUS) NO ESTADO DO PIAUÍ, POR MEIO DO DESENVOLVIMENTO DE 100% DOS PLANOS DE AÇÃO ELABORADOS PARA EXECUÇÃO DOS RECURSOS FINANCEIROS ESPECÍFICOS,</v>
      </c>
      <c r="W649" s="162" t="str">
        <f aca="false">VLOOKUP(U649,PRODUTOS!N:Q,3,0)</f>
        <v>% EXECUTADO</v>
      </c>
      <c r="X649" s="162" t="n">
        <f aca="false">VLOOKUP(U649,PRODUTOS!N:Q,4,0)</f>
        <v>100</v>
      </c>
      <c r="Y649" s="165" t="n">
        <f aca="false">X649/T649</f>
        <v>1</v>
      </c>
      <c r="Z649" s="162"/>
      <c r="AA649" s="162"/>
      <c r="AB649" s="162"/>
    </row>
    <row r="650" customFormat="false" ht="15" hidden="false" customHeight="false" outlineLevel="0" collapsed="false">
      <c r="A650" s="43" t="n">
        <v>3</v>
      </c>
      <c r="B650" s="1" t="s">
        <v>1310</v>
      </c>
      <c r="C650" s="1" t="n">
        <v>2589</v>
      </c>
      <c r="D650" s="1" t="n">
        <v>17101</v>
      </c>
      <c r="E650" s="114" t="s">
        <v>1245</v>
      </c>
      <c r="F650" s="162" t="n">
        <v>682955980</v>
      </c>
      <c r="G650" s="0" t="s">
        <v>1314</v>
      </c>
      <c r="H650" s="163" t="n">
        <v>100</v>
      </c>
      <c r="I650" s="162"/>
      <c r="J650" s="0"/>
      <c r="K650" s="0"/>
      <c r="L650" s="0"/>
      <c r="M650" s="0"/>
      <c r="N650" s="0"/>
      <c r="O650" s="0"/>
      <c r="P650" s="0"/>
      <c r="Q650" s="0"/>
      <c r="R650" s="0"/>
      <c r="S650" s="0"/>
      <c r="T650" s="162" t="n">
        <f aca="false">SUM(H650:S650)</f>
        <v>100</v>
      </c>
      <c r="U650" s="164" t="str">
        <f aca="false">CONCATENATE(D650,G650)</f>
        <v>17101INCENTIVO FINANCEIRO AOS 224 MUNICIPIOS PARA COFINANCIAMENTO ESTADUAL DA ATENÇÃO BÁSICA E ATENÇÃO SECUNDÁRIA/ESPECIALIZADA, C</v>
      </c>
      <c r="V650" s="162" t="str">
        <f aca="false">VLOOKUP(U650,PRODUTOS!N:O,2,0)</f>
        <v>INCENTIVO FINANCEIRO AOS 224 MUNICIPIOS PARA COFINANCIAMENTO ESTADUAL DA ATENÇÃO BÁSICA E ATENÇÃO SECUNDÁRIA/ESPECIALIZADA, C</v>
      </c>
      <c r="W650" s="162" t="str">
        <f aca="false">VLOOKUP(U650,PRODUTOS!N:Q,3,0)</f>
        <v>% EXECUTADO</v>
      </c>
      <c r="X650" s="162" t="n">
        <f aca="false">VLOOKUP(U650,PRODUTOS!N:Q,4,0)</f>
        <v>100</v>
      </c>
      <c r="Y650" s="165" t="n">
        <f aca="false">X650/T650</f>
        <v>1</v>
      </c>
      <c r="Z650" s="162"/>
      <c r="AA650" s="162"/>
      <c r="AB650" s="162"/>
    </row>
    <row r="651" customFormat="false" ht="15" hidden="false" customHeight="false" outlineLevel="0" collapsed="false">
      <c r="A651" s="43" t="n">
        <v>3</v>
      </c>
      <c r="B651" s="1" t="s">
        <v>1253</v>
      </c>
      <c r="C651" s="1" t="n">
        <v>2725</v>
      </c>
      <c r="D651" s="1" t="n">
        <v>17101</v>
      </c>
      <c r="E651" s="114" t="s">
        <v>1245</v>
      </c>
      <c r="F651" s="162" t="n">
        <v>344150000</v>
      </c>
      <c r="G651" s="0" t="s">
        <v>1270</v>
      </c>
      <c r="H651" s="163" t="n">
        <v>100</v>
      </c>
      <c r="I651" s="162"/>
      <c r="J651" s="0"/>
      <c r="K651" s="0"/>
      <c r="L651" s="0"/>
      <c r="M651" s="0"/>
      <c r="N651" s="0"/>
      <c r="O651" s="0"/>
      <c r="P651" s="0"/>
      <c r="Q651" s="0"/>
      <c r="R651" s="0"/>
      <c r="S651" s="0"/>
      <c r="T651" s="162" t="n">
        <f aca="false">SUM(H651:S651)</f>
        <v>100</v>
      </c>
      <c r="U651" s="164" t="str">
        <f aca="false">CONCATENATE(D651,G651)</f>
        <v>17101INFORMATIZAR E MODERNIZAR OS SERVIÇOS DAS ÁREAS FINALÍSTICA E O PROCESSO DE GESTÃO E GERENCIAMENTO ESTADUAL.</v>
      </c>
      <c r="V651" s="162" t="str">
        <f aca="false">VLOOKUP(U651,PRODUTOS!N:O,2,0)</f>
        <v>INFORMATIZAR E MODERNIZAR OS SERVIÇOS DAS ÁREAS FINALÍSTICA E O PROCESSO DE GESTÃO E GERENCIAMENTO ESTADUAL.</v>
      </c>
      <c r="W651" s="162" t="str">
        <f aca="false">VLOOKUP(U651,PRODUTOS!N:Q,3,0)</f>
        <v>% EXECUTADO</v>
      </c>
      <c r="X651" s="162" t="n">
        <f aca="false">VLOOKUP(U651,PRODUTOS!N:Q,4,0)</f>
        <v>100</v>
      </c>
      <c r="Y651" s="165" t="n">
        <f aca="false">X651/T651</f>
        <v>1</v>
      </c>
      <c r="Z651" s="162"/>
      <c r="AA651" s="162"/>
      <c r="AB651" s="162"/>
    </row>
    <row r="652" customFormat="false" ht="15" hidden="false" customHeight="false" outlineLevel="0" collapsed="false">
      <c r="A652" s="43" t="n">
        <v>3</v>
      </c>
      <c r="B652" s="1" t="s">
        <v>1280</v>
      </c>
      <c r="C652" s="1" t="n">
        <v>2596</v>
      </c>
      <c r="D652" s="1" t="n">
        <v>17101</v>
      </c>
      <c r="E652" s="114" t="s">
        <v>1245</v>
      </c>
      <c r="F652" s="162" t="n">
        <v>606692325</v>
      </c>
      <c r="G652" s="0" t="s">
        <v>1307</v>
      </c>
      <c r="H652" s="163" t="n">
        <v>12</v>
      </c>
      <c r="I652" s="162"/>
      <c r="J652" s="0"/>
      <c r="K652" s="0"/>
      <c r="L652" s="0"/>
      <c r="M652" s="0"/>
      <c r="N652" s="0"/>
      <c r="O652" s="0"/>
      <c r="P652" s="0"/>
      <c r="Q652" s="0"/>
      <c r="R652" s="0"/>
      <c r="S652" s="0"/>
      <c r="T652" s="162" t="n">
        <f aca="false">SUM(H652:S652)</f>
        <v>12</v>
      </c>
      <c r="U652" s="164" t="str">
        <f aca="false">CONCATENATE(D652,G652)</f>
        <v>17101PARCERIA COM MS, FIOCRUZ, IEP/HOSPITAL SÍRIO LIBANÊS E OUTRAS INSTITUIÇÕES DE ENSINO E PESQUISAS PARA REALIZAÇÃO DE CURSOS DE RESIDÊNCIA, ESPECIALIZAÇÃO, MESTRADO E DOUTORADO</v>
      </c>
      <c r="V652" s="162" t="str">
        <f aca="false">VLOOKUP(U652,PRODUTOS!N:O,2,0)</f>
        <v>PARCERIA COM MS, FIOCRUZ, IEP/HOSPITAL SÍRIO LIBANÊS E OUTRAS INSTITUIÇÕES DE ENSINO E PESQUISAS PARA REALIZAÇÃO DE CURSOS DE RESIDÊNCIA, ESPECIALIZAÇÃO, MESTRADO E DOUTORADO</v>
      </c>
      <c r="W652" s="162" t="str">
        <f aca="false">VLOOKUP(U652,PRODUTOS!N:Q,3,0)</f>
        <v>CURSO</v>
      </c>
      <c r="X652" s="162" t="n">
        <f aca="false">VLOOKUP(U652,PRODUTOS!N:Q,4,0)</f>
        <v>3</v>
      </c>
      <c r="Y652" s="165" t="n">
        <f aca="false">X652/T652</f>
        <v>0.25</v>
      </c>
      <c r="Z652" s="162"/>
      <c r="AA652" s="162"/>
      <c r="AB652" s="162"/>
    </row>
    <row r="653" customFormat="false" ht="15" hidden="false" customHeight="false" outlineLevel="0" collapsed="false">
      <c r="A653" s="43" t="n">
        <v>3</v>
      </c>
      <c r="B653" s="1" t="s">
        <v>1280</v>
      </c>
      <c r="C653" s="1" t="n">
        <v>2596</v>
      </c>
      <c r="D653" s="1" t="n">
        <v>17101</v>
      </c>
      <c r="E653" s="114" t="s">
        <v>1245</v>
      </c>
      <c r="F653" s="162" t="n">
        <v>606692325</v>
      </c>
      <c r="G653" s="0" t="s">
        <v>1308</v>
      </c>
      <c r="H653" s="163"/>
      <c r="I653" s="162"/>
      <c r="J653" s="0"/>
      <c r="K653" s="0"/>
      <c r="L653" s="162" t="n">
        <v>1</v>
      </c>
      <c r="M653" s="0"/>
      <c r="N653" s="0"/>
      <c r="O653" s="0"/>
      <c r="P653" s="0"/>
      <c r="Q653" s="0"/>
      <c r="R653" s="0"/>
      <c r="S653" s="0"/>
      <c r="T653" s="162" t="n">
        <f aca="false">SUM(H653:S653)</f>
        <v>1</v>
      </c>
      <c r="U653" s="164" t="str">
        <f aca="false">CONCATENATE(D653,G653)</f>
        <v>17101PROVIMENTO DO CONSELHO ESTADUAL DE SAUDE DE MATERIAIS TÉCNICOS, FINANCEIROS E ADMINISTRATIVAS, BEM COMO REALIZAR CAPACITAÇÃO E EDUCAÇÃO PERMANENTE DOS CONSELHEIROS PARA O EXERCÍCIO REGULAR DE SUAS FUNÇÕES</v>
      </c>
      <c r="V653" s="162" t="str">
        <f aca="false">VLOOKUP(U653,PRODUTOS!N:O,2,0)</f>
        <v>PROVIMENTO DO CONSELHO ESTADUAL DE SAUDE DE MATERIAIS TÉCNICOS, FINANCEIROS E ADMINISTRATIVAS, BEM COMO REALIZAR CAPACITAÇÃO E EDUCAÇÃO PERMANENTE DOS CONSELHEIROS PARA O EXERCÍCIO REGULAR DE SUAS FUNÇÕES</v>
      </c>
      <c r="W653" s="162" t="str">
        <f aca="false">VLOOKUP(U653,PRODUTOS!N:Q,3,0)</f>
        <v>CONSELHO</v>
      </c>
      <c r="X653" s="162" t="n">
        <f aca="false">VLOOKUP(U653,PRODUTOS!N:Q,4,0)</f>
        <v>3</v>
      </c>
      <c r="Y653" s="165" t="n">
        <f aca="false">X653/T653</f>
        <v>3</v>
      </c>
      <c r="Z653" s="162"/>
      <c r="AA653" s="162"/>
      <c r="AB653" s="162"/>
    </row>
    <row r="654" customFormat="false" ht="15" hidden="false" customHeight="false" outlineLevel="0" collapsed="false">
      <c r="A654" s="43" t="n">
        <v>3</v>
      </c>
      <c r="B654" s="1" t="s">
        <v>1280</v>
      </c>
      <c r="C654" s="1" t="n">
        <v>2596</v>
      </c>
      <c r="D654" s="1" t="n">
        <v>17101</v>
      </c>
      <c r="E654" s="114" t="s">
        <v>1245</v>
      </c>
      <c r="F654" s="162" t="n">
        <v>606692325</v>
      </c>
      <c r="G654" s="0" t="s">
        <v>1309</v>
      </c>
      <c r="H654" s="163" t="n">
        <v>100</v>
      </c>
      <c r="I654" s="162"/>
      <c r="J654" s="0"/>
      <c r="K654" s="0"/>
      <c r="L654" s="0"/>
      <c r="M654" s="0"/>
      <c r="N654" s="0"/>
      <c r="O654" s="0"/>
      <c r="P654" s="0"/>
      <c r="Q654" s="0"/>
      <c r="R654" s="0"/>
      <c r="S654" s="0"/>
      <c r="T654" s="162" t="n">
        <f aca="false">SUM(H654:S654)</f>
        <v>100</v>
      </c>
      <c r="U654" s="164" t="str">
        <f aca="false">CONCATENATE(D654,G654)</f>
        <v>17101REALIZAÇÃO DE CURSOS TÉCNICOS PARA FORMAÇÃO DE TRABALHADORES DA ATENÇÃO BÁSICA: AGENTE COMUNITÁRIO EM SAÚDE, TÉCNICO EM ENFERMAGEM; AUXILIARES E/OU TÉCNICOS EM SAÚDE BUCAL E INFORMAÇÃO EM SAUDE - ETSUS</v>
      </c>
      <c r="V654" s="162" t="str">
        <f aca="false">VLOOKUP(U654,PRODUTOS!N:O,2,0)</f>
        <v>REALIZAÇÃO DE CURSOS TÉCNICOS PARA FORMAÇÃO DE TRABALHADORES DA ATENÇÃO BÁSICA: AGENTE COMUNITÁRIO EM SAÚDE, TÉCNICO EM ENFERMAGEM; AUXILIARES E/OU TÉCNICOS EM SAÚDE BUCAL E INFORMAÇÃO EM SAUDE - ETSUS</v>
      </c>
      <c r="W654" s="162" t="str">
        <f aca="false">VLOOKUP(U654,PRODUTOS!N:Q,3,0)</f>
        <v>% EXECUTADO</v>
      </c>
      <c r="X654" s="162" t="n">
        <f aca="false">VLOOKUP(U654,PRODUTOS!N:Q,4,0)</f>
        <v>100</v>
      </c>
      <c r="Y654" s="165" t="n">
        <f aca="false">X654/T654</f>
        <v>1</v>
      </c>
      <c r="Z654" s="162"/>
      <c r="AA654" s="162"/>
      <c r="AB654" s="162"/>
    </row>
    <row r="655" customFormat="false" ht="15" hidden="false" customHeight="false" outlineLevel="0" collapsed="false">
      <c r="A655" s="43" t="n">
        <v>3</v>
      </c>
      <c r="B655" s="1" t="s">
        <v>1253</v>
      </c>
      <c r="C655" s="1" t="n">
        <v>2725</v>
      </c>
      <c r="D655" s="1" t="n">
        <v>17101</v>
      </c>
      <c r="E655" s="114" t="s">
        <v>1245</v>
      </c>
      <c r="F655" s="162" t="n">
        <v>344150000</v>
      </c>
      <c r="G655" s="0" t="s">
        <v>1271</v>
      </c>
      <c r="H655" s="166"/>
      <c r="I655" s="162" t="n">
        <v>1</v>
      </c>
      <c r="J655" s="0" t="n">
        <v>1</v>
      </c>
      <c r="K655" s="0" t="n">
        <v>1</v>
      </c>
      <c r="L655" s="0"/>
      <c r="M655" s="0" t="n">
        <v>1</v>
      </c>
      <c r="N655" s="0" t="n">
        <v>1</v>
      </c>
      <c r="O655" s="0" t="n">
        <v>1</v>
      </c>
      <c r="P655" s="0" t="n">
        <v>1</v>
      </c>
      <c r="Q655" s="0" t="n">
        <v>1</v>
      </c>
      <c r="R655" s="0" t="n">
        <v>1</v>
      </c>
      <c r="S655" s="0" t="n">
        <v>1</v>
      </c>
      <c r="T655" s="162" t="n">
        <f aca="false">SUM(H655:S655)</f>
        <v>10</v>
      </c>
      <c r="U655" s="164" t="str">
        <f aca="false">CONCATENATE(D655,G655)</f>
        <v>17101REESTRUTURAR A CAPACIDADE INSTALADA DAS REGIONAIS DE SAÚDE. : ESTRUTURA FÍSICA; EQUIPAMENTOS; MATERIAIS PERMANENTES; INSUMOS; INFRAESTRUTURA TECNOLÓGICA; INFORMATIZAÇÃO E VEÍCULOS.</v>
      </c>
      <c r="V655" s="162" t="str">
        <f aca="false">VLOOKUP(U655,PRODUTOS!N:O,2,0)</f>
        <v>REESTRUTURAR A CAPACIDADE INSTALADA DAS REGIONAIS DE SAÚDE. : ESTRUTURA FÍSICA; EQUIPAMENTOS; MATERIAIS PERMANENTES; INSUMOS; INFRAESTRUTURA TECNOLÓGICA; INFORMATIZAÇÃO E VEÍCULOS.</v>
      </c>
      <c r="W655" s="162" t="str">
        <f aca="false">VLOOKUP(U655,PRODUTOS!N:Q,3,0)</f>
        <v>UNIDADE</v>
      </c>
      <c r="X655" s="162" t="n">
        <f aca="false">VLOOKUP(U655,PRODUTOS!N:Q,4,0)</f>
        <v>20</v>
      </c>
      <c r="Y655" s="165" t="n">
        <f aca="false">X655/T655</f>
        <v>2</v>
      </c>
      <c r="Z655" s="162"/>
      <c r="AA655" s="162"/>
      <c r="AB655" s="162"/>
    </row>
    <row r="656" customFormat="false" ht="15" hidden="false" customHeight="false" outlineLevel="0" collapsed="false">
      <c r="A656" s="43" t="n">
        <v>3</v>
      </c>
      <c r="B656" s="1" t="s">
        <v>1280</v>
      </c>
      <c r="C656" s="1" t="n">
        <v>2596</v>
      </c>
      <c r="D656" s="1" t="n">
        <v>17101</v>
      </c>
      <c r="E656" s="114" t="s">
        <v>1245</v>
      </c>
      <c r="F656" s="162" t="n">
        <v>606692325</v>
      </c>
      <c r="G656" s="0" t="s">
        <v>1303</v>
      </c>
      <c r="H656" s="163" t="n">
        <v>100</v>
      </c>
      <c r="I656" s="162"/>
      <c r="J656" s="0"/>
      <c r="K656" s="0"/>
      <c r="L656" s="0"/>
      <c r="M656" s="0"/>
      <c r="N656" s="0"/>
      <c r="O656" s="0"/>
      <c r="P656" s="0"/>
      <c r="Q656" s="0"/>
      <c r="R656" s="0"/>
      <c r="S656" s="0"/>
      <c r="T656" s="162" t="n">
        <f aca="false">SUM(H656:S656)</f>
        <v>100</v>
      </c>
      <c r="U656" s="164" t="str">
        <f aca="false">CONCATENATE(D656,G656)</f>
        <v>17101APOIO TÉCNICO E FINANCEIRO PARA A SELEÇÃO, EXECUÇÃO, ACOMPANHAMENTO E AVALIAÇÃO DE PROJETOS DE PESQUISA NO ÂMBITO DO PPSUS NO ESTADO DO PIAUÍ, POR MEIO DA DEFINIÇÃO DA AGENDA DE PRIORIDADES DE PESQUISA EM SAÚDE E PUBLICAÇÃO DE UM EDITAL/ ANO PARA CONCORRER PROJETOS DE PESQUISA- CNPQ/MS/SES/FAPEPI</v>
      </c>
      <c r="V656" s="162" t="str">
        <f aca="false">VLOOKUP(U656,PRODUTOS!N:O,2,0)</f>
        <v>APOIO TÉCNICO E FINANCEIRO PARA A SELEÇÃO, EXECUÇÃO, ACOMPANHAMENTO E AVALIAÇÃO DE PROJETOS DE PESQUISA NO ÂMBITO DO PPSUS NO ESTADO DO PIAUÍ, POR MEIO DA DEFINIÇÃO DA AGENDA DE PRIORIDADES DE PESQUISA EM SAÚDE E PUBLICAÇÃO DE UM EDITAL/ ANO PARA CONCORRER PROJETOS DE PESQUISA- CNPQ/MS/SES/FAPEPI</v>
      </c>
      <c r="W656" s="162" t="str">
        <f aca="false">VLOOKUP(U656,PRODUTOS!N:Q,3,0)</f>
        <v>% EXECUTADO</v>
      </c>
      <c r="X656" s="162" t="n">
        <f aca="false">VLOOKUP(U656,PRODUTOS!N:Q,4,0)</f>
        <v>100</v>
      </c>
      <c r="Y656" s="165" t="n">
        <f aca="false">X656/T656</f>
        <v>1</v>
      </c>
      <c r="Z656" s="162"/>
      <c r="AA656" s="162"/>
      <c r="AB656" s="162"/>
    </row>
    <row r="657" customFormat="false" ht="15" hidden="false" customHeight="false" outlineLevel="0" collapsed="false">
      <c r="A657" s="43" t="n">
        <v>3</v>
      </c>
      <c r="B657" s="1" t="s">
        <v>1249</v>
      </c>
      <c r="C657" s="1" t="n">
        <v>2691</v>
      </c>
      <c r="D657" s="1" t="n">
        <v>17101</v>
      </c>
      <c r="E657" s="114" t="s">
        <v>1245</v>
      </c>
      <c r="F657" s="162" t="n">
        <v>160000000</v>
      </c>
      <c r="G657" s="0" t="s">
        <v>1250</v>
      </c>
      <c r="H657" s="163" t="n">
        <v>100</v>
      </c>
      <c r="I657" s="162"/>
      <c r="J657" s="0"/>
      <c r="K657" s="0"/>
      <c r="L657" s="0"/>
      <c r="M657" s="0"/>
      <c r="N657" s="0"/>
      <c r="O657" s="0"/>
      <c r="P657" s="0"/>
      <c r="Q657" s="0"/>
      <c r="R657" s="0"/>
      <c r="S657" s="0"/>
      <c r="T657" s="162" t="n">
        <f aca="false">SUM(H657:S657)</f>
        <v>100</v>
      </c>
      <c r="U657" s="164" t="str">
        <f aca="false">CONCATENATE(D657,G657)</f>
        <v>17101GARANTIA E AMPLIAÇÃO DE ACESSO DA POPULAÇÃO USUÁRIA DA ASSISTENCIA FARMACEUTICA A MEDICAMENTOS, DE DISTRIBUIÇÃO GRATUITA COM EFICIÊNCIA, EQUIDADE, RACIONALIDADE E HUMANIZAÇÃO</v>
      </c>
      <c r="V657" s="162" t="str">
        <f aca="false">VLOOKUP(U657,PRODUTOS!N:O,2,0)</f>
        <v>GARANTIA E AMPLIAÇÃO DE ACESSO DA POPULAÇÃO USUÁRIA DA ASSISTENCIA FARMACEUTICA A MEDICAMENTOS, DE DISTRIBUIÇÃO GRATUITA COM EFICIÊNCIA, EQUIDADE, RACIONALIDADE E HUMANIZAÇÃO</v>
      </c>
      <c r="W657" s="162" t="str">
        <f aca="false">VLOOKUP(U657,PRODUTOS!N:Q,3,0)</f>
        <v>% EXECUTADO</v>
      </c>
      <c r="X657" s="162" t="n">
        <f aca="false">VLOOKUP(U657,PRODUTOS!N:Q,4,0)</f>
        <v>100</v>
      </c>
      <c r="Y657" s="165" t="n">
        <f aca="false">X657/T657</f>
        <v>1</v>
      </c>
      <c r="Z657" s="162"/>
      <c r="AA657" s="162"/>
      <c r="AB657" s="162"/>
    </row>
    <row r="658" customFormat="false" ht="15" hidden="false" customHeight="false" outlineLevel="0" collapsed="false">
      <c r="A658" s="43" t="n">
        <v>3</v>
      </c>
      <c r="B658" s="1" t="s">
        <v>1249</v>
      </c>
      <c r="C658" s="1" t="n">
        <v>2691</v>
      </c>
      <c r="D658" s="1" t="n">
        <v>17101</v>
      </c>
      <c r="E658" s="114" t="s">
        <v>1245</v>
      </c>
      <c r="F658" s="162" t="n">
        <v>160000000</v>
      </c>
      <c r="G658" s="0" t="s">
        <v>1251</v>
      </c>
      <c r="H658" s="163" t="n">
        <v>100</v>
      </c>
      <c r="I658" s="162"/>
      <c r="J658" s="0"/>
      <c r="K658" s="0"/>
      <c r="L658" s="0"/>
      <c r="M658" s="0"/>
      <c r="N658" s="0"/>
      <c r="O658" s="0"/>
      <c r="P658" s="0"/>
      <c r="Q658" s="0"/>
      <c r="R658" s="0"/>
      <c r="S658" s="0"/>
      <c r="T658" s="162" t="n">
        <f aca="false">SUM(H658:S658)</f>
        <v>100</v>
      </c>
      <c r="U658" s="164" t="str">
        <f aca="false">CONCATENATE(D658,G658)</f>
        <v>17101REGULARIZAÇÃO TÉCNICA, SANITÁRIA E ESTRUTURAL EM 100% AS CENTRAIS DE ABASTECIMENTO FARMACÊUTICO E FARMÁCIAS ESTADUAIS HOSPITALARES E AMBULATORIAIS QUANTO AO ARMAZENAMENTO E DISTRIBUIÇÃO DE MEDICAMENTOS E INSUMOS E INFORMATIZAR O CONTROLE DE ESTOQUE EM 100% DAS FARMÁCIAS DOS HOSPITAIS, CENTRAIS DE ABASTECIMENTO FARMACÊUTICO E DEMAIS FARMÁCIAS DA REDE ESTADUAL</v>
      </c>
      <c r="V658" s="162" t="str">
        <f aca="false">VLOOKUP(U658,PRODUTOS!N:O,2,0)</f>
        <v>REGULARIZAÇÃO TÉCNICA, SANITÁRIA E ESTRUTURAL EM 100% AS CENTRAIS DE ABASTECIMENTO FARMACÊUTICO E FARMÁCIAS ESTADUAIS HOSPITALARES E AMBULATORIAIS QUANTO AO ARMAZENAMENTO E DISTRIBUIÇÃO DE MEDICAMENTOS E INSUMOS E INFORMATIZAR O CONTROLE DE ESTOQUE EM 100% DAS FARMÁCIAS DOS HOSPITAIS, CENTRAIS DE ABASTECIMENTO FARMACÊUTICO E DEMAIS FARMÁCIAS DA REDE ESTADUAL</v>
      </c>
      <c r="W658" s="162" t="str">
        <f aca="false">VLOOKUP(U658,PRODUTOS!N:Q,3,0)</f>
        <v>SERVIÇOS</v>
      </c>
      <c r="X658" s="162" t="n">
        <f aca="false">VLOOKUP(U658,PRODUTOS!N:Q,4,0)</f>
        <v>100</v>
      </c>
      <c r="Y658" s="165" t="n">
        <f aca="false">X658/T658</f>
        <v>1</v>
      </c>
      <c r="Z658" s="162"/>
      <c r="AA658" s="162"/>
      <c r="AB658" s="162"/>
    </row>
    <row r="659" customFormat="false" ht="15" hidden="false" customHeight="false" outlineLevel="0" collapsed="false">
      <c r="A659" s="43" t="n">
        <v>3</v>
      </c>
      <c r="B659" s="1" t="s">
        <v>1310</v>
      </c>
      <c r="C659" s="1" t="n">
        <v>2589</v>
      </c>
      <c r="D659" s="1" t="n">
        <v>17101</v>
      </c>
      <c r="E659" s="114" t="s">
        <v>1245</v>
      </c>
      <c r="F659" s="162" t="n">
        <v>682955980</v>
      </c>
      <c r="G659" s="0" t="s">
        <v>1311</v>
      </c>
      <c r="H659" s="163" t="n">
        <v>224</v>
      </c>
      <c r="I659" s="162"/>
      <c r="J659" s="0"/>
      <c r="K659" s="0"/>
      <c r="L659" s="0"/>
      <c r="M659" s="0"/>
      <c r="N659" s="0"/>
      <c r="O659" s="0"/>
      <c r="P659" s="0"/>
      <c r="Q659" s="0"/>
      <c r="R659" s="0"/>
      <c r="S659" s="0"/>
      <c r="T659" s="162" t="n">
        <f aca="false">SUM(H659:S659)</f>
        <v>224</v>
      </c>
      <c r="U659" s="164" t="str">
        <f aca="false">CONCATENATE(D659,G659)</f>
        <v>17101APOIAR, SUPERVISIONAR E ASSESSORAR TECNICAMENTE 100% DOS MUNICÍPIOS, NA IMPLANTAÇÃO E EXECUÇÃO DAS AÇÕES DOS PROGRAMAS DE ATENÇÃO PRIMÁRIA À SAÚDE, BEM COMO GARANTIA DO ATENDIMENTO A POPULAÇÃO, CONTEMPLANDO MELHORIA DE INFRAESTRUTURA E DE SERVIÇOS DE ATENÇÃO SECUNDÁRIA EM ODONTOLOGIA (CEO E LPRD )</v>
      </c>
      <c r="V659" s="162" t="str">
        <f aca="false">VLOOKUP(U659,PRODUTOS!N:O,2,0)</f>
        <v>APOIAR, SUPERVISIONAR E ASSESSORAR TECNICAMENTE 100% DOS MUNICÍPIOS, NA IMPLANTAÇÃO E EXECUÇÃO DAS AÇÕES DOS PROGRAMAS DE ATENÇÃO PRIMÁRIA À SAÚDE, BEM COMO GARANTIA DO ATENDIMENTO A POPULAÇÃO, CONTEMPLANDO MELHORIA DE INFRAESTRUTURA E DE SERVIÇOS DE ATENÇÃO SECUNDÁRIA EM ODONTOLOGIA (CEO E LPRD )</v>
      </c>
      <c r="W659" s="162" t="str">
        <f aca="false">VLOOKUP(U659,PRODUTOS!N:Q,3,0)</f>
        <v>MUNICÍPIOS BENEFICIADOS</v>
      </c>
      <c r="X659" s="162" t="n">
        <f aca="false">VLOOKUP(U659,PRODUTOS!N:Q,4,0)</f>
        <v>100</v>
      </c>
      <c r="Y659" s="165" t="n">
        <f aca="false">X659/T659</f>
        <v>0.446428571428571</v>
      </c>
      <c r="Z659" s="162"/>
      <c r="AA659" s="162"/>
      <c r="AB659" s="162"/>
    </row>
    <row r="660" customFormat="false" ht="15" hidden="false" customHeight="false" outlineLevel="0" collapsed="false">
      <c r="A660" s="43" t="n">
        <v>3</v>
      </c>
      <c r="B660" s="1" t="s">
        <v>1258</v>
      </c>
      <c r="C660" s="1" t="n">
        <v>2188</v>
      </c>
      <c r="D660" s="1" t="n">
        <v>17101</v>
      </c>
      <c r="E660" s="114" t="s">
        <v>1245</v>
      </c>
      <c r="F660" s="162" t="n">
        <v>110000000</v>
      </c>
      <c r="G660" s="0" t="s">
        <v>1259</v>
      </c>
      <c r="H660" s="166"/>
      <c r="I660" s="162" t="n">
        <v>1</v>
      </c>
      <c r="J660" s="0"/>
      <c r="K660" s="0"/>
      <c r="L660" s="0"/>
      <c r="M660" s="0"/>
      <c r="N660" s="0" t="n">
        <v>1</v>
      </c>
      <c r="O660" s="0"/>
      <c r="P660" s="0" t="n">
        <v>1</v>
      </c>
      <c r="Q660" s="0" t="n">
        <v>1</v>
      </c>
      <c r="R660" s="0"/>
      <c r="S660" s="0" t="n">
        <v>1</v>
      </c>
      <c r="T660" s="162" t="n">
        <f aca="false">SUM(H660:S660)</f>
        <v>5</v>
      </c>
      <c r="U660" s="164" t="str">
        <f aca="false">CONCATENATE(D660,G660)</f>
        <v>17101CONSTRUÇÃO DE CENTROS DE REFERÊNCIAS ESPECIALIZADOS DE APOIO DIAGNÓSTICO E TERAPÊUTICO DE SUPORTE AS AÇÕES DE MÉDIA E ALTA COMPLEXIDADE EM DIAGNÓSTICOS, TRATAMENTO E MONITORAMENTO DOS PACIENTES COM CONDIÇÕES CRÔNICAS, EM ESPECIAL, A DIABETES E HIPERTENSÃO ARTERIAL NOS MUNICÍPIOS SEDES DE MACRORREGIÕES DE SAÚDE: PICOS/FLORIANO/ PARNAÍBA/BOM JESUS E SÃO RAIMUNDO NONATO</v>
      </c>
      <c r="V660" s="162" t="str">
        <f aca="false">VLOOKUP(U660,PRODUTOS!N:O,2,0)</f>
        <v>CONSTRUÇÃO DE CENTROS DE REFERÊNCIAS ESPECIALIZADOS DE APOIO DIAGNÓSTICO E TERAPÊUTICO DE SUPORTE AS AÇÕES DE MÉDIA E ALTA COMPLEXIDADE EM DIAGNÓSTICOS, TRATAMENTO E MONITORAMENTO DOS PACIENTES COM CONDIÇÕES CRÔNICAS, EM ESPECIAL, A DIABETES E HIPERTENSÃO ARTERIAL NOS MUNICÍPIOS SEDES DE MACRORREGIÕES DE SAÚDE: PICOS/FLORIANO/ PARNAÍBA/BOM JESUS E SÃO RAIMUNDO NONATO</v>
      </c>
      <c r="W660" s="162" t="str">
        <f aca="false">VLOOKUP(U660,PRODUTOS!N:Q,3,0)</f>
        <v>UNIDADE</v>
      </c>
      <c r="X660" s="162" t="n">
        <f aca="false">VLOOKUP(U660,PRODUTOS!N:Q,4,0)</f>
        <v>1</v>
      </c>
      <c r="Y660" s="165" t="n">
        <f aca="false">X660/T660</f>
        <v>0.2</v>
      </c>
      <c r="Z660" s="162"/>
      <c r="AA660" s="162"/>
      <c r="AB660" s="162"/>
    </row>
    <row r="661" customFormat="false" ht="15" hidden="false" customHeight="false" outlineLevel="0" collapsed="false">
      <c r="A661" s="43" t="n">
        <v>3</v>
      </c>
      <c r="B661" s="1" t="s">
        <v>1258</v>
      </c>
      <c r="C661" s="1" t="n">
        <v>2188</v>
      </c>
      <c r="D661" s="1" t="n">
        <v>17101</v>
      </c>
      <c r="E661" s="114" t="s">
        <v>1245</v>
      </c>
      <c r="F661" s="162" t="n">
        <v>110000000</v>
      </c>
      <c r="G661" s="0" t="s">
        <v>1260</v>
      </c>
      <c r="H661" s="166"/>
      <c r="I661" s="162"/>
      <c r="J661" s="0"/>
      <c r="K661" s="0"/>
      <c r="L661" s="0"/>
      <c r="M661" s="0"/>
      <c r="N661" s="0"/>
      <c r="O661" s="162" t="n">
        <v>1</v>
      </c>
      <c r="P661" s="0"/>
      <c r="Q661" s="0"/>
      <c r="R661" s="0"/>
      <c r="S661" s="0" t="n">
        <v>1</v>
      </c>
      <c r="T661" s="162" t="n">
        <f aca="false">SUM(H661:S661)</f>
        <v>2</v>
      </c>
      <c r="U661" s="164" t="str">
        <f aca="false">CONCATENATE(D661,G661)</f>
        <v>17101IMPLANTAÇÃO DE 02 SERVIÇOS DE ONCOLOGIA PARA AMPLIAÇÃO DO ACESSO E GARANTIA AO DIAGNÓSTICO E SEGUIMENTO DO TRATAMENTO DOS PACIENTES.</v>
      </c>
      <c r="V661" s="162" t="str">
        <f aca="false">VLOOKUP(U661,PRODUTOS!N:O,2,0)</f>
        <v>IMPLANTAÇÃO DE 02 SERVIÇOS DE ONCOLOGIA PARA AMPLIAÇÃO DO ACESSO E GARANTIA AO DIAGNÓSTICO E SEGUIMENTO DO TRATAMENTO DOS PACIENTES.</v>
      </c>
      <c r="W661" s="162" t="str">
        <f aca="false">VLOOKUP(U661,PRODUTOS!N:Q,3,0)</f>
        <v>SERVIÇOS</v>
      </c>
      <c r="X661" s="162" t="n">
        <f aca="false">VLOOKUP(U661,PRODUTOS!N:Q,4,0)</f>
        <v>1</v>
      </c>
      <c r="Y661" s="165" t="n">
        <f aca="false">X661/T661</f>
        <v>0.5</v>
      </c>
      <c r="Z661" s="162"/>
      <c r="AA661" s="162"/>
      <c r="AB661" s="162"/>
    </row>
    <row r="662" customFormat="false" ht="15" hidden="false" customHeight="false" outlineLevel="0" collapsed="false">
      <c r="A662" s="43" t="n">
        <v>90</v>
      </c>
      <c r="B662" s="1" t="s">
        <v>1315</v>
      </c>
      <c r="C662" s="1" t="n">
        <v>2533</v>
      </c>
      <c r="D662" s="1" t="n">
        <v>17101</v>
      </c>
      <c r="E662" s="114" t="s">
        <v>1245</v>
      </c>
      <c r="F662" s="162" t="n">
        <v>3700000000</v>
      </c>
      <c r="G662" s="0" t="s">
        <v>1316</v>
      </c>
      <c r="H662" s="163" t="n">
        <v>100</v>
      </c>
      <c r="I662" s="162"/>
      <c r="J662" s="0"/>
      <c r="K662" s="0"/>
      <c r="L662" s="0"/>
      <c r="M662" s="0"/>
      <c r="N662" s="0"/>
      <c r="O662" s="0"/>
      <c r="P662" s="0"/>
      <c r="Q662" s="0"/>
      <c r="R662" s="0"/>
      <c r="S662" s="0"/>
      <c r="T662" s="162" t="n">
        <f aca="false">SUM(H662:S662)</f>
        <v>100</v>
      </c>
      <c r="U662" s="164" t="str">
        <f aca="false">CONCATENATE(D662,G662)</f>
        <v>17101ADMINISTRAÇÃO GERAL PARA MANUTENÇÃO E APOIO NECESSÁRIAS AO FUNCIONAMENTO DA SAÚDE -SESAPI, COORDENAÇÕES REGIONAIS, HOSPITAIS REDE ESTADUAL QUE NÃO SE CARACTERIZAM COMO UNIDADE GESTORA, E UNIDADES ASSISTENCIAIS DO SUS</v>
      </c>
      <c r="V662" s="162" t="str">
        <f aca="false">VLOOKUP(U662,PRODUTOS!N:O,2,0)</f>
        <v>ADMINISTRAÇÃO GERAL PARA MANUTENÇÃO E APOIO NECESSÁRIAS AO FUNCIONAMENTO DA SAÚDE -SESAPI, COORDENAÇÕES REGIONAIS, HOSPITAIS REDE ESTADUAL QUE NÃO SE CARACTERIZAM COMO UNIDADE GESTORA, E UNIDADES ASSISTENCIAIS DO SUS</v>
      </c>
      <c r="W662" s="162" t="str">
        <f aca="false">VLOOKUP(U662,PRODUTOS!N:Q,3,0)</f>
        <v>% EXECUTADO</v>
      </c>
      <c r="X662" s="162" t="n">
        <f aca="false">VLOOKUP(U662,PRODUTOS!N:Q,4,0)</f>
        <v>100</v>
      </c>
      <c r="Y662" s="165" t="n">
        <f aca="false">X662/T662</f>
        <v>1</v>
      </c>
      <c r="Z662" s="162"/>
      <c r="AA662" s="162"/>
      <c r="AB662" s="162"/>
    </row>
    <row r="663" customFormat="false" ht="15" hidden="false" customHeight="false" outlineLevel="0" collapsed="false">
      <c r="A663" s="43" t="n">
        <v>3</v>
      </c>
      <c r="B663" s="1" t="s">
        <v>1319</v>
      </c>
      <c r="C663" s="1" t="n">
        <v>1527</v>
      </c>
      <c r="D663" s="1" t="n">
        <v>17102</v>
      </c>
      <c r="E663" s="114" t="s">
        <v>1318</v>
      </c>
      <c r="F663" s="162" t="n">
        <v>40000000</v>
      </c>
      <c r="G663" s="0" t="s">
        <v>1320</v>
      </c>
      <c r="H663" s="166"/>
      <c r="I663" s="162"/>
      <c r="J663" s="0"/>
      <c r="K663" s="0"/>
      <c r="L663" s="0"/>
      <c r="M663" s="0"/>
      <c r="N663" s="0"/>
      <c r="O663" s="0"/>
      <c r="P663" s="0"/>
      <c r="Q663" s="0"/>
      <c r="R663" s="0"/>
      <c r="S663" s="162" t="n">
        <v>100</v>
      </c>
      <c r="T663" s="162" t="n">
        <f aca="false">SUM(H663:S663)</f>
        <v>100</v>
      </c>
      <c r="U663" s="164" t="str">
        <f aca="false">CONCATENATE(D663,G663)</f>
        <v>17102ASSISTÊNCIAS HOSPITALAR E AMBULATORIAL DE MÉDIA E COMPLEXIDADE PRESTADAS À POPULAÇÃO REFERENCIADA DO SUS</v>
      </c>
      <c r="V663" s="162" t="str">
        <f aca="false">VLOOKUP(U663,PRODUTOS!N:O,2,0)</f>
        <v>ASSISTÊNCIAS HOSPITALAR E AMBULATORIAL DE MÉDIA E COMPLEXIDADE PRESTADAS À POPULAÇÃO REFERENCIADA DO SUS</v>
      </c>
      <c r="W663" s="162" t="str">
        <f aca="false">VLOOKUP(U663,PRODUTOS!N:Q,3,0)</f>
        <v>% EXECUTADO</v>
      </c>
      <c r="X663" s="162" t="n">
        <f aca="false">VLOOKUP(U663,PRODUTOS!N:Q,4,0)</f>
        <v>100</v>
      </c>
      <c r="Y663" s="165" t="n">
        <f aca="false">X663/T663</f>
        <v>1</v>
      </c>
      <c r="Z663" s="162"/>
      <c r="AA663" s="162"/>
      <c r="AB663" s="162"/>
    </row>
    <row r="664" customFormat="false" ht="15" hidden="false" customHeight="false" outlineLevel="0" collapsed="false">
      <c r="A664" s="43" t="n">
        <v>3</v>
      </c>
      <c r="B664" s="1" t="s">
        <v>1324</v>
      </c>
      <c r="C664" s="1" t="n">
        <v>1637</v>
      </c>
      <c r="D664" s="1" t="n">
        <v>17103</v>
      </c>
      <c r="E664" s="114" t="s">
        <v>1323</v>
      </c>
      <c r="F664" s="162" t="n">
        <v>30000000</v>
      </c>
      <c r="G664" s="0" t="s">
        <v>1325</v>
      </c>
      <c r="H664" s="166"/>
      <c r="I664" s="162"/>
      <c r="J664" s="0"/>
      <c r="K664" s="0"/>
      <c r="L664" s="0"/>
      <c r="M664" s="0"/>
      <c r="N664" s="0"/>
      <c r="O664" s="0"/>
      <c r="P664" s="0"/>
      <c r="Q664" s="162" t="n">
        <v>100</v>
      </c>
      <c r="R664" s="0"/>
      <c r="S664" s="0"/>
      <c r="T664" s="162" t="n">
        <f aca="false">SUM(H664:S664)</f>
        <v>100</v>
      </c>
      <c r="U664" s="164" t="str">
        <f aca="false">CONCATENATE(D664,G664)</f>
        <v>17103ASSISTÊNCIAS HOSPITALAR E AMBULATORIAL DE MÉDIA E COMPLEXIDADE PRESTADAS À POPULAÇÃO REFERENCIADA DO SUS NO TERRITÓRIO.</v>
      </c>
      <c r="V664" s="162" t="str">
        <f aca="false">VLOOKUP(U664,PRODUTOS!N:O,2,0)</f>
        <v>ASSISTÊNCIAS HOSPITALAR E AMBULATORIAL DE MÉDIA E COMPLEXIDADE PRESTADAS À POPULAÇÃO REFERENCIADA DO SUS NO TERRITÓRIO.</v>
      </c>
      <c r="W664" s="162" t="str">
        <f aca="false">VLOOKUP(U664,PRODUTOS!N:Q,3,0)</f>
        <v>% EXECUTADO</v>
      </c>
      <c r="X664" s="162" t="n">
        <f aca="false">VLOOKUP(U664,PRODUTOS!N:Q,4,0)</f>
        <v>100</v>
      </c>
      <c r="Y664" s="165" t="n">
        <f aca="false">X664/T664</f>
        <v>1</v>
      </c>
      <c r="Z664" s="162"/>
      <c r="AA664" s="162"/>
      <c r="AB664" s="162"/>
    </row>
    <row r="665" customFormat="false" ht="15" hidden="false" customHeight="false" outlineLevel="0" collapsed="false">
      <c r="A665" s="43" t="n">
        <v>3</v>
      </c>
      <c r="B665" s="1" t="s">
        <v>1329</v>
      </c>
      <c r="C665" s="1" t="n">
        <v>1528</v>
      </c>
      <c r="D665" s="1" t="n">
        <v>17104</v>
      </c>
      <c r="E665" s="114" t="s">
        <v>1328</v>
      </c>
      <c r="F665" s="162" t="n">
        <v>10000000</v>
      </c>
      <c r="G665" s="0" t="s">
        <v>1330</v>
      </c>
      <c r="H665" s="166"/>
      <c r="I665" s="162" t="n">
        <v>100</v>
      </c>
      <c r="J665" s="0"/>
      <c r="K665" s="0"/>
      <c r="L665" s="0"/>
      <c r="M665" s="0"/>
      <c r="N665" s="0"/>
      <c r="O665" s="0"/>
      <c r="P665" s="0"/>
      <c r="Q665" s="0"/>
      <c r="R665" s="0"/>
      <c r="S665" s="0"/>
      <c r="T665" s="162" t="n">
        <f aca="false">SUM(H665:S665)</f>
        <v>100</v>
      </c>
      <c r="U665" s="164" t="str">
        <f aca="false">CONCATENATE(D665,G665)</f>
        <v>17104ASSISTÊNCIAS HOSPITALAR E AMBULATORIAL DE MÉDIA E COMPLEXIDADE PRESTADAS À POPULAÇÃO REFERENCIADA DO SUS.</v>
      </c>
      <c r="V665" s="162" t="str">
        <f aca="false">VLOOKUP(U665,PRODUTOS!N:O,2,0)</f>
        <v>ASSISTÊNCIAS HOSPITALAR E AMBULATORIAL DE MÉDIA E COMPLEXIDADE PRESTADAS À POPULAÇÃO REFERENCIADA DO SUS.</v>
      </c>
      <c r="W665" s="162" t="str">
        <f aca="false">VLOOKUP(U665,PRODUTOS!N:Q,3,0)</f>
        <v>% EXECUTADO</v>
      </c>
      <c r="X665" s="162" t="n">
        <f aca="false">VLOOKUP(U665,PRODUTOS!N:Q,4,0)</f>
        <v>100</v>
      </c>
      <c r="Y665" s="165" t="n">
        <f aca="false">X665/T665</f>
        <v>1</v>
      </c>
      <c r="Z665" s="162"/>
      <c r="AA665" s="162"/>
      <c r="AB665" s="162"/>
    </row>
    <row r="666" customFormat="false" ht="15" hidden="false" customHeight="false" outlineLevel="0" collapsed="false">
      <c r="A666" s="43" t="n">
        <v>3</v>
      </c>
      <c r="B666" s="1" t="s">
        <v>1334</v>
      </c>
      <c r="C666" s="1" t="n">
        <v>1636</v>
      </c>
      <c r="D666" s="1" t="n">
        <v>17105</v>
      </c>
      <c r="E666" s="114" t="s">
        <v>1333</v>
      </c>
      <c r="F666" s="162" t="n">
        <v>38000000</v>
      </c>
      <c r="G666" s="0" t="s">
        <v>1320</v>
      </c>
      <c r="H666" s="166"/>
      <c r="I666" s="162"/>
      <c r="J666" s="0"/>
      <c r="K666" s="0"/>
      <c r="L666" s="0"/>
      <c r="M666" s="0"/>
      <c r="N666" s="162" t="n">
        <v>100</v>
      </c>
      <c r="O666" s="0"/>
      <c r="P666" s="0"/>
      <c r="Q666" s="0"/>
      <c r="R666" s="0"/>
      <c r="S666" s="0"/>
      <c r="T666" s="162" t="n">
        <f aca="false">SUM(H666:S666)</f>
        <v>100</v>
      </c>
      <c r="U666" s="164" t="str">
        <f aca="false">CONCATENATE(D666,G666)</f>
        <v>17105ASSISTÊNCIAS HOSPITALAR E AMBULATORIAL DE MÉDIA E COMPLEXIDADE PRESTADAS À POPULAÇÃO REFERENCIADA DO SUS</v>
      </c>
      <c r="V666" s="162" t="str">
        <f aca="false">VLOOKUP(U666,PRODUTOS!N:O,2,0)</f>
        <v>ASSISTÊNCIAS HOSPITALAR E AMBULATORIAL DE MÉDIA E COMPLEXIDADE PRESTADAS À POPULAÇÃO REFERENCIADA DO SUS</v>
      </c>
      <c r="W666" s="162" t="str">
        <f aca="false">VLOOKUP(U666,PRODUTOS!N:Q,3,0)</f>
        <v>% EXECUTADO</v>
      </c>
      <c r="X666" s="162" t="n">
        <f aca="false">VLOOKUP(U666,PRODUTOS!N:Q,4,0)</f>
        <v>100</v>
      </c>
      <c r="Y666" s="165" t="n">
        <f aca="false">X666/T666</f>
        <v>1</v>
      </c>
      <c r="Z666" s="162"/>
      <c r="AA666" s="162"/>
      <c r="AB666" s="162"/>
    </row>
    <row r="667" customFormat="false" ht="15" hidden="false" customHeight="false" outlineLevel="0" collapsed="false">
      <c r="A667" s="43" t="n">
        <v>3</v>
      </c>
      <c r="B667" s="1" t="s">
        <v>1338</v>
      </c>
      <c r="C667" s="1" t="n">
        <v>1530</v>
      </c>
      <c r="D667" s="1" t="n">
        <v>17106</v>
      </c>
      <c r="E667" s="114" t="s">
        <v>1337</v>
      </c>
      <c r="F667" s="162" t="n">
        <v>35000000</v>
      </c>
      <c r="G667" s="0" t="s">
        <v>1320</v>
      </c>
      <c r="H667" s="166"/>
      <c r="I667" s="162"/>
      <c r="J667" s="0"/>
      <c r="K667" s="0"/>
      <c r="L667" s="0"/>
      <c r="M667" s="0"/>
      <c r="N667" s="0"/>
      <c r="O667" s="0"/>
      <c r="P667" s="162" t="n">
        <v>100</v>
      </c>
      <c r="Q667" s="0"/>
      <c r="R667" s="0"/>
      <c r="S667" s="0"/>
      <c r="T667" s="162" t="n">
        <f aca="false">SUM(H667:S667)</f>
        <v>100</v>
      </c>
      <c r="U667" s="164" t="str">
        <f aca="false">CONCATENATE(D667,G667)</f>
        <v>17106ASSISTÊNCIAS HOSPITALAR E AMBULATORIAL DE MÉDIA E COMPLEXIDADE PRESTADAS À POPULAÇÃO REFERENCIADA DO SUS</v>
      </c>
      <c r="V667" s="162" t="str">
        <f aca="false">VLOOKUP(U667,PRODUTOS!N:O,2,0)</f>
        <v>ASSISTÊNCIAS HOSPITALAR E AMBULATORIAL DE MÉDIA E COMPLEXIDADE PRESTADAS À POPULAÇÃO REFERENCIADA DO SUS</v>
      </c>
      <c r="W667" s="162" t="str">
        <f aca="false">VLOOKUP(U667,PRODUTOS!N:Q,3,0)</f>
        <v>% EXECUTADO</v>
      </c>
      <c r="X667" s="162" t="n">
        <f aca="false">VLOOKUP(U667,PRODUTOS!N:Q,4,0)</f>
        <v>100</v>
      </c>
      <c r="Y667" s="165" t="n">
        <f aca="false">X667/T667</f>
        <v>1</v>
      </c>
      <c r="Z667" s="162"/>
      <c r="AA667" s="162"/>
      <c r="AB667" s="162"/>
    </row>
    <row r="668" customFormat="false" ht="15" hidden="false" customHeight="false" outlineLevel="0" collapsed="false">
      <c r="A668" s="43" t="n">
        <v>3</v>
      </c>
      <c r="B668" s="1" t="s">
        <v>1342</v>
      </c>
      <c r="C668" s="1" t="n">
        <v>1529</v>
      </c>
      <c r="D668" s="1" t="n">
        <v>17108</v>
      </c>
      <c r="E668" s="114" t="s">
        <v>1341</v>
      </c>
      <c r="F668" s="162" t="n">
        <v>37000000</v>
      </c>
      <c r="G668" s="0" t="s">
        <v>1330</v>
      </c>
      <c r="H668" s="166"/>
      <c r="I668" s="162"/>
      <c r="J668" s="0"/>
      <c r="K668" s="162" t="n">
        <v>100</v>
      </c>
      <c r="L668" s="0"/>
      <c r="M668" s="0"/>
      <c r="N668" s="0"/>
      <c r="O668" s="0"/>
      <c r="P668" s="0"/>
      <c r="Q668" s="0"/>
      <c r="R668" s="0"/>
      <c r="S668" s="0"/>
      <c r="T668" s="162" t="n">
        <f aca="false">SUM(H668:S668)</f>
        <v>100</v>
      </c>
      <c r="U668" s="164" t="str">
        <f aca="false">CONCATENATE(D668,G668)</f>
        <v>17108ASSISTÊNCIAS HOSPITALAR E AMBULATORIAL DE MÉDIA E COMPLEXIDADE PRESTADAS À POPULAÇÃO REFERENCIADA DO SUS.</v>
      </c>
      <c r="V668" s="162" t="str">
        <f aca="false">VLOOKUP(U668,PRODUTOS!N:O,2,0)</f>
        <v>ASSISTÊNCIAS HOSPITALAR E AMBULATORIAL DE MÉDIA E COMPLEXIDADE PRESTADAS À POPULAÇÃO REFERENCIADA DO SUS.</v>
      </c>
      <c r="W668" s="162" t="str">
        <f aca="false">VLOOKUP(U668,PRODUTOS!N:Q,3,0)</f>
        <v>% EXECUTADO</v>
      </c>
      <c r="X668" s="162" t="n">
        <f aca="false">VLOOKUP(U668,PRODUTOS!N:Q,4,0)</f>
        <v>100</v>
      </c>
      <c r="Y668" s="165" t="n">
        <f aca="false">X668/T668</f>
        <v>1</v>
      </c>
      <c r="Z668" s="162"/>
      <c r="AA668" s="162"/>
      <c r="AB668" s="162"/>
    </row>
    <row r="669" customFormat="false" ht="15" hidden="false" customHeight="false" outlineLevel="0" collapsed="false">
      <c r="A669" s="43" t="n">
        <v>3</v>
      </c>
      <c r="B669" s="1" t="s">
        <v>1346</v>
      </c>
      <c r="C669" s="1" t="n">
        <v>1524</v>
      </c>
      <c r="D669" s="1" t="n">
        <v>17109</v>
      </c>
      <c r="E669" s="114" t="s">
        <v>1345</v>
      </c>
      <c r="F669" s="162" t="n">
        <v>35000000</v>
      </c>
      <c r="G669" s="0" t="s">
        <v>1320</v>
      </c>
      <c r="H669" s="166"/>
      <c r="I669" s="162"/>
      <c r="J669" s="0"/>
      <c r="K669" s="0"/>
      <c r="L669" s="0"/>
      <c r="M669" s="0"/>
      <c r="N669" s="0"/>
      <c r="O669" s="0"/>
      <c r="P669" s="0"/>
      <c r="Q669" s="0"/>
      <c r="R669" s="0"/>
      <c r="S669" s="162" t="n">
        <v>100</v>
      </c>
      <c r="T669" s="162" t="n">
        <f aca="false">SUM(H669:S669)</f>
        <v>100</v>
      </c>
      <c r="U669" s="164" t="str">
        <f aca="false">CONCATENATE(D669,G669)</f>
        <v>17109ASSISTÊNCIAS HOSPITALAR E AMBULATORIAL DE MÉDIA E COMPLEXIDADE PRESTADAS À POPULAÇÃO REFERENCIADA DO SUS</v>
      </c>
      <c r="V669" s="162" t="str">
        <f aca="false">VLOOKUP(U669,PRODUTOS!N:O,2,0)</f>
        <v>ASSISTÊNCIAS HOSPITALAR E AMBULATORIAL DE MÉDIA E COMPLEXIDADE PRESTADAS À POPULAÇÃO REFERENCIADA DO SUS</v>
      </c>
      <c r="W669" s="162" t="str">
        <f aca="false">VLOOKUP(U669,PRODUTOS!N:Q,3,0)</f>
        <v>% EXECUTADO</v>
      </c>
      <c r="X669" s="162" t="n">
        <f aca="false">VLOOKUP(U669,PRODUTOS!N:Q,4,0)</f>
        <v>100</v>
      </c>
      <c r="Y669" s="165" t="n">
        <f aca="false">X669/T669</f>
        <v>1</v>
      </c>
      <c r="Z669" s="162"/>
      <c r="AA669" s="162"/>
      <c r="AB669" s="162"/>
    </row>
    <row r="670" customFormat="false" ht="15" hidden="false" customHeight="false" outlineLevel="0" collapsed="false">
      <c r="A670" s="43" t="n">
        <v>3</v>
      </c>
      <c r="B670" s="1" t="s">
        <v>1349</v>
      </c>
      <c r="C670" s="1" t="n">
        <v>1638</v>
      </c>
      <c r="D670" s="1" t="n">
        <v>17110</v>
      </c>
      <c r="E670" s="114" t="s">
        <v>1348</v>
      </c>
      <c r="F670" s="162" t="n">
        <v>27000000</v>
      </c>
      <c r="G670" s="0" t="s">
        <v>1350</v>
      </c>
      <c r="H670" s="166"/>
      <c r="I670" s="162"/>
      <c r="J670" s="0"/>
      <c r="K670" s="0"/>
      <c r="L670" s="0"/>
      <c r="M670" s="0"/>
      <c r="N670" s="0"/>
      <c r="O670" s="162" t="n">
        <v>100</v>
      </c>
      <c r="P670" s="0"/>
      <c r="Q670" s="0"/>
      <c r="R670" s="0"/>
      <c r="S670" s="0"/>
      <c r="T670" s="162" t="n">
        <f aca="false">SUM(H670:S670)</f>
        <v>100</v>
      </c>
      <c r="U670" s="164" t="str">
        <f aca="false">CONCATENATE(D670,G670)</f>
        <v>17110ASSISTÊNCIAS HOSPITALAR E AMBULATORIAL DE MÉDIA E ALTA COMPLEXIDADE PRESTADAS À POPULAÇÃO REFERENCIADA DO SUS</v>
      </c>
      <c r="V670" s="162" t="str">
        <f aca="false">VLOOKUP(U670,PRODUTOS!N:O,2,0)</f>
        <v>ASSISTÊNCIAS HOSPITALAR E AMBULATORIAL DE MÉDIA E ALTA COMPLEXIDADE PRESTADAS À POPULAÇÃO REFERENCIADA DO SUS</v>
      </c>
      <c r="W670" s="162" t="str">
        <f aca="false">VLOOKUP(U670,PRODUTOS!N:Q,3,0)</f>
        <v>% EXECUTADO</v>
      </c>
      <c r="X670" s="162" t="n">
        <f aca="false">VLOOKUP(U670,PRODUTOS!N:Q,4,0)</f>
        <v>100</v>
      </c>
      <c r="Y670" s="165" t="n">
        <f aca="false">X670/T670</f>
        <v>1</v>
      </c>
      <c r="Z670" s="162"/>
      <c r="AA670" s="162"/>
      <c r="AB670" s="162"/>
    </row>
    <row r="671" customFormat="false" ht="15" hidden="false" customHeight="false" outlineLevel="0" collapsed="false">
      <c r="A671" s="43" t="n">
        <v>3</v>
      </c>
      <c r="B671" s="1" t="s">
        <v>1354</v>
      </c>
      <c r="C671" s="1" t="n">
        <v>1526</v>
      </c>
      <c r="D671" s="1" t="n">
        <v>17111</v>
      </c>
      <c r="E671" s="114" t="s">
        <v>1353</v>
      </c>
      <c r="F671" s="162" t="n">
        <v>40000000</v>
      </c>
      <c r="G671" s="0" t="s">
        <v>1355</v>
      </c>
      <c r="H671" s="166"/>
      <c r="I671" s="162"/>
      <c r="J671" s="162" t="n">
        <v>100</v>
      </c>
      <c r="K671" s="0"/>
      <c r="L671" s="0"/>
      <c r="M671" s="0"/>
      <c r="N671" s="0"/>
      <c r="O671" s="0"/>
      <c r="P671" s="0"/>
      <c r="Q671" s="0"/>
      <c r="R671" s="0"/>
      <c r="S671" s="0"/>
      <c r="T671" s="162" t="n">
        <f aca="false">SUM(H671:S671)</f>
        <v>100</v>
      </c>
      <c r="U671" s="164" t="str">
        <f aca="false">CONCATENATE(D671,G671)</f>
        <v>17111ASSISTÊNCIAS HOSPITALAR E AMBULATORIAL DE MÉDIA COMPLEXIDADE PRESTADAS À POPULAÇÃO REFERENCIADA DO SUS.</v>
      </c>
      <c r="V671" s="162" t="str">
        <f aca="false">VLOOKUP(U671,PRODUTOS!N:O,2,0)</f>
        <v>ASSISTÊNCIAS HOSPITALAR E AMBULATORIAL DE MÉDIA COMPLEXIDADE PRESTADAS À POPULAÇÃO REFERENCIADA DO SUS.</v>
      </c>
      <c r="W671" s="162" t="str">
        <f aca="false">VLOOKUP(U671,PRODUTOS!N:Q,3,0)</f>
        <v>% EXECUTADO</v>
      </c>
      <c r="X671" s="162" t="n">
        <f aca="false">VLOOKUP(U671,PRODUTOS!N:Q,4,0)</f>
        <v>100</v>
      </c>
      <c r="Y671" s="165" t="n">
        <f aca="false">X671/T671</f>
        <v>1</v>
      </c>
      <c r="Z671" s="162"/>
      <c r="AA671" s="162"/>
      <c r="AB671" s="162"/>
    </row>
    <row r="672" customFormat="false" ht="15" hidden="false" customHeight="false" outlineLevel="0" collapsed="false">
      <c r="A672" s="43" t="n">
        <v>3</v>
      </c>
      <c r="B672" s="1" t="s">
        <v>1359</v>
      </c>
      <c r="C672" s="1" t="n">
        <v>1518</v>
      </c>
      <c r="D672" s="1" t="n">
        <v>17112</v>
      </c>
      <c r="E672" s="114" t="s">
        <v>1358</v>
      </c>
      <c r="F672" s="162" t="n">
        <v>27500000</v>
      </c>
      <c r="G672" s="0" t="s">
        <v>1360</v>
      </c>
      <c r="H672" s="163" t="n">
        <v>100</v>
      </c>
      <c r="I672" s="162"/>
      <c r="J672" s="0"/>
      <c r="K672" s="0"/>
      <c r="L672" s="0"/>
      <c r="M672" s="0"/>
      <c r="N672" s="0"/>
      <c r="O672" s="0"/>
      <c r="P672" s="0"/>
      <c r="Q672" s="0"/>
      <c r="R672" s="0"/>
      <c r="S672" s="0"/>
      <c r="T672" s="162" t="n">
        <f aca="false">SUM(H672:S672)</f>
        <v>100</v>
      </c>
      <c r="U672" s="164" t="str">
        <f aca="false">CONCATENATE(D672,G672)</f>
        <v>17112OFERTA DE EXAMES LABORATORIAIS DE MEDIA E ALTA COMPLEXIDADE AMPLIADA E DIVERSIFICADA, GARANTINDO AO ESTADO A REFERÊNCIA PARA DIAGNÓSTICO DE DOENÇAS DE NOTIFICAÇÃO COMPULSÓRIA E DE EVENTOS INUSITADOS</v>
      </c>
      <c r="V672" s="162" t="str">
        <f aca="false">VLOOKUP(U672,PRODUTOS!N:O,2,0)</f>
        <v>OFERTA DE EXAMES LABORATORIAIS DE MEDIA E ALTA COMPLEXIDADE AMPLIADA E DIVERSIFICADA, GARANTINDO AO ESTADO A REFERÊNCIA PARA DIAGNÓSTICO DE DOENÇAS DE NOTIFICAÇÃO COMPULSÓRIA E DE EVENTOS INUSITADOS</v>
      </c>
      <c r="W672" s="162" t="str">
        <f aca="false">VLOOKUP(U672,PRODUTOS!N:Q,3,0)</f>
        <v>% EXECUTADO</v>
      </c>
      <c r="X672" s="162" t="n">
        <f aca="false">VLOOKUP(U672,PRODUTOS!N:Q,4,0)</f>
        <v>100</v>
      </c>
      <c r="Y672" s="165" t="n">
        <f aca="false">X672/T672</f>
        <v>1</v>
      </c>
      <c r="Z672" s="162"/>
      <c r="AA672" s="162"/>
      <c r="AB672" s="162"/>
    </row>
    <row r="673" customFormat="false" ht="15" hidden="false" customHeight="false" outlineLevel="0" collapsed="false">
      <c r="A673" s="43" t="n">
        <v>3</v>
      </c>
      <c r="B673" s="1" t="s">
        <v>1364</v>
      </c>
      <c r="C673" s="1" t="n">
        <v>2448</v>
      </c>
      <c r="D673" s="1" t="n">
        <v>17113</v>
      </c>
      <c r="E673" s="114" t="s">
        <v>1363</v>
      </c>
      <c r="F673" s="162" t="n">
        <v>77700000</v>
      </c>
      <c r="G673" s="0" t="s">
        <v>1365</v>
      </c>
      <c r="H673" s="163" t="n">
        <v>100</v>
      </c>
      <c r="I673" s="162"/>
      <c r="J673" s="0"/>
      <c r="K673" s="0"/>
      <c r="L673" s="0"/>
      <c r="M673" s="0"/>
      <c r="N673" s="0"/>
      <c r="O673" s="0"/>
      <c r="P673" s="0"/>
      <c r="Q673" s="0"/>
      <c r="R673" s="0"/>
      <c r="S673" s="0"/>
      <c r="T673" s="162" t="n">
        <f aca="false">SUM(H673:S673)</f>
        <v>100</v>
      </c>
      <c r="U673" s="164" t="str">
        <f aca="false">CONCATENATE(D673,G673)</f>
        <v>17113ASSISTÊNCIAS HOSPITALAR E AMBULATORIAL DE MÉDIA E ALTA COMPLEXIDADE PRESTADAS A SEGUIMENTOS PRIORITARIOS COM FOCO NA EFICIÊNCIA E EXCELÊNCIA.</v>
      </c>
      <c r="V673" s="162" t="str">
        <f aca="false">VLOOKUP(U673,PRODUTOS!N:O,2,0)</f>
        <v>ASSISTÊNCIAS HOSPITALAR E AMBULATORIAL DE MÉDIA E ALTA COMPLEXIDADE PRESTADAS A SEGUIMENTOS PRIORITARIOS COM FOCO NA EFICIÊNCIA E EXCELÊNCIA.</v>
      </c>
      <c r="W673" s="162" t="str">
        <f aca="false">VLOOKUP(U673,PRODUTOS!N:Q,3,0)</f>
        <v>% EXECUTADO</v>
      </c>
      <c r="X673" s="162" t="n">
        <f aca="false">VLOOKUP(U673,PRODUTOS!N:Q,4,0)</f>
        <v>100</v>
      </c>
      <c r="Y673" s="165" t="n">
        <f aca="false">X673/T673</f>
        <v>1</v>
      </c>
      <c r="Z673" s="162"/>
      <c r="AA673" s="162"/>
      <c r="AB673" s="162"/>
    </row>
    <row r="674" customFormat="false" ht="15" hidden="false" customHeight="false" outlineLevel="0" collapsed="false">
      <c r="A674" s="43" t="n">
        <v>3</v>
      </c>
      <c r="B674" s="1" t="s">
        <v>1364</v>
      </c>
      <c r="C674" s="1" t="n">
        <v>2448</v>
      </c>
      <c r="D674" s="1" t="n">
        <v>17113</v>
      </c>
      <c r="E674" s="114" t="s">
        <v>1363</v>
      </c>
      <c r="F674" s="162" t="n">
        <v>77700000</v>
      </c>
      <c r="G674" s="0" t="s">
        <v>1367</v>
      </c>
      <c r="H674" s="166"/>
      <c r="I674" s="162"/>
      <c r="J674" s="0"/>
      <c r="K674" s="0"/>
      <c r="L674" s="162" t="n">
        <v>100</v>
      </c>
      <c r="M674" s="0"/>
      <c r="N674" s="0"/>
      <c r="O674" s="0"/>
      <c r="P674" s="0"/>
      <c r="Q674" s="0"/>
      <c r="R674" s="0"/>
      <c r="S674" s="0"/>
      <c r="T674" s="162" t="n">
        <f aca="false">SUM(H674:S674)</f>
        <v>100</v>
      </c>
      <c r="U674" s="164" t="str">
        <f aca="false">CONCATENATE(D674,G674)</f>
        <v>17113CAPACITAÇÃO E QUALIFICAÇÃO TÉCNICA PARA TRABALHADORES DO HILP REALIZADAS</v>
      </c>
      <c r="V674" s="162" t="str">
        <f aca="false">VLOOKUP(U674,PRODUTOS!N:O,2,0)</f>
        <v>CAPACITAÇÃO E QUALIFICAÇÃO TÉCNICA PARA TRABALHADORES DO HILP REALIZADAS</v>
      </c>
      <c r="W674" s="162" t="str">
        <f aca="false">VLOOKUP(U674,PRODUTOS!N:Q,3,0)</f>
        <v>% EXECUTADO</v>
      </c>
      <c r="X674" s="162" t="n">
        <f aca="false">VLOOKUP(U674,PRODUTOS!N:Q,4,0)</f>
        <v>50</v>
      </c>
      <c r="Y674" s="165" t="n">
        <f aca="false">X674/T674</f>
        <v>0.5</v>
      </c>
      <c r="Z674" s="162"/>
      <c r="AA674" s="162"/>
      <c r="AB674" s="162"/>
    </row>
    <row r="675" customFormat="false" ht="15" hidden="false" customHeight="false" outlineLevel="0" collapsed="false">
      <c r="A675" s="43" t="n">
        <v>3</v>
      </c>
      <c r="B675" s="1" t="s">
        <v>1364</v>
      </c>
      <c r="C675" s="1" t="n">
        <v>2448</v>
      </c>
      <c r="D675" s="1" t="n">
        <v>17113</v>
      </c>
      <c r="E675" s="114" t="s">
        <v>1363</v>
      </c>
      <c r="F675" s="162" t="n">
        <v>77700000</v>
      </c>
      <c r="G675" s="0" t="s">
        <v>1368</v>
      </c>
      <c r="H675" s="166"/>
      <c r="I675" s="162"/>
      <c r="J675" s="0"/>
      <c r="K675" s="0"/>
      <c r="L675" s="162" t="n">
        <v>100</v>
      </c>
      <c r="M675" s="0"/>
      <c r="N675" s="0"/>
      <c r="O675" s="0"/>
      <c r="P675" s="0"/>
      <c r="Q675" s="0"/>
      <c r="R675" s="0"/>
      <c r="S675" s="0"/>
      <c r="T675" s="162" t="n">
        <f aca="false">SUM(H675:S675)</f>
        <v>100</v>
      </c>
      <c r="U675" s="164" t="str">
        <f aca="false">CONCATENATE(D675,G675)</f>
        <v>17113REFORMA, RECUPERAÇÃO, AMPLIAÇÃO DO HOSPITAL INFANTIL LUCÍDIO PORTELA E AQUISIÇÃO DE EQUIPAMENTOS REALIZADAS</v>
      </c>
      <c r="V675" s="162" t="str">
        <f aca="false">VLOOKUP(U675,PRODUTOS!N:O,2,0)</f>
        <v>REFORMA, RECUPERAÇÃO, AMPLIAÇÃO DO HOSPITAL INFANTIL LUCÍDIO PORTELA E AQUISIÇÃO DE EQUIPAMENTOS REALIZADAS</v>
      </c>
      <c r="W675" s="162" t="str">
        <f aca="false">VLOOKUP(U675,PRODUTOS!N:Q,3,0)</f>
        <v>% EXECUTADO</v>
      </c>
      <c r="X675" s="162" t="n">
        <f aca="false">VLOOKUP(U675,PRODUTOS!N:Q,4,0)</f>
        <v>35</v>
      </c>
      <c r="Y675" s="165" t="n">
        <f aca="false">X675/T675</f>
        <v>0.35</v>
      </c>
      <c r="Z675" s="162"/>
      <c r="AA675" s="162"/>
      <c r="AB675" s="162"/>
    </row>
    <row r="676" customFormat="false" ht="15" hidden="false" customHeight="false" outlineLevel="0" collapsed="false">
      <c r="A676" s="43" t="n">
        <v>3</v>
      </c>
      <c r="B676" s="1" t="s">
        <v>1364</v>
      </c>
      <c r="C676" s="1" t="n">
        <v>2448</v>
      </c>
      <c r="D676" s="1" t="n">
        <v>17113</v>
      </c>
      <c r="E676" s="114" t="s">
        <v>1363</v>
      </c>
      <c r="F676" s="162" t="n">
        <v>77700000</v>
      </c>
      <c r="G676" s="0" t="s">
        <v>1369</v>
      </c>
      <c r="H676" s="163" t="n">
        <v>100</v>
      </c>
      <c r="I676" s="162"/>
      <c r="J676" s="0"/>
      <c r="K676" s="0"/>
      <c r="L676" s="0"/>
      <c r="M676" s="0"/>
      <c r="N676" s="0"/>
      <c r="O676" s="0"/>
      <c r="P676" s="0"/>
      <c r="Q676" s="0"/>
      <c r="R676" s="0"/>
      <c r="S676" s="0"/>
      <c r="T676" s="162" t="n">
        <f aca="false">SUM(H676:S676)</f>
        <v>100</v>
      </c>
      <c r="U676" s="164" t="str">
        <f aca="false">CONCATENATE(D676,G676)</f>
        <v>17113VIGILÂNCIA SANITÁRIA E CONTROLE INTERNO DE INFECÇÃO HOSPITALAR DO HILP REALIZADOS</v>
      </c>
      <c r="V676" s="162" t="str">
        <f aca="false">VLOOKUP(U676,PRODUTOS!N:O,2,0)</f>
        <v>VIGILÂNCIA SANITÁRIA E CONTROLE INTERNO DE INFECÇÃO HOSPITALAR DO HILP REALIZADOS</v>
      </c>
      <c r="W676" s="162" t="str">
        <f aca="false">VLOOKUP(U676,PRODUTOS!N:Q,3,0)</f>
        <v>% EXECUTADO</v>
      </c>
      <c r="X676" s="162" t="n">
        <f aca="false">VLOOKUP(U676,PRODUTOS!N:Q,4,0)</f>
        <v>100</v>
      </c>
      <c r="Y676" s="165" t="n">
        <f aca="false">X676/T676</f>
        <v>1</v>
      </c>
      <c r="Z676" s="162"/>
      <c r="AA676" s="162"/>
      <c r="AB676" s="162"/>
    </row>
    <row r="677" customFormat="false" ht="15" hidden="false" customHeight="false" outlineLevel="0" collapsed="false">
      <c r="A677" s="43" t="n">
        <v>3</v>
      </c>
      <c r="B677" s="1" t="s">
        <v>1372</v>
      </c>
      <c r="C677" s="1" t="n">
        <v>2443</v>
      </c>
      <c r="D677" s="1" t="n">
        <v>17114</v>
      </c>
      <c r="E677" s="114" t="s">
        <v>1371</v>
      </c>
      <c r="F677" s="162" t="n">
        <v>21200000</v>
      </c>
      <c r="G677" s="0" t="s">
        <v>1373</v>
      </c>
      <c r="H677" s="163" t="n">
        <v>100</v>
      </c>
      <c r="I677" s="162"/>
      <c r="J677" s="0"/>
      <c r="K677" s="0"/>
      <c r="L677" s="0"/>
      <c r="M677" s="0"/>
      <c r="N677" s="0"/>
      <c r="O677" s="0"/>
      <c r="P677" s="0"/>
      <c r="Q677" s="0"/>
      <c r="R677" s="0"/>
      <c r="S677" s="0"/>
      <c r="T677" s="162" t="n">
        <f aca="false">SUM(H677:S677)</f>
        <v>100</v>
      </c>
      <c r="U677" s="164" t="str">
        <f aca="false">CONCATENATE(D677,G677)</f>
        <v>17114CAPACITAÇÃO E QUALIFICAÇÃO TÉCNICA PARA TRABALHADORES DO SUS DO HPAA REALIZADAS</v>
      </c>
      <c r="V677" s="162" t="str">
        <f aca="false">VLOOKUP(U677,PRODUTOS!N:O,2,0)</f>
        <v>CAPACITAÇÃO E QUALIFICAÇÃO TÉCNICA PARA TRABALHADORES DO SUS DO HPAA REALIZADAS</v>
      </c>
      <c r="W677" s="162" t="str">
        <f aca="false">VLOOKUP(U677,PRODUTOS!N:Q,3,0)</f>
        <v>PERCENTUAL</v>
      </c>
      <c r="X677" s="162" t="n">
        <f aca="false">VLOOKUP(U677,PRODUTOS!N:Q,4,0)</f>
        <v>50</v>
      </c>
      <c r="Y677" s="165" t="n">
        <f aca="false">X677/T677</f>
        <v>0.5</v>
      </c>
      <c r="Z677" s="162"/>
      <c r="AA677" s="162"/>
      <c r="AB677" s="162"/>
    </row>
    <row r="678" customFormat="false" ht="15" hidden="false" customHeight="false" outlineLevel="0" collapsed="false">
      <c r="A678" s="43" t="n">
        <v>3</v>
      </c>
      <c r="B678" s="1" t="s">
        <v>1372</v>
      </c>
      <c r="C678" s="1" t="n">
        <v>2443</v>
      </c>
      <c r="D678" s="1" t="n">
        <v>17114</v>
      </c>
      <c r="E678" s="114" t="s">
        <v>1371</v>
      </c>
      <c r="F678" s="162" t="n">
        <v>21200000</v>
      </c>
      <c r="G678" s="0" t="s">
        <v>1375</v>
      </c>
      <c r="H678" s="163" t="n">
        <v>100</v>
      </c>
      <c r="I678" s="162"/>
      <c r="J678" s="0"/>
      <c r="K678" s="0"/>
      <c r="L678" s="0"/>
      <c r="M678" s="0"/>
      <c r="N678" s="0"/>
      <c r="O678" s="0"/>
      <c r="P678" s="0"/>
      <c r="Q678" s="0"/>
      <c r="R678" s="0"/>
      <c r="S678" s="0"/>
      <c r="T678" s="162" t="n">
        <f aca="false">SUM(H678:S678)</f>
        <v>100</v>
      </c>
      <c r="U678" s="164" t="str">
        <f aca="false">CONCATENATE(D678,G678)</f>
        <v>17114SERVIÇO HOSPITALAR DE REFERÊNCIA PARA ATENÇÃO A PESSOAS COM SOFRIMENTO OU TRANSTORNO MENTAL E COM NECESSIDADES DECORRENTES DO USO DE CRACK, ÁLCOOL E OUTRAS DROGAS PRESTADOS</v>
      </c>
      <c r="V678" s="162" t="str">
        <f aca="false">VLOOKUP(U678,PRODUTOS!N:O,2,0)</f>
        <v>SERVIÇO HOSPITALAR DE REFERÊNCIA PARA ATENÇÃO A PESSOAS COM SOFRIMENTO OU TRANSTORNO MENTAL E COM NECESSIDADES DECORRENTES DO USO DE CRACK, ÁLCOOL E OUTRAS DROGAS PRESTADOS</v>
      </c>
      <c r="W678" s="162" t="str">
        <f aca="false">VLOOKUP(U678,PRODUTOS!N:Q,3,0)</f>
        <v>% EXECUTADO</v>
      </c>
      <c r="X678" s="162" t="n">
        <f aca="false">VLOOKUP(U678,PRODUTOS!N:Q,4,0)</f>
        <v>100</v>
      </c>
      <c r="Y678" s="165" t="n">
        <f aca="false">X678/T678</f>
        <v>1</v>
      </c>
      <c r="Z678" s="162"/>
      <c r="AA678" s="162"/>
      <c r="AB678" s="162"/>
    </row>
    <row r="679" customFormat="false" ht="15" hidden="false" customHeight="false" outlineLevel="0" collapsed="false">
      <c r="A679" s="43" t="n">
        <v>3</v>
      </c>
      <c r="B679" s="1" t="s">
        <v>1378</v>
      </c>
      <c r="C679" s="1" t="n">
        <v>2447</v>
      </c>
      <c r="D679" s="1" t="n">
        <v>17115</v>
      </c>
      <c r="E679" s="114" t="s">
        <v>1377</v>
      </c>
      <c r="F679" s="162" t="n">
        <v>114000000</v>
      </c>
      <c r="G679" s="0" t="s">
        <v>1379</v>
      </c>
      <c r="H679" s="163" t="n">
        <v>100</v>
      </c>
      <c r="I679" s="162"/>
      <c r="J679" s="0"/>
      <c r="K679" s="0"/>
      <c r="L679" s="0"/>
      <c r="M679" s="0"/>
      <c r="N679" s="0"/>
      <c r="O679" s="0"/>
      <c r="P679" s="0"/>
      <c r="Q679" s="0"/>
      <c r="R679" s="0"/>
      <c r="S679" s="0"/>
      <c r="T679" s="162" t="n">
        <f aca="false">SUM(H679:S679)</f>
        <v>100</v>
      </c>
      <c r="U679" s="164" t="str">
        <f aca="false">CONCATENATE(D679,G679)</f>
        <v>17115ASSISTÊNCIA INTEGRAL E DE QUALIDADE AMBULATORIAL PRESTADA; DE URGÊNCIA E EMERGÊNCIA E INTERNAÇÃO À MULHERES NA IDADE FÉRTIL DESDE A PRÉ-CONCEPÇÃO INDEPENDENTE DO SEU GRAU DE RISCO BEM COMO À CRIANÇA ATÉ A IDADE DE CINCO ANOS E ASSISTÊNCIA NEONATAL.</v>
      </c>
      <c r="V679" s="162" t="str">
        <f aca="false">VLOOKUP(U679,PRODUTOS!N:O,2,0)</f>
        <v>ASSISTÊNCIA INTEGRAL E DE QUALIDADE AMBULATORIAL PRESTADA; DE URGÊNCIA E EMERGÊNCIA E INTERNAÇÃO À MULHERES NA IDADE FÉRTIL DESDE A PRÉ-CONCEPÇÃO INDEPENDENTE DO SEU GRAU DE RISCO BEM COMO À CRIANÇA ATÉ A IDADE DE CINCO ANOS E ASSISTÊNCIA NEONATAL.</v>
      </c>
      <c r="W679" s="162" t="str">
        <f aca="false">VLOOKUP(U679,PRODUTOS!N:Q,3,0)</f>
        <v>% EXECUTADO</v>
      </c>
      <c r="X679" s="162" t="n">
        <f aca="false">VLOOKUP(U679,PRODUTOS!N:Q,4,0)</f>
        <v>100</v>
      </c>
      <c r="Y679" s="165" t="n">
        <f aca="false">X679/T679</f>
        <v>1</v>
      </c>
      <c r="Z679" s="162"/>
      <c r="AA679" s="162"/>
      <c r="AB679" s="162"/>
    </row>
    <row r="680" customFormat="false" ht="15" hidden="false" customHeight="false" outlineLevel="0" collapsed="false">
      <c r="A680" s="43" t="n">
        <v>3</v>
      </c>
      <c r="B680" s="1" t="s">
        <v>1378</v>
      </c>
      <c r="C680" s="1" t="n">
        <v>2447</v>
      </c>
      <c r="D680" s="1" t="n">
        <v>17115</v>
      </c>
      <c r="E680" s="114" t="s">
        <v>1377</v>
      </c>
      <c r="F680" s="162" t="n">
        <v>114000000</v>
      </c>
      <c r="G680" s="0" t="s">
        <v>1382</v>
      </c>
      <c r="H680" s="166"/>
      <c r="I680" s="162"/>
      <c r="J680" s="0"/>
      <c r="K680" s="0"/>
      <c r="L680" s="162" t="n">
        <v>100</v>
      </c>
      <c r="M680" s="0"/>
      <c r="N680" s="0"/>
      <c r="O680" s="0"/>
      <c r="P680" s="0"/>
      <c r="Q680" s="0"/>
      <c r="R680" s="0"/>
      <c r="S680" s="0"/>
      <c r="T680" s="162" t="n">
        <f aca="false">SUM(H680:S680)</f>
        <v>100</v>
      </c>
      <c r="U680" s="164" t="str">
        <f aca="false">CONCATENATE(D680,G680)</f>
        <v>17115REFORMA, RECUPERAÇÃO, AMPLIAÇÃO E REEQUIPAGEM DA MDER REALIZADAS</v>
      </c>
      <c r="V680" s="162" t="str">
        <f aca="false">VLOOKUP(U680,PRODUTOS!N:O,2,0)</f>
        <v>REFORMA, RECUPERAÇÃO, AMPLIAÇÃO E REEQUIPAGEM DA MDER REALIZADAS</v>
      </c>
      <c r="W680" s="162" t="str">
        <f aca="false">VLOOKUP(U680,PRODUTOS!N:Q,3,0)</f>
        <v>% EXECUTADO</v>
      </c>
      <c r="X680" s="162" t="n">
        <f aca="false">VLOOKUP(U680,PRODUTOS!N:Q,4,0)</f>
        <v>50</v>
      </c>
      <c r="Y680" s="165" t="n">
        <f aca="false">X680/T680</f>
        <v>0.5</v>
      </c>
      <c r="Z680" s="162"/>
      <c r="AA680" s="162"/>
      <c r="AB680" s="162"/>
    </row>
    <row r="681" customFormat="false" ht="15" hidden="false" customHeight="false" outlineLevel="0" collapsed="false">
      <c r="A681" s="43" t="n">
        <v>3</v>
      </c>
      <c r="B681" s="1" t="s">
        <v>1378</v>
      </c>
      <c r="C681" s="1" t="n">
        <v>2447</v>
      </c>
      <c r="D681" s="1" t="n">
        <v>17115</v>
      </c>
      <c r="E681" s="114" t="s">
        <v>1377</v>
      </c>
      <c r="F681" s="162" t="n">
        <v>114000000</v>
      </c>
      <c r="G681" s="0" t="s">
        <v>1383</v>
      </c>
      <c r="H681" s="166"/>
      <c r="I681" s="162"/>
      <c r="J681" s="0"/>
      <c r="K681" s="0"/>
      <c r="L681" s="162" t="n">
        <v>100</v>
      </c>
      <c r="M681" s="0"/>
      <c r="N681" s="0"/>
      <c r="O681" s="0"/>
      <c r="P681" s="0"/>
      <c r="Q681" s="0"/>
      <c r="R681" s="0"/>
      <c r="S681" s="0"/>
      <c r="T681" s="162" t="n">
        <f aca="false">SUM(H681:S681)</f>
        <v>100</v>
      </c>
      <c r="U681" s="164" t="str">
        <f aca="false">CONCATENATE(D681,G681)</f>
        <v>17115VIGILÂNCIA SANITÁRIA E CONTROLE INTERNO DE INFECÇÃO HOSPITALAR DA MDER REALIZADOS</v>
      </c>
      <c r="V681" s="162" t="str">
        <f aca="false">VLOOKUP(U681,PRODUTOS!N:O,2,0)</f>
        <v>VIGILÂNCIA SANITÁRIA E CONTROLE INTERNO DE INFECÇÃO HOSPITALAR DA MDER REALIZADOS</v>
      </c>
      <c r="W681" s="162" t="str">
        <f aca="false">VLOOKUP(U681,PRODUTOS!N:Q,3,0)</f>
        <v>% EXECUTADO</v>
      </c>
      <c r="X681" s="162" t="n">
        <f aca="false">VLOOKUP(U681,PRODUTOS!N:Q,4,0)</f>
        <v>100</v>
      </c>
      <c r="Y681" s="165" t="n">
        <f aca="false">X681/T681</f>
        <v>1</v>
      </c>
      <c r="Z681" s="162"/>
      <c r="AA681" s="162"/>
      <c r="AB681" s="162"/>
    </row>
    <row r="682" customFormat="false" ht="15" hidden="false" customHeight="false" outlineLevel="0" collapsed="false">
      <c r="A682" s="43" t="n">
        <v>3</v>
      </c>
      <c r="B682" s="1" t="s">
        <v>1378</v>
      </c>
      <c r="C682" s="1" t="n">
        <v>2447</v>
      </c>
      <c r="D682" s="1" t="n">
        <v>17115</v>
      </c>
      <c r="E682" s="114" t="s">
        <v>1377</v>
      </c>
      <c r="F682" s="162" t="n">
        <v>114000000</v>
      </c>
      <c r="G682" s="0" t="s">
        <v>1381</v>
      </c>
      <c r="H682" s="166"/>
      <c r="I682" s="162"/>
      <c r="J682" s="0"/>
      <c r="K682" s="0"/>
      <c r="L682" s="162" t="n">
        <v>100</v>
      </c>
      <c r="M682" s="0"/>
      <c r="N682" s="0"/>
      <c r="O682" s="0"/>
      <c r="P682" s="0"/>
      <c r="Q682" s="0"/>
      <c r="R682" s="0"/>
      <c r="S682" s="0"/>
      <c r="T682" s="162" t="n">
        <f aca="false">SUM(H682:S682)</f>
        <v>100</v>
      </c>
      <c r="U682" s="164" t="str">
        <f aca="false">CONCATENATE(D682,G682)</f>
        <v>17115CAPACITAÇÃO E QUALIFICAÇÃO TÉCNICA PARA TRABALHADORES DO SUS DA MATERNIDADE DONA EVANGELINA ROSA REALIZADAS</v>
      </c>
      <c r="V682" s="162" t="str">
        <f aca="false">VLOOKUP(U682,PRODUTOS!N:O,2,0)</f>
        <v>CAPACITAÇÃO E QUALIFICAÇÃO TÉCNICA PARA TRABALHADORES DO SUS DA MATERNIDADE DONA EVANGELINA ROSA REALIZADAS</v>
      </c>
      <c r="W682" s="162" t="str">
        <f aca="false">VLOOKUP(U682,PRODUTOS!N:Q,3,0)</f>
        <v>PERCENTUAL</v>
      </c>
      <c r="X682" s="162" t="n">
        <f aca="false">VLOOKUP(U682,PRODUTOS!N:Q,4,0)</f>
        <v>30</v>
      </c>
      <c r="Y682" s="165" t="n">
        <f aca="false">X682/T682</f>
        <v>0.3</v>
      </c>
      <c r="Z682" s="162"/>
      <c r="AA682" s="162"/>
      <c r="AB682" s="162"/>
    </row>
    <row r="683" customFormat="false" ht="15" hidden="false" customHeight="false" outlineLevel="0" collapsed="false">
      <c r="A683" s="43" t="n">
        <v>3</v>
      </c>
      <c r="B683" s="1" t="s">
        <v>1386</v>
      </c>
      <c r="C683" s="1" t="n">
        <v>2449</v>
      </c>
      <c r="D683" s="1" t="n">
        <v>17116</v>
      </c>
      <c r="E683" s="114" t="s">
        <v>1385</v>
      </c>
      <c r="F683" s="162" t="n">
        <v>44000000</v>
      </c>
      <c r="G683" s="0" t="s">
        <v>1387</v>
      </c>
      <c r="H683" s="163" t="n">
        <v>100</v>
      </c>
      <c r="I683" s="162"/>
      <c r="J683" s="0"/>
      <c r="K683" s="0"/>
      <c r="L683" s="0"/>
      <c r="M683" s="0"/>
      <c r="N683" s="0"/>
      <c r="O683" s="0"/>
      <c r="P683" s="0"/>
      <c r="Q683" s="0"/>
      <c r="R683" s="0"/>
      <c r="S683" s="0"/>
      <c r="T683" s="162" t="n">
        <f aca="false">SUM(H683:S683)</f>
        <v>100</v>
      </c>
      <c r="U683" s="164" t="str">
        <f aca="false">CONCATENATE(D683,G683)</f>
        <v>17116ASSISTÊNCIA HOSPITALAR E AMBULATORIAL ESPECIALIZADA IMPLEMENTADAS NA ÁREA DE DOENÇAS INFECCIOSAS, DENTRO DO CONTEXTO DA SAÚDE PÚBLICA.</v>
      </c>
      <c r="V683" s="162" t="str">
        <f aca="false">VLOOKUP(U683,PRODUTOS!N:O,2,0)</f>
        <v>ASSISTÊNCIA HOSPITALAR E AMBULATORIAL ESPECIALIZADA IMPLEMENTADAS NA ÁREA DE DOENÇAS INFECCIOSAS, DENTRO DO CONTEXTO DA SAÚDE PÚBLICA.</v>
      </c>
      <c r="W683" s="162" t="str">
        <f aca="false">VLOOKUP(U683,PRODUTOS!N:Q,3,0)</f>
        <v>% EXECUTADO</v>
      </c>
      <c r="X683" s="162" t="n">
        <f aca="false">VLOOKUP(U683,PRODUTOS!N:Q,4,0)</f>
        <v>100</v>
      </c>
      <c r="Y683" s="165" t="n">
        <f aca="false">X683/T683</f>
        <v>1</v>
      </c>
      <c r="Z683" s="162"/>
      <c r="AA683" s="162"/>
      <c r="AB683" s="162"/>
    </row>
    <row r="684" customFormat="false" ht="15" hidden="false" customHeight="false" outlineLevel="0" collapsed="false">
      <c r="A684" s="43" t="n">
        <v>3</v>
      </c>
      <c r="B684" s="1" t="s">
        <v>1386</v>
      </c>
      <c r="C684" s="1" t="n">
        <v>2449</v>
      </c>
      <c r="D684" s="1" t="n">
        <v>17116</v>
      </c>
      <c r="E684" s="114" t="s">
        <v>1385</v>
      </c>
      <c r="F684" s="162" t="n">
        <v>44000000</v>
      </c>
      <c r="G684" s="0" t="s">
        <v>1388</v>
      </c>
      <c r="H684" s="163" t="n">
        <v>100</v>
      </c>
      <c r="I684" s="162"/>
      <c r="J684" s="0"/>
      <c r="K684" s="0"/>
      <c r="L684" s="0"/>
      <c r="M684" s="0"/>
      <c r="N684" s="0"/>
      <c r="O684" s="0"/>
      <c r="P684" s="0"/>
      <c r="Q684" s="0"/>
      <c r="R684" s="0"/>
      <c r="S684" s="0"/>
      <c r="T684" s="162" t="n">
        <f aca="false">SUM(H684:S684)</f>
        <v>100</v>
      </c>
      <c r="U684" s="164" t="str">
        <f aca="false">CONCATENATE(D684,G684)</f>
        <v>17116CAPACITAÇÃO E QUALIFICAÇÃO TÉCNICA PARA TRABALHADORES DO SUS DO IDTNP REALIZADAS</v>
      </c>
      <c r="V684" s="162" t="str">
        <f aca="false">VLOOKUP(U684,PRODUTOS!N:O,2,0)</f>
        <v>CAPACITAÇÃO E QUALIFICAÇÃO TÉCNICA PARA TRABALHADORES DO SUS DO IDTNP REALIZADAS</v>
      </c>
      <c r="W684" s="162" t="str">
        <f aca="false">VLOOKUP(U684,PRODUTOS!N:Q,3,0)</f>
        <v>PERCENTUAL</v>
      </c>
      <c r="X684" s="162" t="n">
        <f aca="false">VLOOKUP(U684,PRODUTOS!N:Q,4,0)</f>
        <v>25</v>
      </c>
      <c r="Y684" s="165" t="n">
        <f aca="false">X684/T684</f>
        <v>0.25</v>
      </c>
      <c r="Z684" s="162"/>
      <c r="AA684" s="162"/>
      <c r="AB684" s="162"/>
    </row>
    <row r="685" customFormat="false" ht="15" hidden="false" customHeight="false" outlineLevel="0" collapsed="false">
      <c r="A685" s="43" t="n">
        <v>3</v>
      </c>
      <c r="B685" s="1" t="s">
        <v>1386</v>
      </c>
      <c r="C685" s="1" t="n">
        <v>2449</v>
      </c>
      <c r="D685" s="1" t="n">
        <v>17116</v>
      </c>
      <c r="E685" s="114" t="s">
        <v>1385</v>
      </c>
      <c r="F685" s="162" t="n">
        <v>44000000</v>
      </c>
      <c r="G685" s="0" t="s">
        <v>1389</v>
      </c>
      <c r="H685" s="163" t="n">
        <v>100</v>
      </c>
      <c r="I685" s="162"/>
      <c r="J685" s="0"/>
      <c r="K685" s="0"/>
      <c r="L685" s="0"/>
      <c r="M685" s="0"/>
      <c r="N685" s="0"/>
      <c r="O685" s="0"/>
      <c r="P685" s="0"/>
      <c r="Q685" s="0"/>
      <c r="R685" s="0"/>
      <c r="S685" s="0"/>
      <c r="T685" s="162" t="n">
        <f aca="false">SUM(H685:S685)</f>
        <v>100</v>
      </c>
      <c r="U685" s="164" t="str">
        <f aca="false">CONCATENATE(D685,G685)</f>
        <v>17116REFORMA, RECUPERAÇÃO, AMPLIAÇÃO E AQUISIÇÃO DE EQUIPAMENTOS PARA O IDTNP REALIZADA</v>
      </c>
      <c r="V685" s="162" t="str">
        <f aca="false">VLOOKUP(U685,PRODUTOS!N:O,2,0)</f>
        <v>REFORMA, RECUPERAÇÃO, AMPLIAÇÃO E AQUISIÇÃO DE EQUIPAMENTOS PARA O IDTNP REALIZADA</v>
      </c>
      <c r="W685" s="162" t="str">
        <f aca="false">VLOOKUP(U685,PRODUTOS!N:Q,3,0)</f>
        <v>% EXECUTADO</v>
      </c>
      <c r="X685" s="162" t="n">
        <f aca="false">VLOOKUP(U685,PRODUTOS!N:Q,4,0)</f>
        <v>50</v>
      </c>
      <c r="Y685" s="165" t="n">
        <f aca="false">X685/T685</f>
        <v>0.5</v>
      </c>
      <c r="Z685" s="162"/>
      <c r="AA685" s="162"/>
      <c r="AB685" s="162"/>
    </row>
    <row r="686" customFormat="false" ht="15" hidden="false" customHeight="false" outlineLevel="0" collapsed="false">
      <c r="A686" s="43" t="n">
        <v>3</v>
      </c>
      <c r="B686" s="1" t="s">
        <v>1386</v>
      </c>
      <c r="C686" s="1" t="n">
        <v>2449</v>
      </c>
      <c r="D686" s="1" t="n">
        <v>17116</v>
      </c>
      <c r="E686" s="114" t="s">
        <v>1385</v>
      </c>
      <c r="F686" s="162" t="n">
        <v>44000000</v>
      </c>
      <c r="G686" s="0" t="s">
        <v>1390</v>
      </c>
      <c r="H686" s="163" t="n">
        <v>100</v>
      </c>
      <c r="I686" s="162"/>
      <c r="J686" s="0"/>
      <c r="K686" s="0"/>
      <c r="L686" s="0"/>
      <c r="M686" s="0"/>
      <c r="N686" s="0"/>
      <c r="O686" s="0"/>
      <c r="P686" s="0"/>
      <c r="Q686" s="0"/>
      <c r="R686" s="0"/>
      <c r="S686" s="0"/>
      <c r="T686" s="162" t="n">
        <f aca="false">SUM(H686:S686)</f>
        <v>100</v>
      </c>
      <c r="U686" s="164" t="str">
        <f aca="false">CONCATENATE(D686,G686)</f>
        <v>17116VIGILÂNCIA SANITÁRIA E CONTROLE INTERNO DE INFECÇÃO HOSPITALAR DO IDTNP REALIZADOS</v>
      </c>
      <c r="V686" s="162" t="str">
        <f aca="false">VLOOKUP(U686,PRODUTOS!N:O,2,0)</f>
        <v>VIGILÂNCIA SANITÁRIA E CONTROLE INTERNO DE INFECÇÃO HOSPITALAR DO IDTNP REALIZADOS</v>
      </c>
      <c r="W686" s="162" t="str">
        <f aca="false">VLOOKUP(U686,PRODUTOS!N:Q,3,0)</f>
        <v>% EXECUTADO</v>
      </c>
      <c r="X686" s="162" t="n">
        <f aca="false">VLOOKUP(U686,PRODUTOS!N:Q,4,0)</f>
        <v>100</v>
      </c>
      <c r="Y686" s="165" t="n">
        <f aca="false">X686/T686</f>
        <v>1</v>
      </c>
      <c r="Z686" s="162"/>
      <c r="AA686" s="162"/>
      <c r="AB686" s="162"/>
    </row>
    <row r="687" customFormat="false" ht="15" hidden="false" customHeight="false" outlineLevel="0" collapsed="false">
      <c r="A687" s="43" t="n">
        <v>3</v>
      </c>
      <c r="B687" s="1" t="s">
        <v>1393</v>
      </c>
      <c r="C687" s="1" t="n">
        <v>2697</v>
      </c>
      <c r="D687" s="1" t="n">
        <v>17117</v>
      </c>
      <c r="E687" s="114" t="s">
        <v>1392</v>
      </c>
      <c r="F687" s="162" t="n">
        <v>190000000</v>
      </c>
      <c r="G687" s="0" t="s">
        <v>1402</v>
      </c>
      <c r="H687" s="163" t="n">
        <v>100</v>
      </c>
      <c r="I687" s="162"/>
      <c r="J687" s="0"/>
      <c r="K687" s="0"/>
      <c r="L687" s="0"/>
      <c r="M687" s="0"/>
      <c r="N687" s="0"/>
      <c r="O687" s="0"/>
      <c r="P687" s="0"/>
      <c r="Q687" s="0"/>
      <c r="R687" s="0"/>
      <c r="S687" s="0"/>
      <c r="T687" s="162" t="n">
        <f aca="false">SUM(H687:S687)</f>
        <v>100</v>
      </c>
      <c r="U687" s="164" t="str">
        <f aca="false">CONCATENATE(D687,G687)</f>
        <v>17117ASSISTÊNCIA HOSPITALAR, AMBULATORIAL E SERVIÇOS DE DIAGNÓSTICO E TRATAMENTO POR IMAGEM COM QUALIDADE DE MEDIA E ALTA COMPLEXIDADE AOS USUÁRIOS DO SUS REALIZADOS</v>
      </c>
      <c r="V687" s="162" t="str">
        <f aca="false">VLOOKUP(U687,PRODUTOS!N:O,2,0)</f>
        <v>ASSISTÊNCIA HOSPITALAR, AMBULATORIAL E SERVIÇOS DE DIAGNÓSTICO E TRATAMENTO POR IMAGEM COM QUALIDADE DE MEDIA E ALTA COMPLEXIDADE AOS USUÁRIOS DO SUS REALIZADOS</v>
      </c>
      <c r="W687" s="162" t="str">
        <f aca="false">VLOOKUP(U687,PRODUTOS!N:Q,3,0)</f>
        <v>% EXECUTADO</v>
      </c>
      <c r="X687" s="162" t="n">
        <f aca="false">VLOOKUP(U687,PRODUTOS!N:Q,4,0)</f>
        <v>25</v>
      </c>
      <c r="Y687" s="165" t="n">
        <f aca="false">X687/T687</f>
        <v>0.25</v>
      </c>
      <c r="Z687" s="162"/>
      <c r="AA687" s="162"/>
      <c r="AB687" s="162"/>
    </row>
    <row r="688" customFormat="false" ht="15" hidden="false" customHeight="false" outlineLevel="0" collapsed="false">
      <c r="A688" s="43" t="n">
        <v>3</v>
      </c>
      <c r="B688" s="1" t="s">
        <v>1393</v>
      </c>
      <c r="C688" s="1" t="n">
        <v>2697</v>
      </c>
      <c r="D688" s="1" t="n">
        <v>17117</v>
      </c>
      <c r="E688" s="114" t="s">
        <v>1392</v>
      </c>
      <c r="F688" s="162" t="n">
        <v>190000000</v>
      </c>
      <c r="G688" s="0" t="s">
        <v>1397</v>
      </c>
      <c r="H688" s="166"/>
      <c r="I688" s="162"/>
      <c r="J688" s="0"/>
      <c r="K688" s="0"/>
      <c r="L688" s="162" t="n">
        <v>100</v>
      </c>
      <c r="M688" s="0"/>
      <c r="N688" s="0"/>
      <c r="O688" s="0"/>
      <c r="P688" s="0"/>
      <c r="Q688" s="0"/>
      <c r="R688" s="0"/>
      <c r="S688" s="0"/>
      <c r="T688" s="162" t="n">
        <f aca="false">SUM(H688:S688)</f>
        <v>100</v>
      </c>
      <c r="U688" s="164" t="str">
        <f aca="false">CONCATENATE(D688,G688)</f>
        <v>17117CAPACITAÇÃO E QUALIFICAÇÃO TÉCNICA PARA TRABALHADORES DO SUS DO HGV REALIZADAS</v>
      </c>
      <c r="V688" s="162" t="str">
        <f aca="false">VLOOKUP(U688,PRODUTOS!N:O,2,0)</f>
        <v>CAPACITAÇÃO E QUALIFICAÇÃO TÉCNICA PARA TRABALHADORES DO SUS DO HGV REALIZADAS</v>
      </c>
      <c r="W688" s="162" t="str">
        <f aca="false">VLOOKUP(U688,PRODUTOS!N:Q,3,0)</f>
        <v>PERCENTUAL</v>
      </c>
      <c r="X688" s="162" t="n">
        <f aca="false">VLOOKUP(U688,PRODUTOS!N:Q,4,0)</f>
        <v>30</v>
      </c>
      <c r="Y688" s="165" t="n">
        <f aca="false">X688/T688</f>
        <v>0.3</v>
      </c>
      <c r="Z688" s="162"/>
      <c r="AA688" s="162"/>
      <c r="AB688" s="162"/>
    </row>
    <row r="689" customFormat="false" ht="15" hidden="false" customHeight="false" outlineLevel="0" collapsed="false">
      <c r="A689" s="43" t="n">
        <v>3</v>
      </c>
      <c r="B689" s="1" t="s">
        <v>1393</v>
      </c>
      <c r="C689" s="1" t="n">
        <v>2697</v>
      </c>
      <c r="D689" s="1" t="n">
        <v>17117</v>
      </c>
      <c r="E689" s="114" t="s">
        <v>1392</v>
      </c>
      <c r="F689" s="162" t="n">
        <v>190000000</v>
      </c>
      <c r="G689" s="0" t="s">
        <v>1394</v>
      </c>
      <c r="H689" s="166"/>
      <c r="I689" s="162"/>
      <c r="J689" s="0"/>
      <c r="K689" s="0"/>
      <c r="L689" s="162" t="n">
        <v>100</v>
      </c>
      <c r="M689" s="0"/>
      <c r="N689" s="0"/>
      <c r="O689" s="0"/>
      <c r="P689" s="0"/>
      <c r="Q689" s="0"/>
      <c r="R689" s="0"/>
      <c r="S689" s="0"/>
      <c r="T689" s="162" t="n">
        <f aca="false">SUM(H689:S689)</f>
        <v>100</v>
      </c>
      <c r="U689" s="164" t="str">
        <f aca="false">CONCATENATE(D689,G689)</f>
        <v>17117REFORMA, RECUPERAÇÃO, AMPLIAÇÃO DO HGV REALIZADAS E EQUIPAMENTOS ADQUIRIDOS</v>
      </c>
      <c r="V689" s="162" t="str">
        <f aca="false">VLOOKUP(U689,PRODUTOS!N:O,2,0)</f>
        <v>REFORMA, RECUPERAÇÃO, AMPLIAÇÃO DO HGV REALIZADAS E EQUIPAMENTOS ADQUIRIDOS</v>
      </c>
      <c r="W689" s="162" t="str">
        <f aca="false">VLOOKUP(U689,PRODUTOS!N:Q,3,0)</f>
        <v>% EXECUTADO</v>
      </c>
      <c r="X689" s="162" t="n">
        <f aca="false">VLOOKUP(U689,PRODUTOS!N:Q,4,0)</f>
        <v>40</v>
      </c>
      <c r="Y689" s="165" t="n">
        <f aca="false">X689/T689</f>
        <v>0.4</v>
      </c>
      <c r="Z689" s="162"/>
      <c r="AA689" s="162"/>
      <c r="AB689" s="162"/>
    </row>
    <row r="690" customFormat="false" ht="15" hidden="false" customHeight="false" outlineLevel="0" collapsed="false">
      <c r="A690" s="43" t="n">
        <v>3</v>
      </c>
      <c r="B690" s="1" t="s">
        <v>1393</v>
      </c>
      <c r="C690" s="1" t="n">
        <v>2697</v>
      </c>
      <c r="D690" s="1" t="n">
        <v>17117</v>
      </c>
      <c r="E690" s="114" t="s">
        <v>1392</v>
      </c>
      <c r="F690" s="162" t="n">
        <v>190000000</v>
      </c>
      <c r="G690" s="0" t="s">
        <v>1400</v>
      </c>
      <c r="H690" s="166"/>
      <c r="I690" s="162"/>
      <c r="J690" s="0"/>
      <c r="K690" s="0"/>
      <c r="L690" s="162" t="n">
        <v>100</v>
      </c>
      <c r="M690" s="0"/>
      <c r="N690" s="0"/>
      <c r="O690" s="0"/>
      <c r="P690" s="0"/>
      <c r="Q690" s="0"/>
      <c r="R690" s="0"/>
      <c r="S690" s="0"/>
      <c r="T690" s="162" t="n">
        <f aca="false">SUM(H690:S690)</f>
        <v>100</v>
      </c>
      <c r="U690" s="164" t="str">
        <f aca="false">CONCATENATE(D690,G690)</f>
        <v>17117VIGILÂNCIA SANITÁRIA E CONTROLE INTERNO DE INFECÇÃO HOSPITALAR DO HGV REALIZADOS</v>
      </c>
      <c r="V690" s="162" t="str">
        <f aca="false">VLOOKUP(U690,PRODUTOS!N:O,2,0)</f>
        <v>VIGILÂNCIA SANITÁRIA E CONTROLE INTERNO DE INFECÇÃO HOSPITALAR DO HGV REALIZADOS</v>
      </c>
      <c r="W690" s="162" t="str">
        <f aca="false">VLOOKUP(U690,PRODUTOS!N:Q,3,0)</f>
        <v>% EXECUTADO</v>
      </c>
      <c r="X690" s="162" t="n">
        <f aca="false">VLOOKUP(U690,PRODUTOS!N:Q,4,0)</f>
        <v>25</v>
      </c>
      <c r="Y690" s="165" t="n">
        <f aca="false">X690/T690</f>
        <v>0.25</v>
      </c>
      <c r="Z690" s="162"/>
      <c r="AA690" s="162"/>
      <c r="AB690" s="162"/>
    </row>
    <row r="691" customFormat="false" ht="15" hidden="false" customHeight="false" outlineLevel="0" collapsed="false">
      <c r="A691" s="43" t="n">
        <v>3</v>
      </c>
      <c r="B691" s="1" t="s">
        <v>1405</v>
      </c>
      <c r="C691" s="1" t="n">
        <v>2437</v>
      </c>
      <c r="D691" s="1" t="n">
        <v>17118</v>
      </c>
      <c r="E691" s="114" t="s">
        <v>1404</v>
      </c>
      <c r="F691" s="162" t="n">
        <v>69400000</v>
      </c>
      <c r="G691" s="0" t="s">
        <v>1406</v>
      </c>
      <c r="H691" s="163" t="n">
        <v>4</v>
      </c>
      <c r="I691" s="162"/>
      <c r="J691" s="0"/>
      <c r="K691" s="0"/>
      <c r="L691" s="0"/>
      <c r="M691" s="0"/>
      <c r="N691" s="0"/>
      <c r="O691" s="0"/>
      <c r="P691" s="0"/>
      <c r="Q691" s="0"/>
      <c r="R691" s="0"/>
      <c r="S691" s="0"/>
      <c r="T691" s="162" t="n">
        <f aca="false">SUM(H691:S691)</f>
        <v>4</v>
      </c>
      <c r="U691" s="164" t="str">
        <f aca="false">CONCATENATE(D691,G691)</f>
        <v>17118AGÊNCIAS TRANSFUSIONAIS IMPLANTADAS</v>
      </c>
      <c r="V691" s="162" t="str">
        <f aca="false">VLOOKUP(U691,PRODUTOS!N:O,2,0)</f>
        <v>AGÊNCIAS TRANSFUSIONAIS IMPLANTADAS</v>
      </c>
      <c r="W691" s="162" t="str">
        <f aca="false">VLOOKUP(U691,PRODUTOS!N:Q,3,0)</f>
        <v>UNIDADE</v>
      </c>
      <c r="X691" s="162" t="n">
        <f aca="false">VLOOKUP(U691,PRODUTOS!N:Q,4,0)</f>
        <v>4</v>
      </c>
      <c r="Y691" s="165" t="n">
        <f aca="false">X691/T691</f>
        <v>1</v>
      </c>
      <c r="Z691" s="162"/>
      <c r="AA691" s="162"/>
      <c r="AB691" s="162"/>
    </row>
    <row r="692" customFormat="false" ht="15" hidden="false" customHeight="false" outlineLevel="0" collapsed="false">
      <c r="A692" s="43" t="n">
        <v>3</v>
      </c>
      <c r="B692" s="1" t="s">
        <v>1405</v>
      </c>
      <c r="C692" s="1" t="n">
        <v>2437</v>
      </c>
      <c r="D692" s="1" t="n">
        <v>17118</v>
      </c>
      <c r="E692" s="114" t="s">
        <v>1404</v>
      </c>
      <c r="F692" s="162" t="n">
        <v>69400000</v>
      </c>
      <c r="G692" s="0" t="s">
        <v>1407</v>
      </c>
      <c r="H692" s="163" t="n">
        <v>4902460</v>
      </c>
      <c r="I692" s="162"/>
      <c r="J692" s="0"/>
      <c r="K692" s="0"/>
      <c r="L692" s="0"/>
      <c r="M692" s="0"/>
      <c r="N692" s="0"/>
      <c r="O692" s="0"/>
      <c r="P692" s="0"/>
      <c r="Q692" s="0"/>
      <c r="R692" s="0"/>
      <c r="S692" s="0"/>
      <c r="T692" s="162" t="n">
        <f aca="false">SUM(H692:S692)</f>
        <v>4902460</v>
      </c>
      <c r="U692" s="164" t="str">
        <f aca="false">CONCATENATE(D692,G692)</f>
        <v>17118ASSISTÊNCIA HEMATOLOGICA E HEMOTERAPICA (COLETA, TESTES, TRANSFUSÃO, SANGRIA) REALIZADA</v>
      </c>
      <c r="V692" s="162" t="str">
        <f aca="false">VLOOKUP(U692,PRODUTOS!N:O,2,0)</f>
        <v>ASSISTÊNCIA HEMATOLOGICA E HEMOTERAPICA (COLETA, TESTES, TRANSFUSÃO, SANGRIA) REALIZADA</v>
      </c>
      <c r="W692" s="162" t="str">
        <f aca="false">VLOOKUP(U692,PRODUTOS!N:Q,3,0)</f>
        <v>SERVIÇOS</v>
      </c>
      <c r="X692" s="162" t="n">
        <f aca="false">VLOOKUP(U692,PRODUTOS!N:Q,4,0)</f>
        <v>1200000</v>
      </c>
      <c r="Y692" s="165" t="n">
        <f aca="false">X692/T692</f>
        <v>0.244775072106657</v>
      </c>
      <c r="Z692" s="162"/>
      <c r="AA692" s="162"/>
      <c r="AB692" s="162"/>
    </row>
    <row r="693" customFormat="false" ht="15" hidden="false" customHeight="false" outlineLevel="0" collapsed="false">
      <c r="A693" s="43" t="n">
        <v>3</v>
      </c>
      <c r="B693" s="1" t="s">
        <v>1405</v>
      </c>
      <c r="C693" s="1" t="n">
        <v>2437</v>
      </c>
      <c r="D693" s="1" t="n">
        <v>17118</v>
      </c>
      <c r="E693" s="114" t="s">
        <v>1404</v>
      </c>
      <c r="F693" s="162" t="n">
        <v>69400000</v>
      </c>
      <c r="G693" s="0" t="s">
        <v>1408</v>
      </c>
      <c r="H693" s="163"/>
      <c r="I693" s="162"/>
      <c r="J693" s="0"/>
      <c r="K693" s="0"/>
      <c r="L693" s="0" t="n">
        <v>1</v>
      </c>
      <c r="M693" s="0"/>
      <c r="N693" s="0"/>
      <c r="O693" s="0"/>
      <c r="P693" s="0"/>
      <c r="Q693" s="0"/>
      <c r="R693" s="0"/>
      <c r="S693" s="0"/>
      <c r="T693" s="162" t="n">
        <f aca="false">SUM(H693:S693)</f>
        <v>1</v>
      </c>
      <c r="U693" s="164" t="str">
        <f aca="false">CONCATENATE(D693,G693)</f>
        <v>17118LABORATÓRIO DE BIOLOGIA MOLECULAR MONTADO E EQUIPADO</v>
      </c>
      <c r="V693" s="162" t="str">
        <f aca="false">VLOOKUP(U693,PRODUTOS!N:O,2,0)</f>
        <v>LABORATÓRIO DE BIOLOGIA MOLECULAR MONTADO E EQUIPADO</v>
      </c>
      <c r="W693" s="162" t="str">
        <f aca="false">VLOOKUP(U693,PRODUTOS!N:Q,3,0)</f>
        <v>UNIDADE</v>
      </c>
      <c r="X693" s="162" t="n">
        <f aca="false">VLOOKUP(U693,PRODUTOS!N:Q,4,0)</f>
        <v>1</v>
      </c>
      <c r="Y693" s="165" t="n">
        <f aca="false">X693/T693</f>
        <v>1</v>
      </c>
      <c r="Z693" s="162"/>
      <c r="AA693" s="162"/>
      <c r="AB693" s="162"/>
    </row>
    <row r="694" customFormat="false" ht="15" hidden="false" customHeight="false" outlineLevel="0" collapsed="false">
      <c r="A694" s="43" t="n">
        <v>3</v>
      </c>
      <c r="B694" s="1" t="s">
        <v>1329</v>
      </c>
      <c r="C694" s="1" t="n">
        <v>2445</v>
      </c>
      <c r="D694" s="1" t="n">
        <v>17119</v>
      </c>
      <c r="E694" s="114" t="s">
        <v>1410</v>
      </c>
      <c r="F694" s="162" t="n">
        <v>82000000</v>
      </c>
      <c r="G694" s="0" t="s">
        <v>1355</v>
      </c>
      <c r="H694" s="166"/>
      <c r="I694" s="162" t="n">
        <v>100</v>
      </c>
      <c r="J694" s="0"/>
      <c r="K694" s="0"/>
      <c r="L694" s="0"/>
      <c r="M694" s="0"/>
      <c r="N694" s="0"/>
      <c r="O694" s="0"/>
      <c r="P694" s="0"/>
      <c r="Q694" s="0"/>
      <c r="R694" s="0"/>
      <c r="S694" s="0"/>
      <c r="T694" s="162" t="n">
        <f aca="false">SUM(H694:S694)</f>
        <v>100</v>
      </c>
      <c r="U694" s="164" t="str">
        <f aca="false">CONCATENATE(D694,G694)</f>
        <v>17119ASSISTÊNCIAS HOSPITALAR E AMBULATORIAL DE MÉDIA COMPLEXIDADE PRESTADAS À POPULAÇÃO REFERENCIADA DO SUS.</v>
      </c>
      <c r="V694" s="162" t="str">
        <f aca="false">VLOOKUP(U694,PRODUTOS!N:O,2,0)</f>
        <v>ASSISTÊNCIAS HOSPITALAR E AMBULATORIAL DE MÉDIA COMPLEXIDADE PRESTADAS À POPULAÇÃO REFERENCIADA DO SUS.</v>
      </c>
      <c r="W694" s="162" t="str">
        <f aca="false">VLOOKUP(U694,PRODUTOS!N:Q,3,0)</f>
        <v>% EXECUTADO</v>
      </c>
      <c r="X694" s="162" t="n">
        <f aca="false">VLOOKUP(U694,PRODUTOS!N:Q,4,0)</f>
        <v>100</v>
      </c>
      <c r="Y694" s="165" t="n">
        <f aca="false">X694/T694</f>
        <v>1</v>
      </c>
      <c r="Z694" s="162"/>
      <c r="AA694" s="162"/>
      <c r="AB694" s="162"/>
    </row>
    <row r="695" customFormat="false" ht="15" hidden="false" customHeight="false" outlineLevel="0" collapsed="false">
      <c r="A695" s="43" t="n">
        <v>3</v>
      </c>
      <c r="B695" s="1" t="s">
        <v>1414</v>
      </c>
      <c r="C695" s="1" t="n">
        <v>2439</v>
      </c>
      <c r="D695" s="1" t="n">
        <v>17121</v>
      </c>
      <c r="E695" s="114" t="s">
        <v>1413</v>
      </c>
      <c r="F695" s="162" t="n">
        <v>27800000</v>
      </c>
      <c r="G695" s="0" t="s">
        <v>1415</v>
      </c>
      <c r="H695" s="166"/>
      <c r="I695" s="162"/>
      <c r="J695" s="162" t="n">
        <v>100</v>
      </c>
      <c r="K695" s="0"/>
      <c r="L695" s="0"/>
      <c r="M695" s="0"/>
      <c r="N695" s="0"/>
      <c r="O695" s="0"/>
      <c r="P695" s="0"/>
      <c r="Q695" s="0"/>
      <c r="R695" s="0"/>
      <c r="S695" s="0"/>
      <c r="T695" s="162" t="n">
        <f aca="false">SUM(H695:S695)</f>
        <v>100</v>
      </c>
      <c r="U695" s="164" t="str">
        <f aca="false">CONCATENATE(D695,G695)</f>
        <v>17121ASSISTÊNCIAS HOSPITALAR E AMBULATORIAL DE MÉDIA COMPLEXIDADE PRESTADAS À POPULAÇÃO DE REFERENCIADA DO SUS.</v>
      </c>
      <c r="V695" s="162" t="str">
        <f aca="false">VLOOKUP(U695,PRODUTOS!N:O,2,0)</f>
        <v>ASSISTÊNCIAS HOSPITALAR E AMBULATORIAL DE MÉDIA COMPLEXIDADE PRESTADAS À POPULAÇÃO DE REFERENCIADA DO SUS.</v>
      </c>
      <c r="W695" s="162" t="str">
        <f aca="false">VLOOKUP(U695,PRODUTOS!N:Q,3,0)</f>
        <v>% EXECUTADO</v>
      </c>
      <c r="X695" s="162" t="n">
        <f aca="false">VLOOKUP(U695,PRODUTOS!N:Q,4,0)</f>
        <v>100</v>
      </c>
      <c r="Y695" s="165" t="n">
        <f aca="false">X695/T695</f>
        <v>1</v>
      </c>
      <c r="Z695" s="162"/>
      <c r="AA695" s="162"/>
      <c r="AB695" s="162"/>
    </row>
    <row r="696" customFormat="false" ht="15" hidden="false" customHeight="false" outlineLevel="0" collapsed="false">
      <c r="A696" s="43" t="n">
        <v>3</v>
      </c>
      <c r="B696" s="1" t="s">
        <v>1419</v>
      </c>
      <c r="C696" s="1" t="n">
        <v>2441</v>
      </c>
      <c r="D696" s="1" t="n">
        <v>17123</v>
      </c>
      <c r="E696" s="114" t="s">
        <v>1418</v>
      </c>
      <c r="F696" s="162" t="n">
        <v>23000000</v>
      </c>
      <c r="G696" s="0" t="s">
        <v>1420</v>
      </c>
      <c r="H696" s="166"/>
      <c r="I696" s="162"/>
      <c r="J696" s="0"/>
      <c r="K696" s="0"/>
      <c r="L696" s="0"/>
      <c r="M696" s="0"/>
      <c r="N696" s="0"/>
      <c r="O696" s="162" t="n">
        <v>100</v>
      </c>
      <c r="P696" s="0"/>
      <c r="Q696" s="0"/>
      <c r="R696" s="0"/>
      <c r="S696" s="0"/>
      <c r="T696" s="162" t="n">
        <f aca="false">SUM(H696:S696)</f>
        <v>100</v>
      </c>
      <c r="U696" s="164" t="str">
        <f aca="false">CONCATENATE(D696,G696)</f>
        <v>17123ASSISTÊNCIAS HOSPITALAR E AMBULATORIAL DE MÉDIA COMPLEXIDADE PRESTADAS À POPULAÇÃO REFERENCIADA DO SUS</v>
      </c>
      <c r="V696" s="162" t="str">
        <f aca="false">VLOOKUP(U696,PRODUTOS!N:O,2,0)</f>
        <v>ASSISTÊNCIAS HOSPITALAR E AMBULATORIAL DE MÉDIA COMPLEXIDADE PRESTADAS À POPULAÇÃO REFERENCIADA DO SUS</v>
      </c>
      <c r="W696" s="162" t="str">
        <f aca="false">VLOOKUP(U696,PRODUTOS!N:Q,3,0)</f>
        <v>% EXECUTADO</v>
      </c>
      <c r="X696" s="162" t="n">
        <f aca="false">VLOOKUP(U696,PRODUTOS!N:Q,4,0)</f>
        <v>100</v>
      </c>
      <c r="Y696" s="165" t="n">
        <f aca="false">X696/T696</f>
        <v>1</v>
      </c>
      <c r="Z696" s="162"/>
      <c r="AA696" s="162"/>
      <c r="AB696" s="162"/>
    </row>
    <row r="697" customFormat="false" ht="15" hidden="false" customHeight="false" outlineLevel="0" collapsed="false">
      <c r="A697" s="43" t="n">
        <v>3</v>
      </c>
      <c r="B697" s="1" t="s">
        <v>1424</v>
      </c>
      <c r="C697" s="1" t="n">
        <v>2442</v>
      </c>
      <c r="D697" s="1" t="n">
        <v>17124</v>
      </c>
      <c r="E697" s="114" t="s">
        <v>1423</v>
      </c>
      <c r="F697" s="162" t="n">
        <v>20200000</v>
      </c>
      <c r="G697" s="0" t="s">
        <v>1355</v>
      </c>
      <c r="H697" s="166"/>
      <c r="I697" s="162"/>
      <c r="J697" s="0"/>
      <c r="K697" s="0"/>
      <c r="L697" s="0"/>
      <c r="M697" s="0"/>
      <c r="N697" s="0"/>
      <c r="O697" s="0"/>
      <c r="P697" s="162" t="n">
        <v>100</v>
      </c>
      <c r="Q697" s="0"/>
      <c r="R697" s="0"/>
      <c r="S697" s="0"/>
      <c r="T697" s="162" t="n">
        <f aca="false">SUM(H697:S697)</f>
        <v>100</v>
      </c>
      <c r="U697" s="164" t="str">
        <f aca="false">CONCATENATE(D697,G697)</f>
        <v>17124ASSISTÊNCIAS HOSPITALAR E AMBULATORIAL DE MÉDIA COMPLEXIDADE PRESTADAS À POPULAÇÃO REFERENCIADA DO SUS.</v>
      </c>
      <c r="V697" s="162" t="str">
        <f aca="false">VLOOKUP(U697,PRODUTOS!N:O,2,0)</f>
        <v>ASSISTÊNCIAS HOSPITALAR E AMBULATORIAL DE MÉDIA COMPLEXIDADE PRESTADAS À POPULAÇÃO REFERENCIADA DO SUS.</v>
      </c>
      <c r="W697" s="162" t="str">
        <f aca="false">VLOOKUP(U697,PRODUTOS!N:Q,3,0)</f>
        <v>% EXECUTADO</v>
      </c>
      <c r="X697" s="162" t="n">
        <f aca="false">VLOOKUP(U697,PRODUTOS!N:Q,4,0)</f>
        <v>100</v>
      </c>
      <c r="Y697" s="165" t="n">
        <f aca="false">X697/T697</f>
        <v>1</v>
      </c>
      <c r="Z697" s="162"/>
      <c r="AA697" s="162"/>
      <c r="AB697" s="162"/>
    </row>
    <row r="698" customFormat="false" ht="15" hidden="false" customHeight="false" outlineLevel="0" collapsed="false">
      <c r="A698" s="43" t="n">
        <v>3</v>
      </c>
      <c r="B698" s="1" t="s">
        <v>1427</v>
      </c>
      <c r="C698" s="1" t="n">
        <v>2440</v>
      </c>
      <c r="D698" s="1" t="n">
        <v>17125</v>
      </c>
      <c r="E698" s="114" t="s">
        <v>1426</v>
      </c>
      <c r="F698" s="162" t="n">
        <v>19400000</v>
      </c>
      <c r="G698" s="0" t="s">
        <v>1428</v>
      </c>
      <c r="H698" s="166"/>
      <c r="I698" s="162"/>
      <c r="J698" s="0"/>
      <c r="K698" s="0"/>
      <c r="L698" s="0"/>
      <c r="M698" s="162" t="n">
        <v>100</v>
      </c>
      <c r="N698" s="0"/>
      <c r="O698" s="0"/>
      <c r="P698" s="0"/>
      <c r="Q698" s="0"/>
      <c r="R698" s="0"/>
      <c r="S698" s="0"/>
      <c r="T698" s="162" t="n">
        <f aca="false">SUM(H698:S698)</f>
        <v>100</v>
      </c>
      <c r="U698" s="164" t="str">
        <f aca="false">CONCATENATE(D698,G698)</f>
        <v>17125ASSISTÊNCIAS HOSPITALAR E AMBULATORIAL DE MÉDIA COMPLEXIDADE PRESTADAS À POPULAÇÃO DO TERRITÓRIO DO VALE DO SAMBITO E REFERENCIADA DO SUS</v>
      </c>
      <c r="V698" s="162" t="str">
        <f aca="false">VLOOKUP(U698,PRODUTOS!N:O,2,0)</f>
        <v>ASSISTÊNCIAS HOSPITALAR E AMBULATORIAL DE MÉDIA COMPLEXIDADE PRESTADAS À POPULAÇÃO DO TERRITÓRIO DO VALE DO SAMBITO E REFERENCIADA DO SUS</v>
      </c>
      <c r="W698" s="162" t="str">
        <f aca="false">VLOOKUP(U698,PRODUTOS!N:Q,3,0)</f>
        <v>% EXECUTADO</v>
      </c>
      <c r="X698" s="162" t="n">
        <f aca="false">VLOOKUP(U698,PRODUTOS!N:Q,4,0)</f>
        <v>100</v>
      </c>
      <c r="Y698" s="165" t="n">
        <f aca="false">X698/T698</f>
        <v>1</v>
      </c>
      <c r="Z698" s="162"/>
      <c r="AA698" s="162"/>
      <c r="AB698" s="162"/>
    </row>
    <row r="699" customFormat="false" ht="15" hidden="false" customHeight="false" outlineLevel="0" collapsed="false">
      <c r="A699" s="43" t="n">
        <v>3</v>
      </c>
      <c r="B699" s="1" t="s">
        <v>1431</v>
      </c>
      <c r="C699" s="1" t="n">
        <v>2696</v>
      </c>
      <c r="D699" s="1" t="n">
        <v>17126</v>
      </c>
      <c r="E699" s="114" t="s">
        <v>1430</v>
      </c>
      <c r="F699" s="162" t="n">
        <v>30000000</v>
      </c>
      <c r="G699" s="0" t="s">
        <v>1432</v>
      </c>
      <c r="H699" s="166"/>
      <c r="I699" s="162"/>
      <c r="J699" s="0"/>
      <c r="K699" s="0"/>
      <c r="L699" s="0"/>
      <c r="M699" s="0"/>
      <c r="N699" s="0"/>
      <c r="O699" s="0"/>
      <c r="P699" s="0"/>
      <c r="Q699" s="0"/>
      <c r="R699" s="162" t="n">
        <v>100</v>
      </c>
      <c r="S699" s="0"/>
      <c r="T699" s="162" t="n">
        <f aca="false">SUM(H699:S699)</f>
        <v>100</v>
      </c>
      <c r="U699" s="164" t="str">
        <f aca="false">CONCATENATE(D699,G699)</f>
        <v>17126ASSISTÊNCIAS HOSPITALAR E AMBULATORIAL DE MÉDIA COMPLEXIDADE PRESTADAS A POPULAÇÃO DO TERRITÓRIO DO TABULEIRO DO ALTO PARNAÍBA</v>
      </c>
      <c r="V699" s="162" t="str">
        <f aca="false">VLOOKUP(U699,PRODUTOS!N:O,2,0)</f>
        <v>ASSISTÊNCIAS HOSPITALAR E AMBULATORIAL DE MÉDIA COMPLEXIDADE PRESTADAS A POPULAÇÃO DO TERRITÓRIO DO TABULEIRO DO ALTO PARNAÍBA</v>
      </c>
      <c r="W699" s="162" t="str">
        <f aca="false">VLOOKUP(U699,PRODUTOS!N:Q,3,0)</f>
        <v>% EXECUTADO</v>
      </c>
      <c r="X699" s="162" t="n">
        <f aca="false">VLOOKUP(U699,PRODUTOS!N:Q,4,0)</f>
        <v>100</v>
      </c>
      <c r="Y699" s="165" t="n">
        <f aca="false">X699/T699</f>
        <v>1</v>
      </c>
      <c r="Z699" s="162"/>
      <c r="AA699" s="162"/>
      <c r="AB699" s="162"/>
    </row>
    <row r="700" customFormat="false" ht="15" hidden="false" customHeight="false" outlineLevel="0" collapsed="false">
      <c r="A700" s="43" t="n">
        <v>3</v>
      </c>
      <c r="B700" s="1" t="s">
        <v>1436</v>
      </c>
      <c r="C700" s="1" t="n">
        <v>2438</v>
      </c>
      <c r="D700" s="1" t="n">
        <v>17128</v>
      </c>
      <c r="E700" s="114" t="s">
        <v>1435</v>
      </c>
      <c r="F700" s="162" t="n">
        <v>14190000</v>
      </c>
      <c r="G700" s="0" t="s">
        <v>1437</v>
      </c>
      <c r="H700" s="166"/>
      <c r="I700" s="162"/>
      <c r="J700" s="0"/>
      <c r="K700" s="0"/>
      <c r="L700" s="0"/>
      <c r="M700" s="0"/>
      <c r="N700" s="0"/>
      <c r="O700" s="0"/>
      <c r="P700" s="162" t="n">
        <v>100</v>
      </c>
      <c r="Q700" s="0" t="n">
        <v>100</v>
      </c>
      <c r="R700" s="0"/>
      <c r="S700" s="0"/>
      <c r="T700" s="162" t="n">
        <f aca="false">SUM(H700:S700)</f>
        <v>200</v>
      </c>
      <c r="U700" s="164" t="str">
        <f aca="false">CONCATENATE(D700,G700)</f>
        <v>17128ASSISTÊNCIAS HOSPITALAR E AMBULATORIAL DE MÉDIA COMPLEXIDADE PRESTADAS À POPULAÇÃO LOCAL E REFERENCIADA DO SUS</v>
      </c>
      <c r="V700" s="162" t="str">
        <f aca="false">VLOOKUP(U700,PRODUTOS!N:O,2,0)</f>
        <v>ASSISTÊNCIAS HOSPITALAR E AMBULATORIAL DE MÉDIA COMPLEXIDADE PRESTADAS À POPULAÇÃO LOCAL E REFERENCIADA DO SUS</v>
      </c>
      <c r="W700" s="162" t="str">
        <f aca="false">VLOOKUP(U700,PRODUTOS!N:Q,3,0)</f>
        <v>% EXECUTADO</v>
      </c>
      <c r="X700" s="162" t="n">
        <f aca="false">VLOOKUP(U700,PRODUTOS!N:Q,4,0)</f>
        <v>100</v>
      </c>
      <c r="Y700" s="165" t="n">
        <f aca="false">X700/T700</f>
        <v>0.5</v>
      </c>
      <c r="Z700" s="162"/>
      <c r="AA700" s="162"/>
      <c r="AB700" s="162"/>
    </row>
    <row r="701" customFormat="false" ht="15" hidden="false" customHeight="false" outlineLevel="0" collapsed="false">
      <c r="A701" s="43" t="n">
        <v>3</v>
      </c>
      <c r="B701" s="1" t="s">
        <v>1441</v>
      </c>
      <c r="C701" s="1" t="n">
        <v>2591</v>
      </c>
      <c r="D701" s="1" t="n">
        <v>17129</v>
      </c>
      <c r="E701" s="114" t="s">
        <v>1440</v>
      </c>
      <c r="F701" s="162" t="n">
        <v>11540000</v>
      </c>
      <c r="G701" s="0" t="s">
        <v>1442</v>
      </c>
      <c r="H701" s="166"/>
      <c r="I701" s="162" t="n">
        <v>100</v>
      </c>
      <c r="J701" s="0"/>
      <c r="K701" s="0"/>
      <c r="L701" s="0"/>
      <c r="M701" s="0"/>
      <c r="N701" s="0"/>
      <c r="O701" s="0"/>
      <c r="P701" s="0"/>
      <c r="Q701" s="0"/>
      <c r="R701" s="0"/>
      <c r="S701" s="0"/>
      <c r="T701" s="162" t="n">
        <f aca="false">SUM(H701:S701)</f>
        <v>100</v>
      </c>
      <c r="U701" s="164" t="str">
        <f aca="false">CONCATENATE(D701,G701)</f>
        <v>17129MUNICÍPIOS APOIADOS TECNICAMENTE COM VISTAS À GARANTIA DA INTEGRALIDADE DA ATENÇÃO À SAÚDE NA SUA ÁREA DE ABRANGÊNCIA</v>
      </c>
      <c r="V701" s="162" t="str">
        <f aca="false">VLOOKUP(U701,PRODUTOS!N:O,2,0)</f>
        <v>MUNICÍPIOS APOIADOS TECNICAMENTE COM VISTAS À GARANTIA DA INTEGRALIDADE DA ATENÇÃO À SAÚDE NA SUA ÁREA DE ABRANGÊNCIA</v>
      </c>
      <c r="W701" s="162" t="str">
        <f aca="false">VLOOKUP(U701,PRODUTOS!N:Q,3,0)</f>
        <v>% EXECUTADO</v>
      </c>
      <c r="X701" s="162" t="n">
        <f aca="false">VLOOKUP(U701,PRODUTOS!N:Q,4,0)</f>
        <v>100</v>
      </c>
      <c r="Y701" s="165" t="n">
        <f aca="false">X701/T701</f>
        <v>1</v>
      </c>
      <c r="Z701" s="162"/>
      <c r="AA701" s="162"/>
      <c r="AB701" s="162"/>
    </row>
    <row r="702" customFormat="false" ht="15" hidden="false" customHeight="false" outlineLevel="0" collapsed="false">
      <c r="A702" s="43" t="n">
        <v>3</v>
      </c>
      <c r="B702" s="1" t="s">
        <v>1446</v>
      </c>
      <c r="C702" s="1" t="n">
        <v>2592</v>
      </c>
      <c r="D702" s="1" t="n">
        <v>17130</v>
      </c>
      <c r="E702" s="114" t="s">
        <v>1445</v>
      </c>
      <c r="F702" s="162" t="n">
        <v>3000000</v>
      </c>
      <c r="G702" s="0" t="s">
        <v>1442</v>
      </c>
      <c r="H702" s="166"/>
      <c r="I702" s="162"/>
      <c r="J702" s="162" t="n">
        <v>100</v>
      </c>
      <c r="K702" s="0"/>
      <c r="L702" s="0"/>
      <c r="M702" s="0"/>
      <c r="N702" s="0"/>
      <c r="O702" s="0"/>
      <c r="P702" s="0"/>
      <c r="Q702" s="0"/>
      <c r="R702" s="0"/>
      <c r="S702" s="0"/>
      <c r="T702" s="162" t="n">
        <f aca="false">SUM(H702:S702)</f>
        <v>100</v>
      </c>
      <c r="U702" s="164" t="str">
        <f aca="false">CONCATENATE(D702,G702)</f>
        <v>17130MUNICÍPIOS APOIADOS TECNICAMENTE COM VISTAS À GARANTIA DA INTEGRALIDADE DA ATENÇÃO À SAÚDE NA SUA ÁREA DE ABRANGÊNCIA</v>
      </c>
      <c r="V702" s="162" t="str">
        <f aca="false">VLOOKUP(U702,PRODUTOS!N:O,2,0)</f>
        <v>MUNICÍPIOS APOIADOS TECNICAMENTE COM VISTAS À GARANTIA DA INTEGRALIDADE DA ATENÇÃO À SAÚDE NA SUA ÁREA DE ABRANGÊNCIA</v>
      </c>
      <c r="W702" s="162" t="str">
        <f aca="false">VLOOKUP(U702,PRODUTOS!N:Q,3,0)</f>
        <v>% EXECUTADO</v>
      </c>
      <c r="X702" s="162" t="n">
        <f aca="false">VLOOKUP(U702,PRODUTOS!N:Q,4,0)</f>
        <v>100</v>
      </c>
      <c r="Y702" s="165" t="n">
        <f aca="false">X702/T702</f>
        <v>1</v>
      </c>
      <c r="Z702" s="162"/>
      <c r="AA702" s="162"/>
      <c r="AB702" s="162"/>
    </row>
    <row r="703" customFormat="false" ht="15" hidden="false" customHeight="false" outlineLevel="0" collapsed="false">
      <c r="A703" s="43" t="n">
        <v>3</v>
      </c>
      <c r="B703" s="1" t="s">
        <v>1450</v>
      </c>
      <c r="C703" s="1" t="n">
        <v>1521</v>
      </c>
      <c r="D703" s="1" t="n">
        <v>17131</v>
      </c>
      <c r="E703" s="114" t="s">
        <v>1449</v>
      </c>
      <c r="F703" s="162" t="n">
        <v>16000000</v>
      </c>
      <c r="G703" s="0" t="s">
        <v>1451</v>
      </c>
      <c r="H703" s="166"/>
      <c r="I703" s="162"/>
      <c r="J703" s="0"/>
      <c r="K703" s="162" t="n">
        <v>100</v>
      </c>
      <c r="L703" s="0"/>
      <c r="M703" s="0"/>
      <c r="N703" s="0"/>
      <c r="O703" s="0"/>
      <c r="P703" s="0"/>
      <c r="Q703" s="0"/>
      <c r="R703" s="0"/>
      <c r="S703" s="0"/>
      <c r="T703" s="162" t="n">
        <f aca="false">SUM(H703:S703)</f>
        <v>100</v>
      </c>
      <c r="U703" s="164" t="str">
        <f aca="false">CONCATENATE(D703,G703)</f>
        <v>17131APOIO TÉCNICO REALIZADO AOS MUNICÍPIOS COM VISTAS À GARANTIA DA INTEGRALIDADE DA ATENÇÃO À SAÚDE NA SUA ÁREA DE ABRANGÊNCIA</v>
      </c>
      <c r="V703" s="162" t="str">
        <f aca="false">VLOOKUP(U703,PRODUTOS!N:O,2,0)</f>
        <v>APOIO TÉCNICO REALIZADO AOS MUNICÍPIOS COM VISTAS À GARANTIA DA INTEGRALIDADE DA ATENÇÃO À SAÚDE NA SUA ÁREA DE ABRANGÊNCIA</v>
      </c>
      <c r="W703" s="162" t="str">
        <f aca="false">VLOOKUP(U703,PRODUTOS!N:Q,3,0)</f>
        <v>% EXECUTADO</v>
      </c>
      <c r="X703" s="162" t="n">
        <f aca="false">VLOOKUP(U703,PRODUTOS!N:Q,4,0)</f>
        <v>100</v>
      </c>
      <c r="Y703" s="165" t="n">
        <f aca="false">X703/T703</f>
        <v>1</v>
      </c>
      <c r="Z703" s="162"/>
      <c r="AA703" s="162"/>
      <c r="AB703" s="162"/>
    </row>
    <row r="704" customFormat="false" ht="15" hidden="false" customHeight="false" outlineLevel="0" collapsed="false">
      <c r="A704" s="43" t="n">
        <v>3</v>
      </c>
      <c r="B704" s="1" t="s">
        <v>1455</v>
      </c>
      <c r="C704" s="1" t="n">
        <v>1577</v>
      </c>
      <c r="D704" s="1" t="n">
        <v>17132</v>
      </c>
      <c r="E704" s="114" t="s">
        <v>1454</v>
      </c>
      <c r="F704" s="162" t="n">
        <v>4900000</v>
      </c>
      <c r="G704" s="0" t="s">
        <v>1442</v>
      </c>
      <c r="H704" s="166"/>
      <c r="I704" s="162"/>
      <c r="J704" s="0"/>
      <c r="K704" s="0"/>
      <c r="L704" s="0"/>
      <c r="M704" s="162" t="n">
        <v>100</v>
      </c>
      <c r="N704" s="0"/>
      <c r="O704" s="0"/>
      <c r="P704" s="0"/>
      <c r="Q704" s="0"/>
      <c r="R704" s="0"/>
      <c r="S704" s="0"/>
      <c r="T704" s="162" t="n">
        <f aca="false">SUM(H704:S704)</f>
        <v>100</v>
      </c>
      <c r="U704" s="164" t="str">
        <f aca="false">CONCATENATE(D704,G704)</f>
        <v>17132MUNICÍPIOS APOIADOS TECNICAMENTE COM VISTAS À GARANTIA DA INTEGRALIDADE DA ATENÇÃO À SAÚDE NA SUA ÁREA DE ABRANGÊNCIA</v>
      </c>
      <c r="V704" s="162" t="str">
        <f aca="false">VLOOKUP(U704,PRODUTOS!N:O,2,0)</f>
        <v>MUNICÍPIOS APOIADOS TECNICAMENTE COM VISTAS À GARANTIA DA INTEGRALIDADE DA ATENÇÃO À SAÚDE NA SUA ÁREA DE ABRANGÊNCIA</v>
      </c>
      <c r="W704" s="162" t="str">
        <f aca="false">VLOOKUP(U704,PRODUTOS!N:Q,3,0)</f>
        <v>% EXECUTADO</v>
      </c>
      <c r="X704" s="162" t="n">
        <f aca="false">VLOOKUP(U704,PRODUTOS!N:Q,4,0)</f>
        <v>100</v>
      </c>
      <c r="Y704" s="165" t="n">
        <f aca="false">X704/T704</f>
        <v>1</v>
      </c>
      <c r="Z704" s="162"/>
      <c r="AA704" s="162"/>
      <c r="AB704" s="162"/>
    </row>
    <row r="705" customFormat="false" ht="15" hidden="false" customHeight="false" outlineLevel="0" collapsed="false">
      <c r="A705" s="43" t="n">
        <v>3</v>
      </c>
      <c r="B705" s="1" t="s">
        <v>1458</v>
      </c>
      <c r="C705" s="1" t="n">
        <v>1575</v>
      </c>
      <c r="D705" s="1" t="n">
        <v>17133</v>
      </c>
      <c r="E705" s="114" t="s">
        <v>1457</v>
      </c>
      <c r="F705" s="162" t="n">
        <v>19000000</v>
      </c>
      <c r="G705" s="0" t="s">
        <v>1459</v>
      </c>
      <c r="H705" s="166"/>
      <c r="I705" s="162"/>
      <c r="J705" s="0"/>
      <c r="K705" s="0"/>
      <c r="L705" s="0"/>
      <c r="M705" s="0"/>
      <c r="N705" s="162" t="n">
        <v>100</v>
      </c>
      <c r="O705" s="0"/>
      <c r="P705" s="0"/>
      <c r="Q705" s="0"/>
      <c r="R705" s="0"/>
      <c r="S705" s="0"/>
      <c r="T705" s="162" t="n">
        <f aca="false">SUM(H705:S705)</f>
        <v>100</v>
      </c>
      <c r="U705" s="164" t="str">
        <f aca="false">CONCATENATE(D705,G705)</f>
        <v>17133MUNICÍPIOS APOIADOS TECNICAMENTE COM VISTAS À GARANTIA DA INTEGRALIDADE DA ATENÇÃO À SAÚDE NOS MUNICÍPIOS DA SUA ÁREA DE ABRANGÊNCIA - COORDENAÇÃO REGIONAL DE SAÚDE DE PICOS</v>
      </c>
      <c r="V705" s="162" t="str">
        <f aca="false">VLOOKUP(U705,PRODUTOS!N:O,2,0)</f>
        <v>MUNICÍPIOS APOIADOS TECNICAMENTE COM VISTAS À GARANTIA DA INTEGRALIDADE DA ATENÇÃO À SAÚDE NOS MUNICÍPIOS DA SUA ÁREA DE ABRANGÊNCIA - COORDENAÇÃO REGIONAL DE SAÚDE DE PICOS</v>
      </c>
      <c r="W705" s="162" t="str">
        <f aca="false">VLOOKUP(U705,PRODUTOS!N:Q,3,0)</f>
        <v>% EXECUTADO</v>
      </c>
      <c r="X705" s="162" t="n">
        <f aca="false">VLOOKUP(U705,PRODUTOS!N:Q,4,0)</f>
        <v>100</v>
      </c>
      <c r="Y705" s="165" t="n">
        <f aca="false">X705/T705</f>
        <v>1</v>
      </c>
      <c r="Z705" s="162"/>
      <c r="AA705" s="162"/>
      <c r="AB705" s="162"/>
    </row>
    <row r="706" customFormat="false" ht="15" hidden="false" customHeight="false" outlineLevel="0" collapsed="false">
      <c r="A706" s="43" t="n">
        <v>3</v>
      </c>
      <c r="B706" s="1" t="s">
        <v>1463</v>
      </c>
      <c r="C706" s="1" t="n">
        <v>1574</v>
      </c>
      <c r="D706" s="1" t="n">
        <v>17134</v>
      </c>
      <c r="E706" s="114" t="s">
        <v>1462</v>
      </c>
      <c r="F706" s="162" t="n">
        <v>17000000</v>
      </c>
      <c r="G706" s="0" t="s">
        <v>1464</v>
      </c>
      <c r="H706" s="166"/>
      <c r="I706" s="162"/>
      <c r="J706" s="0"/>
      <c r="K706" s="0"/>
      <c r="L706" s="0"/>
      <c r="M706" s="0"/>
      <c r="N706" s="0"/>
      <c r="O706" s="0"/>
      <c r="P706" s="0"/>
      <c r="Q706" s="162" t="n">
        <v>100</v>
      </c>
      <c r="R706" s="0"/>
      <c r="S706" s="0"/>
      <c r="T706" s="162" t="n">
        <f aca="false">SUM(H706:S706)</f>
        <v>100</v>
      </c>
      <c r="U706" s="164" t="str">
        <f aca="false">CONCATENATE(D706,G706)</f>
        <v>17134COORDENAÇÃO REGIONAL DE SAÚDE DE FLORIANO - EFICIENTE</v>
      </c>
      <c r="V706" s="162" t="str">
        <f aca="false">VLOOKUP(U706,PRODUTOS!N:O,2,0)</f>
        <v>COORDENAÇÃO REGIONAL DE SAÚDE DE FLORIANO - EFICIENTE</v>
      </c>
      <c r="W706" s="162" t="str">
        <f aca="false">VLOOKUP(U706,PRODUTOS!N:Q,3,0)</f>
        <v>% EXECUTADO</v>
      </c>
      <c r="X706" s="162" t="n">
        <f aca="false">VLOOKUP(U706,PRODUTOS!N:Q,4,0)</f>
        <v>100</v>
      </c>
      <c r="Y706" s="165" t="n">
        <f aca="false">X706/T706</f>
        <v>1</v>
      </c>
      <c r="Z706" s="162"/>
      <c r="AA706" s="162"/>
      <c r="AB706" s="162"/>
    </row>
    <row r="707" customFormat="false" ht="15" hidden="false" customHeight="false" outlineLevel="0" collapsed="false">
      <c r="A707" s="43" t="n">
        <v>3</v>
      </c>
      <c r="B707" s="1" t="s">
        <v>1468</v>
      </c>
      <c r="C707" s="1" t="n">
        <v>1551</v>
      </c>
      <c r="D707" s="1" t="n">
        <v>17135</v>
      </c>
      <c r="E707" s="114" t="s">
        <v>1467</v>
      </c>
      <c r="F707" s="162" t="n">
        <v>25450000</v>
      </c>
      <c r="G707" s="0" t="s">
        <v>1469</v>
      </c>
      <c r="H707" s="166"/>
      <c r="I707" s="162"/>
      <c r="J707" s="0"/>
      <c r="K707" s="0"/>
      <c r="L707" s="0"/>
      <c r="M707" s="0"/>
      <c r="N707" s="0"/>
      <c r="O707" s="0"/>
      <c r="P707" s="162" t="n">
        <v>100</v>
      </c>
      <c r="Q707" s="0"/>
      <c r="R707" s="0"/>
      <c r="S707" s="0"/>
      <c r="T707" s="162" t="n">
        <f aca="false">SUM(H707:S707)</f>
        <v>100</v>
      </c>
      <c r="U707" s="164" t="str">
        <f aca="false">CONCATENATE(D707,G707)</f>
        <v>17135COORDENAÇÃO REGIONAL DE SAÚDE DE SÃO RAIMUNDO NONATO - EFICIENTE</v>
      </c>
      <c r="V707" s="162" t="str">
        <f aca="false">VLOOKUP(U707,PRODUTOS!N:O,2,0)</f>
        <v>COORDENAÇÃO REGIONAL DE SAÚDE DE SÃO RAIMUNDO NONATO - EFICIENTE</v>
      </c>
      <c r="W707" s="162" t="str">
        <f aca="false">VLOOKUP(U707,PRODUTOS!N:Q,3,0)</f>
        <v>% EXECUTADO</v>
      </c>
      <c r="X707" s="162" t="n">
        <f aca="false">VLOOKUP(U707,PRODUTOS!N:Q,4,0)</f>
        <v>100</v>
      </c>
      <c r="Y707" s="165" t="n">
        <f aca="false">X707/T707</f>
        <v>1</v>
      </c>
      <c r="Z707" s="162"/>
      <c r="AA707" s="162"/>
      <c r="AB707" s="162"/>
    </row>
    <row r="708" customFormat="false" ht="15" hidden="false" customHeight="false" outlineLevel="0" collapsed="false">
      <c r="A708" s="43" t="n">
        <v>3</v>
      </c>
      <c r="B708" s="1" t="s">
        <v>1472</v>
      </c>
      <c r="C708" s="1" t="n">
        <v>1573</v>
      </c>
      <c r="D708" s="1" t="n">
        <v>17136</v>
      </c>
      <c r="E708" s="114" t="s">
        <v>1471</v>
      </c>
      <c r="F708" s="162" t="n">
        <v>7900000</v>
      </c>
      <c r="G708" s="0" t="s">
        <v>1473</v>
      </c>
      <c r="H708" s="166"/>
      <c r="I708" s="162"/>
      <c r="J708" s="0"/>
      <c r="K708" s="0"/>
      <c r="L708" s="0"/>
      <c r="M708" s="0"/>
      <c r="N708" s="0"/>
      <c r="O708" s="0"/>
      <c r="P708" s="0"/>
      <c r="Q708" s="0"/>
      <c r="R708" s="0"/>
      <c r="S708" s="162" t="n">
        <v>100</v>
      </c>
      <c r="T708" s="162" t="n">
        <f aca="false">SUM(H708:S708)</f>
        <v>100</v>
      </c>
      <c r="U708" s="164" t="str">
        <f aca="false">CONCATENATE(D708,G708)</f>
        <v>17136COORDENAÇÃO REGIONAL DE SAÚDE DE BOM JESUS - EFICIENTE</v>
      </c>
      <c r="V708" s="162" t="str">
        <f aca="false">VLOOKUP(U708,PRODUTOS!N:O,2,0)</f>
        <v>COORDENAÇÃO REGIONAL DE SAÚDE DE BOM JESUS - EFICIENTE</v>
      </c>
      <c r="W708" s="162" t="str">
        <f aca="false">VLOOKUP(U708,PRODUTOS!N:Q,3,0)</f>
        <v>% EXECUTADO</v>
      </c>
      <c r="X708" s="162" t="n">
        <f aca="false">VLOOKUP(U708,PRODUTOS!N:Q,4,0)</f>
        <v>100</v>
      </c>
      <c r="Y708" s="165" t="n">
        <f aca="false">X708/T708</f>
        <v>1</v>
      </c>
      <c r="Z708" s="162"/>
      <c r="AA708" s="162"/>
      <c r="AB708" s="162"/>
    </row>
    <row r="709" customFormat="false" ht="15" hidden="false" customHeight="false" outlineLevel="0" collapsed="false">
      <c r="A709" s="43" t="n">
        <v>3</v>
      </c>
      <c r="B709" s="1" t="s">
        <v>1477</v>
      </c>
      <c r="C709" s="1" t="n">
        <v>1576</v>
      </c>
      <c r="D709" s="1" t="n">
        <v>17137</v>
      </c>
      <c r="E709" s="114" t="s">
        <v>1476</v>
      </c>
      <c r="F709" s="162" t="n">
        <v>9540000</v>
      </c>
      <c r="G709" s="0" t="s">
        <v>1478</v>
      </c>
      <c r="H709" s="166"/>
      <c r="I709" s="162"/>
      <c r="J709" s="0"/>
      <c r="K709" s="0"/>
      <c r="L709" s="162" t="n">
        <v>100</v>
      </c>
      <c r="M709" s="0"/>
      <c r="N709" s="0"/>
      <c r="O709" s="0"/>
      <c r="P709" s="0"/>
      <c r="Q709" s="0"/>
      <c r="R709" s="0"/>
      <c r="S709" s="0"/>
      <c r="T709" s="162" t="n">
        <f aca="false">SUM(H709:S709)</f>
        <v>100</v>
      </c>
      <c r="U709" s="164" t="str">
        <f aca="false">CONCATENATE(D709,G709)</f>
        <v>17137COORDENAÇÃO REGIONAL DE SAÚDE DE TERESINA - EFICIENTE</v>
      </c>
      <c r="V709" s="162" t="str">
        <f aca="false">VLOOKUP(U709,PRODUTOS!N:O,2,0)</f>
        <v>COORDENAÇÃO REGIONAL DE SAÚDE DE TERESINA - EFICIENTE</v>
      </c>
      <c r="W709" s="162" t="str">
        <f aca="false">VLOOKUP(U709,PRODUTOS!N:Q,3,0)</f>
        <v>% EXECUTADO</v>
      </c>
      <c r="X709" s="162" t="n">
        <f aca="false">VLOOKUP(U709,PRODUTOS!N:Q,4,0)</f>
        <v>100</v>
      </c>
      <c r="Y709" s="165" t="n">
        <f aca="false">X709/T709</f>
        <v>1</v>
      </c>
      <c r="Z709" s="162"/>
      <c r="AA709" s="162"/>
      <c r="AB709" s="162"/>
    </row>
    <row r="710" customFormat="false" ht="15" hidden="false" customHeight="false" outlineLevel="0" collapsed="false">
      <c r="A710" s="43" t="n">
        <v>3</v>
      </c>
      <c r="B710" s="1" t="s">
        <v>1482</v>
      </c>
      <c r="C710" s="1" t="n">
        <v>1525</v>
      </c>
      <c r="D710" s="1" t="n">
        <v>17138</v>
      </c>
      <c r="E710" s="114" t="s">
        <v>1481</v>
      </c>
      <c r="F710" s="162" t="n">
        <v>19380000</v>
      </c>
      <c r="G710" s="0" t="s">
        <v>1483</v>
      </c>
      <c r="H710" s="163" t="n">
        <v>100</v>
      </c>
      <c r="I710" s="162"/>
      <c r="J710" s="0"/>
      <c r="K710" s="0"/>
      <c r="L710" s="0"/>
      <c r="M710" s="0"/>
      <c r="N710" s="0"/>
      <c r="O710" s="0"/>
      <c r="P710" s="0"/>
      <c r="Q710" s="0"/>
      <c r="R710" s="0"/>
      <c r="S710" s="0"/>
      <c r="T710" s="162" t="n">
        <f aca="false">SUM(H710:S710)</f>
        <v>100</v>
      </c>
      <c r="U710" s="164" t="str">
        <f aca="false">CONCATENATE(D710,G710)</f>
        <v>17138ASSISTÊNCIA HOSPITALAR E AMBULATORIAL DE MÉDIA COMPLEXIDADE PRESTADA A POPULAÇÃO REFERENCIADA PELO SUS</v>
      </c>
      <c r="V710" s="162" t="str">
        <f aca="false">VLOOKUP(U710,PRODUTOS!N:O,2,0)</f>
        <v>ASSISTÊNCIA HOSPITALAR E AMBULATORIAL DE MÉDIA COMPLEXIDADE PRESTADA A POPULAÇÃO REFERENCIADA PELO SUS</v>
      </c>
      <c r="W710" s="162" t="str">
        <f aca="false">VLOOKUP(U710,PRODUTOS!N:Q,3,0)</f>
        <v>% EXECUTADO</v>
      </c>
      <c r="X710" s="162" t="n">
        <f aca="false">VLOOKUP(U710,PRODUTOS!N:Q,4,0)</f>
        <v>100</v>
      </c>
      <c r="Y710" s="165" t="n">
        <f aca="false">X710/T710</f>
        <v>1</v>
      </c>
      <c r="Z710" s="162"/>
      <c r="AA710" s="162"/>
      <c r="AB710" s="162"/>
    </row>
    <row r="711" customFormat="false" ht="15" hidden="false" customHeight="false" outlineLevel="0" collapsed="false">
      <c r="A711" s="43" t="n">
        <v>3</v>
      </c>
      <c r="B711" s="1" t="s">
        <v>1487</v>
      </c>
      <c r="C711" s="1" t="n">
        <v>2484</v>
      </c>
      <c r="D711" s="1" t="n">
        <v>17139</v>
      </c>
      <c r="E711" s="114" t="s">
        <v>1486</v>
      </c>
      <c r="F711" s="162" t="n">
        <v>280000000</v>
      </c>
      <c r="G711" s="0" t="s">
        <v>1488</v>
      </c>
      <c r="H711" s="163" t="n">
        <v>100</v>
      </c>
      <c r="I711" s="162"/>
      <c r="J711" s="0"/>
      <c r="K711" s="0"/>
      <c r="L711" s="0"/>
      <c r="M711" s="0"/>
      <c r="N711" s="0"/>
      <c r="O711" s="0"/>
      <c r="P711" s="0"/>
      <c r="Q711" s="0"/>
      <c r="R711" s="0"/>
      <c r="S711" s="0"/>
      <c r="T711" s="162" t="n">
        <f aca="false">SUM(H711:S711)</f>
        <v>100</v>
      </c>
      <c r="U711" s="164" t="str">
        <f aca="false">CONCATENATE(D711,G711)</f>
        <v>17139CONSTRUÇÃO, REFORMA , AMPLIAÇÃO REALIZADAS E EQUIPAMENTO PARA UNIDADES DE SAÚDE MUNICIPAIS ADIQUIRIDOS</v>
      </c>
      <c r="V711" s="162" t="str">
        <f aca="false">VLOOKUP(U711,PRODUTOS!N:O,2,0)</f>
        <v>CONSTRUÇÃO, REFORMA , AMPLIAÇÃO REALIZADAS E EQUIPAMENTO PARA UNIDADES DE SAÚDE MUNICIPAIS ADIQUIRIDOS</v>
      </c>
      <c r="W711" s="162" t="str">
        <f aca="false">VLOOKUP(U711,PRODUTOS!N:Q,3,0)</f>
        <v>% EXECUTADO</v>
      </c>
      <c r="X711" s="162" t="n">
        <f aca="false">VLOOKUP(U711,PRODUTOS!N:Q,4,0)</f>
        <v>30</v>
      </c>
      <c r="Y711" s="165" t="n">
        <f aca="false">X711/T711</f>
        <v>0.3</v>
      </c>
      <c r="Z711" s="162"/>
      <c r="AA711" s="162"/>
      <c r="AB711" s="162"/>
    </row>
    <row r="712" customFormat="false" ht="15" hidden="false" customHeight="false" outlineLevel="0" collapsed="false">
      <c r="A712" s="43" t="n">
        <v>3</v>
      </c>
      <c r="B712" s="1" t="s">
        <v>1246</v>
      </c>
      <c r="C712" s="1" t="n">
        <v>1571</v>
      </c>
      <c r="D712" s="1" t="n">
        <v>17139</v>
      </c>
      <c r="E712" s="114" t="s">
        <v>1486</v>
      </c>
      <c r="F712" s="162" t="n">
        <v>74000000</v>
      </c>
      <c r="G712" s="0" t="s">
        <v>1490</v>
      </c>
      <c r="H712" s="163" t="n">
        <v>100</v>
      </c>
      <c r="I712" s="162"/>
      <c r="J712" s="0"/>
      <c r="K712" s="0"/>
      <c r="L712" s="0"/>
      <c r="M712" s="0"/>
      <c r="N712" s="0"/>
      <c r="O712" s="0"/>
      <c r="P712" s="0"/>
      <c r="Q712" s="0"/>
      <c r="R712" s="0"/>
      <c r="S712" s="0"/>
      <c r="T712" s="162" t="n">
        <f aca="false">SUM(H712:S712)</f>
        <v>100</v>
      </c>
      <c r="U712" s="164" t="str">
        <f aca="false">CONCATENATE(D712,G712)</f>
        <v>17139CONVÊNIOS E CONTRATOS COM MUNICÍPIOS E/OU OUTROS ÓRGÃOS PARA AMPLIAÇÃO, REFORMA CONCLUSÃO, CONSTRUÇÃO E EQUIPAMENTOS DOS ESTABELECIMENTOS DE SAÚDE REALIZADOS</v>
      </c>
      <c r="V712" s="162" t="str">
        <f aca="false">VLOOKUP(U712,PRODUTOS!N:O,2,0)</f>
        <v>CONVÊNIOS E CONTRATOS COM MUNICÍPIOS E/OU OUTROS ÓRGÃOS PARA AMPLIAÇÃO, REFORMA CONCLUSÃO, CONSTRUÇÃO E EQUIPAMENTOS DOS ESTABELECIMENTOS DE SAÚDE REALIZADOS</v>
      </c>
      <c r="W712" s="162" t="str">
        <f aca="false">VLOOKUP(U712,PRODUTOS!N:Q,3,0)</f>
        <v>% EXECUTADO</v>
      </c>
      <c r="X712" s="162" t="n">
        <f aca="false">VLOOKUP(U712,PRODUTOS!N:Q,4,0)</f>
        <v>30</v>
      </c>
      <c r="Y712" s="165" t="n">
        <f aca="false">X712/T712</f>
        <v>0.3</v>
      </c>
      <c r="Z712" s="162"/>
      <c r="AA712" s="162"/>
      <c r="AB712" s="162"/>
    </row>
    <row r="713" customFormat="false" ht="15" hidden="false" customHeight="false" outlineLevel="0" collapsed="false">
      <c r="A713" s="43" t="n">
        <v>1</v>
      </c>
      <c r="B713" s="1" t="s">
        <v>1512</v>
      </c>
      <c r="C713" s="1" t="n">
        <v>2107</v>
      </c>
      <c r="D713" s="1" t="n">
        <v>19101</v>
      </c>
      <c r="E713" s="114" t="s">
        <v>1493</v>
      </c>
      <c r="F713" s="162" t="n">
        <v>2700000</v>
      </c>
      <c r="G713" s="0" t="s">
        <v>1513</v>
      </c>
      <c r="H713" s="163" t="n">
        <v>8</v>
      </c>
      <c r="I713" s="162"/>
      <c r="J713" s="0"/>
      <c r="K713" s="0"/>
      <c r="L713" s="0"/>
      <c r="M713" s="0"/>
      <c r="N713" s="0"/>
      <c r="O713" s="0"/>
      <c r="P713" s="0"/>
      <c r="Q713" s="0"/>
      <c r="R713" s="0"/>
      <c r="S713" s="0"/>
      <c r="T713" s="162" t="n">
        <f aca="false">SUM(H713:S713)</f>
        <v>8</v>
      </c>
      <c r="U713" s="164" t="str">
        <f aca="false">CONCATENATE(D713,G713)</f>
        <v>19101ACOMPANHAMENTO REALIZADO</v>
      </c>
      <c r="V713" s="162" t="str">
        <f aca="false">VLOOKUP(U713,PRODUTOS!N:O,2,0)</f>
        <v>ACOMPANHAMENTO REALIZADO</v>
      </c>
      <c r="W713" s="162" t="str">
        <f aca="false">VLOOKUP(U713,PRODUTOS!N:Q,3,0)</f>
        <v>UNIDADE</v>
      </c>
      <c r="X713" s="162" t="n">
        <f aca="false">VLOOKUP(U713,PRODUTOS!N:Q,4,0)</f>
        <v>2</v>
      </c>
      <c r="Y713" s="165" t="n">
        <f aca="false">X713/T713</f>
        <v>0.25</v>
      </c>
      <c r="Z713" s="162"/>
      <c r="AA713" s="162"/>
      <c r="AB713" s="162"/>
    </row>
    <row r="714" customFormat="false" ht="15" hidden="false" customHeight="false" outlineLevel="0" collapsed="false">
      <c r="A714" s="43" t="n">
        <v>1</v>
      </c>
      <c r="B714" s="1" t="s">
        <v>1506</v>
      </c>
      <c r="C714" s="1" t="n">
        <v>1634</v>
      </c>
      <c r="D714" s="1" t="n">
        <v>19101</v>
      </c>
      <c r="E714" s="114" t="s">
        <v>1493</v>
      </c>
      <c r="F714" s="162" t="n">
        <v>2350000</v>
      </c>
      <c r="G714" s="0" t="s">
        <v>1507</v>
      </c>
      <c r="H714" s="163" t="n">
        <v>100</v>
      </c>
      <c r="I714" s="162"/>
      <c r="J714" s="0"/>
      <c r="K714" s="0"/>
      <c r="L714" s="0"/>
      <c r="M714" s="0"/>
      <c r="N714" s="0"/>
      <c r="O714" s="0"/>
      <c r="P714" s="0"/>
      <c r="Q714" s="0"/>
      <c r="R714" s="0"/>
      <c r="S714" s="0"/>
      <c r="T714" s="162" t="n">
        <f aca="false">SUM(H714:S714)</f>
        <v>100</v>
      </c>
      <c r="U714" s="164" t="str">
        <f aca="false">CONCATENATE(D714,G714)</f>
        <v>19101APOIO A MUNICÍPIOS NAS ATIVIDADES DE PLANEJAMENTO, ORÇAMENTO E PROJETOS</v>
      </c>
      <c r="V714" s="162" t="str">
        <f aca="false">VLOOKUP(U714,PRODUTOS!N:O,2,0)</f>
        <v>APOIO A MUNICÍPIOS NAS ATIVIDADES DE PLANEJAMENTO, ORÇAMENTO E PROJETOS</v>
      </c>
      <c r="W714" s="162" t="str">
        <f aca="false">VLOOKUP(U714,PRODUTOS!N:Q,3,0)</f>
        <v>ATIVIDADES</v>
      </c>
      <c r="X714" s="162" t="n">
        <f aca="false">VLOOKUP(U714,PRODUTOS!N:Q,4,0)</f>
        <v>25</v>
      </c>
      <c r="Y714" s="165" t="n">
        <f aca="false">X714/T714</f>
        <v>0.25</v>
      </c>
      <c r="Z714" s="162"/>
      <c r="AA714" s="162"/>
      <c r="AB714" s="162"/>
    </row>
    <row r="715" customFormat="false" ht="15" hidden="false" customHeight="false" outlineLevel="0" collapsed="false">
      <c r="A715" s="43" t="n">
        <v>1</v>
      </c>
      <c r="B715" s="1" t="s">
        <v>1494</v>
      </c>
      <c r="C715" s="1" t="n">
        <v>1618</v>
      </c>
      <c r="D715" s="1" t="n">
        <v>19101</v>
      </c>
      <c r="E715" s="114" t="s">
        <v>1493</v>
      </c>
      <c r="F715" s="162" t="n">
        <v>2000000</v>
      </c>
      <c r="G715" s="0" t="s">
        <v>1495</v>
      </c>
      <c r="H715" s="166"/>
      <c r="I715" s="162"/>
      <c r="J715" s="0"/>
      <c r="K715" s="0"/>
      <c r="L715" s="162" t="n">
        <v>30</v>
      </c>
      <c r="M715" s="0"/>
      <c r="N715" s="0"/>
      <c r="O715" s="0"/>
      <c r="P715" s="0"/>
      <c r="Q715" s="0"/>
      <c r="R715" s="0"/>
      <c r="S715" s="0"/>
      <c r="T715" s="162" t="n">
        <f aca="false">SUM(H715:S715)</f>
        <v>30</v>
      </c>
      <c r="U715" s="164" t="str">
        <f aca="false">CONCATENATE(D715,G715)</f>
        <v>19101CAPACITAÇÃO E/OU QUALIFICAÇÃO DE SERVIDORES</v>
      </c>
      <c r="V715" s="162" t="str">
        <f aca="false">VLOOKUP(U715,PRODUTOS!N:O,2,0)</f>
        <v>CAPACITAÇÃO E/OU QUALIFICAÇÃO DE SERVIDORES</v>
      </c>
      <c r="W715" s="162" t="str">
        <f aca="false">VLOOKUP(U715,PRODUTOS!N:Q,3,0)</f>
        <v>SERVIDOR CAPACITADO</v>
      </c>
      <c r="X715" s="162" t="n">
        <f aca="false">VLOOKUP(U715,PRODUTOS!N:Q,4,0)</f>
        <v>15</v>
      </c>
      <c r="Y715" s="165" t="n">
        <f aca="false">X715/T715</f>
        <v>0.5</v>
      </c>
      <c r="Z715" s="162"/>
      <c r="AA715" s="162"/>
      <c r="AB715" s="162"/>
    </row>
    <row r="716" customFormat="false" ht="15" hidden="false" customHeight="false" outlineLevel="0" collapsed="false">
      <c r="A716" s="43" t="n">
        <v>1</v>
      </c>
      <c r="B716" s="1" t="s">
        <v>1494</v>
      </c>
      <c r="C716" s="1" t="n">
        <v>1618</v>
      </c>
      <c r="D716" s="1" t="n">
        <v>19101</v>
      </c>
      <c r="E716" s="114" t="s">
        <v>1493</v>
      </c>
      <c r="F716" s="162" t="n">
        <v>2000000</v>
      </c>
      <c r="G716" s="0" t="s">
        <v>1497</v>
      </c>
      <c r="H716" s="166"/>
      <c r="I716" s="162"/>
      <c r="J716" s="0"/>
      <c r="K716" s="0"/>
      <c r="L716" s="162" t="n">
        <v>100</v>
      </c>
      <c r="M716" s="0"/>
      <c r="N716" s="0"/>
      <c r="O716" s="0"/>
      <c r="P716" s="0"/>
      <c r="Q716" s="0"/>
      <c r="R716" s="0"/>
      <c r="S716" s="0"/>
      <c r="T716" s="162" t="n">
        <f aca="false">SUM(H716:S716)</f>
        <v>100</v>
      </c>
      <c r="U716" s="164" t="str">
        <f aca="false">CONCATENATE(D716,G716)</f>
        <v>19101EQUIPAMENTOS E MOBILIÁRIOS ADQUIRIDOS</v>
      </c>
      <c r="V716" s="162" t="str">
        <f aca="false">VLOOKUP(U716,PRODUTOS!N:O,2,0)</f>
        <v>EQUIPAMENTOS E MOBILIÁRIOS ADQUIRIDOS</v>
      </c>
      <c r="W716" s="162" t="str">
        <f aca="false">VLOOKUP(U716,PRODUTOS!N:Q,3,0)</f>
        <v>PERCENTUAL</v>
      </c>
      <c r="X716" s="162" t="n">
        <f aca="false">VLOOKUP(U716,PRODUTOS!N:Q,4,0)</f>
        <v>10</v>
      </c>
      <c r="Y716" s="165" t="n">
        <f aca="false">X716/T716</f>
        <v>0.1</v>
      </c>
      <c r="Z716" s="162"/>
      <c r="AA716" s="162"/>
      <c r="AB716" s="162"/>
    </row>
    <row r="717" customFormat="false" ht="15" hidden="false" customHeight="false" outlineLevel="0" collapsed="false">
      <c r="A717" s="43" t="n">
        <v>1</v>
      </c>
      <c r="B717" s="1" t="s">
        <v>1501</v>
      </c>
      <c r="C717" s="1" t="n">
        <v>1629</v>
      </c>
      <c r="D717" s="1" t="n">
        <v>19101</v>
      </c>
      <c r="E717" s="114" t="s">
        <v>1493</v>
      </c>
      <c r="F717" s="162" t="n">
        <v>2050000</v>
      </c>
      <c r="G717" s="0" t="s">
        <v>1502</v>
      </c>
      <c r="H717" s="163" t="n">
        <v>4</v>
      </c>
      <c r="I717" s="162"/>
      <c r="J717" s="0"/>
      <c r="K717" s="0"/>
      <c r="L717" s="0"/>
      <c r="M717" s="0"/>
      <c r="N717" s="0"/>
      <c r="O717" s="0"/>
      <c r="P717" s="0"/>
      <c r="Q717" s="0"/>
      <c r="R717" s="0"/>
      <c r="S717" s="0"/>
      <c r="T717" s="162" t="n">
        <f aca="false">SUM(H717:S717)</f>
        <v>4</v>
      </c>
      <c r="U717" s="164" t="str">
        <f aca="false">CONCATENATE(D717,G717)</f>
        <v>19101OFICINAS DE PLANEJAMENTO REALIZADAS</v>
      </c>
      <c r="V717" s="162" t="str">
        <f aca="false">VLOOKUP(U717,PRODUTOS!N:O,2,0)</f>
        <v>OFICINAS DE PLANEJAMENTO REALIZADAS</v>
      </c>
      <c r="W717" s="162" t="str">
        <f aca="false">VLOOKUP(U717,PRODUTOS!N:Q,3,0)</f>
        <v>UNIDADE</v>
      </c>
      <c r="X717" s="162" t="n">
        <f aca="false">VLOOKUP(U717,PRODUTOS!N:Q,4,0)</f>
        <v>1</v>
      </c>
      <c r="Y717" s="165" t="n">
        <f aca="false">X717/T717</f>
        <v>0.25</v>
      </c>
      <c r="Z717" s="162"/>
      <c r="AA717" s="162"/>
      <c r="AB717" s="162"/>
    </row>
    <row r="718" customFormat="false" ht="15" hidden="false" customHeight="false" outlineLevel="0" collapsed="false">
      <c r="A718" s="43" t="n">
        <v>1</v>
      </c>
      <c r="B718" s="1" t="s">
        <v>1506</v>
      </c>
      <c r="C718" s="1" t="n">
        <v>1634</v>
      </c>
      <c r="D718" s="1" t="n">
        <v>19101</v>
      </c>
      <c r="E718" s="114" t="s">
        <v>1493</v>
      </c>
      <c r="F718" s="162" t="n">
        <v>2350000</v>
      </c>
      <c r="G718" s="0" t="s">
        <v>1509</v>
      </c>
      <c r="H718" s="168"/>
      <c r="I718" s="162" t="n">
        <v>8</v>
      </c>
      <c r="J718" s="0" t="n">
        <v>8</v>
      </c>
      <c r="K718" s="0" t="n">
        <v>8</v>
      </c>
      <c r="L718" s="0" t="n">
        <v>8</v>
      </c>
      <c r="M718" s="0" t="n">
        <v>8</v>
      </c>
      <c r="N718" s="0" t="n">
        <v>8</v>
      </c>
      <c r="O718" s="0" t="n">
        <v>8</v>
      </c>
      <c r="P718" s="0" t="n">
        <v>8</v>
      </c>
      <c r="Q718" s="0" t="n">
        <v>8</v>
      </c>
      <c r="R718" s="0" t="n">
        <v>8</v>
      </c>
      <c r="S718" s="0" t="n">
        <v>8</v>
      </c>
      <c r="T718" s="162" t="n">
        <f aca="false">SUM(H718:S718)</f>
        <v>88</v>
      </c>
      <c r="U718" s="164" t="str">
        <f aca="false">CONCATENATE(D718,G718)</f>
        <v>19101OFICINAS DE PLANEJAMENTO TERRITORIAL REALIZADAS</v>
      </c>
      <c r="V718" s="162" t="str">
        <f aca="false">VLOOKUP(U718,PRODUTOS!N:O,2,0)</f>
        <v>OFICINAS DE PLANEJAMENTO TERRITORIAL REALIZADAS</v>
      </c>
      <c r="W718" s="162" t="str">
        <f aca="false">VLOOKUP(U718,PRODUTOS!N:Q,3,0)</f>
        <v>UNIDADE</v>
      </c>
      <c r="X718" s="162" t="n">
        <f aca="false">VLOOKUP(U718,PRODUTOS!N:Q,4,0)</f>
        <v>11</v>
      </c>
      <c r="Y718" s="165" t="n">
        <f aca="false">X718/T718</f>
        <v>0.125</v>
      </c>
      <c r="Z718" s="162"/>
      <c r="AA718" s="162"/>
      <c r="AB718" s="162"/>
    </row>
    <row r="719" customFormat="false" ht="15" hidden="false" customHeight="false" outlineLevel="0" collapsed="false">
      <c r="A719" s="43" t="n">
        <v>1</v>
      </c>
      <c r="B719" s="1" t="s">
        <v>1512</v>
      </c>
      <c r="C719" s="1" t="n">
        <v>2107</v>
      </c>
      <c r="D719" s="1" t="n">
        <v>19101</v>
      </c>
      <c r="E719" s="114" t="s">
        <v>1493</v>
      </c>
      <c r="F719" s="162" t="n">
        <v>2700000</v>
      </c>
      <c r="G719" s="0" t="s">
        <v>1515</v>
      </c>
      <c r="H719" s="163" t="n">
        <v>1</v>
      </c>
      <c r="I719" s="162"/>
      <c r="J719" s="0"/>
      <c r="K719" s="0"/>
      <c r="L719" s="0"/>
      <c r="M719" s="0"/>
      <c r="N719" s="0"/>
      <c r="O719" s="0"/>
      <c r="P719" s="0"/>
      <c r="Q719" s="0"/>
      <c r="R719" s="0"/>
      <c r="S719" s="0"/>
      <c r="T719" s="162" t="n">
        <f aca="false">SUM(H719:S719)</f>
        <v>1</v>
      </c>
      <c r="U719" s="164" t="str">
        <f aca="false">CONCATENATE(D719,G719)</f>
        <v>19101REDE ESTADUAL DE PLANEJAMENTO E ORÇAMENTO IMPLANATADA</v>
      </c>
      <c r="V719" s="162" t="str">
        <f aca="false">VLOOKUP(U719,PRODUTOS!N:O,2,0)</f>
        <v>REDE ESTADUAL DE PLANEJAMENTO E ORÇAMENTO IMPLANATADA</v>
      </c>
      <c r="W719" s="162" t="str">
        <f aca="false">VLOOKUP(U719,PRODUTOS!N:Q,3,0)</f>
        <v>UNIDADE</v>
      </c>
      <c r="X719" s="162" t="n">
        <f aca="false">VLOOKUP(U719,PRODUTOS!N:Q,4,0)</f>
        <v>1</v>
      </c>
      <c r="Y719" s="165" t="n">
        <f aca="false">X719/T719</f>
        <v>1</v>
      </c>
      <c r="Z719" s="162"/>
      <c r="AA719" s="162"/>
      <c r="AB719" s="162"/>
    </row>
    <row r="720" customFormat="false" ht="15" hidden="false" customHeight="false" outlineLevel="0" collapsed="false">
      <c r="A720" s="43" t="n">
        <v>1</v>
      </c>
      <c r="B720" s="1" t="s">
        <v>1501</v>
      </c>
      <c r="C720" s="1" t="n">
        <v>1629</v>
      </c>
      <c r="D720" s="1" t="n">
        <v>19101</v>
      </c>
      <c r="E720" s="114" t="s">
        <v>1493</v>
      </c>
      <c r="F720" s="162" t="n">
        <v>2050000</v>
      </c>
      <c r="G720" s="0" t="s">
        <v>1504</v>
      </c>
      <c r="H720" s="163" t="n">
        <v>48</v>
      </c>
      <c r="I720" s="162"/>
      <c r="J720" s="0"/>
      <c r="K720" s="0"/>
      <c r="L720" s="0"/>
      <c r="M720" s="0"/>
      <c r="N720" s="0"/>
      <c r="O720" s="0"/>
      <c r="P720" s="0"/>
      <c r="Q720" s="0"/>
      <c r="R720" s="0"/>
      <c r="S720" s="0"/>
      <c r="T720" s="162" t="n">
        <f aca="false">SUM(H720:S720)</f>
        <v>48</v>
      </c>
      <c r="U720" s="164" t="str">
        <f aca="false">CONCATENATE(D720,G720)</f>
        <v>19101REUNIÕES DE MONITORAMENTO</v>
      </c>
      <c r="V720" s="162" t="str">
        <f aca="false">VLOOKUP(U720,PRODUTOS!N:O,2,0)</f>
        <v>REUNIÕES DE MONITORAMENTO</v>
      </c>
      <c r="W720" s="162" t="str">
        <f aca="false">VLOOKUP(U720,PRODUTOS!N:Q,3,0)</f>
        <v>UNIDADE</v>
      </c>
      <c r="X720" s="162" t="n">
        <f aca="false">VLOOKUP(U720,PRODUTOS!N:Q,4,0)</f>
        <v>12</v>
      </c>
      <c r="Y720" s="165" t="n">
        <f aca="false">X720/T720</f>
        <v>0.25</v>
      </c>
      <c r="Z720" s="162"/>
      <c r="AA720" s="162"/>
      <c r="AB720" s="162"/>
    </row>
    <row r="721" customFormat="false" ht="15" hidden="false" customHeight="false" outlineLevel="0" collapsed="false">
      <c r="A721" s="43" t="n">
        <v>1</v>
      </c>
      <c r="B721" s="1" t="s">
        <v>1506</v>
      </c>
      <c r="C721" s="1" t="n">
        <v>1634</v>
      </c>
      <c r="D721" s="1" t="n">
        <v>19101</v>
      </c>
      <c r="E721" s="114" t="s">
        <v>1493</v>
      </c>
      <c r="F721" s="162" t="n">
        <v>2350000</v>
      </c>
      <c r="G721" s="0" t="s">
        <v>1510</v>
      </c>
      <c r="H721" s="163" t="n">
        <v>1</v>
      </c>
      <c r="I721" s="162"/>
      <c r="J721" s="0"/>
      <c r="K721" s="0"/>
      <c r="L721" s="0"/>
      <c r="M721" s="0"/>
      <c r="N721" s="0"/>
      <c r="O721" s="0"/>
      <c r="P721" s="0"/>
      <c r="Q721" s="0"/>
      <c r="R721" s="0"/>
      <c r="S721" s="0"/>
      <c r="T721" s="162" t="n">
        <f aca="false">SUM(H721:S721)</f>
        <v>1</v>
      </c>
      <c r="U721" s="164" t="str">
        <f aca="false">CONCATENATE(D721,G721)</f>
        <v>19101REVISÃO DO PPA REALIZADA</v>
      </c>
      <c r="V721" s="162" t="str">
        <f aca="false">VLOOKUP(U721,PRODUTOS!N:O,2,0)</f>
        <v>REVISÃO DO PPA REALIZADA</v>
      </c>
      <c r="W721" s="162" t="str">
        <f aca="false">VLOOKUP(U721,PRODUTOS!N:Q,3,0)</f>
        <v>UNIDADE</v>
      </c>
      <c r="X721" s="162" t="n">
        <f aca="false">VLOOKUP(U721,PRODUTOS!N:Q,4,0)</f>
        <v>1</v>
      </c>
      <c r="Y721" s="165" t="n">
        <f aca="false">X721/T721</f>
        <v>1</v>
      </c>
      <c r="Z721" s="162"/>
      <c r="AA721" s="162"/>
      <c r="AB721" s="162"/>
    </row>
    <row r="722" customFormat="false" ht="15" hidden="false" customHeight="false" outlineLevel="0" collapsed="false">
      <c r="A722" s="43" t="n">
        <v>1</v>
      </c>
      <c r="B722" s="1" t="s">
        <v>1501</v>
      </c>
      <c r="C722" s="1" t="n">
        <v>1629</v>
      </c>
      <c r="D722" s="1" t="n">
        <v>19101</v>
      </c>
      <c r="E722" s="114" t="s">
        <v>1493</v>
      </c>
      <c r="F722" s="162" t="n">
        <v>2050000</v>
      </c>
      <c r="G722" s="0" t="s">
        <v>215</v>
      </c>
      <c r="H722" s="163" t="n">
        <v>120</v>
      </c>
      <c r="I722" s="162"/>
      <c r="J722" s="0"/>
      <c r="K722" s="0"/>
      <c r="L722" s="0"/>
      <c r="M722" s="0"/>
      <c r="N722" s="0"/>
      <c r="O722" s="0"/>
      <c r="P722" s="0"/>
      <c r="Q722" s="0"/>
      <c r="R722" s="0"/>
      <c r="S722" s="0"/>
      <c r="T722" s="162" t="n">
        <f aca="false">SUM(H722:S722)</f>
        <v>120</v>
      </c>
      <c r="U722" s="164" t="str">
        <f aca="false">CONCATENATE(D722,G722)</f>
        <v>19101SERVIDORES QUALIFICADOS</v>
      </c>
      <c r="V722" s="162" t="str">
        <f aca="false">VLOOKUP(U722,PRODUTOS!N:O,2,0)</f>
        <v>SERVIDORES QUALIFICADOS</v>
      </c>
      <c r="W722" s="162" t="str">
        <f aca="false">VLOOKUP(U722,PRODUTOS!N:Q,3,0)</f>
        <v>SERVIDOR CAPACITADO</v>
      </c>
      <c r="X722" s="162" t="n">
        <f aca="false">VLOOKUP(U722,PRODUTOS!N:Q,4,0)</f>
        <v>20</v>
      </c>
      <c r="Y722" s="165" t="n">
        <f aca="false">X722/T722</f>
        <v>0.166666666666667</v>
      </c>
      <c r="Z722" s="162"/>
      <c r="AA722" s="162"/>
      <c r="AB722" s="162"/>
    </row>
    <row r="723" customFormat="false" ht="15" hidden="false" customHeight="false" outlineLevel="0" collapsed="false">
      <c r="A723" s="43" t="n">
        <v>1</v>
      </c>
      <c r="B723" s="1" t="s">
        <v>1494</v>
      </c>
      <c r="C723" s="1" t="n">
        <v>1618</v>
      </c>
      <c r="D723" s="1" t="n">
        <v>19101</v>
      </c>
      <c r="E723" s="114" t="s">
        <v>1493</v>
      </c>
      <c r="F723" s="162" t="n">
        <v>2000000</v>
      </c>
      <c r="G723" s="0" t="s">
        <v>748</v>
      </c>
      <c r="H723" s="163" t="n">
        <v>1</v>
      </c>
      <c r="I723" s="162"/>
      <c r="J723" s="0"/>
      <c r="K723" s="0"/>
      <c r="L723" s="0"/>
      <c r="M723" s="0"/>
      <c r="N723" s="0"/>
      <c r="O723" s="0"/>
      <c r="P723" s="0"/>
      <c r="Q723" s="0"/>
      <c r="R723" s="0"/>
      <c r="S723" s="0"/>
      <c r="T723" s="162" t="n">
        <f aca="false">SUM(H723:S723)</f>
        <v>1</v>
      </c>
      <c r="U723" s="164" t="str">
        <f aca="false">CONCATENATE(D723,G723)</f>
        <v>19101SISTEMAS IMPLANTADOS</v>
      </c>
      <c r="V723" s="162" t="str">
        <f aca="false">VLOOKUP(U723,PRODUTOS!N:O,2,0)</f>
        <v>SISTEMAS IMPLANTADOS</v>
      </c>
      <c r="W723" s="162" t="str">
        <f aca="false">VLOOKUP(U723,PRODUTOS!N:Q,3,0)</f>
        <v>SISTEMA</v>
      </c>
      <c r="X723" s="162" t="n">
        <f aca="false">VLOOKUP(U723,PRODUTOS!N:Q,4,0)</f>
        <v>1</v>
      </c>
      <c r="Y723" s="165" t="n">
        <f aca="false">X723/T723</f>
        <v>1</v>
      </c>
      <c r="Z723" s="162"/>
      <c r="AA723" s="162"/>
      <c r="AB723" s="162"/>
    </row>
    <row r="724" customFormat="false" ht="15" hidden="false" customHeight="false" outlineLevel="0" collapsed="false">
      <c r="A724" s="43" t="n">
        <v>1</v>
      </c>
      <c r="B724" s="1" t="s">
        <v>1494</v>
      </c>
      <c r="C724" s="1" t="n">
        <v>1618</v>
      </c>
      <c r="D724" s="1" t="n">
        <v>19101</v>
      </c>
      <c r="E724" s="114" t="s">
        <v>1493</v>
      </c>
      <c r="F724" s="162" t="n">
        <v>2000000</v>
      </c>
      <c r="G724" s="0" t="s">
        <v>1499</v>
      </c>
      <c r="H724" s="166"/>
      <c r="I724" s="162"/>
      <c r="J724" s="0"/>
      <c r="K724" s="0"/>
      <c r="L724" s="162" t="n">
        <v>3</v>
      </c>
      <c r="M724" s="0"/>
      <c r="N724" s="0"/>
      <c r="O724" s="0"/>
      <c r="P724" s="0"/>
      <c r="Q724" s="0"/>
      <c r="R724" s="0"/>
      <c r="S724" s="0"/>
      <c r="T724" s="162" t="n">
        <f aca="false">SUM(H724:S724)</f>
        <v>3</v>
      </c>
      <c r="U724" s="164" t="str">
        <f aca="false">CONCATENATE(D724,G724)</f>
        <v>19101VEÍCULO ADQUIRIDO</v>
      </c>
      <c r="V724" s="162" t="str">
        <f aca="false">VLOOKUP(U724,PRODUTOS!N:O,2,0)</f>
        <v>VEÍCULO ADQUIRIDO</v>
      </c>
      <c r="W724" s="162" t="str">
        <f aca="false">VLOOKUP(U724,PRODUTOS!N:Q,3,0)</f>
        <v>UNIDADE</v>
      </c>
      <c r="X724" s="162" t="n">
        <f aca="false">VLOOKUP(U724,PRODUTOS!N:Q,4,0)</f>
        <v>1</v>
      </c>
      <c r="Y724" s="165" t="n">
        <f aca="false">X724/T724</f>
        <v>0.333333333333333</v>
      </c>
      <c r="Z724" s="162"/>
      <c r="AA724" s="162"/>
      <c r="AB724" s="162"/>
    </row>
    <row r="725" customFormat="false" ht="15" hidden="false" customHeight="false" outlineLevel="0" collapsed="false">
      <c r="A725" s="43" t="n">
        <v>1</v>
      </c>
      <c r="B725" s="1" t="s">
        <v>1512</v>
      </c>
      <c r="C725" s="1" t="n">
        <v>2107</v>
      </c>
      <c r="D725" s="1" t="n">
        <v>19101</v>
      </c>
      <c r="E725" s="114" t="s">
        <v>1493</v>
      </c>
      <c r="F725" s="162" t="n">
        <v>2700000</v>
      </c>
      <c r="G725" s="0" t="s">
        <v>3646</v>
      </c>
      <c r="H725" s="163" t="n">
        <v>4</v>
      </c>
      <c r="I725" s="162"/>
      <c r="J725" s="0"/>
      <c r="K725" s="0"/>
      <c r="L725" s="0"/>
      <c r="M725" s="0"/>
      <c r="N725" s="0"/>
      <c r="O725" s="0"/>
      <c r="P725" s="0"/>
      <c r="Q725" s="0"/>
      <c r="R725" s="0"/>
      <c r="S725" s="0"/>
      <c r="T725" s="162" t="n">
        <f aca="false">SUM(H725:S725)</f>
        <v>4</v>
      </c>
      <c r="U725" s="164" t="str">
        <f aca="false">CONCATENATE(D725,G725)</f>
        <v>19101PARCERIAS REALIZADAS</v>
      </c>
      <c r="V725" s="162" t="e">
        <f aca="false">VLOOKUP(U725,PRODUTOS!N:O,2,0)</f>
        <v>#N/A</v>
      </c>
      <c r="W725" s="162" t="e">
        <f aca="false">VLOOKUP(U725,PRODUTOS!N:Q,3,0)</f>
        <v>#N/A</v>
      </c>
      <c r="X725" s="162" t="e">
        <f aca="false">VLOOKUP(U725,PRODUTOS!N:Q,4,0)</f>
        <v>#N/A</v>
      </c>
      <c r="Y725" s="165" t="e">
        <f aca="false">X725/T725</f>
        <v>#N/A</v>
      </c>
      <c r="Z725" s="162"/>
      <c r="AA725" s="162"/>
      <c r="AB725" s="162"/>
    </row>
    <row r="726" customFormat="false" ht="15" hidden="false" customHeight="false" outlineLevel="0" collapsed="false">
      <c r="A726" s="43" t="n">
        <v>1</v>
      </c>
      <c r="B726" s="1" t="s">
        <v>1501</v>
      </c>
      <c r="C726" s="1" t="n">
        <v>1629</v>
      </c>
      <c r="D726" s="1" t="n">
        <v>19101</v>
      </c>
      <c r="E726" s="114" t="s">
        <v>1493</v>
      </c>
      <c r="F726" s="162" t="n">
        <v>2050000</v>
      </c>
      <c r="G726" s="0" t="s">
        <v>3647</v>
      </c>
      <c r="H726" s="166"/>
      <c r="I726" s="162"/>
      <c r="J726" s="0"/>
      <c r="K726" s="0"/>
      <c r="L726" s="162" t="n">
        <v>4</v>
      </c>
      <c r="M726" s="0"/>
      <c r="N726" s="0"/>
      <c r="O726" s="0"/>
      <c r="P726" s="0"/>
      <c r="Q726" s="0"/>
      <c r="R726" s="0"/>
      <c r="S726" s="0"/>
      <c r="T726" s="162" t="n">
        <f aca="false">SUM(H726:S726)</f>
        <v>4</v>
      </c>
      <c r="U726" s="164" t="str">
        <f aca="false">CONCATENATE(D726,G726)</f>
        <v>19101EVENTOS SOBRE DESENVOLVIMENTO, PLANEJAMENTO E SUSTENTABILIDADE REALIZADOS</v>
      </c>
      <c r="V726" s="162" t="e">
        <f aca="false">VLOOKUP(U726,PRODUTOS!N:O,2,0)</f>
        <v>#N/A</v>
      </c>
      <c r="W726" s="162" t="e">
        <f aca="false">VLOOKUP(U726,PRODUTOS!N:Q,3,0)</f>
        <v>#N/A</v>
      </c>
      <c r="X726" s="162" t="e">
        <f aca="false">VLOOKUP(U726,PRODUTOS!N:Q,4,0)</f>
        <v>#N/A</v>
      </c>
      <c r="Y726" s="165" t="e">
        <f aca="false">X726/T726</f>
        <v>#N/A</v>
      </c>
      <c r="Z726" s="162"/>
      <c r="AA726" s="162"/>
      <c r="AB726" s="162"/>
    </row>
    <row r="727" customFormat="false" ht="15" hidden="false" customHeight="false" outlineLevel="0" collapsed="false">
      <c r="A727" s="43" t="n">
        <v>90</v>
      </c>
      <c r="B727" s="1" t="s">
        <v>1516</v>
      </c>
      <c r="C727" s="1" t="n">
        <v>2537</v>
      </c>
      <c r="D727" s="1" t="n">
        <v>19101</v>
      </c>
      <c r="E727" s="114" t="s">
        <v>1493</v>
      </c>
      <c r="F727" s="162" t="n">
        <v>40000000</v>
      </c>
      <c r="G727" s="0" t="s">
        <v>141</v>
      </c>
      <c r="H727" s="166"/>
      <c r="I727" s="162"/>
      <c r="J727" s="0"/>
      <c r="K727" s="0"/>
      <c r="L727" s="162" t="n">
        <v>100</v>
      </c>
      <c r="M727" s="0"/>
      <c r="N727" s="0"/>
      <c r="O727" s="0"/>
      <c r="P727" s="0"/>
      <c r="Q727" s="0"/>
      <c r="R727" s="0"/>
      <c r="S727" s="0"/>
      <c r="T727" s="162" t="n">
        <f aca="false">SUM(H727:S727)</f>
        <v>100</v>
      </c>
      <c r="U727" s="164" t="str">
        <f aca="false">CONCATENATE(D727,G727)</f>
        <v>19101GESTÃO MELHORADA</v>
      </c>
      <c r="V727" s="162" t="str">
        <f aca="false">VLOOKUP(U727,PRODUTOS!N:O,2,0)</f>
        <v>GESTÃO MELHORADA</v>
      </c>
      <c r="W727" s="162" t="str">
        <f aca="false">VLOOKUP(U727,PRODUTOS!N:Q,3,0)</f>
        <v>PERCENTUAL</v>
      </c>
      <c r="X727" s="162" t="n">
        <f aca="false">VLOOKUP(U727,PRODUTOS!N:Q,4,0)</f>
        <v>40</v>
      </c>
      <c r="Y727" s="165" t="n">
        <f aca="false">X727/T727</f>
        <v>0.4</v>
      </c>
      <c r="Z727" s="162"/>
      <c r="AA727" s="162"/>
      <c r="AB727" s="162"/>
    </row>
    <row r="728" customFormat="false" ht="15" hidden="false" customHeight="false" outlineLevel="0" collapsed="false">
      <c r="A728" s="43" t="n">
        <v>1</v>
      </c>
      <c r="B728" s="1" t="s">
        <v>1523</v>
      </c>
      <c r="C728" s="1" t="n">
        <v>2606</v>
      </c>
      <c r="D728" s="1" t="n">
        <v>19201</v>
      </c>
      <c r="E728" s="114" t="s">
        <v>1518</v>
      </c>
      <c r="F728" s="162" t="n">
        <v>2397124</v>
      </c>
      <c r="G728" s="0" t="s">
        <v>1524</v>
      </c>
      <c r="H728" s="166"/>
      <c r="I728" s="162"/>
      <c r="J728" s="0"/>
      <c r="K728" s="0"/>
      <c r="L728" s="162" t="n">
        <v>100</v>
      </c>
      <c r="M728" s="0"/>
      <c r="N728" s="0"/>
      <c r="O728" s="0"/>
      <c r="P728" s="0"/>
      <c r="Q728" s="0"/>
      <c r="R728" s="0"/>
      <c r="S728" s="0"/>
      <c r="T728" s="162" t="n">
        <f aca="false">SUM(H728:S728)</f>
        <v>100</v>
      </c>
      <c r="U728" s="164" t="str">
        <f aca="false">CONCATENATE(D728,G728)</f>
        <v>19201CONSTRUÇÃO DA SEDE</v>
      </c>
      <c r="V728" s="162" t="str">
        <f aca="false">VLOOKUP(U728,PRODUTOS!N:O,2,0)</f>
        <v>CONSTRUÇÃO DA SEDE</v>
      </c>
      <c r="W728" s="162" t="str">
        <f aca="false">VLOOKUP(U728,PRODUTOS!N:Q,3,0)</f>
        <v>PERCENTUAL</v>
      </c>
      <c r="X728" s="162" t="n">
        <f aca="false">VLOOKUP(U728,PRODUTOS!N:Q,4,0)</f>
        <v>1</v>
      </c>
      <c r="Y728" s="165" t="n">
        <f aca="false">X728/T728</f>
        <v>0.01</v>
      </c>
      <c r="Z728" s="162"/>
      <c r="AA728" s="162"/>
      <c r="AB728" s="162"/>
    </row>
    <row r="729" customFormat="false" ht="15" hidden="false" customHeight="false" outlineLevel="0" collapsed="false">
      <c r="A729" s="43" t="n">
        <v>1</v>
      </c>
      <c r="B729" s="1" t="s">
        <v>1523</v>
      </c>
      <c r="C729" s="1" t="n">
        <v>2606</v>
      </c>
      <c r="D729" s="1" t="n">
        <v>19201</v>
      </c>
      <c r="E729" s="114" t="s">
        <v>1518</v>
      </c>
      <c r="F729" s="162" t="n">
        <v>2397124</v>
      </c>
      <c r="G729" s="0" t="s">
        <v>1526</v>
      </c>
      <c r="H729" s="166"/>
      <c r="I729" s="162"/>
      <c r="J729" s="0"/>
      <c r="K729" s="0"/>
      <c r="L729" s="162" t="n">
        <v>50</v>
      </c>
      <c r="M729" s="0"/>
      <c r="N729" s="0"/>
      <c r="O729" s="0"/>
      <c r="P729" s="0"/>
      <c r="Q729" s="0"/>
      <c r="R729" s="0"/>
      <c r="S729" s="0"/>
      <c r="T729" s="162" t="n">
        <f aca="false">SUM(H729:S729)</f>
        <v>50</v>
      </c>
      <c r="U729" s="164" t="str">
        <f aca="false">CONCATENATE(D729,G729)</f>
        <v>19201EQUIPAMENTO E MOBILIÁRIO ADQUIRIDOS</v>
      </c>
      <c r="V729" s="162" t="str">
        <f aca="false">VLOOKUP(U729,PRODUTOS!N:O,2,0)</f>
        <v>EQUIPAMENTO E MOBILIÁRIO ADQUIRIDOS</v>
      </c>
      <c r="W729" s="162" t="str">
        <f aca="false">VLOOKUP(U729,PRODUTOS!N:Q,3,0)</f>
        <v>UNIDADE</v>
      </c>
      <c r="X729" s="162" t="n">
        <f aca="false">VLOOKUP(U729,PRODUTOS!N:Q,4,0)</f>
        <v>15</v>
      </c>
      <c r="Y729" s="165" t="n">
        <f aca="false">X729/T729</f>
        <v>0.3</v>
      </c>
      <c r="Z729" s="162"/>
      <c r="AA729" s="162"/>
      <c r="AB729" s="162"/>
    </row>
    <row r="730" customFormat="false" ht="15" hidden="false" customHeight="false" outlineLevel="0" collapsed="false">
      <c r="A730" s="43" t="n">
        <v>1</v>
      </c>
      <c r="B730" s="1" t="s">
        <v>1519</v>
      </c>
      <c r="C730" s="1" t="n">
        <v>2574</v>
      </c>
      <c r="D730" s="1" t="n">
        <v>19201</v>
      </c>
      <c r="E730" s="114" t="s">
        <v>1518</v>
      </c>
      <c r="F730" s="162" t="n">
        <v>2805928</v>
      </c>
      <c r="G730" s="0" t="s">
        <v>1520</v>
      </c>
      <c r="H730" s="163" t="n">
        <v>86</v>
      </c>
      <c r="I730" s="162"/>
      <c r="J730" s="0"/>
      <c r="K730" s="0"/>
      <c r="L730" s="0"/>
      <c r="M730" s="0"/>
      <c r="N730" s="0"/>
      <c r="O730" s="0"/>
      <c r="P730" s="0"/>
      <c r="Q730" s="0"/>
      <c r="R730" s="0"/>
      <c r="S730" s="0"/>
      <c r="T730" s="162" t="n">
        <f aca="false">SUM(H730:S730)</f>
        <v>86</v>
      </c>
      <c r="U730" s="164" t="str">
        <f aca="false">CONCATENATE(D730,G730)</f>
        <v>19201ESTUDOS REALIZADOS</v>
      </c>
      <c r="V730" s="162" t="str">
        <f aca="false">VLOOKUP(U730,PRODUTOS!N:O,2,0)</f>
        <v>ESTUDOS REALIZADOS</v>
      </c>
      <c r="W730" s="162" t="str">
        <f aca="false">VLOOKUP(U730,PRODUTOS!N:Q,3,0)</f>
        <v>UNIDADE</v>
      </c>
      <c r="X730" s="162" t="n">
        <f aca="false">VLOOKUP(U730,PRODUTOS!N:Q,4,0)</f>
        <v>22</v>
      </c>
      <c r="Y730" s="165" t="n">
        <f aca="false">X730/T730</f>
        <v>0.255813953488372</v>
      </c>
      <c r="Z730" s="162"/>
      <c r="AA730" s="162"/>
      <c r="AB730" s="162"/>
    </row>
    <row r="731" customFormat="false" ht="15" hidden="false" customHeight="false" outlineLevel="0" collapsed="false">
      <c r="A731" s="43" t="n">
        <v>1</v>
      </c>
      <c r="B731" s="1" t="s">
        <v>1528</v>
      </c>
      <c r="C731" s="1" t="n">
        <v>2693</v>
      </c>
      <c r="D731" s="1" t="n">
        <v>19201</v>
      </c>
      <c r="E731" s="114" t="s">
        <v>1518</v>
      </c>
      <c r="F731" s="162" t="n">
        <v>2950000</v>
      </c>
      <c r="G731" s="0" t="s">
        <v>1529</v>
      </c>
      <c r="H731" s="163" t="n">
        <v>14</v>
      </c>
      <c r="I731" s="162"/>
      <c r="J731" s="0"/>
      <c r="K731" s="0"/>
      <c r="L731" s="0"/>
      <c r="M731" s="0"/>
      <c r="N731" s="0"/>
      <c r="O731" s="0"/>
      <c r="P731" s="0"/>
      <c r="Q731" s="0"/>
      <c r="R731" s="0"/>
      <c r="S731" s="0"/>
      <c r="T731" s="162" t="n">
        <f aca="false">SUM(H731:S731)</f>
        <v>14</v>
      </c>
      <c r="U731" s="164" t="str">
        <f aca="false">CONCATENATE(D731,G731)</f>
        <v>19201PESQUISA DE OPINIÃO PÚBLICA REALIZADAS</v>
      </c>
      <c r="V731" s="162" t="str">
        <f aca="false">VLOOKUP(U731,PRODUTOS!N:O,2,0)</f>
        <v>PESQUISA DE OPINIÃO PÚBLICA REALIZADAS</v>
      </c>
      <c r="W731" s="162" t="str">
        <f aca="false">VLOOKUP(U731,PRODUTOS!N:Q,3,0)</f>
        <v>UNIDADE</v>
      </c>
      <c r="X731" s="162" t="n">
        <f aca="false">VLOOKUP(U731,PRODUTOS!N:Q,4,0)</f>
        <v>4</v>
      </c>
      <c r="Y731" s="165" t="n">
        <f aca="false">X731/T731</f>
        <v>0.285714285714286</v>
      </c>
      <c r="Z731" s="162"/>
      <c r="AA731" s="162"/>
      <c r="AB731" s="162"/>
    </row>
    <row r="732" customFormat="false" ht="15" hidden="false" customHeight="false" outlineLevel="0" collapsed="false">
      <c r="A732" s="43" t="n">
        <v>1</v>
      </c>
      <c r="B732" s="1" t="s">
        <v>1528</v>
      </c>
      <c r="C732" s="1" t="n">
        <v>2693</v>
      </c>
      <c r="D732" s="1" t="n">
        <v>19201</v>
      </c>
      <c r="E732" s="114" t="s">
        <v>1518</v>
      </c>
      <c r="F732" s="162" t="n">
        <v>2950000</v>
      </c>
      <c r="G732" s="0" t="s">
        <v>1531</v>
      </c>
      <c r="H732" s="166"/>
      <c r="I732" s="162"/>
      <c r="J732" s="0"/>
      <c r="K732" s="0"/>
      <c r="L732" s="162" t="n">
        <v>1</v>
      </c>
      <c r="M732" s="0"/>
      <c r="N732" s="0"/>
      <c r="O732" s="0"/>
      <c r="P732" s="0"/>
      <c r="Q732" s="0"/>
      <c r="R732" s="0"/>
      <c r="S732" s="0"/>
      <c r="T732" s="162" t="n">
        <f aca="false">SUM(H732:S732)</f>
        <v>1</v>
      </c>
      <c r="U732" s="164" t="str">
        <f aca="false">CONCATENATE(D732,G732)</f>
        <v>19201PESQUISA DE ORÇAMENTO FAMILIAR REALIZADA</v>
      </c>
      <c r="V732" s="162" t="str">
        <f aca="false">VLOOKUP(U732,PRODUTOS!N:O,2,0)</f>
        <v>PESQUISA DE ORÇAMENTO FAMILIAR REALIZADA</v>
      </c>
      <c r="W732" s="162" t="str">
        <f aca="false">VLOOKUP(U732,PRODUTOS!N:Q,3,0)</f>
        <v>UNIDADE</v>
      </c>
      <c r="X732" s="162" t="n">
        <f aca="false">VLOOKUP(U732,PRODUTOS!N:Q,4,0)</f>
        <v>1</v>
      </c>
      <c r="Y732" s="165" t="n">
        <f aca="false">X732/T732</f>
        <v>1</v>
      </c>
      <c r="Z732" s="162"/>
      <c r="AA732" s="162"/>
      <c r="AB732" s="162"/>
    </row>
    <row r="733" customFormat="false" ht="15" hidden="false" customHeight="false" outlineLevel="0" collapsed="false">
      <c r="A733" s="43" t="n">
        <v>1</v>
      </c>
      <c r="B733" s="1" t="s">
        <v>1528</v>
      </c>
      <c r="C733" s="1" t="n">
        <v>2693</v>
      </c>
      <c r="D733" s="1" t="n">
        <v>19201</v>
      </c>
      <c r="E733" s="114" t="s">
        <v>1518</v>
      </c>
      <c r="F733" s="162" t="n">
        <v>2950000</v>
      </c>
      <c r="G733" s="0" t="s">
        <v>1532</v>
      </c>
      <c r="H733" s="163" t="n">
        <v>20</v>
      </c>
      <c r="I733" s="162"/>
      <c r="J733" s="0"/>
      <c r="K733" s="0"/>
      <c r="L733" s="0"/>
      <c r="M733" s="0"/>
      <c r="N733" s="0"/>
      <c r="O733" s="0"/>
      <c r="P733" s="0"/>
      <c r="Q733" s="0"/>
      <c r="R733" s="0"/>
      <c r="S733" s="0"/>
      <c r="T733" s="162" t="n">
        <f aca="false">SUM(H733:S733)</f>
        <v>20</v>
      </c>
      <c r="U733" s="164" t="str">
        <f aca="false">CONCATENATE(D733,G733)</f>
        <v>19201PESQUISA NO SEMIÁRIDO PIAUIENSE EM PARCERIA COM SDR REALIZADA</v>
      </c>
      <c r="V733" s="162" t="str">
        <f aca="false">VLOOKUP(U733,PRODUTOS!N:O,2,0)</f>
        <v>PESQUISA NO SEMIÁRIDO PIAUIENSE EM PARCERIA COM SDR REALIZADA</v>
      </c>
      <c r="W733" s="162" t="str">
        <f aca="false">VLOOKUP(U733,PRODUTOS!N:Q,3,0)</f>
        <v>UNIDADE</v>
      </c>
      <c r="X733" s="162" t="n">
        <f aca="false">VLOOKUP(U733,PRODUTOS!N:Q,4,0)</f>
        <v>5</v>
      </c>
      <c r="Y733" s="165" t="n">
        <f aca="false">X733/T733</f>
        <v>0.25</v>
      </c>
      <c r="Z733" s="162"/>
      <c r="AA733" s="162"/>
      <c r="AB733" s="162"/>
    </row>
    <row r="734" customFormat="false" ht="15" hidden="false" customHeight="false" outlineLevel="0" collapsed="false">
      <c r="A734" s="43" t="n">
        <v>1</v>
      </c>
      <c r="B734" s="1" t="s">
        <v>1519</v>
      </c>
      <c r="C734" s="1" t="n">
        <v>2574</v>
      </c>
      <c r="D734" s="1" t="n">
        <v>19201</v>
      </c>
      <c r="E734" s="114" t="s">
        <v>1518</v>
      </c>
      <c r="F734" s="162" t="n">
        <v>2805928</v>
      </c>
      <c r="G734" s="0" t="s">
        <v>1522</v>
      </c>
      <c r="H734" s="163" t="n">
        <v>97</v>
      </c>
      <c r="I734" s="162"/>
      <c r="J734" s="0"/>
      <c r="K734" s="0"/>
      <c r="L734" s="0"/>
      <c r="M734" s="0"/>
      <c r="N734" s="0"/>
      <c r="O734" s="0"/>
      <c r="P734" s="0"/>
      <c r="Q734" s="0"/>
      <c r="R734" s="0"/>
      <c r="S734" s="0"/>
      <c r="T734" s="162" t="n">
        <f aca="false">SUM(H734:S734)</f>
        <v>97</v>
      </c>
      <c r="U734" s="164" t="str">
        <f aca="false">CONCATENATE(D734,G734)</f>
        <v>19201PESQUISAS DESENVOLVIDAS</v>
      </c>
      <c r="V734" s="162" t="str">
        <f aca="false">VLOOKUP(U734,PRODUTOS!N:O,2,0)</f>
        <v>PESQUISAS DESENVOLVIDAS</v>
      </c>
      <c r="W734" s="162" t="str">
        <f aca="false">VLOOKUP(U734,PRODUTOS!N:Q,3,0)</f>
        <v>UNIDADE</v>
      </c>
      <c r="X734" s="162" t="n">
        <f aca="false">VLOOKUP(U734,PRODUTOS!N:Q,4,0)</f>
        <v>25</v>
      </c>
      <c r="Y734" s="165" t="n">
        <f aca="false">X734/T734</f>
        <v>0.257731958762887</v>
      </c>
      <c r="Z734" s="162"/>
      <c r="AA734" s="162"/>
      <c r="AB734" s="162"/>
    </row>
    <row r="735" customFormat="false" ht="15" hidden="false" customHeight="false" outlineLevel="0" collapsed="false">
      <c r="A735" s="43" t="n">
        <v>1</v>
      </c>
      <c r="B735" s="1" t="s">
        <v>1528</v>
      </c>
      <c r="C735" s="1" t="n">
        <v>2693</v>
      </c>
      <c r="D735" s="1" t="n">
        <v>19201</v>
      </c>
      <c r="E735" s="114" t="s">
        <v>1518</v>
      </c>
      <c r="F735" s="162" t="n">
        <v>2950000</v>
      </c>
      <c r="G735" s="0" t="s">
        <v>1533</v>
      </c>
      <c r="H735" s="166"/>
      <c r="I735" s="162"/>
      <c r="J735" s="0"/>
      <c r="K735" s="0"/>
      <c r="L735" s="162" t="n">
        <v>4</v>
      </c>
      <c r="M735" s="0"/>
      <c r="N735" s="0"/>
      <c r="O735" s="0"/>
      <c r="P735" s="0"/>
      <c r="Q735" s="0"/>
      <c r="R735" s="0"/>
      <c r="S735" s="0"/>
      <c r="T735" s="162" t="n">
        <f aca="false">SUM(H735:S735)</f>
        <v>4</v>
      </c>
      <c r="U735" s="164" t="str">
        <f aca="false">CONCATENATE(D735,G735)</f>
        <v>19201PROGRAMA DE GEOPROCESSAMENTO IMPLANTADO</v>
      </c>
      <c r="V735" s="162" t="str">
        <f aca="false">VLOOKUP(U735,PRODUTOS!N:O,2,0)</f>
        <v>PROGRAMA DE GEOPROCESSAMENTO IMPLANTADO</v>
      </c>
      <c r="W735" s="162" t="str">
        <f aca="false">VLOOKUP(U735,PRODUTOS!N:Q,3,0)</f>
        <v>UNIDADE</v>
      </c>
      <c r="X735" s="162" t="n">
        <f aca="false">VLOOKUP(U735,PRODUTOS!N:Q,4,0)</f>
        <v>1</v>
      </c>
      <c r="Y735" s="165" t="n">
        <f aca="false">X735/T735</f>
        <v>0.25</v>
      </c>
      <c r="Z735" s="162"/>
      <c r="AA735" s="162"/>
      <c r="AB735" s="162"/>
    </row>
    <row r="736" customFormat="false" ht="15" hidden="false" customHeight="false" outlineLevel="0" collapsed="false">
      <c r="A736" s="43" t="n">
        <v>1</v>
      </c>
      <c r="B736" s="1" t="s">
        <v>1523</v>
      </c>
      <c r="C736" s="1" t="n">
        <v>2606</v>
      </c>
      <c r="D736" s="1" t="n">
        <v>19201</v>
      </c>
      <c r="E736" s="114" t="s">
        <v>1518</v>
      </c>
      <c r="F736" s="162" t="n">
        <v>2397124</v>
      </c>
      <c r="G736" s="0" t="s">
        <v>254</v>
      </c>
      <c r="H736" s="166"/>
      <c r="I736" s="162"/>
      <c r="J736" s="0"/>
      <c r="K736" s="0"/>
      <c r="L736" s="162" t="n">
        <v>56</v>
      </c>
      <c r="M736" s="0"/>
      <c r="N736" s="0"/>
      <c r="O736" s="0"/>
      <c r="P736" s="0"/>
      <c r="Q736" s="0"/>
      <c r="R736" s="0"/>
      <c r="S736" s="0"/>
      <c r="T736" s="162" t="n">
        <f aca="false">SUM(H736:S736)</f>
        <v>56</v>
      </c>
      <c r="U736" s="164" t="str">
        <f aca="false">CONCATENATE(D736,G736)</f>
        <v>19201SERVIDORES CAPACITADOS</v>
      </c>
      <c r="V736" s="162" t="str">
        <f aca="false">VLOOKUP(U736,PRODUTOS!N:O,2,0)</f>
        <v>SERVIDORES CAPACITADOS</v>
      </c>
      <c r="W736" s="162" t="str">
        <f aca="false">VLOOKUP(U736,PRODUTOS!N:Q,3,0)</f>
        <v>UNIDADE</v>
      </c>
      <c r="X736" s="162" t="n">
        <f aca="false">VLOOKUP(U736,PRODUTOS!N:Q,4,0)</f>
        <v>20</v>
      </c>
      <c r="Y736" s="165" t="n">
        <f aca="false">X736/T736</f>
        <v>0.357142857142857</v>
      </c>
      <c r="Z736" s="162"/>
      <c r="AA736" s="162"/>
      <c r="AB736" s="162"/>
    </row>
    <row r="737" customFormat="false" ht="15" hidden="false" customHeight="false" outlineLevel="0" collapsed="false">
      <c r="A737" s="43" t="n">
        <v>1</v>
      </c>
      <c r="B737" s="1" t="s">
        <v>1528</v>
      </c>
      <c r="C737" s="1" t="n">
        <v>2693</v>
      </c>
      <c r="D737" s="1" t="n">
        <v>19201</v>
      </c>
      <c r="E737" s="114" t="s">
        <v>1518</v>
      </c>
      <c r="F737" s="162" t="n">
        <v>2950000</v>
      </c>
      <c r="G737" s="0" t="s">
        <v>1534</v>
      </c>
      <c r="H737" s="163" t="n">
        <v>50</v>
      </c>
      <c r="I737" s="162"/>
      <c r="J737" s="0"/>
      <c r="K737" s="0"/>
      <c r="L737" s="0"/>
      <c r="M737" s="0"/>
      <c r="N737" s="0"/>
      <c r="O737" s="0"/>
      <c r="P737" s="0"/>
      <c r="Q737" s="0"/>
      <c r="R737" s="0"/>
      <c r="S737" s="0"/>
      <c r="T737" s="162" t="n">
        <f aca="false">SUM(H737:S737)</f>
        <v>50</v>
      </c>
      <c r="U737" s="164" t="str">
        <f aca="false">CONCATENATE(D737,G737)</f>
        <v>19201REALIZAR PESQUISAS EM ATENDIMENTO A DEMANDAS DE OUTROS ÓRGÃOS DO ESTADO.</v>
      </c>
      <c r="V737" s="162" t="str">
        <f aca="false">VLOOKUP(U737,PRODUTOS!N:O,2,0)</f>
        <v>REALIZAR PESQUISAS EM ATENDIMENTO A DEMANDAS DE OUTROS ÓRGÃOS DO ESTADO.</v>
      </c>
      <c r="W737" s="162" t="str">
        <f aca="false">VLOOKUP(U737,PRODUTOS!N:Q,3,0)</f>
        <v>UNIDADE</v>
      </c>
      <c r="X737" s="162" t="n">
        <f aca="false">VLOOKUP(U737,PRODUTOS!N:Q,4,0)</f>
        <v>10</v>
      </c>
      <c r="Y737" s="165" t="n">
        <f aca="false">X737/T737</f>
        <v>0.2</v>
      </c>
      <c r="Z737" s="162"/>
      <c r="AA737" s="162"/>
      <c r="AB737" s="162"/>
    </row>
    <row r="738" customFormat="false" ht="15" hidden="false" customHeight="false" outlineLevel="0" collapsed="false">
      <c r="A738" s="43" t="n">
        <v>90</v>
      </c>
      <c r="B738" s="1" t="s">
        <v>1535</v>
      </c>
      <c r="C738" s="1" t="n">
        <v>2502</v>
      </c>
      <c r="D738" s="1" t="n">
        <v>19201</v>
      </c>
      <c r="E738" s="114" t="s">
        <v>1518</v>
      </c>
      <c r="F738" s="162" t="n">
        <v>31000000</v>
      </c>
      <c r="G738" s="0" t="s">
        <v>141</v>
      </c>
      <c r="H738" s="166"/>
      <c r="I738" s="162"/>
      <c r="J738" s="0"/>
      <c r="K738" s="0"/>
      <c r="L738" s="162" t="n">
        <v>100</v>
      </c>
      <c r="M738" s="0"/>
      <c r="N738" s="0"/>
      <c r="O738" s="0"/>
      <c r="P738" s="0"/>
      <c r="Q738" s="0"/>
      <c r="R738" s="0"/>
      <c r="S738" s="0"/>
      <c r="T738" s="162" t="n">
        <f aca="false">SUM(H738:S738)</f>
        <v>100</v>
      </c>
      <c r="U738" s="164" t="str">
        <f aca="false">CONCATENATE(D738,G738)</f>
        <v>19201GESTÃO MELHORADA</v>
      </c>
      <c r="V738" s="162" t="str">
        <f aca="false">VLOOKUP(U738,PRODUTOS!N:O,2,0)</f>
        <v>GESTÃO MELHORADA</v>
      </c>
      <c r="W738" s="162" t="str">
        <f aca="false">VLOOKUP(U738,PRODUTOS!N:Q,3,0)</f>
        <v>PERCENTUAL</v>
      </c>
      <c r="X738" s="162" t="n">
        <f aca="false">VLOOKUP(U738,PRODUTOS!N:Q,4,0)</f>
        <v>100</v>
      </c>
      <c r="Y738" s="165" t="n">
        <f aca="false">X738/T738</f>
        <v>1</v>
      </c>
      <c r="Z738" s="162"/>
      <c r="AA738" s="162"/>
      <c r="AB738" s="162"/>
    </row>
    <row r="739" customFormat="false" ht="15" hidden="false" customHeight="false" outlineLevel="0" collapsed="false">
      <c r="A739" s="43" t="n">
        <v>1</v>
      </c>
      <c r="B739" s="1" t="s">
        <v>3393</v>
      </c>
      <c r="C739" s="1" t="n">
        <v>1622</v>
      </c>
      <c r="D739" s="1" t="n">
        <v>20101</v>
      </c>
      <c r="E739" s="114" t="s">
        <v>1537</v>
      </c>
      <c r="F739" s="162" t="n">
        <v>1500000</v>
      </c>
      <c r="G739" s="0" t="s">
        <v>3648</v>
      </c>
      <c r="H739" s="163" t="n">
        <v>100</v>
      </c>
      <c r="I739" s="162"/>
      <c r="J739" s="0"/>
      <c r="K739" s="0"/>
      <c r="L739" s="0"/>
      <c r="M739" s="0"/>
      <c r="N739" s="0"/>
      <c r="O739" s="0"/>
      <c r="P739" s="0"/>
      <c r="Q739" s="0"/>
      <c r="R739" s="0"/>
      <c r="S739" s="0"/>
      <c r="T739" s="162" t="n">
        <f aca="false">SUM(H739:S739)</f>
        <v>100</v>
      </c>
      <c r="U739" s="164" t="str">
        <f aca="false">CONCATENATE(D739,G739)</f>
        <v>20101MODERNIZAÇÃO DA SEDET</v>
      </c>
      <c r="V739" s="162" t="e">
        <f aca="false">VLOOKUP(U739,PRODUTOS!N:O,2,0)</f>
        <v>#N/A</v>
      </c>
      <c r="W739" s="162" t="e">
        <f aca="false">VLOOKUP(U739,PRODUTOS!N:Q,3,0)</f>
        <v>#N/A</v>
      </c>
      <c r="X739" s="162" t="e">
        <f aca="false">VLOOKUP(U739,PRODUTOS!N:Q,4,0)</f>
        <v>#N/A</v>
      </c>
      <c r="Y739" s="165" t="e">
        <f aca="false">X739/T739</f>
        <v>#N/A</v>
      </c>
      <c r="Z739" s="162"/>
      <c r="AA739" s="162"/>
      <c r="AB739" s="162"/>
    </row>
    <row r="740" customFormat="false" ht="15" hidden="false" customHeight="false" outlineLevel="0" collapsed="false">
      <c r="A740" s="43" t="n">
        <v>1</v>
      </c>
      <c r="B740" s="1" t="s">
        <v>3393</v>
      </c>
      <c r="C740" s="1" t="n">
        <v>1622</v>
      </c>
      <c r="D740" s="1" t="n">
        <v>20101</v>
      </c>
      <c r="E740" s="114" t="s">
        <v>1537</v>
      </c>
      <c r="F740" s="162" t="n">
        <v>1500000</v>
      </c>
      <c r="G740" s="0" t="s">
        <v>3649</v>
      </c>
      <c r="H740" s="166"/>
      <c r="I740" s="162"/>
      <c r="J740" s="0"/>
      <c r="K740" s="0"/>
      <c r="L740" s="162" t="n">
        <v>1</v>
      </c>
      <c r="M740" s="0"/>
      <c r="N740" s="0"/>
      <c r="O740" s="0"/>
      <c r="P740" s="0"/>
      <c r="Q740" s="0"/>
      <c r="R740" s="0"/>
      <c r="S740" s="0"/>
      <c r="T740" s="162" t="n">
        <f aca="false">SUM(H740:S740)</f>
        <v>1</v>
      </c>
      <c r="U740" s="164" t="str">
        <f aca="false">CONCATENATE(D740,G740)</f>
        <v>20101INSTALAÇÕES DA SEDET REFORMADA E AMPLIADA</v>
      </c>
      <c r="V740" s="162" t="e">
        <f aca="false">VLOOKUP(U740,PRODUTOS!N:O,2,0)</f>
        <v>#N/A</v>
      </c>
      <c r="W740" s="162" t="e">
        <f aca="false">VLOOKUP(U740,PRODUTOS!N:Q,3,0)</f>
        <v>#N/A</v>
      </c>
      <c r="X740" s="162" t="e">
        <f aca="false">VLOOKUP(U740,PRODUTOS!N:Q,4,0)</f>
        <v>#N/A</v>
      </c>
      <c r="Y740" s="165" t="e">
        <f aca="false">X740/T740</f>
        <v>#N/A</v>
      </c>
      <c r="Z740" s="162"/>
      <c r="AA740" s="162"/>
      <c r="AB740" s="162"/>
    </row>
    <row r="741" customFormat="false" ht="15" hidden="false" customHeight="false" outlineLevel="0" collapsed="false">
      <c r="A741" s="43" t="n">
        <v>15</v>
      </c>
      <c r="B741" s="1" t="s">
        <v>1538</v>
      </c>
      <c r="C741" s="1" t="n">
        <v>2418</v>
      </c>
      <c r="D741" s="1" t="n">
        <v>20101</v>
      </c>
      <c r="E741" s="114" t="s">
        <v>1537</v>
      </c>
      <c r="F741" s="162" t="n">
        <v>2400000</v>
      </c>
      <c r="G741" s="0" t="s">
        <v>1539</v>
      </c>
      <c r="H741" s="166"/>
      <c r="I741" s="162"/>
      <c r="J741" s="0"/>
      <c r="K741" s="0"/>
      <c r="L741" s="162" t="n">
        <v>4</v>
      </c>
      <c r="M741" s="0"/>
      <c r="N741" s="0"/>
      <c r="O741" s="0"/>
      <c r="P741" s="0"/>
      <c r="Q741" s="0"/>
      <c r="R741" s="0"/>
      <c r="S741" s="0"/>
      <c r="T741" s="162" t="n">
        <f aca="false">SUM(H741:S741)</f>
        <v>4</v>
      </c>
      <c r="U741" s="164" t="str">
        <f aca="false">CONCATENATE(D741,G741)</f>
        <v>20101ATIVIDADE DE PESQUISA REALIZADAS</v>
      </c>
      <c r="V741" s="162" t="str">
        <f aca="false">VLOOKUP(U741,PRODUTOS!N:O,2,0)</f>
        <v>ATIVIDADE DE PESQUISA REALIZADAS</v>
      </c>
      <c r="W741" s="162" t="str">
        <f aca="false">VLOOKUP(U741,PRODUTOS!N:Q,3,0)</f>
        <v>ATIVIDADES</v>
      </c>
      <c r="X741" s="162" t="n">
        <f aca="false">VLOOKUP(U741,PRODUTOS!N:Q,4,0)</f>
        <v>2</v>
      </c>
      <c r="Y741" s="165" t="n">
        <f aca="false">X741/T741</f>
        <v>0.5</v>
      </c>
      <c r="Z741" s="162"/>
      <c r="AA741" s="162"/>
      <c r="AB741" s="162"/>
    </row>
    <row r="742" customFormat="false" ht="15" hidden="false" customHeight="false" outlineLevel="0" collapsed="false">
      <c r="A742" s="43" t="n">
        <v>15</v>
      </c>
      <c r="B742" s="1" t="s">
        <v>1546</v>
      </c>
      <c r="C742" s="1" t="n">
        <v>2432</v>
      </c>
      <c r="D742" s="1" t="n">
        <v>20101</v>
      </c>
      <c r="E742" s="114" t="s">
        <v>1537</v>
      </c>
      <c r="F742" s="162" t="n">
        <v>8000000</v>
      </c>
      <c r="G742" s="0" t="s">
        <v>1543</v>
      </c>
      <c r="H742" s="163" t="n">
        <v>12</v>
      </c>
      <c r="I742" s="162"/>
      <c r="J742" s="0"/>
      <c r="K742" s="0"/>
      <c r="L742" s="0"/>
      <c r="M742" s="0"/>
      <c r="N742" s="0"/>
      <c r="O742" s="0"/>
      <c r="P742" s="0"/>
      <c r="Q742" s="0"/>
      <c r="R742" s="0"/>
      <c r="S742" s="0"/>
      <c r="T742" s="162" t="n">
        <f aca="false">SUM(H742:S742)</f>
        <v>12</v>
      </c>
      <c r="U742" s="164" t="str">
        <f aca="false">CONCATENATE(D742,G742)</f>
        <v>20101ATIVIDADES DE PESQUISA REALIZADAS</v>
      </c>
      <c r="V742" s="162" t="str">
        <f aca="false">VLOOKUP(U742,PRODUTOS!N:O,2,0)</f>
        <v>ATIVIDADES DE PESQUISA REALIZADAS</v>
      </c>
      <c r="W742" s="162" t="str">
        <f aca="false">VLOOKUP(U742,PRODUTOS!N:Q,3,0)</f>
        <v>ATIVIDADES</v>
      </c>
      <c r="X742" s="162" t="n">
        <f aca="false">VLOOKUP(U742,PRODUTOS!N:Q,4,0)</f>
        <v>4</v>
      </c>
      <c r="Y742" s="165" t="n">
        <f aca="false">X742/T742</f>
        <v>0.333333333333333</v>
      </c>
      <c r="Z742" s="162"/>
      <c r="AA742" s="162"/>
      <c r="AB742" s="162"/>
    </row>
    <row r="743" customFormat="false" ht="15" hidden="false" customHeight="false" outlineLevel="0" collapsed="false">
      <c r="A743" s="43" t="n">
        <v>15</v>
      </c>
      <c r="B743" s="1" t="s">
        <v>1542</v>
      </c>
      <c r="C743" s="1" t="n">
        <v>2554</v>
      </c>
      <c r="D743" s="1" t="n">
        <v>20101</v>
      </c>
      <c r="E743" s="114" t="s">
        <v>1537</v>
      </c>
      <c r="F743" s="162" t="n">
        <v>4800000</v>
      </c>
      <c r="G743" s="0" t="s">
        <v>1543</v>
      </c>
      <c r="H743" s="166"/>
      <c r="I743" s="162" t="n">
        <v>8</v>
      </c>
      <c r="J743" s="0"/>
      <c r="K743" s="0"/>
      <c r="L743" s="0" t="n">
        <v>8</v>
      </c>
      <c r="M743" s="0"/>
      <c r="N743" s="0"/>
      <c r="O743" s="0"/>
      <c r="P743" s="0"/>
      <c r="Q743" s="0"/>
      <c r="R743" s="0"/>
      <c r="S743" s="0"/>
      <c r="T743" s="162" t="n">
        <f aca="false">SUM(H743:S743)</f>
        <v>16</v>
      </c>
      <c r="U743" s="164" t="str">
        <f aca="false">CONCATENATE(D743,G743)</f>
        <v>20101ATIVIDADES DE PESQUISA REALIZADAS</v>
      </c>
      <c r="V743" s="162" t="str">
        <f aca="false">VLOOKUP(U743,PRODUTOS!N:O,2,0)</f>
        <v>ATIVIDADES DE PESQUISA REALIZADAS</v>
      </c>
      <c r="W743" s="162" t="str">
        <f aca="false">VLOOKUP(U743,PRODUTOS!N:Q,3,0)</f>
        <v>ATIVIDADES</v>
      </c>
      <c r="X743" s="162" t="n">
        <f aca="false">VLOOKUP(U743,PRODUTOS!N:Q,4,0)</f>
        <v>4</v>
      </c>
      <c r="Y743" s="165" t="n">
        <f aca="false">X743/T743</f>
        <v>0.25</v>
      </c>
      <c r="Z743" s="162"/>
      <c r="AA743" s="162"/>
      <c r="AB743" s="162"/>
    </row>
    <row r="744" customFormat="false" ht="15" hidden="false" customHeight="false" outlineLevel="0" collapsed="false">
      <c r="A744" s="43" t="n">
        <v>15</v>
      </c>
      <c r="B744" s="1" t="s">
        <v>1546</v>
      </c>
      <c r="C744" s="1" t="n">
        <v>2432</v>
      </c>
      <c r="D744" s="1" t="n">
        <v>20101</v>
      </c>
      <c r="E744" s="114" t="s">
        <v>1537</v>
      </c>
      <c r="F744" s="162" t="n">
        <v>8000000</v>
      </c>
      <c r="G744" s="0" t="s">
        <v>1547</v>
      </c>
      <c r="H744" s="163" t="n">
        <v>52</v>
      </c>
      <c r="I744" s="162"/>
      <c r="J744" s="0"/>
      <c r="K744" s="0"/>
      <c r="L744" s="0"/>
      <c r="M744" s="0"/>
      <c r="N744" s="0"/>
      <c r="O744" s="0"/>
      <c r="P744" s="0"/>
      <c r="Q744" s="0"/>
      <c r="R744" s="0"/>
      <c r="S744" s="0"/>
      <c r="T744" s="162" t="n">
        <f aca="false">SUM(H744:S744)</f>
        <v>52</v>
      </c>
      <c r="U744" s="164" t="str">
        <f aca="false">CONCATENATE(D744,G744)</f>
        <v>20101CAPACITAÇÃO TÉCNICA</v>
      </c>
      <c r="V744" s="162" t="str">
        <f aca="false">VLOOKUP(U744,PRODUTOS!N:O,2,0)</f>
        <v>CAPACITAÇÃO TÉCNICA</v>
      </c>
      <c r="W744" s="162" t="str">
        <f aca="false">VLOOKUP(U744,PRODUTOS!N:Q,3,0)</f>
        <v>CAPACITAÇÃO</v>
      </c>
      <c r="X744" s="162" t="n">
        <f aca="false">VLOOKUP(U744,PRODUTOS!N:Q,4,0)</f>
        <v>13</v>
      </c>
      <c r="Y744" s="165" t="n">
        <f aca="false">X744/T744</f>
        <v>0.25</v>
      </c>
      <c r="Z744" s="162"/>
      <c r="AA744" s="162"/>
      <c r="AB744" s="162"/>
    </row>
    <row r="745" customFormat="false" ht="15" hidden="false" customHeight="false" outlineLevel="0" collapsed="false">
      <c r="A745" s="43" t="n">
        <v>15</v>
      </c>
      <c r="B745" s="1" t="s">
        <v>1546</v>
      </c>
      <c r="C745" s="1" t="n">
        <v>2432</v>
      </c>
      <c r="D745" s="1" t="n">
        <v>20101</v>
      </c>
      <c r="E745" s="114" t="s">
        <v>1537</v>
      </c>
      <c r="F745" s="162" t="n">
        <v>8000000</v>
      </c>
      <c r="G745" s="0" t="s">
        <v>1548</v>
      </c>
      <c r="H745" s="163" t="n">
        <v>32</v>
      </c>
      <c r="I745" s="162"/>
      <c r="J745" s="0"/>
      <c r="K745" s="0"/>
      <c r="L745" s="0"/>
      <c r="M745" s="0"/>
      <c r="N745" s="0"/>
      <c r="O745" s="0"/>
      <c r="P745" s="0"/>
      <c r="Q745" s="0"/>
      <c r="R745" s="0"/>
      <c r="S745" s="0"/>
      <c r="T745" s="162" t="n">
        <f aca="false">SUM(H745:S745)</f>
        <v>32</v>
      </c>
      <c r="U745" s="164" t="str">
        <f aca="false">CONCATENATE(D745,G745)</f>
        <v>20101EDITAIS DE PESQUISA REALIZADOS</v>
      </c>
      <c r="V745" s="162" t="str">
        <f aca="false">VLOOKUP(U745,PRODUTOS!N:O,2,0)</f>
        <v>EDITAIS DE PESQUISA REALIZADOS</v>
      </c>
      <c r="W745" s="162" t="str">
        <f aca="false">VLOOKUP(U745,PRODUTOS!N:Q,3,0)</f>
        <v>UNIDADE</v>
      </c>
      <c r="X745" s="162" t="n">
        <f aca="false">VLOOKUP(U745,PRODUTOS!N:Q,4,0)</f>
        <v>10</v>
      </c>
      <c r="Y745" s="165" t="n">
        <f aca="false">X745/T745</f>
        <v>0.3125</v>
      </c>
      <c r="Z745" s="162"/>
      <c r="AA745" s="162"/>
      <c r="AB745" s="162"/>
    </row>
    <row r="746" customFormat="false" ht="15" hidden="false" customHeight="false" outlineLevel="0" collapsed="false">
      <c r="A746" s="43" t="n">
        <v>15</v>
      </c>
      <c r="B746" s="1" t="s">
        <v>1554</v>
      </c>
      <c r="C746" s="1" t="n">
        <v>2557</v>
      </c>
      <c r="D746" s="1" t="n">
        <v>20101</v>
      </c>
      <c r="E746" s="114" t="s">
        <v>1537</v>
      </c>
      <c r="F746" s="162" t="n">
        <v>1120000</v>
      </c>
      <c r="G746" s="0" t="s">
        <v>1555</v>
      </c>
      <c r="H746" s="163" t="n">
        <v>12</v>
      </c>
      <c r="I746" s="162"/>
      <c r="J746" s="0"/>
      <c r="K746" s="0"/>
      <c r="L746" s="0"/>
      <c r="M746" s="0"/>
      <c r="N746" s="0"/>
      <c r="O746" s="0"/>
      <c r="P746" s="0"/>
      <c r="Q746" s="0"/>
      <c r="R746" s="0"/>
      <c r="S746" s="0"/>
      <c r="T746" s="162" t="n">
        <f aca="false">SUM(H746:S746)</f>
        <v>12</v>
      </c>
      <c r="U746" s="164" t="str">
        <f aca="false">CONCATENATE(D746,G746)</f>
        <v>20101FEIRA FIXA REALIZADA</v>
      </c>
      <c r="V746" s="162" t="str">
        <f aca="false">VLOOKUP(U746,PRODUTOS!N:O,2,0)</f>
        <v>FEIRA FIXA REALIZADA</v>
      </c>
      <c r="W746" s="162" t="str">
        <f aca="false">VLOOKUP(U746,PRODUTOS!N:Q,3,0)</f>
        <v>UNIDADE</v>
      </c>
      <c r="X746" s="162" t="n">
        <f aca="false">VLOOKUP(U746,PRODUTOS!N:Q,4,0)</f>
        <v>1</v>
      </c>
      <c r="Y746" s="165" t="n">
        <f aca="false">X746/T746</f>
        <v>0.0833333333333333</v>
      </c>
      <c r="Z746" s="162"/>
      <c r="AA746" s="162"/>
      <c r="AB746" s="162"/>
    </row>
    <row r="747" customFormat="false" ht="15" hidden="false" customHeight="false" outlineLevel="0" collapsed="false">
      <c r="A747" s="43" t="n">
        <v>15</v>
      </c>
      <c r="B747" s="1" t="s">
        <v>1554</v>
      </c>
      <c r="C747" s="1" t="n">
        <v>2557</v>
      </c>
      <c r="D747" s="1" t="n">
        <v>20101</v>
      </c>
      <c r="E747" s="114" t="s">
        <v>1537</v>
      </c>
      <c r="F747" s="162" t="n">
        <v>1120000</v>
      </c>
      <c r="G747" s="0" t="s">
        <v>1557</v>
      </c>
      <c r="H747" s="163" t="n">
        <v>200</v>
      </c>
      <c r="I747" s="162"/>
      <c r="J747" s="0"/>
      <c r="K747" s="0"/>
      <c r="L747" s="0"/>
      <c r="M747" s="0"/>
      <c r="N747" s="0"/>
      <c r="O747" s="0"/>
      <c r="P747" s="0"/>
      <c r="Q747" s="0"/>
      <c r="R747" s="0"/>
      <c r="S747" s="0"/>
      <c r="T747" s="162" t="n">
        <f aca="false">SUM(H747:S747)</f>
        <v>200</v>
      </c>
      <c r="U747" s="164" t="str">
        <f aca="false">CONCATENATE(D747,G747)</f>
        <v>20101FEIRA ITINERANTE REALIZADA</v>
      </c>
      <c r="V747" s="162" t="str">
        <f aca="false">VLOOKUP(U747,PRODUTOS!N:O,2,0)</f>
        <v>FEIRA ITINERANTE REALIZADA</v>
      </c>
      <c r="W747" s="162" t="str">
        <f aca="false">VLOOKUP(U747,PRODUTOS!N:Q,3,0)</f>
        <v>UNIDADE</v>
      </c>
      <c r="X747" s="162" t="n">
        <f aca="false">VLOOKUP(U747,PRODUTOS!N:Q,4,0)</f>
        <v>50</v>
      </c>
      <c r="Y747" s="165" t="n">
        <f aca="false">X747/T747</f>
        <v>0.25</v>
      </c>
      <c r="Z747" s="162"/>
      <c r="AA747" s="162"/>
      <c r="AB747" s="162"/>
    </row>
    <row r="748" customFormat="false" ht="15" hidden="false" customHeight="false" outlineLevel="0" collapsed="false">
      <c r="A748" s="43" t="n">
        <v>15</v>
      </c>
      <c r="B748" s="1" t="s">
        <v>1546</v>
      </c>
      <c r="C748" s="1" t="n">
        <v>2432</v>
      </c>
      <c r="D748" s="1" t="n">
        <v>20101</v>
      </c>
      <c r="E748" s="114" t="s">
        <v>1537</v>
      </c>
      <c r="F748" s="162" t="n">
        <v>8000000</v>
      </c>
      <c r="G748" s="0" t="s">
        <v>1549</v>
      </c>
      <c r="H748" s="163" t="n">
        <v>4</v>
      </c>
      <c r="I748" s="162"/>
      <c r="J748" s="0"/>
      <c r="K748" s="0"/>
      <c r="L748" s="0"/>
      <c r="M748" s="0"/>
      <c r="N748" s="0"/>
      <c r="O748" s="0"/>
      <c r="P748" s="0"/>
      <c r="Q748" s="0"/>
      <c r="R748" s="0"/>
      <c r="S748" s="0"/>
      <c r="T748" s="162" t="n">
        <f aca="false">SUM(H748:S748)</f>
        <v>4</v>
      </c>
      <c r="U748" s="164" t="str">
        <f aca="false">CONCATENATE(D748,G748)</f>
        <v>20101INFRAESTRUTURA PARA O DESENVOLVIMENTO DE ENERGIAS RENOVÁVEIS IMPLANTADA</v>
      </c>
      <c r="V748" s="162" t="str">
        <f aca="false">VLOOKUP(U748,PRODUTOS!N:O,2,0)</f>
        <v>INFRAESTRUTURA PARA O DESENVOLVIMENTO DE ENERGIAS RENOVÁVEIS IMPLANTADA</v>
      </c>
      <c r="W748" s="162" t="str">
        <f aca="false">VLOOKUP(U748,PRODUTOS!N:Q,3,0)</f>
        <v>UNIDADE</v>
      </c>
      <c r="X748" s="162" t="n">
        <f aca="false">VLOOKUP(U748,PRODUTOS!N:Q,4,0)</f>
        <v>1</v>
      </c>
      <c r="Y748" s="165" t="n">
        <f aca="false">X748/T748</f>
        <v>0.25</v>
      </c>
      <c r="Z748" s="162"/>
      <c r="AA748" s="162"/>
      <c r="AB748" s="162"/>
    </row>
    <row r="749" customFormat="false" ht="15" hidden="false" customHeight="false" outlineLevel="0" collapsed="false">
      <c r="A749" s="43" t="n">
        <v>15</v>
      </c>
      <c r="B749" s="1" t="s">
        <v>1538</v>
      </c>
      <c r="C749" s="1" t="n">
        <v>2418</v>
      </c>
      <c r="D749" s="1" t="n">
        <v>20101</v>
      </c>
      <c r="E749" s="114" t="s">
        <v>1537</v>
      </c>
      <c r="F749" s="162" t="n">
        <v>2400000</v>
      </c>
      <c r="G749" s="0" t="s">
        <v>1540</v>
      </c>
      <c r="H749" s="166"/>
      <c r="I749" s="162"/>
      <c r="J749" s="0"/>
      <c r="K749" s="0"/>
      <c r="L749" s="162" t="n">
        <v>2</v>
      </c>
      <c r="M749" s="0"/>
      <c r="N749" s="0"/>
      <c r="O749" s="0"/>
      <c r="P749" s="0"/>
      <c r="Q749" s="0"/>
      <c r="R749" s="0"/>
      <c r="S749" s="0"/>
      <c r="T749" s="162" t="n">
        <f aca="false">SUM(H749:S749)</f>
        <v>2</v>
      </c>
      <c r="U749" s="164" t="str">
        <f aca="false">CONCATENATE(D749,G749)</f>
        <v>20101LABORATÓRIOS DE PESQUISA IMPLANTADO</v>
      </c>
      <c r="V749" s="162" t="str">
        <f aca="false">VLOOKUP(U749,PRODUTOS!N:O,2,0)</f>
        <v>LABORATÓRIOS DE PESQUISA IMPLANTADO</v>
      </c>
      <c r="W749" s="162" t="str">
        <f aca="false">VLOOKUP(U749,PRODUTOS!N:Q,3,0)</f>
        <v>UNIDADE</v>
      </c>
      <c r="X749" s="162" t="n">
        <f aca="false">VLOOKUP(U749,PRODUTOS!N:Q,4,0)</f>
        <v>1</v>
      </c>
      <c r="Y749" s="165" t="n">
        <f aca="false">X749/T749</f>
        <v>0.5</v>
      </c>
      <c r="Z749" s="162"/>
      <c r="AA749" s="162"/>
      <c r="AB749" s="162"/>
    </row>
    <row r="750" customFormat="false" ht="15" hidden="false" customHeight="false" outlineLevel="0" collapsed="false">
      <c r="A750" s="43" t="n">
        <v>15</v>
      </c>
      <c r="B750" s="1" t="s">
        <v>1550</v>
      </c>
      <c r="C750" s="1" t="n">
        <v>2632</v>
      </c>
      <c r="D750" s="1" t="n">
        <v>20101</v>
      </c>
      <c r="E750" s="114" t="s">
        <v>1537</v>
      </c>
      <c r="F750" s="162" t="n">
        <v>55000000</v>
      </c>
      <c r="G750" s="0" t="s">
        <v>1551</v>
      </c>
      <c r="H750" s="166"/>
      <c r="I750" s="162" t="n">
        <v>1</v>
      </c>
      <c r="J750" s="0" t="n">
        <v>2</v>
      </c>
      <c r="K750" s="0"/>
      <c r="L750" s="0" t="n">
        <v>1</v>
      </c>
      <c r="M750" s="0"/>
      <c r="N750" s="0" t="n">
        <v>1</v>
      </c>
      <c r="O750" s="0"/>
      <c r="P750" s="0" t="n">
        <v>1</v>
      </c>
      <c r="Q750" s="0" t="n">
        <v>1</v>
      </c>
      <c r="R750" s="0" t="n">
        <v>1</v>
      </c>
      <c r="S750" s="0" t="n">
        <v>2</v>
      </c>
      <c r="T750" s="162" t="n">
        <f aca="false">SUM(H750:S750)</f>
        <v>10</v>
      </c>
      <c r="U750" s="164" t="str">
        <f aca="false">CONCATENATE(D750,G750)</f>
        <v>20101PARQUES TECNOLÓGICOS INSTALADOS E ESTRUTURADOS</v>
      </c>
      <c r="V750" s="162" t="str">
        <f aca="false">VLOOKUP(U750,PRODUTOS!N:O,2,0)</f>
        <v>PARQUES TECNOLÓGICOS INSTALADOS E ESTRUTURADOS</v>
      </c>
      <c r="W750" s="162" t="str">
        <f aca="false">VLOOKUP(U750,PRODUTOS!N:Q,3,0)</f>
        <v>UNIDADE</v>
      </c>
      <c r="X750" s="162" t="n">
        <f aca="false">VLOOKUP(U750,PRODUTOS!N:Q,4,0)</f>
        <v>3</v>
      </c>
      <c r="Y750" s="165" t="n">
        <f aca="false">X750/T750</f>
        <v>0.3</v>
      </c>
      <c r="Z750" s="162"/>
      <c r="AA750" s="162"/>
      <c r="AB750" s="162"/>
    </row>
    <row r="751" customFormat="false" ht="15" hidden="false" customHeight="false" outlineLevel="0" collapsed="false">
      <c r="A751" s="43" t="n">
        <v>15</v>
      </c>
      <c r="B751" s="1" t="s">
        <v>1554</v>
      </c>
      <c r="C751" s="1" t="n">
        <v>2557</v>
      </c>
      <c r="D751" s="1" t="n">
        <v>20101</v>
      </c>
      <c r="E751" s="114" t="s">
        <v>1537</v>
      </c>
      <c r="F751" s="162" t="n">
        <v>1120000</v>
      </c>
      <c r="G751" s="0" t="s">
        <v>1558</v>
      </c>
      <c r="H751" s="163" t="n">
        <v>224</v>
      </c>
      <c r="I751" s="162"/>
      <c r="J751" s="0"/>
      <c r="K751" s="0"/>
      <c r="L751" s="0"/>
      <c r="M751" s="0"/>
      <c r="N751" s="0"/>
      <c r="O751" s="0"/>
      <c r="P751" s="0"/>
      <c r="Q751" s="0"/>
      <c r="R751" s="0"/>
      <c r="S751" s="0"/>
      <c r="T751" s="162" t="n">
        <f aca="false">SUM(H751:S751)</f>
        <v>224</v>
      </c>
      <c r="U751" s="164" t="str">
        <f aca="false">CONCATENATE(D751,G751)</f>
        <v>20101PROGRAMA DA CIÊNCIA POPULARIZADO</v>
      </c>
      <c r="V751" s="162" t="str">
        <f aca="false">VLOOKUP(U751,PRODUTOS!N:O,2,0)</f>
        <v>PROGRAMA DA CIÊNCIA POPULARIZADO</v>
      </c>
      <c r="W751" s="162" t="str">
        <f aca="false">VLOOKUP(U751,PRODUTOS!N:Q,3,0)</f>
        <v>MUNICÍPIOS</v>
      </c>
      <c r="X751" s="162" t="n">
        <f aca="false">VLOOKUP(U751,PRODUTOS!N:Q,4,0)</f>
        <v>56</v>
      </c>
      <c r="Y751" s="165" t="n">
        <f aca="false">X751/T751</f>
        <v>0.25</v>
      </c>
      <c r="Z751" s="162"/>
      <c r="AA751" s="162"/>
      <c r="AB751" s="162"/>
    </row>
    <row r="752" customFormat="false" ht="15" hidden="false" customHeight="false" outlineLevel="0" collapsed="false">
      <c r="A752" s="43" t="n">
        <v>15</v>
      </c>
      <c r="B752" s="1" t="s">
        <v>1554</v>
      </c>
      <c r="C752" s="1" t="n">
        <v>2557</v>
      </c>
      <c r="D752" s="1" t="n">
        <v>20101</v>
      </c>
      <c r="E752" s="114" t="s">
        <v>1537</v>
      </c>
      <c r="F752" s="162" t="n">
        <v>1120000</v>
      </c>
      <c r="G752" s="0" t="s">
        <v>1559</v>
      </c>
      <c r="H752" s="163" t="n">
        <v>10000</v>
      </c>
      <c r="I752" s="162"/>
      <c r="J752" s="0"/>
      <c r="K752" s="0"/>
      <c r="L752" s="0"/>
      <c r="M752" s="0"/>
      <c r="N752" s="0"/>
      <c r="O752" s="0"/>
      <c r="P752" s="0"/>
      <c r="Q752" s="0"/>
      <c r="R752" s="0"/>
      <c r="S752" s="0"/>
      <c r="T752" s="162" t="n">
        <f aca="false">SUM(H752:S752)</f>
        <v>10000</v>
      </c>
      <c r="U752" s="164" t="str">
        <f aca="false">CONCATENATE(D752,G752)</f>
        <v>20101PUBLICAÇÃO</v>
      </c>
      <c r="V752" s="162" t="str">
        <f aca="false">VLOOKUP(U752,PRODUTOS!N:O,2,0)</f>
        <v>PUBLICAÇÃO</v>
      </c>
      <c r="W752" s="162" t="str">
        <f aca="false">VLOOKUP(U752,PRODUTOS!N:Q,3,0)</f>
        <v>UNIDADE</v>
      </c>
      <c r="X752" s="162" t="n">
        <f aca="false">VLOOKUP(U752,PRODUTOS!N:Q,4,0)</f>
        <v>2500</v>
      </c>
      <c r="Y752" s="165" t="n">
        <f aca="false">X752/T752</f>
        <v>0.25</v>
      </c>
      <c r="Z752" s="162"/>
      <c r="AA752" s="162"/>
      <c r="AB752" s="162"/>
    </row>
    <row r="753" customFormat="false" ht="15" hidden="false" customHeight="false" outlineLevel="0" collapsed="false">
      <c r="A753" s="43" t="n">
        <v>27</v>
      </c>
      <c r="B753" s="1" t="s">
        <v>1579</v>
      </c>
      <c r="C753" s="1" t="n">
        <v>2653</v>
      </c>
      <c r="D753" s="1" t="n">
        <v>20101</v>
      </c>
      <c r="E753" s="114" t="s">
        <v>1537</v>
      </c>
      <c r="F753" s="162" t="n">
        <v>32944000</v>
      </c>
      <c r="G753" s="0" t="s">
        <v>1580</v>
      </c>
      <c r="H753" s="163" t="n">
        <v>100</v>
      </c>
      <c r="I753" s="162"/>
      <c r="J753" s="0"/>
      <c r="K753" s="0"/>
      <c r="L753" s="0"/>
      <c r="M753" s="0"/>
      <c r="N753" s="0"/>
      <c r="O753" s="0"/>
      <c r="P753" s="0"/>
      <c r="Q753" s="0"/>
      <c r="R753" s="0"/>
      <c r="S753" s="0"/>
      <c r="T753" s="162" t="n">
        <f aca="false">SUM(H753:S753)</f>
        <v>100</v>
      </c>
      <c r="U753" s="164" t="str">
        <f aca="false">CONCATENATE(D753,G753)</f>
        <v>20101AÇÕES DE FOMENTO À MINERAÇÃO IMPLEMENTADAS</v>
      </c>
      <c r="V753" s="162" t="str">
        <f aca="false">VLOOKUP(U753,PRODUTOS!N:O,2,0)</f>
        <v>AÇÕES DE FOMENTO À MINERAÇÃO IMPLEMENTADAS</v>
      </c>
      <c r="W753" s="162" t="str">
        <f aca="false">VLOOKUP(U753,PRODUTOS!N:Q,3,0)</f>
        <v>PERCENTUAL</v>
      </c>
      <c r="X753" s="162" t="n">
        <f aca="false">VLOOKUP(U753,PRODUTOS!N:Q,4,0)</f>
        <v>20</v>
      </c>
      <c r="Y753" s="165" t="n">
        <f aca="false">X753/T753</f>
        <v>0.2</v>
      </c>
      <c r="Z753" s="162"/>
      <c r="AA753" s="162"/>
      <c r="AB753" s="162"/>
    </row>
    <row r="754" customFormat="false" ht="15" hidden="false" customHeight="false" outlineLevel="0" collapsed="false">
      <c r="A754" s="43" t="n">
        <v>27</v>
      </c>
      <c r="B754" s="1" t="s">
        <v>1587</v>
      </c>
      <c r="C754" s="1" t="n">
        <v>1559</v>
      </c>
      <c r="D754" s="1" t="n">
        <v>20101</v>
      </c>
      <c r="E754" s="114" t="s">
        <v>1537</v>
      </c>
      <c r="F754" s="162" t="n">
        <v>2350000</v>
      </c>
      <c r="G754" s="0" t="s">
        <v>1588</v>
      </c>
      <c r="H754" s="163" t="n">
        <v>224</v>
      </c>
      <c r="I754" s="162"/>
      <c r="J754" s="0"/>
      <c r="K754" s="0"/>
      <c r="L754" s="0"/>
      <c r="M754" s="0"/>
      <c r="N754" s="0"/>
      <c r="O754" s="0"/>
      <c r="P754" s="0"/>
      <c r="Q754" s="0"/>
      <c r="R754" s="0"/>
      <c r="S754" s="0"/>
      <c r="T754" s="162" t="n">
        <f aca="false">SUM(H754:S754)</f>
        <v>224</v>
      </c>
      <c r="U754" s="164" t="str">
        <f aca="false">CONCATENATE(D754,G754)</f>
        <v>20101ACOMPANHAMENTO E MONITORAMENTO REALIZADO</v>
      </c>
      <c r="V754" s="162" t="str">
        <f aca="false">VLOOKUP(U754,PRODUTOS!N:O,2,0)</f>
        <v>ACOMPANHAMENTO E MONITORAMENTO REALIZADO</v>
      </c>
      <c r="W754" s="162" t="str">
        <f aca="false">VLOOKUP(U754,PRODUTOS!N:Q,3,0)</f>
        <v>MUNICÍPIO</v>
      </c>
      <c r="X754" s="162" t="n">
        <f aca="false">VLOOKUP(U754,PRODUTOS!N:Q,4,0)</f>
        <v>13</v>
      </c>
      <c r="Y754" s="165" t="n">
        <f aca="false">X754/T754</f>
        <v>0.0580357142857143</v>
      </c>
      <c r="Z754" s="162"/>
      <c r="AA754" s="162"/>
      <c r="AB754" s="162"/>
    </row>
    <row r="755" customFormat="false" ht="15" hidden="false" customHeight="false" outlineLevel="0" collapsed="false">
      <c r="A755" s="43" t="n">
        <v>27</v>
      </c>
      <c r="B755" s="1" t="s">
        <v>1561</v>
      </c>
      <c r="C755" s="1" t="n">
        <v>2588</v>
      </c>
      <c r="D755" s="1" t="n">
        <v>20101</v>
      </c>
      <c r="E755" s="114" t="s">
        <v>1537</v>
      </c>
      <c r="F755" s="162" t="n">
        <v>4000000</v>
      </c>
      <c r="G755" s="0" t="s">
        <v>1562</v>
      </c>
      <c r="H755" s="163" t="n">
        <v>4</v>
      </c>
      <c r="I755" s="162"/>
      <c r="J755" s="0"/>
      <c r="K755" s="0"/>
      <c r="L755" s="0"/>
      <c r="M755" s="0"/>
      <c r="N755" s="0"/>
      <c r="O755" s="0"/>
      <c r="P755" s="0"/>
      <c r="Q755" s="0"/>
      <c r="R755" s="0"/>
      <c r="S755" s="0"/>
      <c r="T755" s="162" t="n">
        <f aca="false">SUM(H755:S755)</f>
        <v>4</v>
      </c>
      <c r="U755" s="164" t="str">
        <f aca="false">CONCATENATE(D755,G755)</f>
        <v>20101ACESSO AO MERCADO PROMOVIDO POR MEIO DE FEIRAS E EVENTOS INTERNACIONAIS, NACIONAIS E REGIONAIS</v>
      </c>
      <c r="V755" s="162" t="str">
        <f aca="false">VLOOKUP(U755,PRODUTOS!N:O,2,0)</f>
        <v>ACESSO AO MERCADO PROMOVIDO POR MEIO DE FEIRAS E EVENTOS INTERNACIONAIS, NACIONAIS E REGIONAIS</v>
      </c>
      <c r="W755" s="162" t="str">
        <f aca="false">VLOOKUP(U755,PRODUTOS!N:Q,3,0)</f>
        <v>UNIDADE</v>
      </c>
      <c r="X755" s="162" t="n">
        <f aca="false">VLOOKUP(U755,PRODUTOS!N:Q,4,0)</f>
        <v>3</v>
      </c>
      <c r="Y755" s="165" t="n">
        <f aca="false">X755/T755</f>
        <v>0.75</v>
      </c>
      <c r="Z755" s="162"/>
      <c r="AA755" s="162"/>
      <c r="AB755" s="162"/>
    </row>
    <row r="756" customFormat="false" ht="15" hidden="false" customHeight="false" outlineLevel="0" collapsed="false">
      <c r="A756" s="43" t="n">
        <v>27</v>
      </c>
      <c r="B756" s="1" t="s">
        <v>1561</v>
      </c>
      <c r="C756" s="1" t="n">
        <v>2588</v>
      </c>
      <c r="D756" s="1" t="n">
        <v>20101</v>
      </c>
      <c r="E756" s="114" t="s">
        <v>1537</v>
      </c>
      <c r="F756" s="162" t="n">
        <v>4000000</v>
      </c>
      <c r="G756" s="0" t="s">
        <v>1564</v>
      </c>
      <c r="H756" s="163" t="n">
        <v>100</v>
      </c>
      <c r="I756" s="162"/>
      <c r="J756" s="0"/>
      <c r="K756" s="0"/>
      <c r="L756" s="0"/>
      <c r="M756" s="0"/>
      <c r="N756" s="0"/>
      <c r="O756" s="0"/>
      <c r="P756" s="0"/>
      <c r="Q756" s="0"/>
      <c r="R756" s="0"/>
      <c r="S756" s="0"/>
      <c r="T756" s="162" t="n">
        <f aca="false">SUM(H756:S756)</f>
        <v>100</v>
      </c>
      <c r="U756" s="164" t="str">
        <f aca="false">CONCATENATE(D756,G756)</f>
        <v>20101ASSOCIAÇÕES E COOPERATIVAS FOMENTADAS</v>
      </c>
      <c r="V756" s="162" t="str">
        <f aca="false">VLOOKUP(U756,PRODUTOS!N:O,2,0)</f>
        <v>ASSOCIAÇÕES E COOPERATIVAS FOMENTADAS</v>
      </c>
      <c r="W756" s="162" t="str">
        <f aca="false">VLOOKUP(U756,PRODUTOS!N:Q,3,0)</f>
        <v>PERCENTUAL</v>
      </c>
      <c r="X756" s="162" t="n">
        <f aca="false">VLOOKUP(U756,PRODUTOS!N:Q,4,0)</f>
        <v>30</v>
      </c>
      <c r="Y756" s="165" t="n">
        <f aca="false">X756/T756</f>
        <v>0.3</v>
      </c>
      <c r="Z756" s="162"/>
      <c r="AA756" s="162"/>
      <c r="AB756" s="162"/>
    </row>
    <row r="757" customFormat="false" ht="15" hidden="false" customHeight="false" outlineLevel="0" collapsed="false">
      <c r="A757" s="43" t="n">
        <v>27</v>
      </c>
      <c r="B757" s="1" t="s">
        <v>1561</v>
      </c>
      <c r="C757" s="1" t="n">
        <v>1559</v>
      </c>
      <c r="D757" s="1" t="n">
        <v>20101</v>
      </c>
      <c r="E757" s="114" t="s">
        <v>1537</v>
      </c>
      <c r="F757" s="162" t="n">
        <v>4000000</v>
      </c>
      <c r="G757" s="0" t="s">
        <v>1565</v>
      </c>
      <c r="H757" s="163" t="n">
        <v>100</v>
      </c>
      <c r="I757" s="162"/>
      <c r="J757" s="0"/>
      <c r="K757" s="0"/>
      <c r="L757" s="0"/>
      <c r="M757" s="0"/>
      <c r="N757" s="0"/>
      <c r="O757" s="0"/>
      <c r="P757" s="0"/>
      <c r="Q757" s="0"/>
      <c r="R757" s="0"/>
      <c r="S757" s="0"/>
      <c r="T757" s="162" t="n">
        <f aca="false">SUM(H757:S757)</f>
        <v>100</v>
      </c>
      <c r="U757" s="164" t="str">
        <f aca="false">CONCATENATE(D757,G757)</f>
        <v>20101CAPACITAÇÃO EM VAREJO MODERNO E COMPETITIVO REALIZADA</v>
      </c>
      <c r="V757" s="162" t="str">
        <f aca="false">VLOOKUP(U757,PRODUTOS!N:O,2,0)</f>
        <v>CAPACITAÇÃO EM VAREJO MODERNO E COMPETITIVO REALIZADA</v>
      </c>
      <c r="W757" s="162" t="str">
        <f aca="false">VLOOKUP(U757,PRODUTOS!N:Q,3,0)</f>
        <v>PERCENTUAL</v>
      </c>
      <c r="X757" s="162" t="n">
        <f aca="false">VLOOKUP(U757,PRODUTOS!N:Q,4,0)</f>
        <v>35</v>
      </c>
      <c r="Y757" s="165" t="n">
        <f aca="false">X757/T757</f>
        <v>0.35</v>
      </c>
      <c r="Z757" s="162"/>
      <c r="AA757" s="162"/>
      <c r="AB757" s="162"/>
    </row>
    <row r="758" customFormat="false" ht="15" hidden="false" customHeight="false" outlineLevel="0" collapsed="false">
      <c r="A758" s="43" t="n">
        <v>27</v>
      </c>
      <c r="B758" s="1" t="s">
        <v>1561</v>
      </c>
      <c r="C758" s="1" t="n">
        <v>2653</v>
      </c>
      <c r="D758" s="1" t="n">
        <v>20101</v>
      </c>
      <c r="E758" s="114" t="s">
        <v>1537</v>
      </c>
      <c r="F758" s="162" t="n">
        <v>4000000</v>
      </c>
      <c r="G758" s="0" t="s">
        <v>1567</v>
      </c>
      <c r="H758" s="163" t="n">
        <v>100</v>
      </c>
      <c r="I758" s="162"/>
      <c r="J758" s="0"/>
      <c r="K758" s="0"/>
      <c r="L758" s="0"/>
      <c r="M758" s="0"/>
      <c r="N758" s="0"/>
      <c r="O758" s="0"/>
      <c r="P758" s="0"/>
      <c r="Q758" s="0"/>
      <c r="R758" s="0"/>
      <c r="S758" s="0"/>
      <c r="T758" s="162" t="n">
        <f aca="false">SUM(H758:S758)</f>
        <v>100</v>
      </c>
      <c r="U758" s="164" t="str">
        <f aca="false">CONCATENATE(D758,G758)</f>
        <v>20101EMPRESÁRIOS DO COMÉRCIO INSERIDOS NA ATIVIDADE INDUSTRIAL</v>
      </c>
      <c r="V758" s="162" t="str">
        <f aca="false">VLOOKUP(U758,PRODUTOS!N:O,2,0)</f>
        <v>EMPRESÁRIOS DO COMÉRCIO INSERIDOS NA ATIVIDADE INDUSTRIAL</v>
      </c>
      <c r="W758" s="162" t="str">
        <f aca="false">VLOOKUP(U758,PRODUTOS!N:Q,3,0)</f>
        <v>PERCENTUAL</v>
      </c>
      <c r="X758" s="162" t="n">
        <f aca="false">VLOOKUP(U758,PRODUTOS!N:Q,4,0)</f>
        <v>40</v>
      </c>
      <c r="Y758" s="165" t="n">
        <f aca="false">X758/T758</f>
        <v>0.4</v>
      </c>
      <c r="Z758" s="162"/>
      <c r="AA758" s="162"/>
      <c r="AB758" s="162"/>
    </row>
    <row r="759" customFormat="false" ht="15" hidden="false" customHeight="false" outlineLevel="0" collapsed="false">
      <c r="A759" s="43" t="n">
        <v>27</v>
      </c>
      <c r="B759" s="1" t="s">
        <v>1561</v>
      </c>
      <c r="C759" s="1" t="n">
        <v>2588</v>
      </c>
      <c r="D759" s="1" t="n">
        <v>20101</v>
      </c>
      <c r="E759" s="114" t="s">
        <v>1537</v>
      </c>
      <c r="F759" s="162" t="n">
        <v>4000000</v>
      </c>
      <c r="G759" s="0" t="s">
        <v>1566</v>
      </c>
      <c r="H759" s="163" t="n">
        <v>100</v>
      </c>
      <c r="I759" s="162"/>
      <c r="J759" s="0"/>
      <c r="K759" s="0"/>
      <c r="L759" s="0"/>
      <c r="M759" s="0"/>
      <c r="N759" s="0"/>
      <c r="O759" s="0"/>
      <c r="P759" s="0"/>
      <c r="Q759" s="0"/>
      <c r="R759" s="0"/>
      <c r="S759" s="0"/>
      <c r="T759" s="162" t="n">
        <f aca="false">SUM(H759:S759)</f>
        <v>100</v>
      </c>
      <c r="U759" s="164" t="str">
        <f aca="false">CONCATENATE(D759,G759)</f>
        <v>20101EMPREENDEDORES INFORMAIS INCLUIDOS NO CADASTRO ESTADUAL</v>
      </c>
      <c r="V759" s="162" t="str">
        <f aca="false">VLOOKUP(U759,PRODUTOS!N:O,2,0)</f>
        <v>EMPREENDEDORES INFORMAIS INCLUIDOS NO CADASTRO ESTADUAL</v>
      </c>
      <c r="W759" s="162" t="str">
        <f aca="false">VLOOKUP(U759,PRODUTOS!N:Q,3,0)</f>
        <v>PERCENTUAL</v>
      </c>
      <c r="X759" s="162" t="n">
        <f aca="false">VLOOKUP(U759,PRODUTOS!N:Q,4,0)</f>
        <v>50</v>
      </c>
      <c r="Y759" s="165" t="n">
        <f aca="false">X759/T759</f>
        <v>0.5</v>
      </c>
      <c r="Z759" s="162"/>
      <c r="AA759" s="162"/>
      <c r="AB759" s="162"/>
    </row>
    <row r="760" customFormat="false" ht="15" hidden="false" customHeight="false" outlineLevel="0" collapsed="false">
      <c r="A760" s="43" t="n">
        <v>27</v>
      </c>
      <c r="B760" s="1" t="s">
        <v>1568</v>
      </c>
      <c r="C760" s="1" t="n">
        <v>2588</v>
      </c>
      <c r="D760" s="1" t="n">
        <v>20101</v>
      </c>
      <c r="E760" s="114" t="s">
        <v>1537</v>
      </c>
      <c r="F760" s="162" t="n">
        <v>32400000</v>
      </c>
      <c r="G760" s="0" t="s">
        <v>1569</v>
      </c>
      <c r="H760" s="163" t="n">
        <v>12</v>
      </c>
      <c r="I760" s="162"/>
      <c r="J760" s="0"/>
      <c r="K760" s="0"/>
      <c r="L760" s="0"/>
      <c r="M760" s="0"/>
      <c r="N760" s="0"/>
      <c r="O760" s="0"/>
      <c r="P760" s="0"/>
      <c r="Q760" s="0"/>
      <c r="R760" s="0"/>
      <c r="S760" s="0"/>
      <c r="T760" s="162" t="n">
        <f aca="false">SUM(H760:S760)</f>
        <v>12</v>
      </c>
      <c r="U760" s="164" t="str">
        <f aca="false">CONCATENATE(D760,G760)</f>
        <v>20101ARRANJOS PRODUTIVOS LOCAIS APOIADOS</v>
      </c>
      <c r="V760" s="162" t="str">
        <f aca="false">VLOOKUP(U760,PRODUTOS!N:O,2,0)</f>
        <v>ARRANJOS PRODUTIVOS LOCAIS APOIADOS</v>
      </c>
      <c r="W760" s="162" t="str">
        <f aca="false">VLOOKUP(U760,PRODUTOS!N:Q,3,0)</f>
        <v>UNIDADE</v>
      </c>
      <c r="X760" s="162" t="n">
        <f aca="false">VLOOKUP(U760,PRODUTOS!N:Q,4,0)</f>
        <v>7</v>
      </c>
      <c r="Y760" s="165" t="n">
        <f aca="false">X760/T760</f>
        <v>0.583333333333333</v>
      </c>
      <c r="Z760" s="162"/>
      <c r="AA760" s="162"/>
      <c r="AB760" s="162"/>
    </row>
    <row r="761" customFormat="false" ht="15" hidden="false" customHeight="false" outlineLevel="0" collapsed="false">
      <c r="A761" s="43" t="n">
        <v>27</v>
      </c>
      <c r="B761" s="1" t="s">
        <v>1568</v>
      </c>
      <c r="C761" s="1" t="n">
        <v>2588</v>
      </c>
      <c r="D761" s="1" t="n">
        <v>20101</v>
      </c>
      <c r="E761" s="114" t="s">
        <v>1537</v>
      </c>
      <c r="F761" s="162" t="n">
        <v>32400000</v>
      </c>
      <c r="G761" s="0" t="s">
        <v>1543</v>
      </c>
      <c r="H761" s="163" t="n">
        <v>4</v>
      </c>
      <c r="I761" s="162"/>
      <c r="J761" s="0"/>
      <c r="K761" s="0"/>
      <c r="L761" s="0"/>
      <c r="M761" s="0"/>
      <c r="N761" s="0"/>
      <c r="O761" s="0"/>
      <c r="P761" s="0"/>
      <c r="Q761" s="0"/>
      <c r="R761" s="0"/>
      <c r="S761" s="0"/>
      <c r="T761" s="162" t="n">
        <f aca="false">SUM(H761:S761)</f>
        <v>4</v>
      </c>
      <c r="U761" s="164" t="str">
        <f aca="false">CONCATENATE(D761,G761)</f>
        <v>20101ATIVIDADES DE PESQUISA REALIZADAS</v>
      </c>
      <c r="V761" s="162" t="str">
        <f aca="false">VLOOKUP(U761,PRODUTOS!N:O,2,0)</f>
        <v>ATIVIDADES DE PESQUISA REALIZADAS</v>
      </c>
      <c r="W761" s="162" t="str">
        <f aca="false">VLOOKUP(U761,PRODUTOS!N:Q,3,0)</f>
        <v>ATIVIDADES</v>
      </c>
      <c r="X761" s="162" t="n">
        <f aca="false">VLOOKUP(U761,PRODUTOS!N:Q,4,0)</f>
        <v>4</v>
      </c>
      <c r="Y761" s="165" t="n">
        <f aca="false">X761/T761</f>
        <v>1</v>
      </c>
      <c r="Z761" s="162"/>
      <c r="AA761" s="162"/>
      <c r="AB761" s="162"/>
    </row>
    <row r="762" customFormat="false" ht="15" hidden="false" customHeight="false" outlineLevel="0" collapsed="false">
      <c r="A762" s="43" t="n">
        <v>27</v>
      </c>
      <c r="B762" s="1" t="s">
        <v>1587</v>
      </c>
      <c r="C762" s="1" t="n">
        <v>1559</v>
      </c>
      <c r="D762" s="1" t="n">
        <v>20101</v>
      </c>
      <c r="E762" s="114" t="s">
        <v>1537</v>
      </c>
      <c r="F762" s="162" t="n">
        <v>2350000</v>
      </c>
      <c r="G762" s="0" t="s">
        <v>1589</v>
      </c>
      <c r="H762" s="163" t="n">
        <v>224</v>
      </c>
      <c r="I762" s="162"/>
      <c r="J762" s="0"/>
      <c r="K762" s="0"/>
      <c r="L762" s="0"/>
      <c r="M762" s="0"/>
      <c r="N762" s="0"/>
      <c r="O762" s="0"/>
      <c r="P762" s="0"/>
      <c r="Q762" s="0"/>
      <c r="R762" s="0"/>
      <c r="S762" s="0"/>
      <c r="T762" s="162" t="n">
        <f aca="false">SUM(H762:S762)</f>
        <v>224</v>
      </c>
      <c r="U762" s="164" t="str">
        <f aca="false">CONCATENATE(D762,G762)</f>
        <v>20101BENEFICIÁRIOS SELECIONADOS</v>
      </c>
      <c r="V762" s="162" t="str">
        <f aca="false">VLOOKUP(U762,PRODUTOS!N:O,2,0)</f>
        <v>BENEFICIÁRIOS SELECIONADOS</v>
      </c>
      <c r="W762" s="162" t="str">
        <f aca="false">VLOOKUP(U762,PRODUTOS!N:Q,3,0)</f>
        <v>MUNICÍPIO</v>
      </c>
      <c r="X762" s="162" t="n">
        <f aca="false">VLOOKUP(U762,PRODUTOS!N:Q,4,0)</f>
        <v>13</v>
      </c>
      <c r="Y762" s="165" t="n">
        <f aca="false">X762/T762</f>
        <v>0.0580357142857143</v>
      </c>
      <c r="Z762" s="162"/>
      <c r="AA762" s="162"/>
      <c r="AB762" s="162"/>
    </row>
    <row r="763" customFormat="false" ht="15" hidden="false" customHeight="false" outlineLevel="0" collapsed="false">
      <c r="A763" s="43" t="n">
        <v>27</v>
      </c>
      <c r="B763" s="1" t="s">
        <v>1579</v>
      </c>
      <c r="C763" s="1" t="n">
        <v>2653</v>
      </c>
      <c r="D763" s="1" t="n">
        <v>20101</v>
      </c>
      <c r="E763" s="114" t="s">
        <v>1537</v>
      </c>
      <c r="F763" s="162" t="n">
        <v>32944000</v>
      </c>
      <c r="G763" s="0" t="s">
        <v>589</v>
      </c>
      <c r="H763" s="163" t="n">
        <v>55</v>
      </c>
      <c r="I763" s="162"/>
      <c r="J763" s="0"/>
      <c r="K763" s="0"/>
      <c r="L763" s="0"/>
      <c r="M763" s="0"/>
      <c r="N763" s="0"/>
      <c r="O763" s="0"/>
      <c r="P763" s="0"/>
      <c r="Q763" s="0"/>
      <c r="R763" s="0"/>
      <c r="S763" s="0"/>
      <c r="T763" s="162" t="n">
        <f aca="false">SUM(H763:S763)</f>
        <v>55</v>
      </c>
      <c r="U763" s="164" t="str">
        <f aca="false">CONCATENATE(D763,G763)</f>
        <v>20101CAPACITAÇÃO REALIZADA</v>
      </c>
      <c r="V763" s="162" t="str">
        <f aca="false">VLOOKUP(U763,PRODUTOS!N:O,2,0)</f>
        <v>CAPACITAÇÃO REALIZADA</v>
      </c>
      <c r="W763" s="162" t="str">
        <f aca="false">VLOOKUP(U763,PRODUTOS!N:Q,3,0)</f>
        <v>UNIDADE</v>
      </c>
      <c r="X763" s="162" t="n">
        <f aca="false">VLOOKUP(U763,PRODUTOS!N:Q,4,0)</f>
        <v>15</v>
      </c>
      <c r="Y763" s="165" t="n">
        <f aca="false">X763/T763</f>
        <v>0.272727272727273</v>
      </c>
      <c r="Z763" s="162"/>
      <c r="AA763" s="162"/>
      <c r="AB763" s="162"/>
    </row>
    <row r="764" customFormat="false" ht="15" hidden="false" customHeight="false" outlineLevel="0" collapsed="false">
      <c r="A764" s="43" t="n">
        <v>27</v>
      </c>
      <c r="B764" s="1" t="s">
        <v>1568</v>
      </c>
      <c r="C764" s="1" t="n">
        <v>2588</v>
      </c>
      <c r="D764" s="1" t="n">
        <v>20101</v>
      </c>
      <c r="E764" s="114" t="s">
        <v>1537</v>
      </c>
      <c r="F764" s="162" t="n">
        <v>32400000</v>
      </c>
      <c r="G764" s="0" t="s">
        <v>1570</v>
      </c>
      <c r="H764" s="163" t="n">
        <v>40</v>
      </c>
      <c r="I764" s="162"/>
      <c r="J764" s="0"/>
      <c r="K764" s="0"/>
      <c r="L764" s="0"/>
      <c r="M764" s="0"/>
      <c r="N764" s="0"/>
      <c r="O764" s="0"/>
      <c r="P764" s="0"/>
      <c r="Q764" s="0"/>
      <c r="R764" s="0"/>
      <c r="S764" s="0"/>
      <c r="T764" s="162" t="n">
        <f aca="false">SUM(H764:S764)</f>
        <v>40</v>
      </c>
      <c r="U764" s="164" t="str">
        <f aca="false">CONCATENATE(D764,G764)</f>
        <v>20101CAPACITAÇÃO TÉCNICA REALIZADA</v>
      </c>
      <c r="V764" s="162" t="str">
        <f aca="false">VLOOKUP(U764,PRODUTOS!N:O,2,0)</f>
        <v>CAPACITAÇÃO TÉCNICA REALIZADA</v>
      </c>
      <c r="W764" s="162" t="str">
        <f aca="false">VLOOKUP(U764,PRODUTOS!N:Q,3,0)</f>
        <v>CAPACITAÇÃO</v>
      </c>
      <c r="X764" s="162" t="n">
        <f aca="false">VLOOKUP(U764,PRODUTOS!N:Q,4,0)</f>
        <v>15</v>
      </c>
      <c r="Y764" s="165" t="n">
        <f aca="false">X764/T764</f>
        <v>0.375</v>
      </c>
      <c r="Z764" s="162"/>
      <c r="AA764" s="162"/>
      <c r="AB764" s="162"/>
    </row>
    <row r="765" customFormat="false" ht="15" hidden="false" customHeight="false" outlineLevel="0" collapsed="false">
      <c r="A765" s="43" t="n">
        <v>27</v>
      </c>
      <c r="B765" s="1" t="s">
        <v>1579</v>
      </c>
      <c r="C765" s="1" t="n">
        <v>2653</v>
      </c>
      <c r="D765" s="1" t="n">
        <v>20101</v>
      </c>
      <c r="E765" s="114" t="s">
        <v>1537</v>
      </c>
      <c r="F765" s="162" t="n">
        <v>32944000</v>
      </c>
      <c r="G765" s="0" t="s">
        <v>1582</v>
      </c>
      <c r="H765" s="163" t="n">
        <v>4</v>
      </c>
      <c r="I765" s="162"/>
      <c r="J765" s="0"/>
      <c r="K765" s="0"/>
      <c r="L765" s="0"/>
      <c r="M765" s="0"/>
      <c r="N765" s="0"/>
      <c r="O765" s="0"/>
      <c r="P765" s="0"/>
      <c r="Q765" s="0"/>
      <c r="R765" s="0"/>
      <c r="S765" s="0"/>
      <c r="T765" s="162" t="n">
        <f aca="false">SUM(H765:S765)</f>
        <v>4</v>
      </c>
      <c r="U765" s="164" t="str">
        <f aca="false">CONCATENATE(D765,G765)</f>
        <v>20101CONSULTORIAS REALIZADAS</v>
      </c>
      <c r="V765" s="162" t="str">
        <f aca="false">VLOOKUP(U765,PRODUTOS!N:O,2,0)</f>
        <v>CONSULTORIAS REALIZADAS</v>
      </c>
      <c r="W765" s="162" t="str">
        <f aca="false">VLOOKUP(U765,PRODUTOS!N:Q,3,0)</f>
        <v>UNIDADE</v>
      </c>
      <c r="X765" s="162" t="n">
        <f aca="false">VLOOKUP(U765,PRODUTOS!N:Q,4,0)</f>
        <v>1</v>
      </c>
      <c r="Y765" s="165" t="n">
        <f aca="false">X765/T765</f>
        <v>0.25</v>
      </c>
      <c r="Z765" s="162"/>
      <c r="AA765" s="162"/>
      <c r="AB765" s="162"/>
    </row>
    <row r="766" customFormat="false" ht="15" hidden="false" customHeight="false" outlineLevel="0" collapsed="false">
      <c r="A766" s="43" t="n">
        <v>27</v>
      </c>
      <c r="B766" s="1" t="s">
        <v>1568</v>
      </c>
      <c r="C766" s="1" t="n">
        <v>2588</v>
      </c>
      <c r="D766" s="1" t="n">
        <v>20101</v>
      </c>
      <c r="E766" s="114" t="s">
        <v>1537</v>
      </c>
      <c r="F766" s="162" t="n">
        <v>32400000</v>
      </c>
      <c r="G766" s="0" t="s">
        <v>1571</v>
      </c>
      <c r="H766" s="163" t="n">
        <v>4</v>
      </c>
      <c r="I766" s="162"/>
      <c r="J766" s="0"/>
      <c r="K766" s="0"/>
      <c r="L766" s="0"/>
      <c r="M766" s="0"/>
      <c r="N766" s="0"/>
      <c r="O766" s="0"/>
      <c r="P766" s="0"/>
      <c r="Q766" s="0"/>
      <c r="R766" s="0"/>
      <c r="S766" s="0"/>
      <c r="T766" s="162" t="n">
        <f aca="false">SUM(H766:S766)</f>
        <v>4</v>
      </c>
      <c r="U766" s="164" t="str">
        <f aca="false">CONCATENATE(D766,G766)</f>
        <v>20101EDITAIS DE APOIO AOS APLS PUBLICADOS (EDITAIS DE BAIXA RENDA BNDES)</v>
      </c>
      <c r="V766" s="162" t="str">
        <f aca="false">VLOOKUP(U766,PRODUTOS!N:O,2,0)</f>
        <v>EDITAIS DE APOIO AOS APLS PUBLICADOS (EDITAIS DE BAIXA RENDA BNDES)</v>
      </c>
      <c r="W766" s="162" t="str">
        <f aca="false">VLOOKUP(U766,PRODUTOS!N:Q,3,0)</f>
        <v>UNIDADE</v>
      </c>
      <c r="X766" s="162" t="n">
        <f aca="false">VLOOKUP(U766,PRODUTOS!N:Q,4,0)</f>
        <v>1</v>
      </c>
      <c r="Y766" s="165" t="n">
        <f aca="false">X766/T766</f>
        <v>0.25</v>
      </c>
      <c r="Z766" s="162"/>
      <c r="AA766" s="162"/>
      <c r="AB766" s="162"/>
    </row>
    <row r="767" customFormat="false" ht="15" hidden="false" customHeight="false" outlineLevel="0" collapsed="false">
      <c r="A767" s="43" t="n">
        <v>27</v>
      </c>
      <c r="B767" s="1" t="s">
        <v>1579</v>
      </c>
      <c r="C767" s="1" t="n">
        <v>2653</v>
      </c>
      <c r="D767" s="1" t="n">
        <v>20101</v>
      </c>
      <c r="E767" s="114" t="s">
        <v>1537</v>
      </c>
      <c r="F767" s="162" t="n">
        <v>32944000</v>
      </c>
      <c r="G767" s="0" t="s">
        <v>1583</v>
      </c>
      <c r="H767" s="166"/>
      <c r="I767" s="162" t="n">
        <v>1</v>
      </c>
      <c r="J767" s="0"/>
      <c r="K767" s="0"/>
      <c r="L767" s="0" t="n">
        <v>1</v>
      </c>
      <c r="M767" s="0"/>
      <c r="N767" s="0" t="n">
        <v>1</v>
      </c>
      <c r="O767" s="0"/>
      <c r="P767" s="0"/>
      <c r="Q767" s="0"/>
      <c r="R767" s="0"/>
      <c r="S767" s="0"/>
      <c r="T767" s="162" t="n">
        <f aca="false">SUM(H767:S767)</f>
        <v>3</v>
      </c>
      <c r="U767" s="164" t="str">
        <f aca="false">CONCATENATE(D767,G767)</f>
        <v>20101ESTRUTURA ALFANDEGADA IMPLANTADA (PARNAÍBA, TERESINA, PICOS)</v>
      </c>
      <c r="V767" s="162" t="str">
        <f aca="false">VLOOKUP(U767,PRODUTOS!N:O,2,0)</f>
        <v>ESTRUTURA ALFANDEGADA IMPLANTADA (PARNAÍBA, TERESINA, PICOS)</v>
      </c>
      <c r="W767" s="162" t="str">
        <f aca="false">VLOOKUP(U767,PRODUTOS!N:Q,3,0)</f>
        <v>UNIDADE</v>
      </c>
      <c r="X767" s="162" t="n">
        <f aca="false">VLOOKUP(U767,PRODUTOS!N:Q,4,0)</f>
        <v>1</v>
      </c>
      <c r="Y767" s="165" t="n">
        <f aca="false">X767/T767</f>
        <v>0.333333333333333</v>
      </c>
      <c r="Z767" s="162"/>
      <c r="AA767" s="162"/>
      <c r="AB767" s="162"/>
    </row>
    <row r="768" customFormat="false" ht="15" hidden="false" customHeight="false" outlineLevel="0" collapsed="false">
      <c r="A768" s="43" t="n">
        <v>27</v>
      </c>
      <c r="B768" s="1" t="s">
        <v>1587</v>
      </c>
      <c r="C768" s="1" t="n">
        <v>1559</v>
      </c>
      <c r="D768" s="1" t="n">
        <v>20101</v>
      </c>
      <c r="E768" s="114" t="s">
        <v>1537</v>
      </c>
      <c r="F768" s="162" t="n">
        <v>2350000</v>
      </c>
      <c r="G768" s="0" t="s">
        <v>1590</v>
      </c>
      <c r="H768" s="163" t="n">
        <v>224</v>
      </c>
      <c r="I768" s="162"/>
      <c r="J768" s="0"/>
      <c r="K768" s="0"/>
      <c r="L768" s="0"/>
      <c r="M768" s="0"/>
      <c r="N768" s="0"/>
      <c r="O768" s="0"/>
      <c r="P768" s="0"/>
      <c r="Q768" s="0"/>
      <c r="R768" s="0"/>
      <c r="S768" s="0"/>
      <c r="T768" s="162" t="n">
        <f aca="false">SUM(H768:S768)</f>
        <v>224</v>
      </c>
      <c r="U768" s="164" t="str">
        <f aca="false">CONCATENATE(D768,G768)</f>
        <v>20101MOBILIZAÇÃO REALIZADA</v>
      </c>
      <c r="V768" s="162" t="str">
        <f aca="false">VLOOKUP(U768,PRODUTOS!N:O,2,0)</f>
        <v>MOBILIZAÇÃO REALIZADA</v>
      </c>
      <c r="W768" s="162" t="str">
        <f aca="false">VLOOKUP(U768,PRODUTOS!N:Q,3,0)</f>
        <v>UNIDADE</v>
      </c>
      <c r="X768" s="162" t="n">
        <f aca="false">VLOOKUP(U768,PRODUTOS!N:Q,4,0)</f>
        <v>13</v>
      </c>
      <c r="Y768" s="165" t="n">
        <f aca="false">X768/T768</f>
        <v>0.0580357142857143</v>
      </c>
      <c r="Z768" s="162"/>
      <c r="AA768" s="162"/>
      <c r="AB768" s="162"/>
    </row>
    <row r="769" customFormat="false" ht="15" hidden="false" customHeight="false" outlineLevel="0" collapsed="false">
      <c r="A769" s="43" t="n">
        <v>27</v>
      </c>
      <c r="B769" s="1" t="s">
        <v>1579</v>
      </c>
      <c r="C769" s="1" t="n">
        <v>2653</v>
      </c>
      <c r="D769" s="1" t="n">
        <v>20101</v>
      </c>
      <c r="E769" s="114" t="s">
        <v>1537</v>
      </c>
      <c r="F769" s="162" t="n">
        <v>32944000</v>
      </c>
      <c r="G769" s="0" t="s">
        <v>1584</v>
      </c>
      <c r="H769" s="163" t="n">
        <v>15</v>
      </c>
      <c r="I769" s="162"/>
      <c r="J769" s="0"/>
      <c r="K769" s="0"/>
      <c r="L769" s="0"/>
      <c r="M769" s="0"/>
      <c r="N769" s="0"/>
      <c r="O769" s="0"/>
      <c r="P769" s="0"/>
      <c r="Q769" s="0"/>
      <c r="R769" s="0"/>
      <c r="S769" s="0"/>
      <c r="T769" s="162" t="n">
        <f aca="false">SUM(H769:S769)</f>
        <v>15</v>
      </c>
      <c r="U769" s="164" t="str">
        <f aca="false">CONCATENATE(D769,G769)</f>
        <v>20101OBRA DE INFRAESTRUTURA PARA PROMOÇÃO DO DESENVOLVIMENTO ECONÔMICO DO ESTADO REALIZADA</v>
      </c>
      <c r="V769" s="162" t="str">
        <f aca="false">VLOOKUP(U769,PRODUTOS!N:O,2,0)</f>
        <v>OBRA DE INFRAESTRUTURA PARA PROMOÇÃO DO DESENVOLVIMENTO ECONÔMICO DO ESTADO REALIZADA</v>
      </c>
      <c r="W769" s="162" t="str">
        <f aca="false">VLOOKUP(U769,PRODUTOS!N:Q,3,0)</f>
        <v>OBRA</v>
      </c>
      <c r="X769" s="162" t="n">
        <f aca="false">VLOOKUP(U769,PRODUTOS!N:Q,4,0)</f>
        <v>3</v>
      </c>
      <c r="Y769" s="165" t="n">
        <f aca="false">X769/T769</f>
        <v>0.2</v>
      </c>
      <c r="Z769" s="162"/>
      <c r="AA769" s="162"/>
      <c r="AB769" s="162"/>
    </row>
    <row r="770" customFormat="false" ht="15" hidden="false" customHeight="false" outlineLevel="0" collapsed="false">
      <c r="A770" s="43" t="n">
        <v>27</v>
      </c>
      <c r="B770" s="1" t="s">
        <v>1587</v>
      </c>
      <c r="C770" s="1" t="n">
        <v>1559</v>
      </c>
      <c r="D770" s="1" t="n">
        <v>20101</v>
      </c>
      <c r="E770" s="114" t="s">
        <v>1537</v>
      </c>
      <c r="F770" s="162" t="n">
        <v>2350000</v>
      </c>
      <c r="G770" s="0" t="s">
        <v>1591</v>
      </c>
      <c r="H770" s="163" t="n">
        <v>224</v>
      </c>
      <c r="I770" s="162"/>
      <c r="J770" s="0"/>
      <c r="K770" s="0"/>
      <c r="L770" s="0"/>
      <c r="M770" s="0"/>
      <c r="N770" s="0"/>
      <c r="O770" s="0"/>
      <c r="P770" s="0"/>
      <c r="Q770" s="0"/>
      <c r="R770" s="0"/>
      <c r="S770" s="0"/>
      <c r="T770" s="162" t="n">
        <f aca="false">SUM(H770:S770)</f>
        <v>224</v>
      </c>
      <c r="U770" s="164" t="str">
        <f aca="false">CONCATENATE(D770,G770)</f>
        <v>20101PALESTRAS E EVENTOS REALIZADOS</v>
      </c>
      <c r="V770" s="162" t="str">
        <f aca="false">VLOOKUP(U770,PRODUTOS!N:O,2,0)</f>
        <v>PALESTRAS E EVENTOS REALIZADOS</v>
      </c>
      <c r="W770" s="162" t="str">
        <f aca="false">VLOOKUP(U770,PRODUTOS!N:Q,3,0)</f>
        <v>MUNICÍPIOS</v>
      </c>
      <c r="X770" s="162" t="n">
        <f aca="false">VLOOKUP(U770,PRODUTOS!N:Q,4,0)</f>
        <v>13</v>
      </c>
      <c r="Y770" s="165" t="n">
        <f aca="false">X770/T770</f>
        <v>0.0580357142857143</v>
      </c>
      <c r="Z770" s="162"/>
      <c r="AA770" s="162"/>
      <c r="AB770" s="162"/>
    </row>
    <row r="771" customFormat="false" ht="15" hidden="false" customHeight="false" outlineLevel="0" collapsed="false">
      <c r="A771" s="43" t="n">
        <v>27</v>
      </c>
      <c r="B771" s="1" t="s">
        <v>1573</v>
      </c>
      <c r="C771" s="1" t="n">
        <v>2608</v>
      </c>
      <c r="D771" s="1" t="n">
        <v>20101</v>
      </c>
      <c r="E771" s="114" t="s">
        <v>1537</v>
      </c>
      <c r="F771" s="162" t="n">
        <v>70440000</v>
      </c>
      <c r="G771" s="0" t="s">
        <v>1574</v>
      </c>
      <c r="H771" s="163" t="n">
        <v>4</v>
      </c>
      <c r="I771" s="162"/>
      <c r="J771" s="0"/>
      <c r="K771" s="0"/>
      <c r="L771" s="0"/>
      <c r="M771" s="0"/>
      <c r="N771" s="0"/>
      <c r="O771" s="0"/>
      <c r="P771" s="0"/>
      <c r="Q771" s="0"/>
      <c r="R771" s="0"/>
      <c r="S771" s="0"/>
      <c r="T771" s="162" t="n">
        <f aca="false">SUM(H771:S771)</f>
        <v>4</v>
      </c>
      <c r="U771" s="164" t="str">
        <f aca="false">CONCATENATE(D771,G771)</f>
        <v>20101PROJETOS DE CAPTAÇÃO DE RECURSOS ELABORADOS</v>
      </c>
      <c r="V771" s="162" t="str">
        <f aca="false">VLOOKUP(U771,PRODUTOS!N:O,2,0)</f>
        <v>PROJETOS DE CAPTAÇÃO DE RECURSOS ELABORADOS</v>
      </c>
      <c r="W771" s="162" t="str">
        <f aca="false">VLOOKUP(U771,PRODUTOS!N:Q,3,0)</f>
        <v>UNIDADE</v>
      </c>
      <c r="X771" s="162" t="n">
        <f aca="false">VLOOKUP(U771,PRODUTOS!N:Q,4,0)</f>
        <v>1</v>
      </c>
      <c r="Y771" s="165" t="n">
        <f aca="false">X771/T771</f>
        <v>0.25</v>
      </c>
      <c r="Z771" s="162"/>
      <c r="AA771" s="162"/>
      <c r="AB771" s="162"/>
    </row>
    <row r="772" customFormat="false" ht="15" hidden="false" customHeight="false" outlineLevel="0" collapsed="false">
      <c r="A772" s="43" t="n">
        <v>27</v>
      </c>
      <c r="B772" s="1" t="s">
        <v>1573</v>
      </c>
      <c r="C772" s="1" t="n">
        <v>2608</v>
      </c>
      <c r="D772" s="1" t="n">
        <v>20101</v>
      </c>
      <c r="E772" s="114" t="s">
        <v>1537</v>
      </c>
      <c r="F772" s="162" t="n">
        <v>70440000</v>
      </c>
      <c r="G772" s="0" t="s">
        <v>1576</v>
      </c>
      <c r="H772" s="166"/>
      <c r="I772" s="162" t="n">
        <v>1</v>
      </c>
      <c r="J772" s="0"/>
      <c r="K772" s="0"/>
      <c r="L772" s="0" t="n">
        <v>1</v>
      </c>
      <c r="M772" s="0"/>
      <c r="N772" s="0" t="n">
        <v>1</v>
      </c>
      <c r="O772" s="0"/>
      <c r="P772" s="0"/>
      <c r="Q772" s="0" t="n">
        <v>1</v>
      </c>
      <c r="R772" s="0"/>
      <c r="S772" s="0" t="n">
        <v>1</v>
      </c>
      <c r="T772" s="162" t="n">
        <f aca="false">SUM(H772:S772)</f>
        <v>5</v>
      </c>
      <c r="U772" s="164" t="str">
        <f aca="false">CONCATENATE(D772,G772)</f>
        <v>20101PROMOVER A INTERIORIZAÇÃO DO SETOR INDUSTRIAL</v>
      </c>
      <c r="V772" s="162" t="str">
        <f aca="false">VLOOKUP(U772,PRODUTOS!N:O,2,0)</f>
        <v>PROMOVER A INTERIORIZAÇÃO DO SETOR INDUSTRIAL</v>
      </c>
      <c r="W772" s="162" t="str">
        <f aca="false">VLOOKUP(U772,PRODUTOS!N:Q,3,0)</f>
        <v>UNIDADE</v>
      </c>
      <c r="X772" s="162" t="n">
        <f aca="false">VLOOKUP(U772,PRODUTOS!N:Q,4,0)</f>
        <v>2</v>
      </c>
      <c r="Y772" s="165" t="n">
        <f aca="false">X772/T772</f>
        <v>0.4</v>
      </c>
      <c r="Z772" s="162"/>
      <c r="AA772" s="162"/>
      <c r="AB772" s="162"/>
    </row>
    <row r="773" customFormat="false" ht="15" hidden="false" customHeight="false" outlineLevel="0" collapsed="false">
      <c r="A773" s="43" t="n">
        <v>27</v>
      </c>
      <c r="B773" s="1" t="s">
        <v>1579</v>
      </c>
      <c r="C773" s="1" t="n">
        <v>2653</v>
      </c>
      <c r="D773" s="1" t="n">
        <v>20101</v>
      </c>
      <c r="E773" s="114" t="s">
        <v>1537</v>
      </c>
      <c r="F773" s="162" t="n">
        <v>32944000</v>
      </c>
      <c r="G773" s="0" t="s">
        <v>1585</v>
      </c>
      <c r="H773" s="163" t="n">
        <v>40000</v>
      </c>
      <c r="I773" s="162"/>
      <c r="J773" s="0"/>
      <c r="K773" s="0"/>
      <c r="L773" s="0"/>
      <c r="M773" s="0"/>
      <c r="N773" s="0"/>
      <c r="O773" s="0"/>
      <c r="P773" s="0"/>
      <c r="Q773" s="0"/>
      <c r="R773" s="0"/>
      <c r="S773" s="0"/>
      <c r="T773" s="162" t="n">
        <f aca="false">SUM(H773:S773)</f>
        <v>40000</v>
      </c>
      <c r="U773" s="164" t="str">
        <f aca="false">CONCATENATE(D773,G773)</f>
        <v>20101PUBLICAÇÃO EDITADA</v>
      </c>
      <c r="V773" s="162" t="str">
        <f aca="false">VLOOKUP(U773,PRODUTOS!N:O,2,0)</f>
        <v>PUBLICAÇÃO EDITADA</v>
      </c>
      <c r="W773" s="162" t="str">
        <f aca="false">VLOOKUP(U773,PRODUTOS!N:Q,3,0)</f>
        <v>UNIDADE</v>
      </c>
      <c r="X773" s="162" t="n">
        <f aca="false">VLOOKUP(U773,PRODUTOS!N:Q,4,0)</f>
        <v>10000</v>
      </c>
      <c r="Y773" s="165" t="n">
        <f aca="false">X773/T773</f>
        <v>0.25</v>
      </c>
      <c r="Z773" s="162"/>
      <c r="AA773" s="162"/>
      <c r="AB773" s="162"/>
    </row>
    <row r="774" customFormat="false" ht="15" hidden="false" customHeight="false" outlineLevel="0" collapsed="false">
      <c r="A774" s="43" t="n">
        <v>27</v>
      </c>
      <c r="B774" s="1" t="s">
        <v>1587</v>
      </c>
      <c r="C774" s="1" t="n">
        <v>1559</v>
      </c>
      <c r="D774" s="1" t="n">
        <v>20101</v>
      </c>
      <c r="E774" s="114" t="s">
        <v>1537</v>
      </c>
      <c r="F774" s="162" t="n">
        <v>2350000</v>
      </c>
      <c r="G774" s="0" t="s">
        <v>1592</v>
      </c>
      <c r="H774" s="163" t="n">
        <v>224</v>
      </c>
      <c r="I774" s="162"/>
      <c r="J774" s="0"/>
      <c r="K774" s="0"/>
      <c r="L774" s="0"/>
      <c r="M774" s="0"/>
      <c r="N774" s="0"/>
      <c r="O774" s="0"/>
      <c r="P774" s="0"/>
      <c r="Q774" s="0"/>
      <c r="R774" s="0"/>
      <c r="S774" s="0"/>
      <c r="T774" s="162" t="n">
        <f aca="false">SUM(H774:S774)</f>
        <v>224</v>
      </c>
      <c r="U774" s="164" t="str">
        <f aca="false">CONCATENATE(D774,G774)</f>
        <v>20101QUESTIONÁRIO APLICADO</v>
      </c>
      <c r="V774" s="162" t="str">
        <f aca="false">VLOOKUP(U774,PRODUTOS!N:O,2,0)</f>
        <v>QUESTIONÁRIO APLICADO</v>
      </c>
      <c r="W774" s="162" t="str">
        <f aca="false">VLOOKUP(U774,PRODUTOS!N:Q,3,0)</f>
        <v>UNIDADE</v>
      </c>
      <c r="X774" s="162" t="n">
        <f aca="false">VLOOKUP(U774,PRODUTOS!N:Q,4,0)</f>
        <v>13</v>
      </c>
      <c r="Y774" s="165" t="n">
        <f aca="false">X774/T774</f>
        <v>0.0580357142857143</v>
      </c>
      <c r="Z774" s="162"/>
      <c r="AA774" s="162"/>
      <c r="AB774" s="162"/>
    </row>
    <row r="775" customFormat="false" ht="15" hidden="false" customHeight="false" outlineLevel="0" collapsed="false">
      <c r="A775" s="43" t="n">
        <v>27</v>
      </c>
      <c r="B775" s="1" t="s">
        <v>1579</v>
      </c>
      <c r="C775" s="1" t="n">
        <v>2653</v>
      </c>
      <c r="D775" s="1" t="n">
        <v>20101</v>
      </c>
      <c r="E775" s="114" t="s">
        <v>1537</v>
      </c>
      <c r="F775" s="162" t="n">
        <v>32944000</v>
      </c>
      <c r="G775" s="0" t="s">
        <v>1586</v>
      </c>
      <c r="H775" s="163" t="n">
        <v>10</v>
      </c>
      <c r="I775" s="162"/>
      <c r="J775" s="0"/>
      <c r="K775" s="0"/>
      <c r="L775" s="0"/>
      <c r="M775" s="0"/>
      <c r="N775" s="0"/>
      <c r="O775" s="0"/>
      <c r="P775" s="0"/>
      <c r="Q775" s="0"/>
      <c r="R775" s="0"/>
      <c r="S775" s="0"/>
      <c r="T775" s="162" t="n">
        <f aca="false">SUM(H775:S775)</f>
        <v>10</v>
      </c>
      <c r="U775" s="164" t="str">
        <f aca="false">CONCATENATE(D775,G775)</f>
        <v>20101SEMINÁRIOS REALIZADOS</v>
      </c>
      <c r="V775" s="162" t="str">
        <f aca="false">VLOOKUP(U775,PRODUTOS!N:O,2,0)</f>
        <v>SEMINÁRIOS REALIZADOS</v>
      </c>
      <c r="W775" s="162" t="str">
        <f aca="false">VLOOKUP(U775,PRODUTOS!N:Q,3,0)</f>
        <v>UNIDADE</v>
      </c>
      <c r="X775" s="162" t="n">
        <f aca="false">VLOOKUP(U775,PRODUTOS!N:Q,4,0)</f>
        <v>2</v>
      </c>
      <c r="Y775" s="165" t="n">
        <f aca="false">X775/T775</f>
        <v>0.2</v>
      </c>
      <c r="Z775" s="162"/>
      <c r="AA775" s="162"/>
      <c r="AB775" s="162"/>
    </row>
    <row r="776" customFormat="false" ht="15" hidden="false" customHeight="false" outlineLevel="0" collapsed="false">
      <c r="A776" s="43" t="n">
        <v>27</v>
      </c>
      <c r="B776" s="1" t="s">
        <v>1573</v>
      </c>
      <c r="C776" s="1" t="n">
        <v>2608</v>
      </c>
      <c r="D776" s="1" t="n">
        <v>20101</v>
      </c>
      <c r="E776" s="114" t="s">
        <v>1537</v>
      </c>
      <c r="F776" s="162" t="n">
        <v>70440000</v>
      </c>
      <c r="G776" s="0" t="s">
        <v>1577</v>
      </c>
      <c r="H776" s="166"/>
      <c r="I776" s="162"/>
      <c r="J776" s="0"/>
      <c r="K776" s="0"/>
      <c r="L776" s="162" t="n">
        <v>2</v>
      </c>
      <c r="M776" s="0"/>
      <c r="N776" s="0"/>
      <c r="O776" s="0"/>
      <c r="P776" s="0"/>
      <c r="Q776" s="0"/>
      <c r="R776" s="0"/>
      <c r="S776" s="0"/>
      <c r="T776" s="162" t="n">
        <f aca="false">SUM(H776:S776)</f>
        <v>2</v>
      </c>
      <c r="U776" s="164" t="str">
        <f aca="false">CONCATENATE(D776,G776)</f>
        <v>20101SETOR INDUSTRIAL DO ESTADO FORTALECIDO</v>
      </c>
      <c r="V776" s="162" t="str">
        <f aca="false">VLOOKUP(U776,PRODUTOS!N:O,2,0)</f>
        <v>SETOR INDUSTRIAL DO ESTADO FORTALECIDO</v>
      </c>
      <c r="W776" s="162" t="str">
        <f aca="false">VLOOKUP(U776,PRODUTOS!N:Q,3,0)</f>
        <v>UNIDADE</v>
      </c>
      <c r="X776" s="162" t="n">
        <f aca="false">VLOOKUP(U776,PRODUTOS!N:Q,4,0)</f>
        <v>1</v>
      </c>
      <c r="Y776" s="165" t="n">
        <f aca="false">X776/T776</f>
        <v>0.5</v>
      </c>
      <c r="Z776" s="162"/>
      <c r="AA776" s="162"/>
      <c r="AB776" s="162"/>
    </row>
    <row r="777" customFormat="false" ht="15" hidden="false" customHeight="false" outlineLevel="0" collapsed="false">
      <c r="A777" s="43" t="n">
        <v>27</v>
      </c>
      <c r="B777" s="1" t="s">
        <v>1579</v>
      </c>
      <c r="C777" s="1" t="n">
        <v>2653</v>
      </c>
      <c r="D777" s="1" t="n">
        <v>20101</v>
      </c>
      <c r="E777" s="114" t="s">
        <v>1537</v>
      </c>
      <c r="F777" s="162" t="n">
        <v>32944000</v>
      </c>
      <c r="G777" s="0" t="s">
        <v>3650</v>
      </c>
      <c r="H777" s="163" t="n">
        <v>1</v>
      </c>
      <c r="I777" s="162"/>
      <c r="J777" s="0"/>
      <c r="K777" s="0"/>
      <c r="L777" s="0"/>
      <c r="M777" s="0"/>
      <c r="N777" s="0"/>
      <c r="O777" s="0"/>
      <c r="P777" s="0"/>
      <c r="Q777" s="0"/>
      <c r="R777" s="0"/>
      <c r="S777" s="0"/>
      <c r="T777" s="162" t="n">
        <f aca="false">SUM(H777:S777)</f>
        <v>1</v>
      </c>
      <c r="U777" s="164" t="str">
        <f aca="false">CONCATENATE(D777,G777)</f>
        <v>20101APOIO A PADRONIZAÇÃO DOS PRODUTOS PARA EXPORTAÇÃO</v>
      </c>
      <c r="V777" s="162" t="e">
        <f aca="false">VLOOKUP(U777,PRODUTOS!N:O,2,0)</f>
        <v>#N/A</v>
      </c>
      <c r="W777" s="162" t="e">
        <f aca="false">VLOOKUP(U777,PRODUTOS!N:Q,3,0)</f>
        <v>#N/A</v>
      </c>
      <c r="X777" s="162" t="e">
        <f aca="false">VLOOKUP(U777,PRODUTOS!N:Q,4,0)</f>
        <v>#N/A</v>
      </c>
      <c r="Y777" s="165" t="e">
        <f aca="false">X777/T777</f>
        <v>#N/A</v>
      </c>
      <c r="Z777" s="162"/>
      <c r="AA777" s="162"/>
      <c r="AB777" s="162"/>
    </row>
    <row r="778" customFormat="false" ht="15" hidden="false" customHeight="false" outlineLevel="0" collapsed="false">
      <c r="A778" s="43" t="n">
        <v>27</v>
      </c>
      <c r="B778" s="1" t="s">
        <v>1579</v>
      </c>
      <c r="C778" s="1" t="n">
        <v>2653</v>
      </c>
      <c r="D778" s="1" t="n">
        <v>20101</v>
      </c>
      <c r="E778" s="114" t="s">
        <v>1537</v>
      </c>
      <c r="F778" s="162" t="n">
        <v>32944000</v>
      </c>
      <c r="G778" s="0" t="s">
        <v>3651</v>
      </c>
      <c r="H778" s="163" t="n">
        <v>1</v>
      </c>
      <c r="I778" s="162"/>
      <c r="J778" s="0"/>
      <c r="K778" s="0"/>
      <c r="L778" s="0"/>
      <c r="M778" s="0"/>
      <c r="N778" s="0"/>
      <c r="O778" s="0"/>
      <c r="P778" s="0"/>
      <c r="Q778" s="0"/>
      <c r="R778" s="0"/>
      <c r="S778" s="0"/>
      <c r="T778" s="162" t="n">
        <f aca="false">SUM(H778:S778)</f>
        <v>1</v>
      </c>
      <c r="U778" s="164" t="str">
        <f aca="false">CONCATENATE(D778,G778)</f>
        <v>20101PLANO DE DESENVOLVIMENTO ELABORADO - SERVIÇO DE TERCEIROS</v>
      </c>
      <c r="V778" s="162" t="e">
        <f aca="false">VLOOKUP(U778,PRODUTOS!N:O,2,0)</f>
        <v>#N/A</v>
      </c>
      <c r="W778" s="162" t="e">
        <f aca="false">VLOOKUP(U778,PRODUTOS!N:Q,3,0)</f>
        <v>#N/A</v>
      </c>
      <c r="X778" s="162" t="e">
        <f aca="false">VLOOKUP(U778,PRODUTOS!N:Q,4,0)</f>
        <v>#N/A</v>
      </c>
      <c r="Y778" s="165" t="e">
        <f aca="false">X778/T778</f>
        <v>#N/A</v>
      </c>
      <c r="Z778" s="162"/>
      <c r="AA778" s="162"/>
      <c r="AB778" s="162"/>
    </row>
    <row r="779" customFormat="false" ht="15" hidden="false" customHeight="false" outlineLevel="0" collapsed="false">
      <c r="A779" s="43" t="n">
        <v>28</v>
      </c>
      <c r="B779" s="1" t="s">
        <v>3415</v>
      </c>
      <c r="C779" s="1" t="n">
        <v>2415</v>
      </c>
      <c r="D779" s="1" t="n">
        <v>20101</v>
      </c>
      <c r="E779" s="114" t="s">
        <v>1537</v>
      </c>
      <c r="F779" s="162" t="n">
        <v>1050000</v>
      </c>
      <c r="G779" s="0" t="s">
        <v>3652</v>
      </c>
      <c r="H779" s="163" t="n">
        <v>1</v>
      </c>
      <c r="I779" s="162"/>
      <c r="J779" s="0"/>
      <c r="K779" s="0"/>
      <c r="L779" s="0"/>
      <c r="M779" s="0"/>
      <c r="N779" s="0"/>
      <c r="O779" s="0"/>
      <c r="P779" s="0"/>
      <c r="Q779" s="0"/>
      <c r="R779" s="0"/>
      <c r="S779" s="0"/>
      <c r="T779" s="162" t="n">
        <f aca="false">SUM(H779:S779)</f>
        <v>1</v>
      </c>
      <c r="U779" s="164" t="str">
        <f aca="false">CONCATENATE(D779,G779)</f>
        <v>20101ELABORAÇÃO DE PLANO DE VIABILIDADE TÉCNICA REALIZADO</v>
      </c>
      <c r="V779" s="162" t="e">
        <f aca="false">VLOOKUP(U779,PRODUTOS!N:O,2,0)</f>
        <v>#N/A</v>
      </c>
      <c r="W779" s="162" t="e">
        <f aca="false">VLOOKUP(U779,PRODUTOS!N:Q,3,0)</f>
        <v>#N/A</v>
      </c>
      <c r="X779" s="162" t="e">
        <f aca="false">VLOOKUP(U779,PRODUTOS!N:Q,4,0)</f>
        <v>#N/A</v>
      </c>
      <c r="Y779" s="165" t="e">
        <f aca="false">X779/T779</f>
        <v>#N/A</v>
      </c>
      <c r="Z779" s="162"/>
      <c r="AA779" s="162"/>
      <c r="AB779" s="162"/>
    </row>
    <row r="780" customFormat="false" ht="15" hidden="false" customHeight="false" outlineLevel="0" collapsed="false">
      <c r="A780" s="43" t="n">
        <v>28</v>
      </c>
      <c r="B780" s="1" t="s">
        <v>3415</v>
      </c>
      <c r="C780" s="1" t="n">
        <v>2415</v>
      </c>
      <c r="D780" s="1" t="n">
        <v>20101</v>
      </c>
      <c r="E780" s="114" t="s">
        <v>1537</v>
      </c>
      <c r="F780" s="162" t="n">
        <v>1050000</v>
      </c>
      <c r="G780" s="0" t="s">
        <v>3653</v>
      </c>
      <c r="H780" s="163" t="n">
        <v>1</v>
      </c>
      <c r="I780" s="162"/>
      <c r="J780" s="0"/>
      <c r="K780" s="0"/>
      <c r="L780" s="0"/>
      <c r="M780" s="0"/>
      <c r="N780" s="0"/>
      <c r="O780" s="0"/>
      <c r="P780" s="0"/>
      <c r="Q780" s="0"/>
      <c r="R780" s="0"/>
      <c r="S780" s="0"/>
      <c r="T780" s="162" t="n">
        <f aca="false">SUM(H780:S780)</f>
        <v>1</v>
      </c>
      <c r="U780" s="164" t="str">
        <f aca="false">CONCATENATE(D780,G780)</f>
        <v>20101IMPLEMENTAÇÃO DE AÇÃO</v>
      </c>
      <c r="V780" s="162" t="e">
        <f aca="false">VLOOKUP(U780,PRODUTOS!N:O,2,0)</f>
        <v>#N/A</v>
      </c>
      <c r="W780" s="162" t="e">
        <f aca="false">VLOOKUP(U780,PRODUTOS!N:Q,3,0)</f>
        <v>#N/A</v>
      </c>
      <c r="X780" s="162" t="e">
        <f aca="false">VLOOKUP(U780,PRODUTOS!N:Q,4,0)</f>
        <v>#N/A</v>
      </c>
      <c r="Y780" s="165" t="e">
        <f aca="false">X780/T780</f>
        <v>#N/A</v>
      </c>
      <c r="Z780" s="162"/>
      <c r="AA780" s="162"/>
      <c r="AB780" s="162"/>
    </row>
    <row r="781" customFormat="false" ht="15" hidden="false" customHeight="false" outlineLevel="0" collapsed="false">
      <c r="A781" s="43" t="n">
        <v>90</v>
      </c>
      <c r="B781" s="1" t="s">
        <v>1593</v>
      </c>
      <c r="C781" s="1" t="n">
        <v>1542</v>
      </c>
      <c r="D781" s="1" t="n">
        <v>20101</v>
      </c>
      <c r="E781" s="114" t="s">
        <v>1537</v>
      </c>
      <c r="F781" s="162" t="n">
        <v>45455000</v>
      </c>
      <c r="G781" s="0" t="s">
        <v>1594</v>
      </c>
      <c r="H781" s="163" t="n">
        <v>4</v>
      </c>
      <c r="I781" s="162"/>
      <c r="J781" s="0"/>
      <c r="K781" s="0"/>
      <c r="L781" s="0"/>
      <c r="M781" s="0"/>
      <c r="N781" s="0"/>
      <c r="O781" s="0"/>
      <c r="P781" s="0"/>
      <c r="Q781" s="0"/>
      <c r="R781" s="0"/>
      <c r="S781" s="0"/>
      <c r="T781" s="162" t="n">
        <f aca="false">SUM(H781:S781)</f>
        <v>4</v>
      </c>
      <c r="U781" s="164" t="str">
        <f aca="false">CONCATENATE(D781,G781)</f>
        <v>20101CONSULTORIA REALIZADAS</v>
      </c>
      <c r="V781" s="162" t="str">
        <f aca="false">VLOOKUP(U781,PRODUTOS!N:O,2,0)</f>
        <v>CONSULTORIA REALIZADAS</v>
      </c>
      <c r="W781" s="162" t="str">
        <f aca="false">VLOOKUP(U781,PRODUTOS!N:Q,3,0)</f>
        <v>UNIDADE</v>
      </c>
      <c r="X781" s="162" t="n">
        <f aca="false">VLOOKUP(U781,PRODUTOS!N:Q,4,0)</f>
        <v>1</v>
      </c>
      <c r="Y781" s="165" t="n">
        <f aca="false">X781/T781</f>
        <v>0.25</v>
      </c>
      <c r="Z781" s="162"/>
      <c r="AA781" s="162"/>
      <c r="AB781" s="162"/>
    </row>
    <row r="782" customFormat="false" ht="15" hidden="false" customHeight="false" outlineLevel="0" collapsed="false">
      <c r="A782" s="43" t="n">
        <v>90</v>
      </c>
      <c r="B782" s="1" t="s">
        <v>1593</v>
      </c>
      <c r="C782" s="1" t="n">
        <v>1542</v>
      </c>
      <c r="D782" s="1" t="n">
        <v>20101</v>
      </c>
      <c r="E782" s="114" t="s">
        <v>1537</v>
      </c>
      <c r="F782" s="162" t="n">
        <v>45455000</v>
      </c>
      <c r="G782" s="0" t="s">
        <v>259</v>
      </c>
      <c r="H782" s="163" t="n">
        <v>100</v>
      </c>
      <c r="I782" s="162"/>
      <c r="J782" s="0"/>
      <c r="K782" s="0"/>
      <c r="L782" s="0"/>
      <c r="M782" s="0"/>
      <c r="N782" s="0"/>
      <c r="O782" s="0"/>
      <c r="P782" s="0"/>
      <c r="Q782" s="0"/>
      <c r="R782" s="0"/>
      <c r="S782" s="0"/>
      <c r="T782" s="162" t="n">
        <f aca="false">SUM(H782:S782)</f>
        <v>100</v>
      </c>
      <c r="U782" s="164" t="str">
        <f aca="false">CONCATENATE(D782,G782)</f>
        <v>20101GESTÃO ADMINISTRATIVA MELHORADA</v>
      </c>
      <c r="V782" s="162" t="str">
        <f aca="false">VLOOKUP(U782,PRODUTOS!N:O,2,0)</f>
        <v>GESTÃO ADMINISTRATIVA MELHORADA</v>
      </c>
      <c r="W782" s="162" t="str">
        <f aca="false">VLOOKUP(U782,PRODUTOS!N:Q,3,0)</f>
        <v>PERCENTUAL</v>
      </c>
      <c r="X782" s="162" t="n">
        <f aca="false">VLOOKUP(U782,PRODUTOS!N:Q,4,0)</f>
        <v>25</v>
      </c>
      <c r="Y782" s="165" t="n">
        <f aca="false">X782/T782</f>
        <v>0.25</v>
      </c>
      <c r="Z782" s="162"/>
      <c r="AA782" s="162"/>
      <c r="AB782" s="162"/>
    </row>
    <row r="783" customFormat="false" ht="15" hidden="false" customHeight="false" outlineLevel="0" collapsed="false">
      <c r="A783" s="43" t="n">
        <v>90</v>
      </c>
      <c r="B783" s="1" t="s">
        <v>1593</v>
      </c>
      <c r="C783" s="1" t="n">
        <v>1542</v>
      </c>
      <c r="D783" s="1" t="n">
        <v>20101</v>
      </c>
      <c r="E783" s="114" t="s">
        <v>1537</v>
      </c>
      <c r="F783" s="162" t="n">
        <v>45455000</v>
      </c>
      <c r="G783" s="0" t="s">
        <v>1595</v>
      </c>
      <c r="H783" s="166"/>
      <c r="I783" s="162"/>
      <c r="J783" s="0"/>
      <c r="K783" s="0"/>
      <c r="L783" s="162" t="n">
        <v>1000</v>
      </c>
      <c r="M783" s="0"/>
      <c r="N783" s="0"/>
      <c r="O783" s="0"/>
      <c r="P783" s="0"/>
      <c r="Q783" s="0"/>
      <c r="R783" s="0"/>
      <c r="S783" s="0"/>
      <c r="T783" s="162" t="n">
        <f aca="false">SUM(H783:S783)</f>
        <v>1000</v>
      </c>
      <c r="U783" s="164" t="str">
        <f aca="false">CONCATENATE(D783,G783)</f>
        <v>20101MATERIAL DE EXPEDIENTE ADQUIRIDO</v>
      </c>
      <c r="V783" s="162" t="str">
        <f aca="false">VLOOKUP(U783,PRODUTOS!N:O,2,0)</f>
        <v>MATERIAL DE EXPEDIENTE ADQUIRIDO</v>
      </c>
      <c r="W783" s="162" t="str">
        <f aca="false">VLOOKUP(U783,PRODUTOS!N:Q,3,0)</f>
        <v>UNIDADE</v>
      </c>
      <c r="X783" s="162" t="n">
        <f aca="false">VLOOKUP(U783,PRODUTOS!N:Q,4,0)</f>
        <v>250</v>
      </c>
      <c r="Y783" s="165" t="n">
        <f aca="false">X783/T783</f>
        <v>0.25</v>
      </c>
      <c r="Z783" s="162"/>
      <c r="AA783" s="162"/>
      <c r="AB783" s="162"/>
    </row>
    <row r="784" customFormat="false" ht="15" hidden="false" customHeight="false" outlineLevel="0" collapsed="false">
      <c r="A784" s="43" t="n">
        <v>90</v>
      </c>
      <c r="B784" s="1" t="s">
        <v>1593</v>
      </c>
      <c r="C784" s="1" t="n">
        <v>1542</v>
      </c>
      <c r="D784" s="1" t="n">
        <v>20101</v>
      </c>
      <c r="E784" s="114" t="s">
        <v>1537</v>
      </c>
      <c r="F784" s="162" t="n">
        <v>45455000</v>
      </c>
      <c r="G784" s="0" t="s">
        <v>1596</v>
      </c>
      <c r="H784" s="166"/>
      <c r="I784" s="162"/>
      <c r="J784" s="0"/>
      <c r="K784" s="0"/>
      <c r="L784" s="162" t="n">
        <v>400</v>
      </c>
      <c r="M784" s="0"/>
      <c r="N784" s="0"/>
      <c r="O784" s="0"/>
      <c r="P784" s="0"/>
      <c r="Q784" s="0"/>
      <c r="R784" s="0"/>
      <c r="S784" s="0"/>
      <c r="T784" s="162" t="n">
        <f aca="false">SUM(H784:S784)</f>
        <v>400</v>
      </c>
      <c r="U784" s="164" t="str">
        <f aca="false">CONCATENATE(D784,G784)</f>
        <v>20101MATERIAL DE INFORMÁTICA ADQUIRIDO</v>
      </c>
      <c r="V784" s="162" t="str">
        <f aca="false">VLOOKUP(U784,PRODUTOS!N:O,2,0)</f>
        <v>MATERIAL DE INFORMÁTICA ADQUIRIDO</v>
      </c>
      <c r="W784" s="162" t="str">
        <f aca="false">VLOOKUP(U784,PRODUTOS!N:Q,3,0)</f>
        <v>UNIDADE</v>
      </c>
      <c r="X784" s="162" t="n">
        <f aca="false">VLOOKUP(U784,PRODUTOS!N:Q,4,0)</f>
        <v>100</v>
      </c>
      <c r="Y784" s="165" t="n">
        <f aca="false">X784/T784</f>
        <v>0.25</v>
      </c>
      <c r="Z784" s="162"/>
      <c r="AA784" s="162"/>
      <c r="AB784" s="162"/>
    </row>
    <row r="785" customFormat="false" ht="15" hidden="false" customHeight="false" outlineLevel="0" collapsed="false">
      <c r="A785" s="43" t="n">
        <v>90</v>
      </c>
      <c r="B785" s="1" t="s">
        <v>1593</v>
      </c>
      <c r="C785" s="1" t="n">
        <v>1542</v>
      </c>
      <c r="D785" s="1" t="n">
        <v>20101</v>
      </c>
      <c r="E785" s="114" t="s">
        <v>1537</v>
      </c>
      <c r="F785" s="162" t="n">
        <v>45455000</v>
      </c>
      <c r="G785" s="0" t="s">
        <v>1597</v>
      </c>
      <c r="H785" s="166"/>
      <c r="I785" s="162"/>
      <c r="J785" s="0"/>
      <c r="K785" s="0"/>
      <c r="L785" s="162" t="n">
        <v>20</v>
      </c>
      <c r="M785" s="0"/>
      <c r="N785" s="0"/>
      <c r="O785" s="0"/>
      <c r="P785" s="0"/>
      <c r="Q785" s="0"/>
      <c r="R785" s="0"/>
      <c r="S785" s="0"/>
      <c r="T785" s="162" t="n">
        <f aca="false">SUM(H785:S785)</f>
        <v>20</v>
      </c>
      <c r="U785" s="164" t="str">
        <f aca="false">CONCATENATE(D785,G785)</f>
        <v>20101MATERIAL PERMANENTE ADQUIRIDO</v>
      </c>
      <c r="V785" s="162" t="str">
        <f aca="false">VLOOKUP(U785,PRODUTOS!N:O,2,0)</f>
        <v>MATERIAL PERMANENTE ADQUIRIDO</v>
      </c>
      <c r="W785" s="162" t="str">
        <f aca="false">VLOOKUP(U785,PRODUTOS!N:Q,3,0)</f>
        <v>UNIDADE</v>
      </c>
      <c r="X785" s="162" t="n">
        <f aca="false">VLOOKUP(U785,PRODUTOS!N:Q,4,0)</f>
        <v>12</v>
      </c>
      <c r="Y785" s="165" t="n">
        <f aca="false">X785/T785</f>
        <v>0.6</v>
      </c>
      <c r="Z785" s="162"/>
      <c r="AA785" s="162"/>
      <c r="AB785" s="162"/>
    </row>
    <row r="786" customFormat="false" ht="15" hidden="false" customHeight="false" outlineLevel="0" collapsed="false">
      <c r="A786" s="43" t="n">
        <v>15</v>
      </c>
      <c r="B786" s="1" t="s">
        <v>3418</v>
      </c>
      <c r="C786" s="1" t="n">
        <v>2584</v>
      </c>
      <c r="D786" s="1" t="str">
        <f aca="false">LEFT(E786,5)</f>
        <v>20102</v>
      </c>
      <c r="E786" s="114" t="s">
        <v>3421</v>
      </c>
      <c r="F786" s="162" t="n">
        <v>57500000</v>
      </c>
      <c r="G786" s="0" t="s">
        <v>3654</v>
      </c>
      <c r="H786" s="163" t="n">
        <v>40</v>
      </c>
      <c r="I786" s="162"/>
      <c r="J786" s="0"/>
      <c r="K786" s="0"/>
      <c r="L786" s="0"/>
      <c r="M786" s="0"/>
      <c r="N786" s="0"/>
      <c r="O786" s="0"/>
      <c r="P786" s="0"/>
      <c r="Q786" s="0"/>
      <c r="R786" s="0"/>
      <c r="S786" s="0"/>
      <c r="T786" s="162" t="n">
        <f aca="false">SUM(H786:S786)</f>
        <v>40</v>
      </c>
      <c r="U786" s="164" t="str">
        <f aca="false">CONCATENATE(D786,G786)</f>
        <v>20102CRIAÇÃO DE PARQUES TECNOLÓGICOS E MUSEUS DE CIÊNCIAS APOIADAS E FOMENTADAS</v>
      </c>
      <c r="V786" s="162" t="e">
        <f aca="false">VLOOKUP(U786,PRODUTOS!N:O,2,0)</f>
        <v>#N/A</v>
      </c>
      <c r="W786" s="162" t="e">
        <f aca="false">VLOOKUP(U786,PRODUTOS!N:Q,3,0)</f>
        <v>#N/A</v>
      </c>
      <c r="X786" s="162" t="e">
        <f aca="false">VLOOKUP(U786,PRODUTOS!N:Q,4,0)</f>
        <v>#N/A</v>
      </c>
      <c r="Y786" s="165" t="e">
        <f aca="false">X786/T786</f>
        <v>#N/A</v>
      </c>
      <c r="Z786" s="162"/>
      <c r="AA786" s="162"/>
      <c r="AB786" s="162"/>
    </row>
    <row r="787" customFormat="false" ht="15" hidden="false" customHeight="false" outlineLevel="0" collapsed="false">
      <c r="A787" s="43" t="n">
        <v>15</v>
      </c>
      <c r="B787" s="1" t="s">
        <v>3418</v>
      </c>
      <c r="C787" s="1" t="n">
        <v>2584</v>
      </c>
      <c r="D787" s="1" t="str">
        <f aca="false">LEFT(E787,5)</f>
        <v>20102</v>
      </c>
      <c r="E787" s="114" t="s">
        <v>3421</v>
      </c>
      <c r="F787" s="162" t="n">
        <v>57500000</v>
      </c>
      <c r="G787" s="0" t="s">
        <v>3655</v>
      </c>
      <c r="H787" s="163" t="n">
        <v>40</v>
      </c>
      <c r="I787" s="162"/>
      <c r="J787" s="0"/>
      <c r="K787" s="0"/>
      <c r="L787" s="0"/>
      <c r="M787" s="0"/>
      <c r="N787" s="0"/>
      <c r="O787" s="0"/>
      <c r="P787" s="0"/>
      <c r="Q787" s="0"/>
      <c r="R787" s="0"/>
      <c r="S787" s="0"/>
      <c r="T787" s="162" t="n">
        <f aca="false">SUM(H787:S787)</f>
        <v>40</v>
      </c>
      <c r="U787" s="164" t="str">
        <f aca="false">CONCATENATE(D787,G787)</f>
        <v>20102PÓLOS DE INOVAÇÃO TECNOLÓGICAS DO PIAUÍ APOIADOS EM SUA CRIAÇÃO E AMPLIAÇÃO</v>
      </c>
      <c r="V787" s="162" t="e">
        <f aca="false">VLOOKUP(U787,PRODUTOS!N:O,2,0)</f>
        <v>#N/A</v>
      </c>
      <c r="W787" s="162" t="e">
        <f aca="false">VLOOKUP(U787,PRODUTOS!N:Q,3,0)</f>
        <v>#N/A</v>
      </c>
      <c r="X787" s="162" t="e">
        <f aca="false">VLOOKUP(U787,PRODUTOS!N:Q,4,0)</f>
        <v>#N/A</v>
      </c>
      <c r="Y787" s="165" t="e">
        <f aca="false">X787/T787</f>
        <v>#N/A</v>
      </c>
      <c r="Z787" s="162"/>
      <c r="AA787" s="162"/>
      <c r="AB787" s="162"/>
    </row>
    <row r="788" customFormat="false" ht="15" hidden="false" customHeight="false" outlineLevel="0" collapsed="false">
      <c r="A788" s="43" t="n">
        <v>1</v>
      </c>
      <c r="B788" s="1" t="s">
        <v>1599</v>
      </c>
      <c r="C788" s="1" t="n">
        <v>1611</v>
      </c>
      <c r="D788" s="1" t="n">
        <v>20201</v>
      </c>
      <c r="E788" s="114" t="s">
        <v>1598</v>
      </c>
      <c r="F788" s="162" t="n">
        <v>1700000</v>
      </c>
      <c r="G788" s="0" t="s">
        <v>254</v>
      </c>
      <c r="H788" s="163" t="n">
        <v>200</v>
      </c>
      <c r="I788" s="162"/>
      <c r="J788" s="0"/>
      <c r="K788" s="0"/>
      <c r="L788" s="0"/>
      <c r="M788" s="0"/>
      <c r="N788" s="0"/>
      <c r="O788" s="0"/>
      <c r="P788" s="0"/>
      <c r="Q788" s="0"/>
      <c r="R788" s="0"/>
      <c r="S788" s="0"/>
      <c r="T788" s="162" t="n">
        <f aca="false">SUM(H788:S788)</f>
        <v>200</v>
      </c>
      <c r="U788" s="164" t="str">
        <f aca="false">CONCATENATE(D788,G788)</f>
        <v>20201SERVIDORES CAPACITADOS</v>
      </c>
      <c r="V788" s="162" t="str">
        <f aca="false">VLOOKUP(U788,PRODUTOS!N:O,2,0)</f>
        <v>SERVIDORES CAPACITADOS</v>
      </c>
      <c r="W788" s="162" t="str">
        <f aca="false">VLOOKUP(U788,PRODUTOS!N:Q,3,0)</f>
        <v>UNIDADE</v>
      </c>
      <c r="X788" s="162" t="n">
        <f aca="false">VLOOKUP(U788,PRODUTOS!N:Q,4,0)</f>
        <v>80</v>
      </c>
      <c r="Y788" s="165" t="n">
        <f aca="false">X788/T788</f>
        <v>0.4</v>
      </c>
      <c r="Z788" s="162"/>
      <c r="AA788" s="162"/>
      <c r="AB788" s="162"/>
    </row>
    <row r="789" customFormat="false" ht="15" hidden="false" customHeight="false" outlineLevel="0" collapsed="false">
      <c r="A789" s="43" t="n">
        <v>1</v>
      </c>
      <c r="B789" s="1" t="s">
        <v>1599</v>
      </c>
      <c r="C789" s="1" t="n">
        <v>1611</v>
      </c>
      <c r="D789" s="1" t="n">
        <v>20201</v>
      </c>
      <c r="E789" s="114" t="s">
        <v>1598</v>
      </c>
      <c r="F789" s="162" t="n">
        <v>1700000</v>
      </c>
      <c r="G789" s="0" t="s">
        <v>1600</v>
      </c>
      <c r="H789" s="166"/>
      <c r="I789" s="162"/>
      <c r="J789" s="0"/>
      <c r="K789" s="0"/>
      <c r="L789" s="162" t="n">
        <v>1</v>
      </c>
      <c r="M789" s="0"/>
      <c r="N789" s="0"/>
      <c r="O789" s="0"/>
      <c r="P789" s="0"/>
      <c r="Q789" s="0"/>
      <c r="R789" s="0"/>
      <c r="S789" s="0"/>
      <c r="T789" s="162" t="n">
        <f aca="false">SUM(H789:S789)</f>
        <v>1</v>
      </c>
      <c r="U789" s="164" t="str">
        <f aca="false">CONCATENATE(D789,G789)</f>
        <v>20201IMPLANTAR ACESSIBILIDADE, CLIMATIZAÇÃO E NORMAS DE SEGURANÇA.</v>
      </c>
      <c r="V789" s="162" t="str">
        <f aca="false">VLOOKUP(U789,PRODUTOS!N:O,2,0)</f>
        <v>IMPLANTAR ACESSIBILIDADE, CLIMATIZAÇÃO E NORMAS DE SEGURANÇA.</v>
      </c>
      <c r="W789" s="162" t="str">
        <f aca="false">VLOOKUP(U789,PRODUTOS!N:Q,3,0)</f>
        <v>UNIDADE</v>
      </c>
      <c r="X789" s="162" t="n">
        <f aca="false">VLOOKUP(U789,PRODUTOS!N:Q,4,0)</f>
        <v>1</v>
      </c>
      <c r="Y789" s="165" t="n">
        <f aca="false">X789/T789</f>
        <v>1</v>
      </c>
      <c r="Z789" s="162"/>
      <c r="AA789" s="162"/>
      <c r="AB789" s="162"/>
    </row>
    <row r="790" customFormat="false" ht="15" hidden="false" customHeight="false" outlineLevel="0" collapsed="false">
      <c r="A790" s="43" t="n">
        <v>1</v>
      </c>
      <c r="B790" s="1" t="s">
        <v>1599</v>
      </c>
      <c r="C790" s="1" t="n">
        <v>1611</v>
      </c>
      <c r="D790" s="1" t="n">
        <v>20201</v>
      </c>
      <c r="E790" s="114" t="s">
        <v>1598</v>
      </c>
      <c r="F790" s="162" t="n">
        <v>1700000</v>
      </c>
      <c r="G790" s="0" t="s">
        <v>1601</v>
      </c>
      <c r="H790" s="166"/>
      <c r="I790" s="162"/>
      <c r="J790" s="0"/>
      <c r="K790" s="0"/>
      <c r="L790" s="162" t="n">
        <v>1</v>
      </c>
      <c r="M790" s="0"/>
      <c r="N790" s="0"/>
      <c r="O790" s="0"/>
      <c r="P790" s="0"/>
      <c r="Q790" s="0"/>
      <c r="R790" s="0"/>
      <c r="S790" s="0"/>
      <c r="T790" s="162" t="n">
        <f aca="false">SUM(H790:S790)</f>
        <v>1</v>
      </c>
      <c r="U790" s="164" t="str">
        <f aca="false">CONCATENATE(D790,G790)</f>
        <v>20201MELHORIA DA INFRAESTRUTURA FÍSICA DA JUCEPI REALIZADA</v>
      </c>
      <c r="V790" s="162" t="str">
        <f aca="false">VLOOKUP(U790,PRODUTOS!N:O,2,0)</f>
        <v>MELHORIA DA INFRAESTRUTURA FÍSICA DA JUCEPI REALIZADA</v>
      </c>
      <c r="W790" s="162" t="str">
        <f aca="false">VLOOKUP(U790,PRODUTOS!N:Q,3,0)</f>
        <v>UNIDADE</v>
      </c>
      <c r="X790" s="162" t="n">
        <f aca="false">VLOOKUP(U790,PRODUTOS!N:Q,4,0)</f>
        <v>1</v>
      </c>
      <c r="Y790" s="165" t="n">
        <f aca="false">X790/T790</f>
        <v>1</v>
      </c>
      <c r="Z790" s="162"/>
      <c r="AA790" s="162"/>
      <c r="AB790" s="162"/>
    </row>
    <row r="791" customFormat="false" ht="15" hidden="false" customHeight="false" outlineLevel="0" collapsed="false">
      <c r="A791" s="43" t="n">
        <v>1</v>
      </c>
      <c r="B791" s="1" t="s">
        <v>1599</v>
      </c>
      <c r="C791" s="1" t="n">
        <v>1611</v>
      </c>
      <c r="D791" s="1" t="n">
        <v>20201</v>
      </c>
      <c r="E791" s="114" t="s">
        <v>1598</v>
      </c>
      <c r="F791" s="162" t="n">
        <v>1700000</v>
      </c>
      <c r="G791" s="0" t="s">
        <v>1602</v>
      </c>
      <c r="H791" s="166"/>
      <c r="I791" s="162"/>
      <c r="J791" s="0"/>
      <c r="K791" s="0"/>
      <c r="L791" s="162" t="n">
        <v>1</v>
      </c>
      <c r="M791" s="0"/>
      <c r="N791" s="0"/>
      <c r="O791" s="0"/>
      <c r="P791" s="0"/>
      <c r="Q791" s="0"/>
      <c r="R791" s="0"/>
      <c r="S791" s="0"/>
      <c r="T791" s="162" t="n">
        <f aca="false">SUM(H791:S791)</f>
        <v>1</v>
      </c>
      <c r="U791" s="164" t="str">
        <f aca="false">CONCATENATE(D791,G791)</f>
        <v>20201PRÉDIO SEDE REFORMADO</v>
      </c>
      <c r="V791" s="162" t="str">
        <f aca="false">VLOOKUP(U791,PRODUTOS!N:O,2,0)</f>
        <v>PRÉDIO SEDE REFORMADO</v>
      </c>
      <c r="W791" s="162" t="str">
        <f aca="false">VLOOKUP(U791,PRODUTOS!N:Q,3,0)</f>
        <v>OBRA</v>
      </c>
      <c r="X791" s="162" t="n">
        <f aca="false">VLOOKUP(U791,PRODUTOS!N:Q,4,0)</f>
        <v>1</v>
      </c>
      <c r="Y791" s="165" t="n">
        <f aca="false">X791/T791</f>
        <v>1</v>
      </c>
      <c r="Z791" s="162"/>
      <c r="AA791" s="162"/>
      <c r="AB791" s="162"/>
    </row>
    <row r="792" customFormat="false" ht="15" hidden="false" customHeight="false" outlineLevel="0" collapsed="false">
      <c r="A792" s="43" t="n">
        <v>27</v>
      </c>
      <c r="B792" s="1" t="s">
        <v>1606</v>
      </c>
      <c r="C792" s="1" t="n">
        <v>1640</v>
      </c>
      <c r="D792" s="1" t="n">
        <v>20201</v>
      </c>
      <c r="E792" s="114" t="s">
        <v>1598</v>
      </c>
      <c r="F792" s="162" t="n">
        <v>3016000</v>
      </c>
      <c r="G792" s="0" t="s">
        <v>1607</v>
      </c>
      <c r="H792" s="166"/>
      <c r="I792" s="162" t="n">
        <v>1</v>
      </c>
      <c r="J792" s="0" t="n">
        <v>3</v>
      </c>
      <c r="K792" s="0" t="n">
        <v>1</v>
      </c>
      <c r="L792" s="0" t="n">
        <v>1</v>
      </c>
      <c r="M792" s="0"/>
      <c r="N792" s="0" t="n">
        <v>1</v>
      </c>
      <c r="O792" s="0" t="n">
        <v>1</v>
      </c>
      <c r="P792" s="0" t="n">
        <v>2</v>
      </c>
      <c r="Q792" s="0" t="n">
        <v>1</v>
      </c>
      <c r="R792" s="0" t="n">
        <v>1</v>
      </c>
      <c r="S792" s="0" t="n">
        <v>2</v>
      </c>
      <c r="T792" s="162" t="n">
        <f aca="false">SUM(H792:S792)</f>
        <v>14</v>
      </c>
      <c r="U792" s="164" t="str">
        <f aca="false">CONCATENATE(D792,G792)</f>
        <v>20201NÚCLEOS DA JUNTA COMERCIAL INSTALADOS</v>
      </c>
      <c r="V792" s="162" t="str">
        <f aca="false">VLOOKUP(U792,PRODUTOS!N:O,2,0)</f>
        <v>NÚCLEOS DA JUNTA COMERCIAL INSTALADOS</v>
      </c>
      <c r="W792" s="162" t="str">
        <f aca="false">VLOOKUP(U792,PRODUTOS!N:Q,3,0)</f>
        <v>UNIDADE</v>
      </c>
      <c r="X792" s="162" t="n">
        <f aca="false">VLOOKUP(U792,PRODUTOS!N:Q,4,0)</f>
        <v>4</v>
      </c>
      <c r="Y792" s="165" t="n">
        <f aca="false">X792/T792</f>
        <v>0.285714285714286</v>
      </c>
      <c r="Z792" s="162"/>
      <c r="AA792" s="162"/>
      <c r="AB792" s="162"/>
    </row>
    <row r="793" customFormat="false" ht="15" hidden="false" customHeight="false" outlineLevel="0" collapsed="false">
      <c r="A793" s="43" t="n">
        <v>27</v>
      </c>
      <c r="B793" s="1" t="s">
        <v>1603</v>
      </c>
      <c r="C793" s="1" t="n">
        <v>2688</v>
      </c>
      <c r="D793" s="1" t="n">
        <v>20201</v>
      </c>
      <c r="E793" s="114" t="s">
        <v>1598</v>
      </c>
      <c r="F793" s="162" t="n">
        <v>1500000</v>
      </c>
      <c r="G793" s="0" t="s">
        <v>1604</v>
      </c>
      <c r="H793" s="166"/>
      <c r="I793" s="162"/>
      <c r="J793" s="0"/>
      <c r="K793" s="0"/>
      <c r="L793" s="162" t="n">
        <v>2</v>
      </c>
      <c r="M793" s="0"/>
      <c r="N793" s="0"/>
      <c r="O793" s="0"/>
      <c r="P793" s="0"/>
      <c r="Q793" s="0"/>
      <c r="R793" s="0"/>
      <c r="S793" s="0"/>
      <c r="T793" s="162" t="n">
        <f aca="false">SUM(H793:S793)</f>
        <v>2</v>
      </c>
      <c r="U793" s="164" t="str">
        <f aca="false">CONCATENATE(D793,G793)</f>
        <v>20201AQUISIÇÃO E INSTALAÇÃO DO ARQUIVO INTELIGENTE</v>
      </c>
      <c r="V793" s="162" t="str">
        <f aca="false">VLOOKUP(U793,PRODUTOS!N:O,2,0)</f>
        <v>AQUISIÇÃO E INSTALAÇÃO DO ARQUIVO INTELIGENTE</v>
      </c>
      <c r="W793" s="162" t="str">
        <f aca="false">VLOOKUP(U793,PRODUTOS!N:Q,3,0)</f>
        <v>UNIDADE</v>
      </c>
      <c r="X793" s="162" t="n">
        <f aca="false">VLOOKUP(U793,PRODUTOS!N:Q,4,0)</f>
        <v>1</v>
      </c>
      <c r="Y793" s="165" t="n">
        <f aca="false">X793/T793</f>
        <v>0.5</v>
      </c>
      <c r="Z793" s="162"/>
      <c r="AA793" s="162"/>
      <c r="AB793" s="162"/>
    </row>
    <row r="794" customFormat="false" ht="15" hidden="false" customHeight="false" outlineLevel="0" collapsed="false">
      <c r="A794" s="43" t="n">
        <v>27</v>
      </c>
      <c r="B794" s="1" t="s">
        <v>1603</v>
      </c>
      <c r="C794" s="1" t="n">
        <v>2688</v>
      </c>
      <c r="D794" s="1" t="n">
        <v>20201</v>
      </c>
      <c r="E794" s="114" t="s">
        <v>1598</v>
      </c>
      <c r="F794" s="162" t="n">
        <v>1500000</v>
      </c>
      <c r="G794" s="0" t="s">
        <v>1605</v>
      </c>
      <c r="H794" s="166"/>
      <c r="I794" s="162"/>
      <c r="J794" s="0"/>
      <c r="K794" s="0"/>
      <c r="L794" s="162" t="n">
        <v>1</v>
      </c>
      <c r="M794" s="0"/>
      <c r="N794" s="0"/>
      <c r="O794" s="0"/>
      <c r="P794" s="0"/>
      <c r="Q794" s="0"/>
      <c r="R794" s="0"/>
      <c r="S794" s="0"/>
      <c r="T794" s="162" t="n">
        <f aca="false">SUM(H794:S794)</f>
        <v>1</v>
      </c>
      <c r="U794" s="164" t="str">
        <f aca="false">CONCATENATE(D794,G794)</f>
        <v>20201PORTAL DE SERVIÇOS VIA WEB DISPONIBILIZADO PARA O PÚBLICO E IMPLANTAÇÃO DO MÓDULO INTEGRADOR REALIZADO</v>
      </c>
      <c r="V794" s="162" t="str">
        <f aca="false">VLOOKUP(U794,PRODUTOS!N:O,2,0)</f>
        <v>PORTAL DE SERVIÇOS VIA WEB DISPONIBILIZADO PARA O PÚBLICO E IMPLANTAÇÃO DO MÓDULO INTEGRADOR REALIZADO</v>
      </c>
      <c r="W794" s="162" t="str">
        <f aca="false">VLOOKUP(U794,PRODUTOS!N:Q,3,0)</f>
        <v>UNIDADE</v>
      </c>
      <c r="X794" s="162" t="n">
        <f aca="false">VLOOKUP(U794,PRODUTOS!N:Q,4,0)</f>
        <v>1</v>
      </c>
      <c r="Y794" s="165" t="n">
        <f aca="false">X794/T794</f>
        <v>1</v>
      </c>
      <c r="Z794" s="162"/>
      <c r="AA794" s="162"/>
      <c r="AB794" s="162"/>
    </row>
    <row r="795" customFormat="false" ht="15" hidden="false" customHeight="false" outlineLevel="0" collapsed="false">
      <c r="A795" s="43" t="n">
        <v>90</v>
      </c>
      <c r="B795" s="1" t="s">
        <v>1608</v>
      </c>
      <c r="C795" s="1" t="n">
        <v>2504</v>
      </c>
      <c r="D795" s="1" t="n">
        <v>20201</v>
      </c>
      <c r="E795" s="114" t="s">
        <v>1598</v>
      </c>
      <c r="F795" s="162" t="n">
        <v>21600000</v>
      </c>
      <c r="G795" s="0" t="s">
        <v>141</v>
      </c>
      <c r="H795" s="163" t="n">
        <v>100</v>
      </c>
      <c r="I795" s="162"/>
      <c r="J795" s="0"/>
      <c r="K795" s="0"/>
      <c r="L795" s="0"/>
      <c r="M795" s="0"/>
      <c r="N795" s="0"/>
      <c r="O795" s="0"/>
      <c r="P795" s="0"/>
      <c r="Q795" s="0"/>
      <c r="R795" s="0"/>
      <c r="S795" s="0"/>
      <c r="T795" s="162" t="n">
        <f aca="false">SUM(H795:S795)</f>
        <v>100</v>
      </c>
      <c r="U795" s="164" t="str">
        <f aca="false">CONCATENATE(D795,G795)</f>
        <v>20201GESTÃO MELHORADA</v>
      </c>
      <c r="V795" s="162" t="str">
        <f aca="false">VLOOKUP(U795,PRODUTOS!N:O,2,0)</f>
        <v>GESTÃO MELHORADA</v>
      </c>
      <c r="W795" s="162" t="str">
        <f aca="false">VLOOKUP(U795,PRODUTOS!N:Q,3,0)</f>
        <v>PERCENTUAL</v>
      </c>
      <c r="X795" s="162" t="n">
        <f aca="false">VLOOKUP(U795,PRODUTOS!N:Q,4,0)</f>
        <v>100</v>
      </c>
      <c r="Y795" s="165" t="n">
        <f aca="false">X795/T795</f>
        <v>1</v>
      </c>
      <c r="Z795" s="162"/>
      <c r="AA795" s="162"/>
      <c r="AB795" s="162"/>
    </row>
    <row r="796" customFormat="false" ht="15" hidden="false" customHeight="false" outlineLevel="0" collapsed="false">
      <c r="A796" s="43" t="n">
        <v>90</v>
      </c>
      <c r="B796" s="1" t="s">
        <v>1608</v>
      </c>
      <c r="C796" s="1" t="n">
        <v>2504</v>
      </c>
      <c r="D796" s="1" t="n">
        <v>20201</v>
      </c>
      <c r="E796" s="114" t="s">
        <v>1598</v>
      </c>
      <c r="F796" s="162" t="n">
        <v>21600000</v>
      </c>
      <c r="G796" s="0" t="s">
        <v>1609</v>
      </c>
      <c r="H796" s="166"/>
      <c r="I796" s="162"/>
      <c r="J796" s="0"/>
      <c r="K796" s="0"/>
      <c r="L796" s="162" t="n">
        <v>1</v>
      </c>
      <c r="M796" s="0"/>
      <c r="N796" s="0"/>
      <c r="O796" s="0"/>
      <c r="P796" s="0"/>
      <c r="Q796" s="0"/>
      <c r="R796" s="0"/>
      <c r="S796" s="0"/>
      <c r="T796" s="162" t="n">
        <f aca="false">SUM(H796:S796)</f>
        <v>1</v>
      </c>
      <c r="U796" s="164" t="str">
        <f aca="false">CONCATENATE(D796,G796)</f>
        <v>20201CONCURSO PÚBLICO</v>
      </c>
      <c r="V796" s="162" t="str">
        <f aca="false">VLOOKUP(U796,PRODUTOS!N:O,2,0)</f>
        <v>CONCURSO PÚBLICO</v>
      </c>
      <c r="W796" s="162" t="str">
        <f aca="false">VLOOKUP(U796,PRODUTOS!N:Q,3,0)</f>
        <v>CONCURSO</v>
      </c>
      <c r="X796" s="162" t="n">
        <f aca="false">VLOOKUP(U796,PRODUTOS!N:Q,4,0)</f>
        <v>1</v>
      </c>
      <c r="Y796" s="165" t="n">
        <f aca="false">X796/T796</f>
        <v>1</v>
      </c>
      <c r="Z796" s="162"/>
      <c r="AA796" s="162"/>
      <c r="AB796" s="162"/>
    </row>
    <row r="797" customFormat="false" ht="15" hidden="false" customHeight="false" outlineLevel="0" collapsed="false">
      <c r="A797" s="43" t="n">
        <v>90</v>
      </c>
      <c r="B797" s="1" t="s">
        <v>1608</v>
      </c>
      <c r="C797" s="1" t="n">
        <v>2504</v>
      </c>
      <c r="D797" s="1" t="n">
        <v>20201</v>
      </c>
      <c r="E797" s="114" t="s">
        <v>1598</v>
      </c>
      <c r="F797" s="162" t="n">
        <v>21600000</v>
      </c>
      <c r="G797" s="0" t="s">
        <v>1611</v>
      </c>
      <c r="H797" s="166"/>
      <c r="I797" s="162"/>
      <c r="J797" s="0"/>
      <c r="K797" s="0"/>
      <c r="L797" s="162" t="n">
        <v>1</v>
      </c>
      <c r="M797" s="0"/>
      <c r="N797" s="0"/>
      <c r="O797" s="0"/>
      <c r="P797" s="0"/>
      <c r="Q797" s="0"/>
      <c r="R797" s="0"/>
      <c r="S797" s="0"/>
      <c r="T797" s="162" t="n">
        <f aca="false">SUM(H797:S797)</f>
        <v>1</v>
      </c>
      <c r="U797" s="164" t="str">
        <f aca="false">CONCATENATE(D797,G797)</f>
        <v>20201EFETIVAÇÃO DO PLANO DE CARGO, CARREIRAS E SALÁRIOS.</v>
      </c>
      <c r="V797" s="162" t="str">
        <f aca="false">VLOOKUP(U797,PRODUTOS!N:O,2,0)</f>
        <v>EFETIVAÇÃO DO PLANO DE CARGO, CARREIRAS E SALÁRIOS.</v>
      </c>
      <c r="W797" s="162" t="str">
        <f aca="false">VLOOKUP(U797,PRODUTOS!N:Q,3,0)</f>
        <v>UNIDADE</v>
      </c>
      <c r="X797" s="162" t="n">
        <f aca="false">VLOOKUP(U797,PRODUTOS!N:Q,4,0)</f>
        <v>1</v>
      </c>
      <c r="Y797" s="165" t="n">
        <f aca="false">X797/T797</f>
        <v>1</v>
      </c>
      <c r="Z797" s="162"/>
      <c r="AA797" s="162"/>
      <c r="AB797" s="162"/>
    </row>
    <row r="798" customFormat="false" ht="15" hidden="false" customHeight="false" outlineLevel="0" collapsed="false">
      <c r="A798" s="43" t="n">
        <v>90</v>
      </c>
      <c r="B798" s="1" t="s">
        <v>1608</v>
      </c>
      <c r="C798" s="1" t="n">
        <v>2504</v>
      </c>
      <c r="D798" s="1" t="n">
        <v>20201</v>
      </c>
      <c r="E798" s="114" t="s">
        <v>1598</v>
      </c>
      <c r="F798" s="162" t="n">
        <v>21600000</v>
      </c>
      <c r="G798" s="0" t="s">
        <v>1612</v>
      </c>
      <c r="H798" s="166"/>
      <c r="I798" s="162"/>
      <c r="J798" s="0"/>
      <c r="K798" s="0"/>
      <c r="L798" s="162" t="n">
        <v>1</v>
      </c>
      <c r="M798" s="0"/>
      <c r="N798" s="0"/>
      <c r="O798" s="0"/>
      <c r="P798" s="0"/>
      <c r="Q798" s="0"/>
      <c r="R798" s="0"/>
      <c r="S798" s="0"/>
      <c r="T798" s="162" t="n">
        <f aca="false">SUM(H798:S798)</f>
        <v>1</v>
      </c>
      <c r="U798" s="164" t="str">
        <f aca="false">CONCATENATE(D798,G798)</f>
        <v>20201MOBILIÁRIO E EQUIPAMENTOS ADQUIRIDOS</v>
      </c>
      <c r="V798" s="162" t="str">
        <f aca="false">VLOOKUP(U798,PRODUTOS!N:O,2,0)</f>
        <v>MOBILIÁRIO E EQUIPAMENTOS ADQUIRIDOS</v>
      </c>
      <c r="W798" s="162" t="str">
        <f aca="false">VLOOKUP(U798,PRODUTOS!N:Q,3,0)</f>
        <v>UNIDADE</v>
      </c>
      <c r="X798" s="162" t="n">
        <f aca="false">VLOOKUP(U798,PRODUTOS!N:Q,4,0)</f>
        <v>1</v>
      </c>
      <c r="Y798" s="165" t="n">
        <f aca="false">X798/T798</f>
        <v>1</v>
      </c>
      <c r="Z798" s="162"/>
      <c r="AA798" s="162"/>
      <c r="AB798" s="162"/>
    </row>
    <row r="799" customFormat="false" ht="15" hidden="false" customHeight="false" outlineLevel="0" collapsed="false">
      <c r="A799" s="43" t="n">
        <v>15</v>
      </c>
      <c r="B799" s="1" t="s">
        <v>1615</v>
      </c>
      <c r="C799" s="1" t="n">
        <v>2433</v>
      </c>
      <c r="D799" s="1" t="n">
        <v>20203</v>
      </c>
      <c r="E799" s="114" t="s">
        <v>1614</v>
      </c>
      <c r="F799" s="162" t="n">
        <v>30820000</v>
      </c>
      <c r="G799" s="0" t="s">
        <v>1616</v>
      </c>
      <c r="H799" s="163" t="n">
        <v>400</v>
      </c>
      <c r="I799" s="162"/>
      <c r="J799" s="0"/>
      <c r="K799" s="0"/>
      <c r="L799" s="0"/>
      <c r="M799" s="0"/>
      <c r="N799" s="0"/>
      <c r="O799" s="0"/>
      <c r="P799" s="0"/>
      <c r="Q799" s="0"/>
      <c r="R799" s="0"/>
      <c r="S799" s="0"/>
      <c r="T799" s="162" t="n">
        <f aca="false">SUM(H799:S799)</f>
        <v>400</v>
      </c>
      <c r="U799" s="164" t="str">
        <f aca="false">CONCATENATE(D799,G799)</f>
        <v>20203AUXÍLIOS A EVENTOS, DIVULGAÇÃO E PUBLICAÇÃO CIENTÍFICA E TECNOLÓGICA REALIZADOS</v>
      </c>
      <c r="V799" s="162" t="str">
        <f aca="false">VLOOKUP(U799,PRODUTOS!N:O,2,0)</f>
        <v>AUXÍLIOS A EVENTOS, DIVULGAÇÃO E PUBLICAÇÃO CIENTÍFICA E TECNOLÓGICA REALIZADOS</v>
      </c>
      <c r="W799" s="162" t="str">
        <f aca="false">VLOOKUP(U799,PRODUTOS!N:Q,3,0)</f>
        <v>PROJETO DE PESQUISA</v>
      </c>
      <c r="X799" s="162" t="n">
        <f aca="false">VLOOKUP(U799,PRODUTOS!N:Q,4,0)</f>
        <v>100</v>
      </c>
      <c r="Y799" s="165" t="n">
        <f aca="false">X799/T799</f>
        <v>0.25</v>
      </c>
      <c r="Z799" s="162"/>
      <c r="AA799" s="162"/>
      <c r="AB799" s="162"/>
    </row>
    <row r="800" customFormat="false" ht="15" hidden="false" customHeight="false" outlineLevel="0" collapsed="false">
      <c r="A800" s="43" t="n">
        <v>15</v>
      </c>
      <c r="B800" s="1" t="s">
        <v>1615</v>
      </c>
      <c r="C800" s="1" t="n">
        <v>2433</v>
      </c>
      <c r="D800" s="1" t="n">
        <v>20203</v>
      </c>
      <c r="E800" s="114" t="s">
        <v>1614</v>
      </c>
      <c r="F800" s="162" t="n">
        <v>30820000</v>
      </c>
      <c r="G800" s="0" t="s">
        <v>1619</v>
      </c>
      <c r="H800" s="163" t="n">
        <v>450</v>
      </c>
      <c r="I800" s="162"/>
      <c r="J800" s="0"/>
      <c r="K800" s="0"/>
      <c r="L800" s="0"/>
      <c r="M800" s="0"/>
      <c r="N800" s="0"/>
      <c r="O800" s="0"/>
      <c r="P800" s="0"/>
      <c r="Q800" s="0"/>
      <c r="R800" s="0"/>
      <c r="S800" s="0"/>
      <c r="T800" s="162" t="n">
        <f aca="false">SUM(H800:S800)</f>
        <v>450</v>
      </c>
      <c r="U800" s="164" t="str">
        <f aca="false">CONCATENATE(D800,G800)</f>
        <v>20203BOLSAS DE INICIAÇÃO CIENTÍFICA (GRADUAÇÃO) E APOIO TÉCNICO CONCEDIDAS</v>
      </c>
      <c r="V800" s="162" t="str">
        <f aca="false">VLOOKUP(U800,PRODUTOS!N:O,2,0)</f>
        <v>BOLSAS DE INICIAÇÃO CIENTÍFICA (GRADUAÇÃO) E APOIO TÉCNICO CONCEDIDAS</v>
      </c>
      <c r="W800" s="162" t="str">
        <f aca="false">VLOOKUP(U800,PRODUTOS!N:Q,3,0)</f>
        <v>BOLSAS</v>
      </c>
      <c r="X800" s="162" t="n">
        <f aca="false">VLOOKUP(U800,PRODUTOS!N:Q,4,0)</f>
        <v>110</v>
      </c>
      <c r="Y800" s="165" t="n">
        <f aca="false">X800/T800</f>
        <v>0.244444444444444</v>
      </c>
      <c r="Z800" s="162"/>
      <c r="AA800" s="162"/>
      <c r="AB800" s="162"/>
    </row>
    <row r="801" customFormat="false" ht="15" hidden="false" customHeight="false" outlineLevel="0" collapsed="false">
      <c r="A801" s="43" t="n">
        <v>15</v>
      </c>
      <c r="B801" s="1" t="s">
        <v>1622</v>
      </c>
      <c r="C801" s="1" t="n">
        <v>2461</v>
      </c>
      <c r="D801" s="1" t="n">
        <v>20203</v>
      </c>
      <c r="E801" s="114" t="s">
        <v>1614</v>
      </c>
      <c r="F801" s="162" t="n">
        <v>10000000</v>
      </c>
      <c r="G801" s="0" t="s">
        <v>1623</v>
      </c>
      <c r="H801" s="163" t="n">
        <v>3000</v>
      </c>
      <c r="I801" s="162"/>
      <c r="J801" s="0"/>
      <c r="K801" s="0"/>
      <c r="L801" s="0"/>
      <c r="M801" s="0"/>
      <c r="N801" s="0"/>
      <c r="O801" s="0"/>
      <c r="P801" s="0"/>
      <c r="Q801" s="0"/>
      <c r="R801" s="0"/>
      <c r="S801" s="0"/>
      <c r="T801" s="162" t="n">
        <f aca="false">SUM(H801:S801)</f>
        <v>3000</v>
      </c>
      <c r="U801" s="164" t="str">
        <f aca="false">CONCATENATE(D801,G801)</f>
        <v>20203BOLSAS DE MESTRADO, DOUTORADO E PÓS-DOUTORADO CONCEDIDAS</v>
      </c>
      <c r="V801" s="162" t="str">
        <f aca="false">VLOOKUP(U801,PRODUTOS!N:O,2,0)</f>
        <v>BOLSAS DE MESTRADO, DOUTORADO E PÓS-DOUTORADO CONCEDIDAS</v>
      </c>
      <c r="W801" s="162" t="str">
        <f aca="false">VLOOKUP(U801,PRODUTOS!N:Q,3,0)</f>
        <v>BOLSAS</v>
      </c>
      <c r="X801" s="162" t="n">
        <f aca="false">VLOOKUP(U801,PRODUTOS!N:Q,4,0)</f>
        <v>750</v>
      </c>
      <c r="Y801" s="165" t="n">
        <f aca="false">X801/T801</f>
        <v>0.25</v>
      </c>
      <c r="Z801" s="162"/>
      <c r="AA801" s="162"/>
      <c r="AB801" s="162"/>
    </row>
    <row r="802" customFormat="false" ht="15" hidden="false" customHeight="false" outlineLevel="0" collapsed="false">
      <c r="A802" s="43" t="n">
        <v>15</v>
      </c>
      <c r="B802" s="1" t="s">
        <v>1642</v>
      </c>
      <c r="C802" s="1" t="n">
        <v>2429</v>
      </c>
      <c r="D802" s="1" t="n">
        <v>20203</v>
      </c>
      <c r="E802" s="114" t="s">
        <v>1614</v>
      </c>
      <c r="F802" s="162" t="n">
        <v>10000000</v>
      </c>
      <c r="G802" s="0" t="s">
        <v>1643</v>
      </c>
      <c r="H802" s="163" t="n">
        <v>100</v>
      </c>
      <c r="I802" s="162"/>
      <c r="J802" s="0"/>
      <c r="K802" s="0"/>
      <c r="L802" s="0"/>
      <c r="M802" s="0"/>
      <c r="N802" s="0"/>
      <c r="O802" s="0"/>
      <c r="P802" s="0"/>
      <c r="Q802" s="0"/>
      <c r="R802" s="0"/>
      <c r="S802" s="0"/>
      <c r="T802" s="162" t="n">
        <f aca="false">SUM(H802:S802)</f>
        <v>100</v>
      </c>
      <c r="U802" s="164" t="str">
        <f aca="false">CONCATENATE(D802,G802)</f>
        <v>20203CENTROS VOCACIONAIS TECNOLÓGICOS (CVT) DO ESTADO DO PIAUÍ APOIADOS</v>
      </c>
      <c r="V802" s="162" t="str">
        <f aca="false">VLOOKUP(U802,PRODUTOS!N:O,2,0)</f>
        <v>CENTROS VOCACIONAIS TECNOLÓGICOS (CVT) DO ESTADO DO PIAUÍ APOIADOS</v>
      </c>
      <c r="W802" s="162" t="str">
        <f aca="false">VLOOKUP(U802,PRODUTOS!N:Q,3,0)</f>
        <v>PROJETO DE PESQUISA</v>
      </c>
      <c r="X802" s="162" t="n">
        <f aca="false">VLOOKUP(U802,PRODUTOS!N:Q,4,0)</f>
        <v>25</v>
      </c>
      <c r="Y802" s="165" t="n">
        <f aca="false">X802/T802</f>
        <v>0.25</v>
      </c>
      <c r="Z802" s="162"/>
      <c r="AA802" s="162"/>
      <c r="AB802" s="162"/>
    </row>
    <row r="803" customFormat="false" ht="15" hidden="false" customHeight="false" outlineLevel="0" collapsed="false">
      <c r="A803" s="43" t="n">
        <v>15</v>
      </c>
      <c r="B803" s="1" t="s">
        <v>1639</v>
      </c>
      <c r="C803" s="1" t="n">
        <v>2652</v>
      </c>
      <c r="D803" s="1" t="n">
        <v>20203</v>
      </c>
      <c r="E803" s="114" t="s">
        <v>1614</v>
      </c>
      <c r="F803" s="162" t="n">
        <v>3800000</v>
      </c>
      <c r="G803" s="0" t="s">
        <v>1640</v>
      </c>
      <c r="H803" s="163" t="n">
        <v>200</v>
      </c>
      <c r="I803" s="162"/>
      <c r="J803" s="0"/>
      <c r="K803" s="0"/>
      <c r="L803" s="0"/>
      <c r="M803" s="0"/>
      <c r="N803" s="0"/>
      <c r="O803" s="0"/>
      <c r="P803" s="0"/>
      <c r="Q803" s="0"/>
      <c r="R803" s="0"/>
      <c r="S803" s="0"/>
      <c r="T803" s="162" t="n">
        <f aca="false">SUM(H803:S803)</f>
        <v>200</v>
      </c>
      <c r="U803" s="164" t="str">
        <f aca="false">CONCATENATE(D803,G803)</f>
        <v>20203ESTUDANTES DA REDE PÚBLICA DE ESCOLAS PROFISSIONALIZANTES AGRÍCOLAS DO SETOR RURAL APOIADOS</v>
      </c>
      <c r="V803" s="162" t="str">
        <f aca="false">VLOOKUP(U803,PRODUTOS!N:O,2,0)</f>
        <v>ESTUDANTES DA REDE PÚBLICA DE ESCOLAS PROFISSIONALIZANTES AGRÍCOLAS DO SETOR RURAL APOIADOS</v>
      </c>
      <c r="W803" s="162" t="str">
        <f aca="false">VLOOKUP(U803,PRODUTOS!N:Q,3,0)</f>
        <v>BOLSAS</v>
      </c>
      <c r="X803" s="162" t="n">
        <f aca="false">VLOOKUP(U803,PRODUTOS!N:Q,4,0)</f>
        <v>50</v>
      </c>
      <c r="Y803" s="165" t="n">
        <f aca="false">X803/T803</f>
        <v>0.25</v>
      </c>
      <c r="Z803" s="162"/>
      <c r="AA803" s="162"/>
      <c r="AB803" s="162"/>
    </row>
    <row r="804" customFormat="false" ht="15" hidden="false" customHeight="false" outlineLevel="0" collapsed="false">
      <c r="A804" s="43" t="n">
        <v>15</v>
      </c>
      <c r="B804" s="1" t="s">
        <v>1615</v>
      </c>
      <c r="C804" s="1" t="n">
        <v>2433</v>
      </c>
      <c r="D804" s="1" t="n">
        <v>20203</v>
      </c>
      <c r="E804" s="114" t="s">
        <v>1614</v>
      </c>
      <c r="F804" s="162" t="n">
        <v>30820000</v>
      </c>
      <c r="G804" s="0" t="s">
        <v>1626</v>
      </c>
      <c r="H804" s="163" t="n">
        <v>200</v>
      </c>
      <c r="I804" s="162"/>
      <c r="J804" s="0"/>
      <c r="K804" s="0"/>
      <c r="L804" s="0"/>
      <c r="M804" s="0"/>
      <c r="N804" s="0"/>
      <c r="O804" s="0"/>
      <c r="P804" s="0"/>
      <c r="Q804" s="0"/>
      <c r="R804" s="0"/>
      <c r="S804" s="0"/>
      <c r="T804" s="162" t="n">
        <f aca="false">SUM(H804:S804)</f>
        <v>200</v>
      </c>
      <c r="U804" s="164" t="str">
        <f aca="false">CONCATENATE(D804,G804)</f>
        <v>20203FOMENTO A PESQUISA CIENTIFICA, TECNOLOGIA E DE INOVAÇÃO REALIZADA</v>
      </c>
      <c r="V804" s="162" t="str">
        <f aca="false">VLOOKUP(U804,PRODUTOS!N:O,2,0)</f>
        <v>FOMENTO A PESQUISA CIENTIFICA, TECNOLOGIA E DE INOVAÇÃO REALIZADA</v>
      </c>
      <c r="W804" s="162" t="str">
        <f aca="false">VLOOKUP(U804,PRODUTOS!N:Q,3,0)</f>
        <v>PROJETO DE PESQUISA</v>
      </c>
      <c r="X804" s="162" t="n">
        <f aca="false">VLOOKUP(U804,PRODUTOS!N:Q,4,0)</f>
        <v>50</v>
      </c>
      <c r="Y804" s="165" t="n">
        <f aca="false">X804/T804</f>
        <v>0.25</v>
      </c>
      <c r="Z804" s="162"/>
      <c r="AA804" s="162"/>
      <c r="AB804" s="162"/>
    </row>
    <row r="805" customFormat="false" ht="15" hidden="false" customHeight="false" outlineLevel="0" collapsed="false">
      <c r="A805" s="43" t="n">
        <v>15</v>
      </c>
      <c r="B805" s="1" t="s">
        <v>1615</v>
      </c>
      <c r="C805" s="1" t="n">
        <v>2433</v>
      </c>
      <c r="D805" s="1" t="n">
        <v>20203</v>
      </c>
      <c r="E805" s="114" t="s">
        <v>1614</v>
      </c>
      <c r="F805" s="162" t="n">
        <v>30820000</v>
      </c>
      <c r="G805" s="0" t="s">
        <v>1636</v>
      </c>
      <c r="H805" s="163" t="n">
        <v>100</v>
      </c>
      <c r="I805" s="162"/>
      <c r="J805" s="0"/>
      <c r="K805" s="0"/>
      <c r="L805" s="0"/>
      <c r="M805" s="0"/>
      <c r="N805" s="0"/>
      <c r="O805" s="0"/>
      <c r="P805" s="0"/>
      <c r="Q805" s="0"/>
      <c r="R805" s="0"/>
      <c r="S805" s="0"/>
      <c r="T805" s="162" t="n">
        <f aca="false">SUM(H805:S805)</f>
        <v>100</v>
      </c>
      <c r="U805" s="164" t="str">
        <f aca="false">CONCATENATE(D805,G805)</f>
        <v>20203OLIMPÍADAS CIENTÍFICAS E A POPULARIZAÇÃO DA CT&amp;I APOIADAS</v>
      </c>
      <c r="V805" s="162" t="str">
        <f aca="false">VLOOKUP(U805,PRODUTOS!N:O,2,0)</f>
        <v>OLIMPÍADAS CIENTÍFICAS E A POPULARIZAÇÃO DA CT&amp;I APOIADAS</v>
      </c>
      <c r="W805" s="162" t="str">
        <f aca="false">VLOOKUP(U805,PRODUTOS!N:Q,3,0)</f>
        <v>PERCENTUAL</v>
      </c>
      <c r="X805" s="162" t="n">
        <f aca="false">VLOOKUP(U805,PRODUTOS!N:Q,4,0)</f>
        <v>25</v>
      </c>
      <c r="Y805" s="165" t="n">
        <f aca="false">X805/T805</f>
        <v>0.25</v>
      </c>
      <c r="Z805" s="162"/>
      <c r="AA805" s="162"/>
      <c r="AB805" s="162"/>
    </row>
    <row r="806" customFormat="false" ht="15" hidden="false" customHeight="false" outlineLevel="0" collapsed="false">
      <c r="A806" s="43" t="n">
        <v>15</v>
      </c>
      <c r="B806" s="1" t="s">
        <v>1642</v>
      </c>
      <c r="C806" s="1" t="n">
        <v>2429</v>
      </c>
      <c r="D806" s="1" t="n">
        <v>20203</v>
      </c>
      <c r="E806" s="114" t="s">
        <v>1614</v>
      </c>
      <c r="F806" s="162" t="n">
        <v>10000000</v>
      </c>
      <c r="G806" s="0" t="s">
        <v>1644</v>
      </c>
      <c r="H806" s="163" t="n">
        <v>20</v>
      </c>
      <c r="I806" s="162"/>
      <c r="J806" s="0"/>
      <c r="K806" s="0"/>
      <c r="L806" s="0"/>
      <c r="M806" s="0"/>
      <c r="N806" s="0"/>
      <c r="O806" s="0"/>
      <c r="P806" s="0"/>
      <c r="Q806" s="0"/>
      <c r="R806" s="0"/>
      <c r="S806" s="0"/>
      <c r="T806" s="162" t="n">
        <f aca="false">SUM(H806:S806)</f>
        <v>20</v>
      </c>
      <c r="U806" s="164" t="str">
        <f aca="false">CONCATENATE(D806,G806)</f>
        <v>20203PARQUES TECNOLÓGICOS E MUSEUS DE CIÊNCIAS CRIADOS E APOIADOS</v>
      </c>
      <c r="V806" s="162" t="str">
        <f aca="false">VLOOKUP(U806,PRODUTOS!N:O,2,0)</f>
        <v>PARQUES TECNOLÓGICOS E MUSEUS DE CIÊNCIAS CRIADOS E APOIADOS</v>
      </c>
      <c r="W806" s="162" t="str">
        <f aca="false">VLOOKUP(U806,PRODUTOS!N:Q,3,0)</f>
        <v>PROJETOS</v>
      </c>
      <c r="X806" s="162" t="n">
        <f aca="false">VLOOKUP(U806,PRODUTOS!N:Q,4,0)</f>
        <v>5</v>
      </c>
      <c r="Y806" s="165" t="n">
        <f aca="false">X806/T806</f>
        <v>0.25</v>
      </c>
      <c r="Z806" s="162"/>
      <c r="AA806" s="162"/>
      <c r="AB806" s="162"/>
    </row>
    <row r="807" customFormat="false" ht="15" hidden="false" customHeight="false" outlineLevel="0" collapsed="false">
      <c r="A807" s="43" t="n">
        <v>15</v>
      </c>
      <c r="B807" s="1" t="s">
        <v>1615</v>
      </c>
      <c r="C807" s="1" t="n">
        <v>2433</v>
      </c>
      <c r="D807" s="1" t="n">
        <v>20203</v>
      </c>
      <c r="E807" s="114" t="s">
        <v>1614</v>
      </c>
      <c r="F807" s="162" t="n">
        <v>30820000</v>
      </c>
      <c r="G807" s="0" t="s">
        <v>1637</v>
      </c>
      <c r="H807" s="163" t="n">
        <v>100</v>
      </c>
      <c r="I807" s="162"/>
      <c r="J807" s="0"/>
      <c r="K807" s="0"/>
      <c r="L807" s="0"/>
      <c r="M807" s="0"/>
      <c r="N807" s="0"/>
      <c r="O807" s="0"/>
      <c r="P807" s="0"/>
      <c r="Q807" s="0"/>
      <c r="R807" s="0"/>
      <c r="S807" s="0"/>
      <c r="T807" s="162" t="n">
        <f aca="false">SUM(H807:S807)</f>
        <v>100</v>
      </c>
      <c r="U807" s="164" t="str">
        <f aca="false">CONCATENATE(D807,G807)</f>
        <v>20203PERIÓDICOS CIENTÍFICOS DAS INSTITUIÇÕES DE ENSINO A PESQUISA DO PIAUÍ APOIADOS EM SUA CONSOLIDAÇÃO</v>
      </c>
      <c r="V807" s="162" t="str">
        <f aca="false">VLOOKUP(U807,PRODUTOS!N:O,2,0)</f>
        <v>PERIÓDICOS CIENTÍFICOS DAS INSTITUIÇÕES DE ENSINO A PESQUISA DO PIAUÍ APOIADOS EM SUA CONSOLIDAÇÃO</v>
      </c>
      <c r="W807" s="162" t="str">
        <f aca="false">VLOOKUP(U807,PRODUTOS!N:Q,3,0)</f>
        <v>PROJETO DE PESQUISA</v>
      </c>
      <c r="X807" s="162" t="n">
        <f aca="false">VLOOKUP(U807,PRODUTOS!N:Q,4,0)</f>
        <v>25</v>
      </c>
      <c r="Y807" s="165" t="n">
        <f aca="false">X807/T807</f>
        <v>0.25</v>
      </c>
      <c r="Z807" s="162"/>
      <c r="AA807" s="162"/>
      <c r="AB807" s="162"/>
    </row>
    <row r="808" customFormat="false" ht="15" hidden="false" customHeight="false" outlineLevel="0" collapsed="false">
      <c r="A808" s="43" t="n">
        <v>15</v>
      </c>
      <c r="B808" s="1" t="s">
        <v>1642</v>
      </c>
      <c r="C808" s="1" t="n">
        <v>2429</v>
      </c>
      <c r="D808" s="1" t="n">
        <v>20203</v>
      </c>
      <c r="E808" s="114" t="s">
        <v>1614</v>
      </c>
      <c r="F808" s="162" t="n">
        <v>10000000</v>
      </c>
      <c r="G808" s="0" t="s">
        <v>1645</v>
      </c>
      <c r="H808" s="163" t="n">
        <v>200</v>
      </c>
      <c r="I808" s="162"/>
      <c r="J808" s="0"/>
      <c r="K808" s="0"/>
      <c r="L808" s="0"/>
      <c r="M808" s="0"/>
      <c r="N808" s="0"/>
      <c r="O808" s="0"/>
      <c r="P808" s="0"/>
      <c r="Q808" s="0"/>
      <c r="R808" s="0"/>
      <c r="S808" s="0"/>
      <c r="T808" s="162" t="n">
        <f aca="false">SUM(H808:S808)</f>
        <v>200</v>
      </c>
      <c r="U808" s="164" t="str">
        <f aca="false">CONCATENATE(D808,G808)</f>
        <v>20203PESQUISA CIENTÍFICA NOS CAMPOS DA ROBÓTICA, TECNOLOGIAS SOCIAIS, INCUBADORAS, EMPREENDIMENTOS SOLIDÁRIOS E STARTUPS APOIADOS</v>
      </c>
      <c r="V808" s="162" t="str">
        <f aca="false">VLOOKUP(U808,PRODUTOS!N:O,2,0)</f>
        <v>PESQUISA CIENTÍFICA NOS CAMPOS DA ROBÓTICA, TECNOLOGIAS SOCIAIS, INCUBADORAS, EMPREENDIMENTOS SOLIDÁRIOS E STARTUPS APOIADOS</v>
      </c>
      <c r="W808" s="162" t="str">
        <f aca="false">VLOOKUP(U808,PRODUTOS!N:Q,3,0)</f>
        <v>PROJETOS</v>
      </c>
      <c r="X808" s="162" t="n">
        <f aca="false">VLOOKUP(U808,PRODUTOS!N:Q,4,0)</f>
        <v>50</v>
      </c>
      <c r="Y808" s="165" t="n">
        <f aca="false">X808/T808</f>
        <v>0.25</v>
      </c>
      <c r="Z808" s="162"/>
      <c r="AA808" s="162"/>
      <c r="AB808" s="162"/>
    </row>
    <row r="809" customFormat="false" ht="15" hidden="false" customHeight="false" outlineLevel="0" collapsed="false">
      <c r="A809" s="43" t="n">
        <v>15</v>
      </c>
      <c r="B809" s="1" t="s">
        <v>1615</v>
      </c>
      <c r="C809" s="1" t="n">
        <v>2433</v>
      </c>
      <c r="D809" s="1" t="n">
        <v>20203</v>
      </c>
      <c r="E809" s="114" t="s">
        <v>1614</v>
      </c>
      <c r="F809" s="162" t="n">
        <v>30820000</v>
      </c>
      <c r="G809" s="0" t="s">
        <v>1638</v>
      </c>
      <c r="H809" s="163" t="n">
        <v>200</v>
      </c>
      <c r="I809" s="162"/>
      <c r="J809" s="0"/>
      <c r="K809" s="0"/>
      <c r="L809" s="0"/>
      <c r="M809" s="0"/>
      <c r="N809" s="0"/>
      <c r="O809" s="0"/>
      <c r="P809" s="0"/>
      <c r="Q809" s="0"/>
      <c r="R809" s="0"/>
      <c r="S809" s="0"/>
      <c r="T809" s="162" t="n">
        <f aca="false">SUM(H809:S809)</f>
        <v>200</v>
      </c>
      <c r="U809" s="164" t="str">
        <f aca="false">CONCATENATE(D809,G809)</f>
        <v>20203PESQUISAS DE PÓS-GRADUAÇÃO DO PIAUÍ FOMENTADAS</v>
      </c>
      <c r="V809" s="162" t="str">
        <f aca="false">VLOOKUP(U809,PRODUTOS!N:O,2,0)</f>
        <v>PESQUISAS DE PÓS-GRADUAÇÃO DO PIAUÍ FOMENTADAS</v>
      </c>
      <c r="W809" s="162" t="str">
        <f aca="false">VLOOKUP(U809,PRODUTOS!N:Q,3,0)</f>
        <v>BOLSAS</v>
      </c>
      <c r="X809" s="162" t="n">
        <f aca="false">VLOOKUP(U809,PRODUTOS!N:Q,4,0)</f>
        <v>50</v>
      </c>
      <c r="Y809" s="165" t="n">
        <f aca="false">X809/T809</f>
        <v>0.25</v>
      </c>
      <c r="Z809" s="162"/>
      <c r="AA809" s="162"/>
      <c r="AB809" s="162"/>
    </row>
    <row r="810" customFormat="false" ht="15" hidden="false" customHeight="false" outlineLevel="0" collapsed="false">
      <c r="A810" s="43" t="n">
        <v>15</v>
      </c>
      <c r="B810" s="1" t="s">
        <v>1615</v>
      </c>
      <c r="C810" s="1" t="n">
        <v>2433</v>
      </c>
      <c r="D810" s="1" t="n">
        <v>20203</v>
      </c>
      <c r="E810" s="114" t="s">
        <v>1614</v>
      </c>
      <c r="F810" s="162" t="n">
        <v>30820000</v>
      </c>
      <c r="G810" s="0" t="s">
        <v>1631</v>
      </c>
      <c r="H810" s="163" t="n">
        <v>400</v>
      </c>
      <c r="I810" s="162"/>
      <c r="J810" s="0"/>
      <c r="K810" s="0"/>
      <c r="L810" s="0"/>
      <c r="M810" s="0"/>
      <c r="N810" s="0"/>
      <c r="O810" s="0"/>
      <c r="P810" s="0"/>
      <c r="Q810" s="0"/>
      <c r="R810" s="0"/>
      <c r="S810" s="0"/>
      <c r="T810" s="162" t="n">
        <f aca="false">SUM(H810:S810)</f>
        <v>400</v>
      </c>
      <c r="U810" s="164" t="str">
        <f aca="false">CONCATENATE(D810,G810)</f>
        <v>20203PROGRAMA DE BOLSAS DE INICIAÇÃO CIENTÍFICA JUNIOR - PIBIC-JR</v>
      </c>
      <c r="V810" s="162" t="str">
        <f aca="false">VLOOKUP(U810,PRODUTOS!N:O,2,0)</f>
        <v>PROGRAMA DE BOLSAS DE INICIAÇÃO CIENTÍFICA JUNIOR - PIBIC-JR</v>
      </c>
      <c r="W810" s="162" t="str">
        <f aca="false">VLOOKUP(U810,PRODUTOS!N:Q,3,0)</f>
        <v>BOLSAS</v>
      </c>
      <c r="X810" s="162" t="n">
        <f aca="false">VLOOKUP(U810,PRODUTOS!N:Q,4,0)</f>
        <v>100</v>
      </c>
      <c r="Y810" s="165" t="n">
        <f aca="false">X810/T810</f>
        <v>0.25</v>
      </c>
      <c r="Z810" s="162"/>
      <c r="AA810" s="162"/>
      <c r="AB810" s="162"/>
    </row>
    <row r="811" customFormat="false" ht="15" hidden="false" customHeight="false" outlineLevel="0" collapsed="false">
      <c r="A811" s="43" t="n">
        <v>15</v>
      </c>
      <c r="B811" s="1" t="s">
        <v>1615</v>
      </c>
      <c r="C811" s="1" t="n">
        <v>2433</v>
      </c>
      <c r="D811" s="1" t="n">
        <v>20203</v>
      </c>
      <c r="E811" s="114" t="s">
        <v>1614</v>
      </c>
      <c r="F811" s="162" t="n">
        <v>30820000</v>
      </c>
      <c r="G811" s="0" t="s">
        <v>1634</v>
      </c>
      <c r="H811" s="163" t="n">
        <v>100</v>
      </c>
      <c r="I811" s="162"/>
      <c r="J811" s="0"/>
      <c r="K811" s="0"/>
      <c r="L811" s="0"/>
      <c r="M811" s="0"/>
      <c r="N811" s="0"/>
      <c r="O811" s="0"/>
      <c r="P811" s="0"/>
      <c r="Q811" s="0"/>
      <c r="R811" s="0"/>
      <c r="S811" s="0"/>
      <c r="T811" s="162" t="n">
        <f aca="false">SUM(H811:S811)</f>
        <v>100</v>
      </c>
      <c r="U811" s="164" t="str">
        <f aca="false">CONCATENATE(D811,G811)</f>
        <v>20203PROGRAMA DESENVOLVIMENTO CIENTIFICO REGIONAL - DCR</v>
      </c>
      <c r="V811" s="162" t="str">
        <f aca="false">VLOOKUP(U811,PRODUTOS!N:O,2,0)</f>
        <v>PROGRAMA DESENVOLVIMENTO CIENTIFICO REGIONAL - DCR</v>
      </c>
      <c r="W811" s="162" t="str">
        <f aca="false">VLOOKUP(U811,PRODUTOS!N:Q,3,0)</f>
        <v>PROJETO DE PESQUISA</v>
      </c>
      <c r="X811" s="162" t="n">
        <f aca="false">VLOOKUP(U811,PRODUTOS!N:Q,4,0)</f>
        <v>25</v>
      </c>
      <c r="Y811" s="165" t="n">
        <f aca="false">X811/T811</f>
        <v>0.25</v>
      </c>
      <c r="Z811" s="162"/>
      <c r="AA811" s="162"/>
      <c r="AB811" s="162"/>
    </row>
    <row r="812" customFormat="false" ht="15" hidden="false" customHeight="false" outlineLevel="0" collapsed="false">
      <c r="A812" s="43" t="n">
        <v>15</v>
      </c>
      <c r="B812" s="1" t="s">
        <v>1615</v>
      </c>
      <c r="C812" s="1" t="n">
        <v>2433</v>
      </c>
      <c r="D812" s="1" t="n">
        <v>20203</v>
      </c>
      <c r="E812" s="114" t="s">
        <v>1614</v>
      </c>
      <c r="F812" s="162" t="n">
        <v>30820000</v>
      </c>
      <c r="G812" s="0" t="s">
        <v>1648</v>
      </c>
      <c r="H812" s="163" t="n">
        <v>20</v>
      </c>
      <c r="I812" s="162"/>
      <c r="J812" s="0"/>
      <c r="K812" s="0"/>
      <c r="L812" s="0"/>
      <c r="M812" s="0"/>
      <c r="N812" s="0"/>
      <c r="O812" s="0"/>
      <c r="P812" s="0"/>
      <c r="Q812" s="0"/>
      <c r="R812" s="0"/>
      <c r="S812" s="0"/>
      <c r="T812" s="162" t="n">
        <f aca="false">SUM(H812:S812)</f>
        <v>20</v>
      </c>
      <c r="U812" s="164" t="str">
        <f aca="false">CONCATENATE(D812,G812)</f>
        <v>20203PROJETOS DE APOIO À CRIAÇÃO E AMPLIAÇÃO DOS PÓLOS DE INOVAÇÃO TECNOLÓGICAS DO PIAUÍ</v>
      </c>
      <c r="V812" s="162" t="str">
        <f aca="false">VLOOKUP(U812,PRODUTOS!N:O,2,0)</f>
        <v>PROJETOS DE APOIO À CRIAÇÃO E AMPLIAÇÃO DOS PÓLOS DE INOVAÇÃO TECNOLÓGICAS DO PIAUÍ</v>
      </c>
      <c r="W812" s="162" t="str">
        <f aca="false">VLOOKUP(U812,PRODUTOS!N:Q,3,0)</f>
        <v>PROJETO DE PESQUISA</v>
      </c>
      <c r="X812" s="162" t="n">
        <f aca="false">VLOOKUP(U812,PRODUTOS!N:Q,4,0)</f>
        <v>5</v>
      </c>
      <c r="Y812" s="165" t="n">
        <f aca="false">X812/T812</f>
        <v>0.25</v>
      </c>
      <c r="Z812" s="162"/>
      <c r="AA812" s="162"/>
      <c r="AB812" s="162"/>
    </row>
    <row r="813" customFormat="false" ht="15" hidden="false" customHeight="false" outlineLevel="0" collapsed="false">
      <c r="A813" s="43" t="n">
        <v>15</v>
      </c>
      <c r="B813" s="1" t="s">
        <v>1639</v>
      </c>
      <c r="C813" s="1" t="n">
        <v>2652</v>
      </c>
      <c r="D813" s="1" t="n">
        <v>20203</v>
      </c>
      <c r="E813" s="114" t="s">
        <v>1614</v>
      </c>
      <c r="F813" s="162" t="n">
        <v>3800000</v>
      </c>
      <c r="G813" s="0" t="s">
        <v>1641</v>
      </c>
      <c r="H813" s="163" t="n">
        <v>100</v>
      </c>
      <c r="I813" s="162"/>
      <c r="J813" s="0"/>
      <c r="K813" s="0"/>
      <c r="L813" s="0"/>
      <c r="M813" s="0"/>
      <c r="N813" s="0"/>
      <c r="O813" s="0"/>
      <c r="P813" s="0"/>
      <c r="Q813" s="0"/>
      <c r="R813" s="0"/>
      <c r="S813" s="0"/>
      <c r="T813" s="162" t="n">
        <f aca="false">SUM(H813:S813)</f>
        <v>100</v>
      </c>
      <c r="U813" s="164" t="str">
        <f aca="false">CONCATENATE(D813,G813)</f>
        <v>20203PROJETOS DE INOVAÇÃO TECNOLÓGICA NO SETOR RURAL PIAUIENSE APOIADOS</v>
      </c>
      <c r="V813" s="162" t="str">
        <f aca="false">VLOOKUP(U813,PRODUTOS!N:O,2,0)</f>
        <v>PROJETOS DE INOVAÇÃO TECNOLÓGICA NO SETOR RURAL PIAUIENSE APOIADOS</v>
      </c>
      <c r="W813" s="162" t="str">
        <f aca="false">VLOOKUP(U813,PRODUTOS!N:Q,3,0)</f>
        <v>PROJETO DE PESQUISA</v>
      </c>
      <c r="X813" s="162" t="n">
        <f aca="false">VLOOKUP(U813,PRODUTOS!N:Q,4,0)</f>
        <v>25</v>
      </c>
      <c r="Y813" s="165" t="n">
        <f aca="false">X813/T813</f>
        <v>0.25</v>
      </c>
      <c r="Z813" s="162"/>
      <c r="AA813" s="162"/>
      <c r="AB813" s="162"/>
    </row>
    <row r="814" customFormat="false" ht="15" hidden="false" customHeight="false" outlineLevel="0" collapsed="false">
      <c r="A814" s="43" t="n">
        <v>15</v>
      </c>
      <c r="B814" s="1" t="s">
        <v>1615</v>
      </c>
      <c r="C814" s="1" t="n">
        <v>2433</v>
      </c>
      <c r="D814" s="1" t="str">
        <f aca="false">LEFT(E814,5)</f>
        <v>20203</v>
      </c>
      <c r="E814" s="114" t="s">
        <v>1614</v>
      </c>
      <c r="F814" s="162" t="n">
        <v>30820000</v>
      </c>
      <c r="G814" s="0" t="s">
        <v>3656</v>
      </c>
      <c r="H814" s="163" t="n">
        <v>10</v>
      </c>
      <c r="I814" s="162"/>
      <c r="J814" s="0"/>
      <c r="K814" s="0"/>
      <c r="L814" s="0"/>
      <c r="M814" s="0"/>
      <c r="N814" s="0"/>
      <c r="O814" s="0"/>
      <c r="P814" s="0"/>
      <c r="Q814" s="0"/>
      <c r="R814" s="0"/>
      <c r="S814" s="0"/>
      <c r="T814" s="162" t="n">
        <f aca="false">SUM(H814:S814)</f>
        <v>10</v>
      </c>
      <c r="U814" s="164" t="str">
        <f aca="false">CONCATENATE(D814,G814)</f>
        <v>20203PROGRAMA DE APOIO A NÚCLEOS DE EXCELÊNCIA - PRONEX</v>
      </c>
      <c r="V814" s="162" t="e">
        <f aca="false">VLOOKUP(U814,PRODUTOS!N:O,2,0)</f>
        <v>#N/A</v>
      </c>
      <c r="W814" s="162" t="e">
        <f aca="false">VLOOKUP(U814,PRODUTOS!N:Q,3,0)</f>
        <v>#N/A</v>
      </c>
      <c r="X814" s="162" t="e">
        <f aca="false">VLOOKUP(U814,PRODUTOS!N:Q,4,0)</f>
        <v>#N/A</v>
      </c>
      <c r="Y814" s="165" t="e">
        <f aca="false">X814/T814</f>
        <v>#N/A</v>
      </c>
      <c r="Z814" s="162"/>
      <c r="AA814" s="162"/>
      <c r="AB814" s="162"/>
    </row>
    <row r="815" customFormat="false" ht="15" hidden="false" customHeight="false" outlineLevel="0" collapsed="false">
      <c r="A815" s="43" t="n">
        <v>15</v>
      </c>
      <c r="B815" s="1" t="s">
        <v>1615</v>
      </c>
      <c r="C815" s="1" t="str">
        <f aca="false">VLOOKUP(B815,'AÇÕES ESTRATÉGICAS'!D:E,2,0)</f>
        <v>2433</v>
      </c>
      <c r="D815" s="1" t="str">
        <f aca="false">LEFT(E815,5)</f>
        <v>20203</v>
      </c>
      <c r="E815" s="114" t="s">
        <v>1614</v>
      </c>
      <c r="F815" s="162" t="n">
        <v>30820000</v>
      </c>
      <c r="G815" s="0" t="s">
        <v>3657</v>
      </c>
      <c r="H815" s="163" t="n">
        <v>100</v>
      </c>
      <c r="I815" s="162"/>
      <c r="J815" s="0"/>
      <c r="K815" s="0"/>
      <c r="L815" s="0"/>
      <c r="M815" s="0"/>
      <c r="N815" s="0"/>
      <c r="O815" s="0"/>
      <c r="P815" s="0"/>
      <c r="Q815" s="0"/>
      <c r="R815" s="0"/>
      <c r="S815" s="0"/>
      <c r="T815" s="162" t="n">
        <f aca="false">SUM(H815:S815)</f>
        <v>100</v>
      </c>
      <c r="U815" s="164" t="str">
        <f aca="false">CONCATENATE(D815,G815)</f>
        <v>20203PESQUISA PARA O SUS: GESTÃO COMPARTILHADA EM SAÚDE - PPSUS</v>
      </c>
      <c r="V815" s="162" t="e">
        <f aca="false">VLOOKUP(U815,PRODUTOS!N:O,2,0)</f>
        <v>#N/A</v>
      </c>
      <c r="W815" s="162" t="e">
        <f aca="false">VLOOKUP(U815,PRODUTOS!N:Q,3,0)</f>
        <v>#N/A</v>
      </c>
      <c r="X815" s="162" t="e">
        <f aca="false">VLOOKUP(U815,PRODUTOS!N:Q,4,0)</f>
        <v>#N/A</v>
      </c>
      <c r="Y815" s="165" t="e">
        <f aca="false">X815/T815</f>
        <v>#N/A</v>
      </c>
      <c r="Z815" s="162"/>
      <c r="AA815" s="162"/>
      <c r="AB815" s="162"/>
    </row>
    <row r="816" customFormat="false" ht="15" hidden="false" customHeight="false" outlineLevel="0" collapsed="false">
      <c r="A816" s="43" t="n">
        <v>15</v>
      </c>
      <c r="B816" s="1" t="s">
        <v>1615</v>
      </c>
      <c r="C816" s="1" t="str">
        <f aca="false">VLOOKUP(B816,'AÇÕES ESTRATÉGICAS'!D:E,2,0)</f>
        <v>2433</v>
      </c>
      <c r="D816" s="1" t="str">
        <f aca="false">LEFT(E816,5)</f>
        <v>20203</v>
      </c>
      <c r="E816" s="114" t="s">
        <v>1614</v>
      </c>
      <c r="F816" s="162" t="n">
        <v>30820000</v>
      </c>
      <c r="G816" s="0" t="s">
        <v>3658</v>
      </c>
      <c r="H816" s="163" t="n">
        <v>100</v>
      </c>
      <c r="I816" s="162"/>
      <c r="J816" s="0"/>
      <c r="K816" s="0"/>
      <c r="L816" s="0"/>
      <c r="M816" s="0"/>
      <c r="N816" s="0"/>
      <c r="O816" s="0"/>
      <c r="P816" s="0"/>
      <c r="Q816" s="0"/>
      <c r="R816" s="0"/>
      <c r="S816" s="0"/>
      <c r="T816" s="162" t="n">
        <f aca="false">SUM(H816:S816)</f>
        <v>100</v>
      </c>
      <c r="U816" s="164" t="str">
        <f aca="false">CONCATENATE(D816,G816)</f>
        <v>20203PROGRAMA DE APOIO A NÚCLEOS EMERGENTES - PRONEM</v>
      </c>
      <c r="V816" s="162" t="e">
        <f aca="false">VLOOKUP(U816,PRODUTOS!N:O,2,0)</f>
        <v>#N/A</v>
      </c>
      <c r="W816" s="162" t="e">
        <f aca="false">VLOOKUP(U816,PRODUTOS!N:Q,3,0)</f>
        <v>#N/A</v>
      </c>
      <c r="X816" s="162" t="e">
        <f aca="false">VLOOKUP(U816,PRODUTOS!N:Q,4,0)</f>
        <v>#N/A</v>
      </c>
      <c r="Y816" s="165" t="e">
        <f aca="false">X816/T816</f>
        <v>#N/A</v>
      </c>
      <c r="Z816" s="162"/>
      <c r="AA816" s="162"/>
      <c r="AB816" s="162"/>
    </row>
    <row r="817" customFormat="false" ht="15" hidden="false" customHeight="false" outlineLevel="0" collapsed="false">
      <c r="A817" s="43" t="n">
        <v>15</v>
      </c>
      <c r="B817" s="1" t="s">
        <v>1615</v>
      </c>
      <c r="C817" s="1" t="str">
        <f aca="false">VLOOKUP(B817,'AÇÕES ESTRATÉGICAS'!D:E,2,0)</f>
        <v>2433</v>
      </c>
      <c r="D817" s="1" t="str">
        <f aca="false">LEFT(E817,5)</f>
        <v>20203</v>
      </c>
      <c r="E817" s="114" t="s">
        <v>1614</v>
      </c>
      <c r="F817" s="162" t="n">
        <v>30820000</v>
      </c>
      <c r="G817" s="0" t="s">
        <v>3659</v>
      </c>
      <c r="H817" s="163" t="n">
        <v>100</v>
      </c>
      <c r="I817" s="162"/>
      <c r="J817" s="0"/>
      <c r="K817" s="0"/>
      <c r="L817" s="0"/>
      <c r="M817" s="0"/>
      <c r="N817" s="0"/>
      <c r="O817" s="0"/>
      <c r="P817" s="0"/>
      <c r="Q817" s="0"/>
      <c r="R817" s="0"/>
      <c r="S817" s="0"/>
      <c r="T817" s="162" t="n">
        <f aca="false">SUM(H817:S817)</f>
        <v>100</v>
      </c>
      <c r="U817" s="164" t="str">
        <f aca="false">CONCATENATE(D817,G817)</f>
        <v>20203PROGRAMA DE INFRAESTRUTURA PARA JOVENS PESQUISADORES NO ESTADO DO PIAUÍ - PPP</v>
      </c>
      <c r="V817" s="162" t="e">
        <f aca="false">VLOOKUP(U817,PRODUTOS!N:O,2,0)</f>
        <v>#N/A</v>
      </c>
      <c r="W817" s="162" t="e">
        <f aca="false">VLOOKUP(U817,PRODUTOS!N:Q,3,0)</f>
        <v>#N/A</v>
      </c>
      <c r="X817" s="162" t="e">
        <f aca="false">VLOOKUP(U817,PRODUTOS!N:Q,4,0)</f>
        <v>#N/A</v>
      </c>
      <c r="Y817" s="165" t="e">
        <f aca="false">X817/T817</f>
        <v>#N/A</v>
      </c>
      <c r="Z817" s="162"/>
      <c r="AA817" s="162"/>
      <c r="AB817" s="162"/>
    </row>
    <row r="818" customFormat="false" ht="15" hidden="false" customHeight="false" outlineLevel="0" collapsed="false">
      <c r="A818" s="43" t="n">
        <v>15</v>
      </c>
      <c r="B818" s="1" t="s">
        <v>1615</v>
      </c>
      <c r="C818" s="1" t="str">
        <f aca="false">VLOOKUP(B818,'AÇÕES ESTRATÉGICAS'!D:E,2,0)</f>
        <v>2433</v>
      </c>
      <c r="D818" s="1" t="str">
        <f aca="false">LEFT(E818,5)</f>
        <v>20203</v>
      </c>
      <c r="E818" s="114" t="s">
        <v>1614</v>
      </c>
      <c r="F818" s="162" t="n">
        <v>57500000</v>
      </c>
      <c r="G818" s="0" t="s">
        <v>1636</v>
      </c>
      <c r="H818" s="163" t="n">
        <v>120</v>
      </c>
      <c r="I818" s="162"/>
      <c r="J818" s="0"/>
      <c r="K818" s="0"/>
      <c r="L818" s="0"/>
      <c r="M818" s="0"/>
      <c r="N818" s="0"/>
      <c r="O818" s="0"/>
      <c r="P818" s="0"/>
      <c r="Q818" s="0"/>
      <c r="R818" s="0"/>
      <c r="S818" s="0"/>
      <c r="T818" s="162" t="n">
        <f aca="false">SUM(H818:S818)</f>
        <v>120</v>
      </c>
      <c r="U818" s="164" t="str">
        <f aca="false">CONCATENATE(D818,G818)</f>
        <v>20203OLIMPÍADAS CIENTÍFICAS E A POPULARIZAÇÃO DA CT&amp;I APOIADAS</v>
      </c>
      <c r="V818" s="162" t="str">
        <f aca="false">VLOOKUP(U818,PRODUTOS!N:O,2,0)</f>
        <v>OLIMPÍADAS CIENTÍFICAS E A POPULARIZAÇÃO DA CT&amp;I APOIADAS</v>
      </c>
      <c r="W818" s="162" t="str">
        <f aca="false">VLOOKUP(U818,PRODUTOS!N:Q,3,0)</f>
        <v>PERCENTUAL</v>
      </c>
      <c r="X818" s="162" t="n">
        <f aca="false">VLOOKUP(U818,PRODUTOS!N:Q,4,0)</f>
        <v>25</v>
      </c>
      <c r="Y818" s="165" t="n">
        <f aca="false">X818/T818</f>
        <v>0.208333333333333</v>
      </c>
      <c r="Z818" s="162"/>
      <c r="AA818" s="162"/>
      <c r="AB818" s="162"/>
    </row>
    <row r="819" customFormat="false" ht="15" hidden="false" customHeight="false" outlineLevel="0" collapsed="false">
      <c r="A819" s="43" t="n">
        <v>15</v>
      </c>
      <c r="B819" s="1" t="s">
        <v>1642</v>
      </c>
      <c r="C819" s="1" t="str">
        <f aca="false">VLOOKUP(B819,'AÇÕES ESTRATÉGICAS'!D:E,2,0)</f>
        <v>2429</v>
      </c>
      <c r="D819" s="1" t="str">
        <f aca="false">LEFT(E819,5)</f>
        <v>20203</v>
      </c>
      <c r="E819" s="114" t="s">
        <v>1614</v>
      </c>
      <c r="F819" s="162" t="n">
        <v>57500000</v>
      </c>
      <c r="G819" s="0" t="s">
        <v>3660</v>
      </c>
      <c r="H819" s="163" t="n">
        <v>200</v>
      </c>
      <c r="I819" s="162"/>
      <c r="J819" s="0"/>
      <c r="K819" s="0"/>
      <c r="L819" s="0"/>
      <c r="M819" s="0"/>
      <c r="N819" s="0"/>
      <c r="O819" s="0"/>
      <c r="P819" s="0"/>
      <c r="Q819" s="0"/>
      <c r="R819" s="0"/>
      <c r="S819" s="0"/>
      <c r="T819" s="162" t="n">
        <f aca="false">SUM(H819:S819)</f>
        <v>200</v>
      </c>
      <c r="U819" s="164" t="str">
        <f aca="false">CONCATENATE(D819,G819)</f>
        <v>20203CENTROS VOCACIONAIS TECNOLÓGICOS (CVT) DO ESTADO APOIADOS E FOMENTADOS</v>
      </c>
      <c r="V819" s="162" t="e">
        <f aca="false">VLOOKUP(U819,PRODUTOS!N:O,2,0)</f>
        <v>#N/A</v>
      </c>
      <c r="W819" s="162" t="e">
        <f aca="false">VLOOKUP(U819,PRODUTOS!N:Q,3,0)</f>
        <v>#N/A</v>
      </c>
      <c r="X819" s="162" t="e">
        <f aca="false">VLOOKUP(U819,PRODUTOS!N:Q,4,0)</f>
        <v>#N/A</v>
      </c>
      <c r="Y819" s="165" t="e">
        <f aca="false">X819/T819</f>
        <v>#N/A</v>
      </c>
      <c r="Z819" s="162"/>
      <c r="AA819" s="162"/>
      <c r="AB819" s="162"/>
    </row>
    <row r="820" customFormat="false" ht="15" hidden="false" customHeight="false" outlineLevel="0" collapsed="false">
      <c r="A820" s="43" t="n">
        <v>15</v>
      </c>
      <c r="B820" s="1" t="s">
        <v>1639</v>
      </c>
      <c r="C820" s="1" t="str">
        <f aca="false">VLOOKUP(B820,'AÇÕES ESTRATÉGICAS'!D:E,2,0)</f>
        <v>2652</v>
      </c>
      <c r="D820" s="1" t="str">
        <f aca="false">LEFT(E820,5)</f>
        <v>20203</v>
      </c>
      <c r="E820" s="114" t="s">
        <v>1614</v>
      </c>
      <c r="F820" s="162" t="n">
        <v>57500000</v>
      </c>
      <c r="G820" s="0" t="s">
        <v>1641</v>
      </c>
      <c r="H820" s="163" t="n">
        <v>200</v>
      </c>
      <c r="I820" s="162"/>
      <c r="J820" s="0"/>
      <c r="K820" s="0"/>
      <c r="L820" s="0"/>
      <c r="M820" s="0"/>
      <c r="N820" s="0"/>
      <c r="O820" s="0"/>
      <c r="P820" s="0"/>
      <c r="Q820" s="0"/>
      <c r="R820" s="0"/>
      <c r="S820" s="0"/>
      <c r="T820" s="162" t="n">
        <f aca="false">SUM(H820:S820)</f>
        <v>200</v>
      </c>
      <c r="U820" s="164" t="str">
        <f aca="false">CONCATENATE(D820,G820)</f>
        <v>20203PROJETOS DE INOVAÇÃO TECNOLÓGICA NO SETOR RURAL PIAUIENSE APOIADOS</v>
      </c>
      <c r="V820" s="162" t="str">
        <f aca="false">VLOOKUP(U820,PRODUTOS!N:O,2,0)</f>
        <v>PROJETOS DE INOVAÇÃO TECNOLÓGICA NO SETOR RURAL PIAUIENSE APOIADOS</v>
      </c>
      <c r="W820" s="162" t="str">
        <f aca="false">VLOOKUP(U820,PRODUTOS!N:Q,3,0)</f>
        <v>PROJETO DE PESQUISA</v>
      </c>
      <c r="X820" s="162" t="n">
        <f aca="false">VLOOKUP(U820,PRODUTOS!N:Q,4,0)</f>
        <v>25</v>
      </c>
      <c r="Y820" s="165" t="n">
        <f aca="false">X820/T820</f>
        <v>0.125</v>
      </c>
      <c r="Z820" s="162"/>
      <c r="AA820" s="162"/>
      <c r="AB820" s="162"/>
    </row>
    <row r="821" customFormat="false" ht="15" hidden="false" customHeight="false" outlineLevel="0" collapsed="false">
      <c r="A821" s="43" t="n">
        <v>15</v>
      </c>
      <c r="B821" s="1" t="s">
        <v>1639</v>
      </c>
      <c r="C821" s="1" t="str">
        <f aca="false">VLOOKUP(B821,'AÇÕES ESTRATÉGICAS'!D:E,2,0)</f>
        <v>2652</v>
      </c>
      <c r="D821" s="1" t="str">
        <f aca="false">LEFT(E821,5)</f>
        <v>20203</v>
      </c>
      <c r="E821" s="114" t="s">
        <v>1614</v>
      </c>
      <c r="F821" s="162" t="n">
        <v>57500000</v>
      </c>
      <c r="G821" s="0" t="s">
        <v>1637</v>
      </c>
      <c r="H821" s="163" t="n">
        <v>200</v>
      </c>
      <c r="I821" s="162"/>
      <c r="J821" s="0"/>
      <c r="K821" s="0"/>
      <c r="L821" s="0"/>
      <c r="M821" s="0"/>
      <c r="N821" s="0"/>
      <c r="O821" s="0"/>
      <c r="P821" s="0"/>
      <c r="Q821" s="0"/>
      <c r="R821" s="0"/>
      <c r="S821" s="0"/>
      <c r="T821" s="162" t="n">
        <f aca="false">SUM(H821:S821)</f>
        <v>200</v>
      </c>
      <c r="U821" s="164" t="str">
        <f aca="false">CONCATENATE(D821,G821)</f>
        <v>20203PERIÓDICOS CIENTÍFICOS DAS INSTITUIÇÕES DE ENSINO A PESQUISA DO PIAUÍ APOIADOS EM SUA CONSOLIDAÇÃO</v>
      </c>
      <c r="V821" s="162" t="str">
        <f aca="false">VLOOKUP(U821,PRODUTOS!N:O,2,0)</f>
        <v>PERIÓDICOS CIENTÍFICOS DAS INSTITUIÇÕES DE ENSINO A PESQUISA DO PIAUÍ APOIADOS EM SUA CONSOLIDAÇÃO</v>
      </c>
      <c r="W821" s="162" t="str">
        <f aca="false">VLOOKUP(U821,PRODUTOS!N:Q,3,0)</f>
        <v>PROJETO DE PESQUISA</v>
      </c>
      <c r="X821" s="162" t="n">
        <f aca="false">VLOOKUP(U821,PRODUTOS!N:Q,4,0)</f>
        <v>25</v>
      </c>
      <c r="Y821" s="165" t="n">
        <f aca="false">X821/T821</f>
        <v>0.125</v>
      </c>
      <c r="Z821" s="162"/>
      <c r="AA821" s="162"/>
      <c r="AB821" s="162"/>
    </row>
    <row r="822" customFormat="false" ht="15" hidden="false" customHeight="false" outlineLevel="0" collapsed="false">
      <c r="A822" s="43" t="n">
        <v>15</v>
      </c>
      <c r="B822" s="1" t="s">
        <v>3418</v>
      </c>
      <c r="C822" s="1" t="str">
        <f aca="false">VLOOKUP(B822,'AÇÕES ESTRATÉGICAS'!D:E,2,0)</f>
        <v>2584</v>
      </c>
      <c r="D822" s="1" t="str">
        <f aca="false">LEFT(E822,5)</f>
        <v>20203</v>
      </c>
      <c r="E822" s="114" t="s">
        <v>1614</v>
      </c>
      <c r="F822" s="162" t="n">
        <v>57500000</v>
      </c>
      <c r="G822" s="0" t="s">
        <v>1640</v>
      </c>
      <c r="H822" s="163" t="n">
        <v>400</v>
      </c>
      <c r="I822" s="162"/>
      <c r="J822" s="0"/>
      <c r="K822" s="0"/>
      <c r="L822" s="0"/>
      <c r="M822" s="0"/>
      <c r="N822" s="0"/>
      <c r="O822" s="0"/>
      <c r="P822" s="0"/>
      <c r="Q822" s="0"/>
      <c r="R822" s="0"/>
      <c r="S822" s="0"/>
      <c r="T822" s="162" t="n">
        <f aca="false">SUM(H822:S822)</f>
        <v>400</v>
      </c>
      <c r="U822" s="164" t="str">
        <f aca="false">CONCATENATE(D822,G822)</f>
        <v>20203ESTUDANTES DA REDE PÚBLICA DE ESCOLAS PROFISSIONALIZANTES AGRÍCOLAS DO SETOR RURAL APOIADOS</v>
      </c>
      <c r="V822" s="162" t="str">
        <f aca="false">VLOOKUP(U822,PRODUTOS!N:O,2,0)</f>
        <v>ESTUDANTES DA REDE PÚBLICA DE ESCOLAS PROFISSIONALIZANTES AGRÍCOLAS DO SETOR RURAL APOIADOS</v>
      </c>
      <c r="W822" s="162" t="str">
        <f aca="false">VLOOKUP(U822,PRODUTOS!N:Q,3,0)</f>
        <v>BOLSAS</v>
      </c>
      <c r="X822" s="162" t="n">
        <f aca="false">VLOOKUP(U822,PRODUTOS!N:Q,4,0)</f>
        <v>50</v>
      </c>
      <c r="Y822" s="165" t="n">
        <f aca="false">X822/T822</f>
        <v>0.125</v>
      </c>
      <c r="Z822" s="162"/>
      <c r="AA822" s="162"/>
      <c r="AB822" s="162"/>
    </row>
    <row r="823" customFormat="false" ht="15" hidden="false" customHeight="false" outlineLevel="0" collapsed="false">
      <c r="A823" s="43" t="n">
        <v>15</v>
      </c>
      <c r="B823" s="1" t="s">
        <v>1615</v>
      </c>
      <c r="C823" s="1" t="str">
        <f aca="false">VLOOKUP(B823,'AÇÕES ESTRATÉGICAS'!D:E,2,0)</f>
        <v>2433</v>
      </c>
      <c r="D823" s="1" t="str">
        <f aca="false">LEFT(E823,5)</f>
        <v>20203</v>
      </c>
      <c r="E823" s="114" t="s">
        <v>1614</v>
      </c>
      <c r="F823" s="162" t="n">
        <v>57500000</v>
      </c>
      <c r="G823" s="0" t="s">
        <v>1626</v>
      </c>
      <c r="H823" s="163" t="n">
        <v>400</v>
      </c>
      <c r="I823" s="162"/>
      <c r="J823" s="0"/>
      <c r="K823" s="0"/>
      <c r="L823" s="0"/>
      <c r="M823" s="0"/>
      <c r="N823" s="0"/>
      <c r="O823" s="0"/>
      <c r="P823" s="0"/>
      <c r="Q823" s="0"/>
      <c r="R823" s="0"/>
      <c r="S823" s="0"/>
      <c r="T823" s="162" t="n">
        <f aca="false">SUM(H823:S823)</f>
        <v>400</v>
      </c>
      <c r="U823" s="164" t="str">
        <f aca="false">CONCATENATE(D823,G823)</f>
        <v>20203FOMENTO A PESQUISA CIENTIFICA, TECNOLOGIA E DE INOVAÇÃO REALIZADA</v>
      </c>
      <c r="V823" s="162" t="str">
        <f aca="false">VLOOKUP(U823,PRODUTOS!N:O,2,0)</f>
        <v>FOMENTO A PESQUISA CIENTIFICA, TECNOLOGIA E DE INOVAÇÃO REALIZADA</v>
      </c>
      <c r="W823" s="162" t="str">
        <f aca="false">VLOOKUP(U823,PRODUTOS!N:Q,3,0)</f>
        <v>PROJETO DE PESQUISA</v>
      </c>
      <c r="X823" s="162" t="n">
        <f aca="false">VLOOKUP(U823,PRODUTOS!N:Q,4,0)</f>
        <v>50</v>
      </c>
      <c r="Y823" s="165" t="n">
        <f aca="false">X823/T823</f>
        <v>0.125</v>
      </c>
      <c r="Z823" s="162"/>
      <c r="AA823" s="162"/>
      <c r="AB823" s="162"/>
    </row>
    <row r="824" customFormat="false" ht="15" hidden="false" customHeight="false" outlineLevel="0" collapsed="false">
      <c r="A824" s="43" t="n">
        <v>15</v>
      </c>
      <c r="B824" s="1" t="s">
        <v>1642</v>
      </c>
      <c r="C824" s="1" t="str">
        <f aca="false">VLOOKUP(B824,'AÇÕES ESTRATÉGICAS'!D:E,2,0)</f>
        <v>2429</v>
      </c>
      <c r="D824" s="1" t="str">
        <f aca="false">LEFT(E824,5)</f>
        <v>20203</v>
      </c>
      <c r="E824" s="114" t="s">
        <v>1614</v>
      </c>
      <c r="F824" s="162" t="n">
        <v>57500000</v>
      </c>
      <c r="G824" s="0" t="s">
        <v>1645</v>
      </c>
      <c r="H824" s="163" t="n">
        <v>400</v>
      </c>
      <c r="I824" s="162"/>
      <c r="J824" s="0"/>
      <c r="K824" s="0"/>
      <c r="L824" s="0"/>
      <c r="M824" s="0"/>
      <c r="N824" s="0"/>
      <c r="O824" s="0"/>
      <c r="P824" s="0"/>
      <c r="Q824" s="0"/>
      <c r="R824" s="0"/>
      <c r="S824" s="0"/>
      <c r="T824" s="162" t="n">
        <f aca="false">SUM(H824:S824)</f>
        <v>400</v>
      </c>
      <c r="U824" s="164" t="str">
        <f aca="false">CONCATENATE(D824,G824)</f>
        <v>20203PESQUISA CIENTÍFICA NOS CAMPOS DA ROBÓTICA, TECNOLOGIAS SOCIAIS, INCUBADORAS, EMPREENDIMENTOS SOLIDÁRIOS E STARTUPS APOIADOS</v>
      </c>
      <c r="V824" s="162" t="str">
        <f aca="false">VLOOKUP(U824,PRODUTOS!N:O,2,0)</f>
        <v>PESQUISA CIENTÍFICA NOS CAMPOS DA ROBÓTICA, TECNOLOGIAS SOCIAIS, INCUBADORAS, EMPREENDIMENTOS SOLIDÁRIOS E STARTUPS APOIADOS</v>
      </c>
      <c r="W824" s="162" t="str">
        <f aca="false">VLOOKUP(U824,PRODUTOS!N:Q,3,0)</f>
        <v>PROJETOS</v>
      </c>
      <c r="X824" s="162" t="n">
        <f aca="false">VLOOKUP(U824,PRODUTOS!N:Q,4,0)</f>
        <v>50</v>
      </c>
      <c r="Y824" s="165" t="n">
        <f aca="false">X824/T824</f>
        <v>0.125</v>
      </c>
      <c r="Z824" s="162"/>
      <c r="AA824" s="162"/>
      <c r="AB824" s="162"/>
    </row>
    <row r="825" customFormat="false" ht="15" hidden="false" customHeight="false" outlineLevel="0" collapsed="false">
      <c r="A825" s="43" t="n">
        <v>90</v>
      </c>
      <c r="B825" s="1" t="s">
        <v>1629</v>
      </c>
      <c r="C825" s="1" t="n">
        <v>2498</v>
      </c>
      <c r="D825" s="1" t="n">
        <v>20203</v>
      </c>
      <c r="E825" s="114" t="s">
        <v>1614</v>
      </c>
      <c r="F825" s="162" t="n">
        <v>12800000</v>
      </c>
      <c r="G825" s="0" t="s">
        <v>1646</v>
      </c>
      <c r="H825" s="163" t="n">
        <v>50</v>
      </c>
      <c r="I825" s="162"/>
      <c r="J825" s="0"/>
      <c r="K825" s="0"/>
      <c r="L825" s="0"/>
      <c r="M825" s="0"/>
      <c r="N825" s="0"/>
      <c r="O825" s="0"/>
      <c r="P825" s="0"/>
      <c r="Q825" s="0"/>
      <c r="R825" s="0"/>
      <c r="S825" s="0"/>
      <c r="T825" s="162" t="n">
        <f aca="false">SUM(H825:S825)</f>
        <v>50</v>
      </c>
      <c r="U825" s="164" t="str">
        <f aca="false">CONCATENATE(D825,G825)</f>
        <v>20203CAPACITAÇÃO DOS SERVIDORES</v>
      </c>
      <c r="V825" s="162" t="str">
        <f aca="false">VLOOKUP(U825,PRODUTOS!N:O,2,0)</f>
        <v>CAPACITAÇÃO DOS SERVIDORES</v>
      </c>
      <c r="W825" s="162" t="str">
        <f aca="false">VLOOKUP(U825,PRODUTOS!N:Q,3,0)</f>
        <v>SERVIDOR CAPACITADO</v>
      </c>
      <c r="X825" s="162" t="n">
        <f aca="false">VLOOKUP(U825,PRODUTOS!N:Q,4,0)</f>
        <v>10</v>
      </c>
      <c r="Y825" s="165" t="n">
        <f aca="false">X825/T825</f>
        <v>0.2</v>
      </c>
      <c r="Z825" s="162"/>
      <c r="AA825" s="162"/>
      <c r="AB825" s="162"/>
    </row>
    <row r="826" customFormat="false" ht="15" hidden="false" customHeight="false" outlineLevel="0" collapsed="false">
      <c r="A826" s="43" t="n">
        <v>90</v>
      </c>
      <c r="B826" s="1" t="s">
        <v>1629</v>
      </c>
      <c r="C826" s="1" t="n">
        <v>2498</v>
      </c>
      <c r="D826" s="1" t="n">
        <v>20203</v>
      </c>
      <c r="E826" s="114" t="s">
        <v>1614</v>
      </c>
      <c r="F826" s="162" t="n">
        <v>12800000</v>
      </c>
      <c r="G826" s="0" t="s">
        <v>259</v>
      </c>
      <c r="H826" s="163" t="n">
        <v>100</v>
      </c>
      <c r="I826" s="162"/>
      <c r="J826" s="0"/>
      <c r="K826" s="0"/>
      <c r="L826" s="0"/>
      <c r="M826" s="0"/>
      <c r="N826" s="0"/>
      <c r="O826" s="0"/>
      <c r="P826" s="0"/>
      <c r="Q826" s="0"/>
      <c r="R826" s="0"/>
      <c r="S826" s="0"/>
      <c r="T826" s="162" t="n">
        <f aca="false">SUM(H826:S826)</f>
        <v>100</v>
      </c>
      <c r="U826" s="164" t="str">
        <f aca="false">CONCATENATE(D826,G826)</f>
        <v>20203GESTÃO ADMINISTRATIVA MELHORADA</v>
      </c>
      <c r="V826" s="162" t="str">
        <f aca="false">VLOOKUP(U826,PRODUTOS!N:O,2,0)</f>
        <v>GESTÃO ADMINISTRATIVA MELHORADA</v>
      </c>
      <c r="W826" s="162" t="str">
        <f aca="false">VLOOKUP(U826,PRODUTOS!N:Q,3,0)</f>
        <v>PERCENTUAL</v>
      </c>
      <c r="X826" s="162" t="n">
        <f aca="false">VLOOKUP(U826,PRODUTOS!N:Q,4,0)</f>
        <v>25</v>
      </c>
      <c r="Y826" s="165" t="n">
        <f aca="false">X826/T826</f>
        <v>0.25</v>
      </c>
      <c r="Z826" s="162"/>
      <c r="AA826" s="162"/>
      <c r="AB826" s="162"/>
    </row>
    <row r="827" customFormat="false" ht="15" hidden="false" customHeight="false" outlineLevel="0" collapsed="false">
      <c r="A827" s="43" t="n">
        <v>90</v>
      </c>
      <c r="B827" s="1" t="s">
        <v>1629</v>
      </c>
      <c r="C827" s="1" t="n">
        <v>2498</v>
      </c>
      <c r="D827" s="1" t="n">
        <v>20203</v>
      </c>
      <c r="E827" s="114" t="s">
        <v>1614</v>
      </c>
      <c r="F827" s="162" t="n">
        <v>12800000</v>
      </c>
      <c r="G827" s="0" t="s">
        <v>1628</v>
      </c>
      <c r="H827" s="163" t="n">
        <v>50</v>
      </c>
      <c r="I827" s="162"/>
      <c r="J827" s="0"/>
      <c r="K827" s="0"/>
      <c r="L827" s="0"/>
      <c r="M827" s="0"/>
      <c r="N827" s="0"/>
      <c r="O827" s="0"/>
      <c r="P827" s="0"/>
      <c r="Q827" s="0"/>
      <c r="R827" s="0"/>
      <c r="S827" s="0"/>
      <c r="T827" s="162" t="n">
        <f aca="false">SUM(H827:S827)</f>
        <v>50</v>
      </c>
      <c r="U827" s="164" t="str">
        <f aca="false">CONCATENATE(D827,G827)</f>
        <v>20203MODERNIZAÇÃO DA INFRAESTRUTURA</v>
      </c>
      <c r="V827" s="162" t="str">
        <f aca="false">VLOOKUP(U827,PRODUTOS!N:O,2,0)</f>
        <v>MODERNIZAÇÃO DA INFRAESTRUTURA</v>
      </c>
      <c r="W827" s="162" t="str">
        <f aca="false">VLOOKUP(U827,PRODUTOS!N:Q,3,0)</f>
        <v>% EXECUTADO</v>
      </c>
      <c r="X827" s="162" t="n">
        <f aca="false">VLOOKUP(U827,PRODUTOS!N:Q,4,0)</f>
        <v>5</v>
      </c>
      <c r="Y827" s="165" t="n">
        <f aca="false">X827/T827</f>
        <v>0.1</v>
      </c>
      <c r="Z827" s="162"/>
      <c r="AA827" s="162"/>
      <c r="AB827" s="162"/>
    </row>
    <row r="828" customFormat="false" ht="15" hidden="false" customHeight="false" outlineLevel="0" collapsed="false">
      <c r="A828" s="43" t="n">
        <v>90</v>
      </c>
      <c r="B828" s="1" t="s">
        <v>1629</v>
      </c>
      <c r="C828" s="1" t="n">
        <v>2498</v>
      </c>
      <c r="D828" s="1" t="n">
        <v>20203</v>
      </c>
      <c r="E828" s="114" t="s">
        <v>1614</v>
      </c>
      <c r="F828" s="162" t="n">
        <v>12800000</v>
      </c>
      <c r="G828" s="0" t="s">
        <v>2678</v>
      </c>
      <c r="H828" s="163" t="n">
        <v>1</v>
      </c>
      <c r="I828" s="162"/>
      <c r="J828" s="0"/>
      <c r="K828" s="0"/>
      <c r="L828" s="0"/>
      <c r="M828" s="0"/>
      <c r="N828" s="0"/>
      <c r="O828" s="0"/>
      <c r="P828" s="0"/>
      <c r="Q828" s="0"/>
      <c r="R828" s="0"/>
      <c r="S828" s="0"/>
      <c r="T828" s="162" t="n">
        <f aca="false">SUM(H828:S828)</f>
        <v>1</v>
      </c>
      <c r="U828" s="164" t="str">
        <f aca="false">CONCATENATE(D828,G828)</f>
        <v>20203REALIZAÇÃO DE CONCURSO PÚBLICO</v>
      </c>
      <c r="V828" s="162" t="e">
        <f aca="false">VLOOKUP(U828,PRODUTOS!N:O,2,0)</f>
        <v>#N/A</v>
      </c>
      <c r="W828" s="162" t="e">
        <f aca="false">VLOOKUP(U828,PRODUTOS!N:Q,3,0)</f>
        <v>#N/A</v>
      </c>
      <c r="X828" s="162" t="e">
        <f aca="false">VLOOKUP(U828,PRODUTOS!N:Q,4,0)</f>
        <v>#N/A</v>
      </c>
      <c r="Y828" s="165" t="e">
        <f aca="false">X828/T828</f>
        <v>#N/A</v>
      </c>
      <c r="Z828" s="162"/>
      <c r="AA828" s="162"/>
      <c r="AB828" s="162"/>
    </row>
    <row r="829" customFormat="false" ht="15" hidden="false" customHeight="false" outlineLevel="0" collapsed="false">
      <c r="A829" s="43" t="n">
        <v>1</v>
      </c>
      <c r="B829" s="1" t="s">
        <v>1651</v>
      </c>
      <c r="C829" s="1" t="n">
        <v>2108</v>
      </c>
      <c r="D829" s="1" t="n">
        <v>20205</v>
      </c>
      <c r="E829" s="114" t="s">
        <v>1650</v>
      </c>
      <c r="F829" s="162" t="n">
        <v>1870000</v>
      </c>
      <c r="G829" s="0" t="s">
        <v>1655</v>
      </c>
      <c r="H829" s="163" t="n">
        <v>3</v>
      </c>
      <c r="I829" s="162"/>
      <c r="J829" s="0"/>
      <c r="K829" s="0"/>
      <c r="L829" s="0"/>
      <c r="M829" s="0"/>
      <c r="N829" s="0"/>
      <c r="O829" s="0"/>
      <c r="P829" s="0"/>
      <c r="Q829" s="0"/>
      <c r="R829" s="0"/>
      <c r="S829" s="0"/>
      <c r="T829" s="162" t="n">
        <f aca="false">SUM(H829:S829)</f>
        <v>3</v>
      </c>
      <c r="U829" s="164" t="str">
        <f aca="false">CONCATENATE(D829,G829)</f>
        <v>20205IMEPI MÓVEL</v>
      </c>
      <c r="V829" s="162" t="str">
        <f aca="false">VLOOKUP(U829,PRODUTOS!N:O,2,0)</f>
        <v>IMEPI MÓVEL</v>
      </c>
      <c r="W829" s="162" t="str">
        <f aca="false">VLOOKUP(U829,PRODUTOS!N:Q,3,0)</f>
        <v>UNIDADE</v>
      </c>
      <c r="X829" s="162" t="n">
        <f aca="false">VLOOKUP(U829,PRODUTOS!N:Q,4,0)</f>
        <v>2</v>
      </c>
      <c r="Y829" s="165" t="n">
        <f aca="false">X829/T829</f>
        <v>0.666666666666667</v>
      </c>
      <c r="Z829" s="162"/>
      <c r="AA829" s="162"/>
      <c r="AB829" s="162"/>
    </row>
    <row r="830" customFormat="false" ht="15" hidden="false" customHeight="false" outlineLevel="0" collapsed="false">
      <c r="A830" s="43" t="n">
        <v>1</v>
      </c>
      <c r="B830" s="1" t="s">
        <v>1651</v>
      </c>
      <c r="C830" s="1" t="n">
        <v>2108</v>
      </c>
      <c r="D830" s="1" t="n">
        <v>20205</v>
      </c>
      <c r="E830" s="114" t="s">
        <v>1650</v>
      </c>
      <c r="F830" s="162" t="n">
        <v>1870000</v>
      </c>
      <c r="G830" s="0" t="s">
        <v>1658</v>
      </c>
      <c r="H830" s="166"/>
      <c r="I830" s="162"/>
      <c r="J830" s="0"/>
      <c r="K830" s="0"/>
      <c r="L830" s="0"/>
      <c r="M830" s="0"/>
      <c r="N830" s="0"/>
      <c r="O830" s="0"/>
      <c r="P830" s="162" t="n">
        <v>1</v>
      </c>
      <c r="Q830" s="0"/>
      <c r="R830" s="0"/>
      <c r="S830" s="0"/>
      <c r="T830" s="162" t="n">
        <f aca="false">SUM(H830:S830)</f>
        <v>1</v>
      </c>
      <c r="U830" s="164" t="str">
        <f aca="false">CONCATENATE(D830,G830)</f>
        <v>20205NOVA AGÊNCIA REGIONAL IMPLANTADA</v>
      </c>
      <c r="V830" s="162" t="str">
        <f aca="false">VLOOKUP(U830,PRODUTOS!N:O,2,0)</f>
        <v>NOVA AGÊNCIA REGIONAL IMPLANTADA</v>
      </c>
      <c r="W830" s="162" t="str">
        <f aca="false">VLOOKUP(U830,PRODUTOS!N:Q,3,0)</f>
        <v>UNIDADE</v>
      </c>
      <c r="X830" s="162" t="n">
        <f aca="false">VLOOKUP(U830,PRODUTOS!N:Q,4,0)</f>
        <v>1</v>
      </c>
      <c r="Y830" s="165" t="n">
        <f aca="false">X830/T830</f>
        <v>1</v>
      </c>
      <c r="Z830" s="162"/>
      <c r="AA830" s="162"/>
      <c r="AB830" s="162"/>
    </row>
    <row r="831" customFormat="false" ht="15" hidden="false" customHeight="false" outlineLevel="0" collapsed="false">
      <c r="A831" s="43" t="n">
        <v>1</v>
      </c>
      <c r="B831" s="1" t="s">
        <v>1651</v>
      </c>
      <c r="C831" s="1" t="n">
        <v>2108</v>
      </c>
      <c r="D831" s="1" t="n">
        <v>20205</v>
      </c>
      <c r="E831" s="114" t="s">
        <v>1650</v>
      </c>
      <c r="F831" s="162" t="n">
        <v>1870000</v>
      </c>
      <c r="G831" s="0" t="s">
        <v>1652</v>
      </c>
      <c r="H831" s="166"/>
      <c r="I831" s="162"/>
      <c r="J831" s="0"/>
      <c r="K831" s="0"/>
      <c r="L831" s="162" t="n">
        <v>1</v>
      </c>
      <c r="M831" s="0"/>
      <c r="N831" s="0"/>
      <c r="O831" s="0"/>
      <c r="P831" s="0"/>
      <c r="Q831" s="0"/>
      <c r="R831" s="0"/>
      <c r="S831" s="0"/>
      <c r="T831" s="162" t="n">
        <f aca="false">SUM(H831:S831)</f>
        <v>1</v>
      </c>
      <c r="U831" s="164" t="str">
        <f aca="false">CONCATENATE(D831,G831)</f>
        <v>20205REFEITÓRIO NA SEDE CONSTRUÍDO</v>
      </c>
      <c r="V831" s="162" t="str">
        <f aca="false">VLOOKUP(U831,PRODUTOS!N:O,2,0)</f>
        <v>REFEITÓRIO NA SEDE CONSTRUÍDO</v>
      </c>
      <c r="W831" s="162" t="str">
        <f aca="false">VLOOKUP(U831,PRODUTOS!N:Q,3,0)</f>
        <v>OBRA</v>
      </c>
      <c r="X831" s="162" t="n">
        <f aca="false">VLOOKUP(U831,PRODUTOS!N:Q,4,0)</f>
        <v>1</v>
      </c>
      <c r="Y831" s="165" t="n">
        <f aca="false">X831/T831</f>
        <v>1</v>
      </c>
      <c r="Z831" s="162"/>
      <c r="AA831" s="162"/>
      <c r="AB831" s="162"/>
    </row>
    <row r="832" customFormat="false" ht="15" hidden="false" customHeight="false" outlineLevel="0" collapsed="false">
      <c r="A832" s="43" t="n">
        <v>1</v>
      </c>
      <c r="B832" s="1" t="s">
        <v>1651</v>
      </c>
      <c r="C832" s="1" t="n">
        <v>2108</v>
      </c>
      <c r="D832" s="1" t="n">
        <v>20205</v>
      </c>
      <c r="E832" s="114" t="s">
        <v>1650</v>
      </c>
      <c r="F832" s="162" t="n">
        <v>1870000</v>
      </c>
      <c r="G832" s="0" t="s">
        <v>1664</v>
      </c>
      <c r="H832" s="166"/>
      <c r="I832" s="162"/>
      <c r="J832" s="0"/>
      <c r="K832" s="0"/>
      <c r="L832" s="162" t="n">
        <v>2</v>
      </c>
      <c r="M832" s="0"/>
      <c r="N832" s="0"/>
      <c r="O832" s="0"/>
      <c r="P832" s="0"/>
      <c r="Q832" s="0"/>
      <c r="R832" s="0"/>
      <c r="S832" s="0"/>
      <c r="T832" s="162" t="n">
        <f aca="false">SUM(H832:S832)</f>
        <v>2</v>
      </c>
      <c r="U832" s="164" t="str">
        <f aca="false">CONCATENATE(D832,G832)</f>
        <v>20205REFORMA E AMPLIAÇÃO DAS INSTALAÇÕES DO IMEPI REALIZADA</v>
      </c>
      <c r="V832" s="162" t="str">
        <f aca="false">VLOOKUP(U832,PRODUTOS!N:O,2,0)</f>
        <v>REFORMA E AMPLIAÇÃO DAS INSTALAÇÕES DO IMEPI REALIZADA</v>
      </c>
      <c r="W832" s="162" t="str">
        <f aca="false">VLOOKUP(U832,PRODUTOS!N:Q,3,0)</f>
        <v>OBRA</v>
      </c>
      <c r="X832" s="162" t="n">
        <f aca="false">VLOOKUP(U832,PRODUTOS!N:Q,4,0)</f>
        <v>2</v>
      </c>
      <c r="Y832" s="165" t="n">
        <f aca="false">X832/T832</f>
        <v>1</v>
      </c>
      <c r="Z832" s="162"/>
      <c r="AA832" s="162"/>
      <c r="AB832" s="162"/>
    </row>
    <row r="833" customFormat="false" ht="15" hidden="false" customHeight="false" outlineLevel="0" collapsed="false">
      <c r="A833" s="43" t="n">
        <v>1</v>
      </c>
      <c r="B833" s="1" t="s">
        <v>1651</v>
      </c>
      <c r="C833" s="1" t="n">
        <v>2108</v>
      </c>
      <c r="D833" s="1" t="n">
        <v>20205</v>
      </c>
      <c r="E833" s="114" t="s">
        <v>1650</v>
      </c>
      <c r="F833" s="162" t="n">
        <v>1870000</v>
      </c>
      <c r="G833" s="0" t="s">
        <v>1661</v>
      </c>
      <c r="H833" s="166"/>
      <c r="I833" s="162"/>
      <c r="J833" s="0"/>
      <c r="K833" s="0"/>
      <c r="L833" s="162" t="n">
        <v>1</v>
      </c>
      <c r="M833" s="0"/>
      <c r="N833" s="0"/>
      <c r="O833" s="0"/>
      <c r="P833" s="0"/>
      <c r="Q833" s="0"/>
      <c r="R833" s="0"/>
      <c r="S833" s="0"/>
      <c r="T833" s="162" t="n">
        <f aca="false">SUM(H833:S833)</f>
        <v>1</v>
      </c>
      <c r="U833" s="164" t="str">
        <f aca="false">CONCATENATE(D833,G833)</f>
        <v>20205SERVIÇOS INFORMATIZADOS DE QUALIDADE</v>
      </c>
      <c r="V833" s="162" t="str">
        <f aca="false">VLOOKUP(U833,PRODUTOS!N:O,2,0)</f>
        <v>SERVIÇOS INFORMATIZADOS DE QUALIDADE</v>
      </c>
      <c r="W833" s="162" t="str">
        <f aca="false">VLOOKUP(U833,PRODUTOS!N:Q,3,0)</f>
        <v>UNIDADE</v>
      </c>
      <c r="X833" s="162" t="n">
        <f aca="false">VLOOKUP(U833,PRODUTOS!N:Q,4,0)</f>
        <v>1</v>
      </c>
      <c r="Y833" s="165" t="n">
        <f aca="false">X833/T833</f>
        <v>1</v>
      </c>
      <c r="Z833" s="162"/>
      <c r="AA833" s="162"/>
      <c r="AB833" s="162"/>
    </row>
    <row r="834" customFormat="false" ht="15" hidden="false" customHeight="false" outlineLevel="0" collapsed="false">
      <c r="A834" s="43" t="n">
        <v>27</v>
      </c>
      <c r="B834" s="1" t="s">
        <v>1666</v>
      </c>
      <c r="C834" s="1" t="n">
        <v>2673</v>
      </c>
      <c r="D834" s="1" t="n">
        <v>20205</v>
      </c>
      <c r="E834" s="114" t="s">
        <v>1650</v>
      </c>
      <c r="F834" s="162" t="n">
        <v>6600000</v>
      </c>
      <c r="G834" s="0" t="s">
        <v>1674</v>
      </c>
      <c r="H834" s="163" t="n">
        <v>9700</v>
      </c>
      <c r="I834" s="162"/>
      <c r="J834" s="0"/>
      <c r="K834" s="0"/>
      <c r="L834" s="0"/>
      <c r="M834" s="0"/>
      <c r="N834" s="0"/>
      <c r="O834" s="0"/>
      <c r="P834" s="0"/>
      <c r="Q834" s="0"/>
      <c r="R834" s="0"/>
      <c r="S834" s="0"/>
      <c r="T834" s="162" t="n">
        <f aca="false">SUM(H834:S834)</f>
        <v>9700</v>
      </c>
      <c r="U834" s="164" t="str">
        <f aca="false">CONCATENATE(D834,G834)</f>
        <v>20205FISCALIZAÇÃO DE CARGAS SÓLIDAS E VERIFICAÇÃO DE TAXÍMETROS REALIZADAS</v>
      </c>
      <c r="V834" s="162" t="str">
        <f aca="false">VLOOKUP(U834,PRODUTOS!N:O,2,0)</f>
        <v>FISCALIZAÇÃO DE CARGAS SÓLIDAS E VERIFICAÇÃO DE TAXÍMETROS REALIZADAS</v>
      </c>
      <c r="W834" s="162" t="str">
        <f aca="false">VLOOKUP(U834,PRODUTOS!N:Q,3,0)</f>
        <v>FISCALIZAÇÕES</v>
      </c>
      <c r="X834" s="162" t="n">
        <f aca="false">VLOOKUP(U834,PRODUTOS!N:Q,4,0)</f>
        <v>2425</v>
      </c>
      <c r="Y834" s="165" t="n">
        <f aca="false">X834/T834</f>
        <v>0.25</v>
      </c>
      <c r="Z834" s="162"/>
      <c r="AA834" s="162"/>
      <c r="AB834" s="162"/>
    </row>
    <row r="835" customFormat="false" ht="15" hidden="false" customHeight="false" outlineLevel="0" collapsed="false">
      <c r="A835" s="43" t="n">
        <v>27</v>
      </c>
      <c r="B835" s="1" t="s">
        <v>1666</v>
      </c>
      <c r="C835" s="1" t="n">
        <v>2673</v>
      </c>
      <c r="D835" s="1" t="n">
        <v>20205</v>
      </c>
      <c r="E835" s="114" t="s">
        <v>1650</v>
      </c>
      <c r="F835" s="162" t="n">
        <v>6600000</v>
      </c>
      <c r="G835" s="0" t="s">
        <v>1671</v>
      </c>
      <c r="H835" s="166"/>
      <c r="I835" s="162"/>
      <c r="J835" s="0"/>
      <c r="K835" s="0"/>
      <c r="L835" s="162" t="n">
        <v>2</v>
      </c>
      <c r="M835" s="0"/>
      <c r="N835" s="0"/>
      <c r="O835" s="0"/>
      <c r="P835" s="0"/>
      <c r="Q835" s="0"/>
      <c r="R835" s="0"/>
      <c r="S835" s="0"/>
      <c r="T835" s="162" t="n">
        <f aca="false">SUM(H835:S835)</f>
        <v>2</v>
      </c>
      <c r="U835" s="164" t="str">
        <f aca="false">CONCATENATE(D835,G835)</f>
        <v>20205LABORATÓRIOS DE PRÉ MEDIDA E QUALIDADE CONSTRUÍDOS</v>
      </c>
      <c r="V835" s="162" t="str">
        <f aca="false">VLOOKUP(U835,PRODUTOS!N:O,2,0)</f>
        <v>LABORATÓRIOS DE PRÉ MEDIDA E QUALIDADE CONSTRUÍDOS</v>
      </c>
      <c r="W835" s="162" t="str">
        <f aca="false">VLOOKUP(U835,PRODUTOS!N:Q,3,0)</f>
        <v>UNIDADE</v>
      </c>
      <c r="X835" s="162" t="n">
        <f aca="false">VLOOKUP(U835,PRODUTOS!N:Q,4,0)</f>
        <v>2</v>
      </c>
      <c r="Y835" s="165" t="n">
        <f aca="false">X835/T835</f>
        <v>1</v>
      </c>
      <c r="Z835" s="162"/>
      <c r="AA835" s="162"/>
      <c r="AB835" s="162"/>
    </row>
    <row r="836" customFormat="false" ht="15" hidden="false" customHeight="false" outlineLevel="0" collapsed="false">
      <c r="A836" s="43" t="n">
        <v>27</v>
      </c>
      <c r="B836" s="1" t="s">
        <v>1666</v>
      </c>
      <c r="C836" s="1" t="n">
        <v>2673</v>
      </c>
      <c r="D836" s="1" t="n">
        <v>20205</v>
      </c>
      <c r="E836" s="114" t="s">
        <v>1650</v>
      </c>
      <c r="F836" s="162" t="n">
        <v>6600000</v>
      </c>
      <c r="G836" s="0" t="s">
        <v>1667</v>
      </c>
      <c r="H836" s="163" t="n">
        <v>10</v>
      </c>
      <c r="I836" s="162"/>
      <c r="J836" s="0"/>
      <c r="K836" s="0"/>
      <c r="L836" s="0"/>
      <c r="M836" s="0"/>
      <c r="N836" s="0"/>
      <c r="O836" s="0"/>
      <c r="P836" s="0"/>
      <c r="Q836" s="0"/>
      <c r="R836" s="0"/>
      <c r="S836" s="0"/>
      <c r="T836" s="162" t="n">
        <f aca="false">SUM(H836:S836)</f>
        <v>10</v>
      </c>
      <c r="U836" s="164" t="str">
        <f aca="false">CONCATENATE(D836,G836)</f>
        <v>20205PARCERIAS ADMINISTRATIVAS COM ÓRGÃOS DO ESTADO E GOVERNO FEDERAL REALIZADA</v>
      </c>
      <c r="V836" s="162" t="str">
        <f aca="false">VLOOKUP(U836,PRODUTOS!N:O,2,0)</f>
        <v>PARCERIAS ADMINISTRATIVAS COM ÓRGÃOS DO ESTADO E GOVERNO FEDERAL REALIZADA</v>
      </c>
      <c r="W836" s="162" t="str">
        <f aca="false">VLOOKUP(U836,PRODUTOS!N:Q,3,0)</f>
        <v>PARCERIA</v>
      </c>
      <c r="X836" s="162" t="n">
        <f aca="false">VLOOKUP(U836,PRODUTOS!N:Q,4,0)</f>
        <v>10</v>
      </c>
      <c r="Y836" s="165" t="n">
        <f aca="false">X836/T836</f>
        <v>1</v>
      </c>
      <c r="Z836" s="162"/>
      <c r="AA836" s="162"/>
      <c r="AB836" s="162"/>
    </row>
    <row r="837" customFormat="false" ht="15" hidden="false" customHeight="false" outlineLevel="0" collapsed="false">
      <c r="A837" s="43" t="n">
        <v>27</v>
      </c>
      <c r="B837" s="1" t="s">
        <v>1666</v>
      </c>
      <c r="C837" s="1" t="n">
        <v>2673</v>
      </c>
      <c r="D837" s="1" t="n">
        <v>20205</v>
      </c>
      <c r="E837" s="114" t="s">
        <v>1650</v>
      </c>
      <c r="F837" s="162" t="n">
        <v>6600000</v>
      </c>
      <c r="G837" s="0" t="s">
        <v>1668</v>
      </c>
      <c r="H837" s="166"/>
      <c r="I837" s="162"/>
      <c r="J837" s="0"/>
      <c r="K837" s="0"/>
      <c r="L837" s="162" t="n">
        <v>441822</v>
      </c>
      <c r="M837" s="0"/>
      <c r="N837" s="0"/>
      <c r="O837" s="0"/>
      <c r="P837" s="0"/>
      <c r="Q837" s="0"/>
      <c r="R837" s="0"/>
      <c r="S837" s="0"/>
      <c r="T837" s="162" t="n">
        <f aca="false">SUM(H837:S837)</f>
        <v>441822</v>
      </c>
      <c r="U837" s="164" t="str">
        <f aca="false">CONCATENATE(D837,G837)</f>
        <v>20205VERIFICAÇÃO METROLÓGICA</v>
      </c>
      <c r="V837" s="162" t="str">
        <f aca="false">VLOOKUP(U837,PRODUTOS!N:O,2,0)</f>
        <v>VERIFICAÇÃO METROLÓGICA</v>
      </c>
      <c r="W837" s="162" t="str">
        <f aca="false">VLOOKUP(U837,PRODUTOS!N:Q,3,0)</f>
        <v>FISCALIZAÇÕES</v>
      </c>
      <c r="X837" s="162" t="n">
        <f aca="false">VLOOKUP(U837,PRODUTOS!N:Q,4,0)</f>
        <v>100455.5</v>
      </c>
      <c r="Y837" s="165" t="n">
        <f aca="false">X837/T837</f>
        <v>0.227366450742607</v>
      </c>
      <c r="Z837" s="162"/>
      <c r="AA837" s="162"/>
      <c r="AB837" s="162"/>
    </row>
    <row r="838" customFormat="false" ht="15" hidden="false" customHeight="false" outlineLevel="0" collapsed="false">
      <c r="A838" s="43" t="n">
        <v>90</v>
      </c>
      <c r="B838" s="1" t="s">
        <v>1676</v>
      </c>
      <c r="C838" s="1" t="n">
        <v>2548</v>
      </c>
      <c r="D838" s="1" t="n">
        <v>20205</v>
      </c>
      <c r="E838" s="114" t="s">
        <v>1650</v>
      </c>
      <c r="F838" s="162" t="n">
        <v>23840000</v>
      </c>
      <c r="G838" s="0" t="s">
        <v>1609</v>
      </c>
      <c r="H838" s="163" t="n">
        <v>1</v>
      </c>
      <c r="I838" s="162"/>
      <c r="J838" s="0"/>
      <c r="K838" s="0"/>
      <c r="L838" s="0"/>
      <c r="M838" s="0"/>
      <c r="N838" s="0"/>
      <c r="O838" s="0"/>
      <c r="P838" s="0"/>
      <c r="Q838" s="0"/>
      <c r="R838" s="0"/>
      <c r="S838" s="0"/>
      <c r="T838" s="162" t="n">
        <f aca="false">SUM(H838:S838)</f>
        <v>1</v>
      </c>
      <c r="U838" s="164" t="str">
        <f aca="false">CONCATENATE(D838,G838)</f>
        <v>20205CONCURSO PÚBLICO</v>
      </c>
      <c r="V838" s="162" t="str">
        <f aca="false">VLOOKUP(U838,PRODUTOS!N:O,2,0)</f>
        <v>CONCURSO PÚBLICO</v>
      </c>
      <c r="W838" s="162" t="str">
        <f aca="false">VLOOKUP(U838,PRODUTOS!N:Q,3,0)</f>
        <v>CONCURSO</v>
      </c>
      <c r="X838" s="162" t="n">
        <f aca="false">VLOOKUP(U838,PRODUTOS!N:Q,4,0)</f>
        <v>1</v>
      </c>
      <c r="Y838" s="165" t="n">
        <f aca="false">X838/T838</f>
        <v>1</v>
      </c>
      <c r="Z838" s="162"/>
      <c r="AA838" s="162"/>
      <c r="AB838" s="162"/>
    </row>
    <row r="839" customFormat="false" ht="15" hidden="false" customHeight="false" outlineLevel="0" collapsed="false">
      <c r="A839" s="43" t="n">
        <v>90</v>
      </c>
      <c r="B839" s="1" t="s">
        <v>1676</v>
      </c>
      <c r="C839" s="1" t="n">
        <v>2548</v>
      </c>
      <c r="D839" s="1" t="n">
        <v>20205</v>
      </c>
      <c r="E839" s="114" t="s">
        <v>1650</v>
      </c>
      <c r="F839" s="162" t="n">
        <v>23840000</v>
      </c>
      <c r="G839" s="0" t="s">
        <v>141</v>
      </c>
      <c r="H839" s="163" t="n">
        <v>100</v>
      </c>
      <c r="I839" s="162"/>
      <c r="J839" s="0"/>
      <c r="K839" s="0"/>
      <c r="L839" s="0"/>
      <c r="M839" s="0"/>
      <c r="N839" s="0"/>
      <c r="O839" s="0"/>
      <c r="P839" s="0"/>
      <c r="Q839" s="0"/>
      <c r="R839" s="0"/>
      <c r="S839" s="0"/>
      <c r="T839" s="162" t="n">
        <f aca="false">SUM(H839:S839)</f>
        <v>100</v>
      </c>
      <c r="U839" s="164" t="str">
        <f aca="false">CONCATENATE(D839,G839)</f>
        <v>20205GESTÃO MELHORADA</v>
      </c>
      <c r="V839" s="162" t="str">
        <f aca="false">VLOOKUP(U839,PRODUTOS!N:O,2,0)</f>
        <v>GESTÃO MELHORADA</v>
      </c>
      <c r="W839" s="162" t="str">
        <f aca="false">VLOOKUP(U839,PRODUTOS!N:Q,3,0)</f>
        <v>PERCENTUAL</v>
      </c>
      <c r="X839" s="162" t="n">
        <f aca="false">VLOOKUP(U839,PRODUTOS!N:Q,4,0)</f>
        <v>100</v>
      </c>
      <c r="Y839" s="165" t="n">
        <f aca="false">X839/T839</f>
        <v>1</v>
      </c>
      <c r="Z839" s="162"/>
      <c r="AA839" s="162"/>
      <c r="AB839" s="162"/>
    </row>
    <row r="840" customFormat="false" ht="15" hidden="false" customHeight="false" outlineLevel="0" collapsed="false">
      <c r="A840" s="43" t="n">
        <v>90</v>
      </c>
      <c r="B840" s="1" t="s">
        <v>1676</v>
      </c>
      <c r="C840" s="1" t="n">
        <v>2548</v>
      </c>
      <c r="D840" s="1" t="n">
        <v>20205</v>
      </c>
      <c r="E840" s="114" t="s">
        <v>1650</v>
      </c>
      <c r="F840" s="162" t="n">
        <v>23840000</v>
      </c>
      <c r="G840" s="0" t="s">
        <v>1677</v>
      </c>
      <c r="H840" s="163" t="n">
        <v>441900</v>
      </c>
      <c r="I840" s="162"/>
      <c r="J840" s="0"/>
      <c r="K840" s="0"/>
      <c r="L840" s="0"/>
      <c r="M840" s="0"/>
      <c r="N840" s="0"/>
      <c r="O840" s="0"/>
      <c r="P840" s="0"/>
      <c r="Q840" s="0"/>
      <c r="R840" s="0"/>
      <c r="S840" s="0"/>
      <c r="T840" s="162" t="n">
        <f aca="false">SUM(H840:S840)</f>
        <v>441900</v>
      </c>
      <c r="U840" s="164" t="str">
        <f aca="false">CONCATENATE(D840,G840)</f>
        <v>20205SERVIÇOS PRESTADOS</v>
      </c>
      <c r="V840" s="162" t="str">
        <f aca="false">VLOOKUP(U840,PRODUTOS!N:O,2,0)</f>
        <v>SERVIÇOS PRESTADOS</v>
      </c>
      <c r="W840" s="162" t="str">
        <f aca="false">VLOOKUP(U840,PRODUTOS!N:Q,3,0)</f>
        <v>UNIDADE</v>
      </c>
      <c r="X840" s="162" t="n">
        <f aca="false">VLOOKUP(U840,PRODUTOS!N:Q,4,0)</f>
        <v>100475</v>
      </c>
      <c r="Y840" s="165" t="n">
        <f aca="false">X840/T840</f>
        <v>0.227370445802218</v>
      </c>
      <c r="Z840" s="162"/>
      <c r="AA840" s="162"/>
      <c r="AB840" s="162"/>
    </row>
    <row r="841" customFormat="false" ht="15" hidden="false" customHeight="false" outlineLevel="0" collapsed="false">
      <c r="A841" s="43" t="n">
        <v>27</v>
      </c>
      <c r="B841" s="1" t="s">
        <v>1684</v>
      </c>
      <c r="C841" s="1" t="n">
        <v>2585</v>
      </c>
      <c r="D841" s="1" t="n">
        <v>20206</v>
      </c>
      <c r="E841" s="114" t="s">
        <v>1679</v>
      </c>
      <c r="F841" s="162" t="n">
        <v>1020000</v>
      </c>
      <c r="G841" s="0" t="s">
        <v>1685</v>
      </c>
      <c r="H841" s="166"/>
      <c r="I841" s="162" t="n">
        <v>50</v>
      </c>
      <c r="J841" s="0"/>
      <c r="K841" s="0"/>
      <c r="L841" s="0"/>
      <c r="M841" s="0"/>
      <c r="N841" s="0"/>
      <c r="O841" s="0"/>
      <c r="P841" s="0"/>
      <c r="Q841" s="0"/>
      <c r="R841" s="0"/>
      <c r="S841" s="0"/>
      <c r="T841" s="162" t="n">
        <f aca="false">SUM(H841:S841)</f>
        <v>50</v>
      </c>
      <c r="U841" s="164" t="str">
        <f aca="false">CONCATENATE(D841,G841)</f>
        <v>20206CURSOS DE CAPACITAÇÃO E APERFEIÇOAMENTO REALIZADOS</v>
      </c>
      <c r="V841" s="162" t="str">
        <f aca="false">VLOOKUP(U841,PRODUTOS!N:O,2,0)</f>
        <v>CURSOS DE CAPACITAÇÃO E APERFEIÇOAMENTO REALIZADOS</v>
      </c>
      <c r="W841" s="162" t="str">
        <f aca="false">VLOOKUP(U841,PRODUTOS!N:Q,3,0)</f>
        <v>CAPACITAÇÃO</v>
      </c>
      <c r="X841" s="162" t="n">
        <f aca="false">VLOOKUP(U841,PRODUTOS!N:Q,4,0)</f>
        <v>12.5</v>
      </c>
      <c r="Y841" s="165" t="n">
        <f aca="false">X841/T841</f>
        <v>0.25</v>
      </c>
      <c r="Z841" s="162"/>
      <c r="AA841" s="162"/>
      <c r="AB841" s="162"/>
    </row>
    <row r="842" customFormat="false" ht="15" hidden="false" customHeight="false" outlineLevel="0" collapsed="false">
      <c r="A842" s="43" t="n">
        <v>27</v>
      </c>
      <c r="B842" s="1" t="s">
        <v>1680</v>
      </c>
      <c r="C842" s="1" t="n">
        <v>2667</v>
      </c>
      <c r="D842" s="1" t="n">
        <v>20206</v>
      </c>
      <c r="E842" s="114" t="s">
        <v>1679</v>
      </c>
      <c r="F842" s="162" t="n">
        <v>45023271</v>
      </c>
      <c r="G842" s="0" t="s">
        <v>1681</v>
      </c>
      <c r="H842" s="166"/>
      <c r="I842" s="162" t="n">
        <v>100</v>
      </c>
      <c r="J842" s="0"/>
      <c r="K842" s="0"/>
      <c r="L842" s="0"/>
      <c r="M842" s="0"/>
      <c r="N842" s="0"/>
      <c r="O842" s="0"/>
      <c r="P842" s="0"/>
      <c r="Q842" s="0"/>
      <c r="R842" s="0"/>
      <c r="S842" s="0"/>
      <c r="T842" s="162" t="n">
        <f aca="false">SUM(H842:S842)</f>
        <v>100</v>
      </c>
      <c r="U842" s="164" t="str">
        <f aca="false">CONCATENATE(D842,G842)</f>
        <v>20206DEMAIS FASES DA ZPE PARNAÍBA IMPLEMENTADAS</v>
      </c>
      <c r="V842" s="162" t="str">
        <f aca="false">VLOOKUP(U842,PRODUTOS!N:O,2,0)</f>
        <v>DEMAIS FASES DA ZPE PARNAÍBA IMPLEMENTADAS</v>
      </c>
      <c r="W842" s="162" t="str">
        <f aca="false">VLOOKUP(U842,PRODUTOS!N:Q,3,0)</f>
        <v>PERCENTUAL</v>
      </c>
      <c r="X842" s="162" t="n">
        <f aca="false">VLOOKUP(U842,PRODUTOS!N:Q,4,0)</f>
        <v>25</v>
      </c>
      <c r="Y842" s="165" t="n">
        <f aca="false">X842/T842</f>
        <v>0.25</v>
      </c>
      <c r="Z842" s="162"/>
      <c r="AA842" s="162"/>
      <c r="AB842" s="162"/>
    </row>
    <row r="843" customFormat="false" ht="15" hidden="false" customHeight="false" outlineLevel="0" collapsed="false">
      <c r="A843" s="43" t="n">
        <v>27</v>
      </c>
      <c r="B843" s="1" t="s">
        <v>1684</v>
      </c>
      <c r="C843" s="1" t="n">
        <v>2585</v>
      </c>
      <c r="D843" s="1" t="n">
        <v>20206</v>
      </c>
      <c r="E843" s="114" t="s">
        <v>1679</v>
      </c>
      <c r="F843" s="162" t="n">
        <v>1020000</v>
      </c>
      <c r="G843" s="0" t="s">
        <v>1687</v>
      </c>
      <c r="H843" s="166"/>
      <c r="I843" s="162" t="n">
        <v>20</v>
      </c>
      <c r="J843" s="0"/>
      <c r="K843" s="0"/>
      <c r="L843" s="0"/>
      <c r="M843" s="0"/>
      <c r="N843" s="0"/>
      <c r="O843" s="0"/>
      <c r="P843" s="0"/>
      <c r="Q843" s="0"/>
      <c r="R843" s="0"/>
      <c r="S843" s="0"/>
      <c r="T843" s="162" t="n">
        <f aca="false">SUM(H843:S843)</f>
        <v>20</v>
      </c>
      <c r="U843" s="164" t="str">
        <f aca="false">CONCATENATE(D843,G843)</f>
        <v>20206NÚMERO DE EMPRESAS EXPORTADORAS AMPLIADO</v>
      </c>
      <c r="V843" s="162" t="str">
        <f aca="false">VLOOKUP(U843,PRODUTOS!N:O,2,0)</f>
        <v>NÚMERO DE EMPRESAS EXPORTADORAS AMPLIADO</v>
      </c>
      <c r="W843" s="162" t="str">
        <f aca="false">VLOOKUP(U843,PRODUTOS!N:Q,3,0)</f>
        <v>PERCENTAGEM</v>
      </c>
      <c r="X843" s="162" t="n">
        <f aca="false">VLOOKUP(U843,PRODUTOS!N:Q,4,0)</f>
        <v>5</v>
      </c>
      <c r="Y843" s="165" t="n">
        <f aca="false">X843/T843</f>
        <v>0.25</v>
      </c>
      <c r="Z843" s="162"/>
      <c r="AA843" s="162"/>
      <c r="AB843" s="162"/>
    </row>
    <row r="844" customFormat="false" ht="15" hidden="false" customHeight="false" outlineLevel="0" collapsed="false">
      <c r="A844" s="43" t="n">
        <v>27</v>
      </c>
      <c r="B844" s="1" t="s">
        <v>1684</v>
      </c>
      <c r="C844" s="1" t="n">
        <v>2585</v>
      </c>
      <c r="D844" s="1" t="n">
        <v>20206</v>
      </c>
      <c r="E844" s="114" t="s">
        <v>1679</v>
      </c>
      <c r="F844" s="162" t="n">
        <v>1020000</v>
      </c>
      <c r="G844" s="0" t="s">
        <v>1688</v>
      </c>
      <c r="H844" s="166"/>
      <c r="I844" s="162" t="n">
        <v>30</v>
      </c>
      <c r="J844" s="0"/>
      <c r="K844" s="0"/>
      <c r="L844" s="0"/>
      <c r="M844" s="0"/>
      <c r="N844" s="0"/>
      <c r="O844" s="0"/>
      <c r="P844" s="0"/>
      <c r="Q844" s="0"/>
      <c r="R844" s="0"/>
      <c r="S844" s="0"/>
      <c r="T844" s="162" t="n">
        <f aca="false">SUM(H844:S844)</f>
        <v>30</v>
      </c>
      <c r="U844" s="164" t="str">
        <f aca="false">CONCATENATE(D844,G844)</f>
        <v>20206VOLUME DE EXPORTAÇÕES AUMENTADO</v>
      </c>
      <c r="V844" s="162" t="str">
        <f aca="false">VLOOKUP(U844,PRODUTOS!N:O,2,0)</f>
        <v>VOLUME DE EXPORTAÇÕES AUMENTADO</v>
      </c>
      <c r="W844" s="162" t="str">
        <f aca="false">VLOOKUP(U844,PRODUTOS!N:Q,3,0)</f>
        <v>PERCENTUAL</v>
      </c>
      <c r="X844" s="162" t="n">
        <f aca="false">VLOOKUP(U844,PRODUTOS!N:Q,4,0)</f>
        <v>5</v>
      </c>
      <c r="Y844" s="165" t="n">
        <f aca="false">X844/T844</f>
        <v>0.166666666666667</v>
      </c>
      <c r="Z844" s="162"/>
      <c r="AA844" s="162"/>
      <c r="AB844" s="162"/>
    </row>
    <row r="845" customFormat="false" ht="15" hidden="false" customHeight="false" outlineLevel="0" collapsed="false">
      <c r="A845" s="43" t="n">
        <v>27</v>
      </c>
      <c r="B845" s="1" t="s">
        <v>1680</v>
      </c>
      <c r="C845" s="1" t="n">
        <v>2667</v>
      </c>
      <c r="D845" s="1" t="n">
        <v>20206</v>
      </c>
      <c r="E845" s="114" t="s">
        <v>1679</v>
      </c>
      <c r="F845" s="162" t="n">
        <v>45023271</v>
      </c>
      <c r="G845" s="0" t="s">
        <v>3661</v>
      </c>
      <c r="H845" s="166"/>
      <c r="I845" s="162" t="n">
        <v>1</v>
      </c>
      <c r="J845" s="0"/>
      <c r="K845" s="0"/>
      <c r="L845" s="0"/>
      <c r="M845" s="0"/>
      <c r="N845" s="0"/>
      <c r="O845" s="0"/>
      <c r="P845" s="0"/>
      <c r="Q845" s="0"/>
      <c r="R845" s="0"/>
      <c r="S845" s="0"/>
      <c r="T845" s="162" t="n">
        <f aca="false">SUM(H845:S845)</f>
        <v>1</v>
      </c>
      <c r="U845" s="164" t="str">
        <f aca="false">CONCATENATE(D845,G845)</f>
        <v>20206CONCURSO REALIZADO</v>
      </c>
      <c r="V845" s="162" t="e">
        <f aca="false">VLOOKUP(U845,PRODUTOS!N:O,2,0)</f>
        <v>#N/A</v>
      </c>
      <c r="W845" s="162" t="e">
        <f aca="false">VLOOKUP(U845,PRODUTOS!N:Q,3,0)</f>
        <v>#N/A</v>
      </c>
      <c r="X845" s="162" t="e">
        <f aca="false">VLOOKUP(U845,PRODUTOS!N:Q,4,0)</f>
        <v>#N/A</v>
      </c>
      <c r="Y845" s="165" t="e">
        <f aca="false">X845/T845</f>
        <v>#N/A</v>
      </c>
      <c r="Z845" s="162"/>
      <c r="AA845" s="162"/>
      <c r="AB845" s="162"/>
    </row>
    <row r="846" customFormat="false" ht="15" hidden="false" customHeight="false" outlineLevel="0" collapsed="false">
      <c r="A846" s="43" t="n">
        <v>27</v>
      </c>
      <c r="B846" s="1" t="s">
        <v>1691</v>
      </c>
      <c r="C846" s="1" t="n">
        <v>1572</v>
      </c>
      <c r="D846" s="1" t="n">
        <v>20207</v>
      </c>
      <c r="E846" s="114" t="s">
        <v>1690</v>
      </c>
      <c r="F846" s="162" t="n">
        <v>16000000</v>
      </c>
      <c r="G846" s="0" t="s">
        <v>1692</v>
      </c>
      <c r="H846" s="166"/>
      <c r="I846" s="162"/>
      <c r="J846" s="0"/>
      <c r="K846" s="0"/>
      <c r="L846" s="0" t="n">
        <v>1</v>
      </c>
      <c r="M846" s="0"/>
      <c r="N846" s="0" t="n">
        <v>1</v>
      </c>
      <c r="O846" s="0"/>
      <c r="P846" s="0" t="n">
        <v>1</v>
      </c>
      <c r="Q846" s="0" t="n">
        <v>1</v>
      </c>
      <c r="R846" s="0"/>
      <c r="S846" s="0" t="n">
        <v>1</v>
      </c>
      <c r="T846" s="162" t="n">
        <f aca="false">SUM(H846:S846)</f>
        <v>5</v>
      </c>
      <c r="U846" s="164" t="str">
        <f aca="false">CONCATENATE(D846,G846)</f>
        <v>20207INFRAESTRUTURA - INSTALAÇÃO DE PORTOS SECO NO ESTADO</v>
      </c>
      <c r="V846" s="162" t="str">
        <f aca="false">VLOOKUP(U846,PRODUTOS!N:O,2,0)</f>
        <v>INFRAESTRUTURA - INSTALAÇÃO DE PORTOS SECO NO ESTADO</v>
      </c>
      <c r="W846" s="162" t="str">
        <f aca="false">VLOOKUP(U846,PRODUTOS!N:Q,3,0)</f>
        <v>UNIDADE</v>
      </c>
      <c r="X846" s="162" t="n">
        <f aca="false">VLOOKUP(U846,PRODUTOS!N:Q,4,0)</f>
        <v>1</v>
      </c>
      <c r="Y846" s="165" t="n">
        <f aca="false">X846/T846</f>
        <v>0.2</v>
      </c>
      <c r="Z846" s="162"/>
      <c r="AA846" s="162"/>
      <c r="AB846" s="162"/>
    </row>
    <row r="847" customFormat="false" ht="15" hidden="false" customHeight="false" outlineLevel="0" collapsed="false">
      <c r="A847" s="43" t="n">
        <v>27</v>
      </c>
      <c r="B847" s="1" t="s">
        <v>1691</v>
      </c>
      <c r="C847" s="1" t="n">
        <v>1572</v>
      </c>
      <c r="D847" s="1" t="n">
        <v>20207</v>
      </c>
      <c r="E847" s="114" t="s">
        <v>1690</v>
      </c>
      <c r="F847" s="162" t="n">
        <v>16000000</v>
      </c>
      <c r="G847" s="0" t="s">
        <v>1694</v>
      </c>
      <c r="H847" s="163" t="n">
        <v>100</v>
      </c>
      <c r="I847" s="162"/>
      <c r="J847" s="0"/>
      <c r="K847" s="0"/>
      <c r="L847" s="0"/>
      <c r="M847" s="0"/>
      <c r="N847" s="0"/>
      <c r="O847" s="0"/>
      <c r="P847" s="0"/>
      <c r="Q847" s="0"/>
      <c r="R847" s="0"/>
      <c r="S847" s="0"/>
      <c r="T847" s="162" t="n">
        <f aca="false">SUM(H847:S847)</f>
        <v>100</v>
      </c>
      <c r="U847" s="164" t="str">
        <f aca="false">CONCATENATE(D847,G847)</f>
        <v>20207INFRAESTRUTURA - PAVIMENTAÇÃO ASFÁLTICA DA VIA DE ACESSO A COMPANHIA PORTO PI - PORTO SECO</v>
      </c>
      <c r="V847" s="162" t="str">
        <f aca="false">VLOOKUP(U847,PRODUTOS!N:O,2,0)</f>
        <v>INFRAESTRUTURA - PAVIMENTAÇÃO ASFÁLTICA DA VIA DE ACESSO A COMPANHIA PORTO PI - PORTO SECO</v>
      </c>
      <c r="W847" s="162" t="str">
        <f aca="false">VLOOKUP(U847,PRODUTOS!N:Q,3,0)</f>
        <v>PERCENTUAL</v>
      </c>
      <c r="X847" s="162" t="n">
        <f aca="false">VLOOKUP(U847,PRODUTOS!N:Q,4,0)</f>
        <v>80</v>
      </c>
      <c r="Y847" s="165" t="n">
        <f aca="false">X847/T847</f>
        <v>0.8</v>
      </c>
      <c r="Z847" s="162"/>
      <c r="AA847" s="162"/>
      <c r="AB847" s="162"/>
    </row>
    <row r="848" customFormat="false" ht="15" hidden="false" customHeight="false" outlineLevel="0" collapsed="false">
      <c r="A848" s="43" t="n">
        <v>1</v>
      </c>
      <c r="B848" s="1" t="s">
        <v>1708</v>
      </c>
      <c r="C848" s="1" t="n">
        <v>2678</v>
      </c>
      <c r="D848" s="1" t="n">
        <v>21101</v>
      </c>
      <c r="E848" s="114" t="s">
        <v>1696</v>
      </c>
      <c r="F848" s="162" t="n">
        <v>58400000</v>
      </c>
      <c r="G848" s="0" t="s">
        <v>1714</v>
      </c>
      <c r="H848" s="163" t="n">
        <v>100</v>
      </c>
      <c r="I848" s="162"/>
      <c r="J848" s="0"/>
      <c r="K848" s="0"/>
      <c r="L848" s="0"/>
      <c r="M848" s="0"/>
      <c r="N848" s="0"/>
      <c r="O848" s="0"/>
      <c r="P848" s="0"/>
      <c r="Q848" s="0"/>
      <c r="R848" s="0"/>
      <c r="S848" s="0"/>
      <c r="T848" s="162" t="n">
        <f aca="false">SUM(H848:S848)</f>
        <v>100</v>
      </c>
      <c r="U848" s="164" t="str">
        <f aca="false">CONCATENATE(D848,G848)</f>
        <v>21101ALAVANCAR AS INCUBADORAS DO POLO DE DESENVOLVIMENTO TECNOLOGICO DO PIAUI</v>
      </c>
      <c r="V848" s="162" t="str">
        <f aca="false">VLOOKUP(U848,PRODUTOS!N:O,2,0)</f>
        <v>ALAVANCAR AS INCUBADORAS DO POLO DE DESENVOLVIMENTO TECNOLOGICO DO PIAUI</v>
      </c>
      <c r="W848" s="162" t="str">
        <f aca="false">VLOOKUP(U848,PRODUTOS!N:Q,3,0)</f>
        <v>PERCENTUAL</v>
      </c>
      <c r="X848" s="162" t="n">
        <f aca="false">VLOOKUP(U848,PRODUTOS!N:Q,4,0)</f>
        <v>20</v>
      </c>
      <c r="Y848" s="165" t="n">
        <f aca="false">X848/T848</f>
        <v>0.2</v>
      </c>
      <c r="Z848" s="162"/>
      <c r="AA848" s="162"/>
      <c r="AB848" s="162"/>
    </row>
    <row r="849" customFormat="false" ht="15" hidden="false" customHeight="false" outlineLevel="0" collapsed="false">
      <c r="A849" s="43" t="n">
        <v>1</v>
      </c>
      <c r="B849" s="1" t="s">
        <v>1708</v>
      </c>
      <c r="C849" s="1" t="n">
        <v>2678</v>
      </c>
      <c r="D849" s="1" t="n">
        <v>21101</v>
      </c>
      <c r="E849" s="114" t="s">
        <v>1696</v>
      </c>
      <c r="F849" s="162" t="n">
        <v>58400000</v>
      </c>
      <c r="G849" s="0" t="s">
        <v>1709</v>
      </c>
      <c r="H849" s="163" t="n">
        <v>100</v>
      </c>
      <c r="I849" s="162"/>
      <c r="J849" s="0"/>
      <c r="K849" s="0"/>
      <c r="L849" s="0"/>
      <c r="M849" s="0"/>
      <c r="N849" s="0"/>
      <c r="O849" s="0"/>
      <c r="P849" s="0"/>
      <c r="Q849" s="0"/>
      <c r="R849" s="0"/>
      <c r="S849" s="0"/>
      <c r="T849" s="162" t="n">
        <f aca="false">SUM(H849:S849)</f>
        <v>100</v>
      </c>
      <c r="U849" s="164" t="str">
        <f aca="false">CONCATENATE(D849,G849)</f>
        <v>21101DESENVOLVER E IMPLANTAR SISTEMAS DE GESTÃO DE PROCESSOS</v>
      </c>
      <c r="V849" s="162" t="str">
        <f aca="false">VLOOKUP(U849,PRODUTOS!N:O,2,0)</f>
        <v>DESENVOLVER E IMPLANTAR SISTEMAS DE GESTÃO DE PROCESSOS</v>
      </c>
      <c r="W849" s="162" t="str">
        <f aca="false">VLOOKUP(U849,PRODUTOS!N:Q,3,0)</f>
        <v>% EXECUTADO</v>
      </c>
      <c r="X849" s="162" t="n">
        <f aca="false">VLOOKUP(U849,PRODUTOS!N:Q,4,0)</f>
        <v>20</v>
      </c>
      <c r="Y849" s="165" t="n">
        <f aca="false">X849/T849</f>
        <v>0.2</v>
      </c>
      <c r="Z849" s="162"/>
      <c r="AA849" s="162"/>
      <c r="AB849" s="162"/>
    </row>
    <row r="850" customFormat="false" ht="15" hidden="false" customHeight="false" outlineLevel="0" collapsed="false">
      <c r="A850" s="43" t="n">
        <v>1</v>
      </c>
      <c r="B850" s="1" t="s">
        <v>1708</v>
      </c>
      <c r="C850" s="1" t="n">
        <v>2678</v>
      </c>
      <c r="D850" s="1" t="n">
        <v>21101</v>
      </c>
      <c r="E850" s="114" t="s">
        <v>1696</v>
      </c>
      <c r="F850" s="162" t="n">
        <v>58400000</v>
      </c>
      <c r="G850" s="0" t="s">
        <v>1715</v>
      </c>
      <c r="H850" s="163" t="n">
        <v>100</v>
      </c>
      <c r="I850" s="162"/>
      <c r="J850" s="0"/>
      <c r="K850" s="0"/>
      <c r="L850" s="0"/>
      <c r="M850" s="0"/>
      <c r="N850" s="0"/>
      <c r="O850" s="0"/>
      <c r="P850" s="0"/>
      <c r="Q850" s="0"/>
      <c r="R850" s="0"/>
      <c r="S850" s="0"/>
      <c r="T850" s="162" t="n">
        <f aca="false">SUM(H850:S850)</f>
        <v>100</v>
      </c>
      <c r="U850" s="164" t="str">
        <f aca="false">CONCATENATE(D850,G850)</f>
        <v>21101ELABORAÇÃO E IMPLANTAÇÃO DE PROJETO DA ESTRUTURA DA INFOVIA</v>
      </c>
      <c r="V850" s="162" t="str">
        <f aca="false">VLOOKUP(U850,PRODUTOS!N:O,2,0)</f>
        <v>ELABORAÇÃO E IMPLANTAÇÃO DE PROJETO DA ESTRUTURA DA INFOVIA</v>
      </c>
      <c r="W850" s="162" t="str">
        <f aca="false">VLOOKUP(U850,PRODUTOS!N:Q,3,0)</f>
        <v>PERCENTUAL</v>
      </c>
      <c r="X850" s="162" t="n">
        <f aca="false">VLOOKUP(U850,PRODUTOS!N:Q,4,0)</f>
        <v>20</v>
      </c>
      <c r="Y850" s="165" t="n">
        <f aca="false">X850/T850</f>
        <v>0.2</v>
      </c>
      <c r="Z850" s="162"/>
      <c r="AA850" s="162"/>
      <c r="AB850" s="162"/>
    </row>
    <row r="851" customFormat="false" ht="15" hidden="false" customHeight="false" outlineLevel="0" collapsed="false">
      <c r="A851" s="43" t="n">
        <v>1</v>
      </c>
      <c r="B851" s="1" t="s">
        <v>1704</v>
      </c>
      <c r="C851" s="1" t="n">
        <v>2184</v>
      </c>
      <c r="D851" s="1" t="n">
        <v>21101</v>
      </c>
      <c r="E851" s="114" t="s">
        <v>1696</v>
      </c>
      <c r="F851" s="162" t="n">
        <v>17000000</v>
      </c>
      <c r="G851" s="0" t="s">
        <v>1705</v>
      </c>
      <c r="H851" s="163" t="n">
        <v>35</v>
      </c>
      <c r="I851" s="162"/>
      <c r="J851" s="0"/>
      <c r="K851" s="0"/>
      <c r="L851" s="0"/>
      <c r="M851" s="0"/>
      <c r="N851" s="0"/>
      <c r="O851" s="0"/>
      <c r="P851" s="0"/>
      <c r="Q851" s="0"/>
      <c r="R851" s="0"/>
      <c r="S851" s="0"/>
      <c r="T851" s="162" t="n">
        <f aca="false">SUM(H851:S851)</f>
        <v>35</v>
      </c>
      <c r="U851" s="164" t="str">
        <f aca="false">CONCATENATE(D851,G851)</f>
        <v>21101ESPAÇOS E SALAS DA CIDADANIA NO ESTADO IMPLANTADOS E/OU REVITALIZADOS</v>
      </c>
      <c r="V851" s="162" t="str">
        <f aca="false">VLOOKUP(U851,PRODUTOS!N:O,2,0)</f>
        <v>ESPAÇOS E SALAS DA CIDADANIA NO ESTADO IMPLANTADOS E/OU REVITALIZADOS</v>
      </c>
      <c r="W851" s="162" t="str">
        <f aca="false">VLOOKUP(U851,PRODUTOS!N:Q,3,0)</f>
        <v>ESPAÇO</v>
      </c>
      <c r="X851" s="162" t="n">
        <f aca="false">VLOOKUP(U851,PRODUTOS!N:Q,4,0)</f>
        <v>10</v>
      </c>
      <c r="Y851" s="165" t="n">
        <f aca="false">X851/T851</f>
        <v>0.285714285714286</v>
      </c>
      <c r="Z851" s="162"/>
      <c r="AA851" s="162"/>
      <c r="AB851" s="162"/>
    </row>
    <row r="852" customFormat="false" ht="15" hidden="false" customHeight="false" outlineLevel="0" collapsed="false">
      <c r="A852" s="43" t="n">
        <v>1</v>
      </c>
      <c r="B852" s="1" t="s">
        <v>1708</v>
      </c>
      <c r="C852" s="1" t="n">
        <v>2678</v>
      </c>
      <c r="D852" s="1" t="n">
        <v>21101</v>
      </c>
      <c r="E852" s="114" t="s">
        <v>1696</v>
      </c>
      <c r="F852" s="162" t="n">
        <v>58400000</v>
      </c>
      <c r="G852" s="0" t="s">
        <v>1712</v>
      </c>
      <c r="H852" s="166"/>
      <c r="I852" s="162"/>
      <c r="J852" s="0"/>
      <c r="K852" s="0"/>
      <c r="L852" s="162" t="n">
        <v>45</v>
      </c>
      <c r="M852" s="0"/>
      <c r="N852" s="0"/>
      <c r="O852" s="0"/>
      <c r="P852" s="0"/>
      <c r="Q852" s="0"/>
      <c r="R852" s="0"/>
      <c r="S852" s="0"/>
      <c r="T852" s="162" t="n">
        <f aca="false">SUM(H852:S852)</f>
        <v>45</v>
      </c>
      <c r="U852" s="164" t="str">
        <f aca="false">CONCATENATE(D852,G852)</f>
        <v>21101ESPAÇOS FÍSICOS E REDE LÓGICA REESTRUTURADOS</v>
      </c>
      <c r="V852" s="162" t="str">
        <f aca="false">VLOOKUP(U852,PRODUTOS!N:O,2,0)</f>
        <v>ESPAÇOS FÍSICOS E REDE LÓGICA REESTRUTURADOS</v>
      </c>
      <c r="W852" s="162" t="str">
        <f aca="false">VLOOKUP(U852,PRODUTOS!N:Q,3,0)</f>
        <v>UNIDADE</v>
      </c>
      <c r="X852" s="162" t="n">
        <f aca="false">VLOOKUP(U852,PRODUTOS!N:Q,4,0)</f>
        <v>20</v>
      </c>
      <c r="Y852" s="165" t="n">
        <f aca="false">X852/T852</f>
        <v>0.444444444444444</v>
      </c>
      <c r="Z852" s="162"/>
      <c r="AA852" s="162"/>
      <c r="AB852" s="162"/>
    </row>
    <row r="853" customFormat="false" ht="15" hidden="false" customHeight="false" outlineLevel="0" collapsed="false">
      <c r="A853" s="43" t="n">
        <v>1</v>
      </c>
      <c r="B853" s="1" t="s">
        <v>1697</v>
      </c>
      <c r="C853" s="1" t="n">
        <v>2718</v>
      </c>
      <c r="D853" s="1" t="n">
        <v>21101</v>
      </c>
      <c r="E853" s="114" t="s">
        <v>1696</v>
      </c>
      <c r="F853" s="162" t="n">
        <v>9465000</v>
      </c>
      <c r="G853" s="0" t="s">
        <v>1698</v>
      </c>
      <c r="H853" s="163" t="n">
        <v>20200</v>
      </c>
      <c r="I853" s="162"/>
      <c r="J853" s="0"/>
      <c r="K853" s="0"/>
      <c r="L853" s="0"/>
      <c r="M853" s="0"/>
      <c r="N853" s="0"/>
      <c r="O853" s="0"/>
      <c r="P853" s="0"/>
      <c r="Q853" s="0"/>
      <c r="R853" s="0"/>
      <c r="S853" s="0"/>
      <c r="T853" s="162" t="n">
        <f aca="false">SUM(H853:S853)</f>
        <v>20200</v>
      </c>
      <c r="U853" s="164" t="str">
        <f aca="false">CONCATENATE(D853,G853)</f>
        <v>21101GINASTICA LABORAL E APOIO PSICOLOGICO AO SERVIDOR</v>
      </c>
      <c r="V853" s="162" t="str">
        <f aca="false">VLOOKUP(U853,PRODUTOS!N:O,2,0)</f>
        <v>GINASTICA LABORAL E APOIO PSICOLOGICO AO SERVIDOR</v>
      </c>
      <c r="W853" s="162" t="str">
        <f aca="false">VLOOKUP(U853,PRODUTOS!N:Q,3,0)</f>
        <v>SERVIDORES</v>
      </c>
      <c r="X853" s="162" t="n">
        <f aca="false">VLOOKUP(U853,PRODUTOS!N:Q,4,0)</f>
        <v>12000</v>
      </c>
      <c r="Y853" s="165" t="n">
        <f aca="false">X853/T853</f>
        <v>0.594059405940594</v>
      </c>
      <c r="Z853" s="162"/>
      <c r="AA853" s="162"/>
      <c r="AB853" s="162"/>
    </row>
    <row r="854" customFormat="false" ht="15" hidden="false" customHeight="false" outlineLevel="0" collapsed="false">
      <c r="A854" s="43" t="n">
        <v>1</v>
      </c>
      <c r="B854" s="1" t="s">
        <v>1708</v>
      </c>
      <c r="C854" s="1" t="n">
        <v>2678</v>
      </c>
      <c r="D854" s="1" t="n">
        <v>21101</v>
      </c>
      <c r="E854" s="114" t="s">
        <v>1696</v>
      </c>
      <c r="F854" s="162" t="n">
        <v>58400000</v>
      </c>
      <c r="G854" s="0" t="s">
        <v>1716</v>
      </c>
      <c r="H854" s="163" t="n">
        <v>100</v>
      </c>
      <c r="I854" s="162"/>
      <c r="J854" s="0"/>
      <c r="K854" s="0"/>
      <c r="L854" s="0"/>
      <c r="M854" s="0"/>
      <c r="N854" s="0"/>
      <c r="O854" s="0"/>
      <c r="P854" s="0"/>
      <c r="Q854" s="0"/>
      <c r="R854" s="0"/>
      <c r="S854" s="0"/>
      <c r="T854" s="162" t="n">
        <f aca="false">SUM(H854:S854)</f>
        <v>100</v>
      </c>
      <c r="U854" s="164" t="str">
        <f aca="false">CONCATENATE(D854,G854)</f>
        <v>21101IMPLANTAR PROJETO PARA CRIAÇÃO DE REDE OPTICA QUE FAVOREÇA A CONECTIVIDADE</v>
      </c>
      <c r="V854" s="162" t="str">
        <f aca="false">VLOOKUP(U854,PRODUTOS!N:O,2,0)</f>
        <v>IMPLANTAR PROJETO PARA CRIAÇÃO DE REDE OPTICA QUE FAVOREÇA A CONECTIVIDADE</v>
      </c>
      <c r="W854" s="162" t="str">
        <f aca="false">VLOOKUP(U854,PRODUTOS!N:Q,3,0)</f>
        <v>PERCENTUAL</v>
      </c>
      <c r="X854" s="162" t="n">
        <f aca="false">VLOOKUP(U854,PRODUTOS!N:Q,4,0)</f>
        <v>20</v>
      </c>
      <c r="Y854" s="165" t="n">
        <f aca="false">X854/T854</f>
        <v>0.2</v>
      </c>
      <c r="Z854" s="162"/>
      <c r="AA854" s="162"/>
      <c r="AB854" s="162"/>
    </row>
    <row r="855" customFormat="false" ht="15" hidden="false" customHeight="false" outlineLevel="0" collapsed="false">
      <c r="A855" s="43" t="n">
        <v>1</v>
      </c>
      <c r="B855" s="1" t="s">
        <v>1697</v>
      </c>
      <c r="C855" s="1" t="n">
        <v>2718</v>
      </c>
      <c r="D855" s="1" t="n">
        <v>21101</v>
      </c>
      <c r="E855" s="114" t="s">
        <v>1696</v>
      </c>
      <c r="F855" s="162" t="n">
        <v>9465000</v>
      </c>
      <c r="G855" s="0" t="s">
        <v>1700</v>
      </c>
      <c r="H855" s="163" t="n">
        <v>100</v>
      </c>
      <c r="I855" s="162"/>
      <c r="J855" s="0"/>
      <c r="K855" s="0"/>
      <c r="L855" s="0"/>
      <c r="M855" s="0"/>
      <c r="N855" s="0"/>
      <c r="O855" s="0"/>
      <c r="P855" s="0"/>
      <c r="Q855" s="0"/>
      <c r="R855" s="0"/>
      <c r="S855" s="0"/>
      <c r="T855" s="162" t="n">
        <f aca="false">SUM(H855:S855)</f>
        <v>100</v>
      </c>
      <c r="U855" s="164" t="str">
        <f aca="false">CONCATENATE(D855,G855)</f>
        <v>21101LICITAÇÃO E CONTRATAÇÃO DE EMPRESAS ESPECIALIZADAS PARA IMPLEMENTAÇÃO DE AÇOES DE CAPACITAÇÃO, QUALIFICAÇÃO E VALORIZAÇÃO DOS SERVIDORES</v>
      </c>
      <c r="V855" s="162" t="str">
        <f aca="false">VLOOKUP(U855,PRODUTOS!N:O,2,0)</f>
        <v>LICITAÇÃO E CONTRATAÇÃO DE EMPRESAS ESPECIALIZADAS PARA IMPLEMENTAÇÃO DE AÇOES DE CAPACITAÇÃO, QUALIFICAÇÃO E VALORIZAÇÃO DOS SERVIDORES</v>
      </c>
      <c r="W855" s="162" t="str">
        <f aca="false">VLOOKUP(U855,PRODUTOS!N:Q,3,0)</f>
        <v>PERCENTUAL</v>
      </c>
      <c r="X855" s="162" t="n">
        <f aca="false">VLOOKUP(U855,PRODUTOS!N:Q,4,0)</f>
        <v>100</v>
      </c>
      <c r="Y855" s="165" t="n">
        <f aca="false">X855/T855</f>
        <v>1</v>
      </c>
      <c r="Z855" s="162"/>
      <c r="AA855" s="162"/>
      <c r="AB855" s="162"/>
    </row>
    <row r="856" customFormat="false" ht="15" hidden="false" customHeight="false" outlineLevel="0" collapsed="false">
      <c r="A856" s="43" t="n">
        <v>1</v>
      </c>
      <c r="B856" s="1" t="s">
        <v>1708</v>
      </c>
      <c r="C856" s="1" t="n">
        <v>2678</v>
      </c>
      <c r="D856" s="1" t="n">
        <v>21101</v>
      </c>
      <c r="E856" s="114" t="s">
        <v>1696</v>
      </c>
      <c r="F856" s="162" t="n">
        <v>58400000</v>
      </c>
      <c r="G856" s="0" t="s">
        <v>1717</v>
      </c>
      <c r="H856" s="166"/>
      <c r="I856" s="162"/>
      <c r="J856" s="0"/>
      <c r="K856" s="0"/>
      <c r="L856" s="162" t="n">
        <v>100</v>
      </c>
      <c r="M856" s="0"/>
      <c r="N856" s="0"/>
      <c r="O856" s="0"/>
      <c r="P856" s="0"/>
      <c r="Q856" s="0"/>
      <c r="R856" s="0"/>
      <c r="S856" s="0"/>
      <c r="T856" s="162" t="n">
        <f aca="false">SUM(H856:S856)</f>
        <v>100</v>
      </c>
      <c r="U856" s="164" t="str">
        <f aca="false">CONCATENATE(D856,G856)</f>
        <v>21101MODERNIZAR A INFRAESTRUTURA LOGÍSTICA DA SECRETARIA REALIZADO</v>
      </c>
      <c r="V856" s="162" t="str">
        <f aca="false">VLOOKUP(U856,PRODUTOS!N:O,2,0)</f>
        <v>MODERNIZAR A INFRAESTRUTURA LOGÍSTICA DA SECRETARIA REALIZADO</v>
      </c>
      <c r="W856" s="162" t="str">
        <f aca="false">VLOOKUP(U856,PRODUTOS!N:Q,3,0)</f>
        <v>PERCENTUAL</v>
      </c>
      <c r="X856" s="162" t="n">
        <f aca="false">VLOOKUP(U856,PRODUTOS!N:Q,4,0)</f>
        <v>40</v>
      </c>
      <c r="Y856" s="165" t="n">
        <f aca="false">X856/T856</f>
        <v>0.4</v>
      </c>
      <c r="Z856" s="162"/>
      <c r="AA856" s="162"/>
      <c r="AB856" s="162"/>
    </row>
    <row r="857" customFormat="false" ht="15" hidden="false" customHeight="false" outlineLevel="0" collapsed="false">
      <c r="A857" s="43" t="n">
        <v>1</v>
      </c>
      <c r="B857" s="1" t="s">
        <v>1697</v>
      </c>
      <c r="C857" s="1" t="n">
        <v>2718</v>
      </c>
      <c r="D857" s="1" t="n">
        <v>21101</v>
      </c>
      <c r="E857" s="114" t="s">
        <v>1696</v>
      </c>
      <c r="F857" s="162" t="n">
        <v>9465000</v>
      </c>
      <c r="G857" s="0" t="s">
        <v>1701</v>
      </c>
      <c r="H857" s="163" t="n">
        <v>17400</v>
      </c>
      <c r="I857" s="162"/>
      <c r="J857" s="0"/>
      <c r="K857" s="0"/>
      <c r="L857" s="0"/>
      <c r="M857" s="0"/>
      <c r="N857" s="0"/>
      <c r="O857" s="0"/>
      <c r="P857" s="0"/>
      <c r="Q857" s="0"/>
      <c r="R857" s="0"/>
      <c r="S857" s="0"/>
      <c r="T857" s="162" t="n">
        <f aca="false">SUM(H857:S857)</f>
        <v>17400</v>
      </c>
      <c r="U857" s="164" t="str">
        <f aca="false">CONCATENATE(D857,G857)</f>
        <v>21101PROGRAMA BEM ESTAR DO SERVIDOR</v>
      </c>
      <c r="V857" s="162" t="str">
        <f aca="false">VLOOKUP(U857,PRODUTOS!N:O,2,0)</f>
        <v>PROGRAMA BEM ESTAR DO SERVIDOR</v>
      </c>
      <c r="W857" s="162" t="str">
        <f aca="false">VLOOKUP(U857,PRODUTOS!N:Q,3,0)</f>
        <v>SERVIDORES</v>
      </c>
      <c r="X857" s="162" t="n">
        <f aca="false">VLOOKUP(U857,PRODUTOS!N:Q,4,0)</f>
        <v>4335</v>
      </c>
      <c r="Y857" s="165" t="n">
        <f aca="false">X857/T857</f>
        <v>0.249137931034483</v>
      </c>
      <c r="Z857" s="162"/>
      <c r="AA857" s="162"/>
      <c r="AB857" s="162"/>
    </row>
    <row r="858" customFormat="false" ht="15" hidden="false" customHeight="false" outlineLevel="0" collapsed="false">
      <c r="A858" s="43" t="n">
        <v>1</v>
      </c>
      <c r="B858" s="1" t="s">
        <v>1697</v>
      </c>
      <c r="C858" s="1" t="n">
        <v>2718</v>
      </c>
      <c r="D858" s="1" t="n">
        <v>21101</v>
      </c>
      <c r="E858" s="114" t="s">
        <v>1696</v>
      </c>
      <c r="F858" s="162" t="n">
        <v>9465000</v>
      </c>
      <c r="G858" s="0" t="s">
        <v>1702</v>
      </c>
      <c r="H858" s="163" t="n">
        <v>4</v>
      </c>
      <c r="I858" s="162"/>
      <c r="J858" s="0"/>
      <c r="K858" s="0"/>
      <c r="L858" s="0"/>
      <c r="M858" s="0"/>
      <c r="N858" s="0"/>
      <c r="O858" s="0"/>
      <c r="P858" s="0"/>
      <c r="Q858" s="0"/>
      <c r="R858" s="0"/>
      <c r="S858" s="0"/>
      <c r="T858" s="162" t="n">
        <f aca="false">SUM(H858:S858)</f>
        <v>4</v>
      </c>
      <c r="U858" s="164" t="str">
        <f aca="false">CONCATENATE(D858,G858)</f>
        <v>21101SEMANA DO SERVIDOR PÚBLICO REALIZADA</v>
      </c>
      <c r="V858" s="162" t="str">
        <f aca="false">VLOOKUP(U858,PRODUTOS!N:O,2,0)</f>
        <v>SEMANA DO SERVIDOR PÚBLICO REALIZADA</v>
      </c>
      <c r="W858" s="162" t="str">
        <f aca="false">VLOOKUP(U858,PRODUTOS!N:Q,3,0)</f>
        <v>UNIDADE</v>
      </c>
      <c r="X858" s="162" t="n">
        <f aca="false">VLOOKUP(U858,PRODUTOS!N:Q,4,0)</f>
        <v>1</v>
      </c>
      <c r="Y858" s="165" t="n">
        <f aca="false">X858/T858</f>
        <v>0.25</v>
      </c>
      <c r="Z858" s="162"/>
      <c r="AA858" s="162"/>
      <c r="AB858" s="162"/>
    </row>
    <row r="859" customFormat="false" ht="15" hidden="false" customHeight="false" outlineLevel="0" collapsed="false">
      <c r="A859" s="43" t="n">
        <v>1</v>
      </c>
      <c r="B859" s="1" t="s">
        <v>1708</v>
      </c>
      <c r="C859" s="1" t="n">
        <v>2678</v>
      </c>
      <c r="D859" s="1" t="n">
        <v>21101</v>
      </c>
      <c r="E859" s="114" t="s">
        <v>1696</v>
      </c>
      <c r="F859" s="162" t="n">
        <v>58400000</v>
      </c>
      <c r="G859" s="0" t="s">
        <v>3662</v>
      </c>
      <c r="H859" s="163" t="n">
        <v>1</v>
      </c>
      <c r="I859" s="162"/>
      <c r="J859" s="0"/>
      <c r="K859" s="0"/>
      <c r="L859" s="0"/>
      <c r="M859" s="0"/>
      <c r="N859" s="0"/>
      <c r="O859" s="0"/>
      <c r="P859" s="0"/>
      <c r="Q859" s="0"/>
      <c r="R859" s="0"/>
      <c r="S859" s="0"/>
      <c r="T859" s="162" t="n">
        <f aca="false">SUM(H859:S859)</f>
        <v>1</v>
      </c>
      <c r="U859" s="164" t="str">
        <f aca="false">CONCATENATE(D859,G859)</f>
        <v>21101SISTEMA DE GESTÃO DE GASTOS IMPLANTADO</v>
      </c>
      <c r="V859" s="162" t="e">
        <f aca="false">VLOOKUP(U859,PRODUTOS!N:O,2,0)</f>
        <v>#N/A</v>
      </c>
      <c r="W859" s="162" t="e">
        <f aca="false">VLOOKUP(U859,PRODUTOS!N:Q,3,0)</f>
        <v>#N/A</v>
      </c>
      <c r="X859" s="162" t="e">
        <f aca="false">VLOOKUP(U859,PRODUTOS!N:Q,4,0)</f>
        <v>#N/A</v>
      </c>
      <c r="Y859" s="165" t="e">
        <f aca="false">X859/T859</f>
        <v>#N/A</v>
      </c>
      <c r="Z859" s="162"/>
      <c r="AA859" s="162"/>
      <c r="AB859" s="162"/>
    </row>
    <row r="860" customFormat="false" ht="15" hidden="false" customHeight="false" outlineLevel="0" collapsed="false">
      <c r="A860" s="43" t="n">
        <v>1</v>
      </c>
      <c r="B860" s="1" t="s">
        <v>1704</v>
      </c>
      <c r="C860" s="1" t="n">
        <v>2184</v>
      </c>
      <c r="D860" s="1" t="n">
        <v>21101</v>
      </c>
      <c r="E860" s="114" t="s">
        <v>1696</v>
      </c>
      <c r="F860" s="162" t="n">
        <v>17000000</v>
      </c>
      <c r="G860" s="0" t="s">
        <v>3663</v>
      </c>
      <c r="H860" s="163" t="n">
        <v>1</v>
      </c>
      <c r="I860" s="162"/>
      <c r="J860" s="0"/>
      <c r="K860" s="0"/>
      <c r="L860" s="0"/>
      <c r="M860" s="0"/>
      <c r="N860" s="0"/>
      <c r="O860" s="0"/>
      <c r="P860" s="0"/>
      <c r="Q860" s="0"/>
      <c r="R860" s="0"/>
      <c r="S860" s="0"/>
      <c r="T860" s="162" t="n">
        <f aca="false">SUM(H860:S860)</f>
        <v>1</v>
      </c>
      <c r="U860" s="164" t="str">
        <f aca="false">CONCATENATE(D860,G860)</f>
        <v>21101LICITAÇÃO E CONTRATAÇÃO DE EMPRESA ESPECIALIZADA PARA IMPLANTAÇÃO DE REDE GIGA PIAUI VIABILIZADA</v>
      </c>
      <c r="V860" s="162" t="e">
        <f aca="false">VLOOKUP(U860,PRODUTOS!N:O,2,0)</f>
        <v>#N/A</v>
      </c>
      <c r="W860" s="162" t="e">
        <f aca="false">VLOOKUP(U860,PRODUTOS!N:Q,3,0)</f>
        <v>#N/A</v>
      </c>
      <c r="X860" s="162" t="e">
        <f aca="false">VLOOKUP(U860,PRODUTOS!N:Q,4,0)</f>
        <v>#N/A</v>
      </c>
      <c r="Y860" s="165" t="e">
        <f aca="false">X860/T860</f>
        <v>#N/A</v>
      </c>
      <c r="Z860" s="162"/>
      <c r="AA860" s="162"/>
      <c r="AB860" s="162"/>
    </row>
    <row r="861" customFormat="false" ht="15" hidden="false" customHeight="false" outlineLevel="0" collapsed="false">
      <c r="A861" s="43" t="n">
        <v>1</v>
      </c>
      <c r="B861" s="1" t="s">
        <v>1704</v>
      </c>
      <c r="C861" s="1" t="n">
        <v>2184</v>
      </c>
      <c r="D861" s="1" t="n">
        <v>21101</v>
      </c>
      <c r="E861" s="114" t="s">
        <v>1696</v>
      </c>
      <c r="F861" s="162" t="n">
        <v>17000000</v>
      </c>
      <c r="G861" s="0" t="s">
        <v>3664</v>
      </c>
      <c r="H861" s="163" t="n">
        <v>1</v>
      </c>
      <c r="I861" s="162"/>
      <c r="J861" s="0"/>
      <c r="K861" s="0"/>
      <c r="L861" s="0"/>
      <c r="M861" s="0"/>
      <c r="N861" s="0"/>
      <c r="O861" s="0"/>
      <c r="P861" s="0"/>
      <c r="Q861" s="0"/>
      <c r="R861" s="0"/>
      <c r="S861" s="0"/>
      <c r="T861" s="162" t="n">
        <f aca="false">SUM(H861:S861)</f>
        <v>1</v>
      </c>
      <c r="U861" s="164" t="str">
        <f aca="false">CONCATENATE(D861,G861)</f>
        <v>21101SOFFWARE AVANÇADOS E E SISTEMAS DE ATENDIMENTO AO CIDADÃO COM A FINALIDADE DE DE CONTROLAR OS GASTOS PÚBLICOS E CONTROLAR O PROCESSO DE LICITAÇÕES E CONTRATOS ADQUIRIDO</v>
      </c>
      <c r="V861" s="162" t="e">
        <f aca="false">VLOOKUP(U861,PRODUTOS!N:O,2,0)</f>
        <v>#N/A</v>
      </c>
      <c r="W861" s="162" t="e">
        <f aca="false">VLOOKUP(U861,PRODUTOS!N:Q,3,0)</f>
        <v>#N/A</v>
      </c>
      <c r="X861" s="162" t="e">
        <f aca="false">VLOOKUP(U861,PRODUTOS!N:Q,4,0)</f>
        <v>#N/A</v>
      </c>
      <c r="Y861" s="165" t="e">
        <f aca="false">X861/T861</f>
        <v>#N/A</v>
      </c>
      <c r="Z861" s="162"/>
      <c r="AA861" s="162"/>
      <c r="AB861" s="162"/>
    </row>
    <row r="862" customFormat="false" ht="15" hidden="false" customHeight="false" outlineLevel="0" collapsed="false">
      <c r="A862" s="43" t="n">
        <v>1</v>
      </c>
      <c r="B862" s="1" t="s">
        <v>1708</v>
      </c>
      <c r="C862" s="1" t="n">
        <v>2678</v>
      </c>
      <c r="D862" s="1" t="n">
        <v>21101</v>
      </c>
      <c r="E862" s="114" t="s">
        <v>1696</v>
      </c>
      <c r="F862" s="162" t="n">
        <v>58400000</v>
      </c>
      <c r="G862" s="0" t="s">
        <v>3665</v>
      </c>
      <c r="H862" s="163" t="n">
        <v>1</v>
      </c>
      <c r="I862" s="162"/>
      <c r="J862" s="0"/>
      <c r="K862" s="0"/>
      <c r="L862" s="0"/>
      <c r="M862" s="0"/>
      <c r="N862" s="0"/>
      <c r="O862" s="0"/>
      <c r="P862" s="0"/>
      <c r="Q862" s="0"/>
      <c r="R862" s="0"/>
      <c r="S862" s="0"/>
      <c r="T862" s="162" t="n">
        <f aca="false">SUM(H862:S862)</f>
        <v>1</v>
      </c>
      <c r="U862" s="164" t="str">
        <f aca="false">CONCATENATE(D862,G862)</f>
        <v>21101ADESÃO AO PROGRAMA NACIONAL DE GESTÃO PÚBLICA E DESBUROCRATIZAÇÃO</v>
      </c>
      <c r="V862" s="162" t="e">
        <f aca="false">VLOOKUP(U862,PRODUTOS!N:O,2,0)</f>
        <v>#N/A</v>
      </c>
      <c r="W862" s="162" t="e">
        <f aca="false">VLOOKUP(U862,PRODUTOS!N:Q,3,0)</f>
        <v>#N/A</v>
      </c>
      <c r="X862" s="162" t="e">
        <f aca="false">VLOOKUP(U862,PRODUTOS!N:Q,4,0)</f>
        <v>#N/A</v>
      </c>
      <c r="Y862" s="165" t="e">
        <f aca="false">X862/T862</f>
        <v>#N/A</v>
      </c>
      <c r="Z862" s="162"/>
      <c r="AA862" s="162"/>
      <c r="AB862" s="162"/>
    </row>
    <row r="863" customFormat="false" ht="15" hidden="false" customHeight="false" outlineLevel="0" collapsed="false">
      <c r="A863" s="43" t="n">
        <v>1</v>
      </c>
      <c r="B863" s="1" t="s">
        <v>1708</v>
      </c>
      <c r="C863" s="1" t="n">
        <v>2678</v>
      </c>
      <c r="D863" s="1" t="n">
        <v>21101</v>
      </c>
      <c r="E863" s="114" t="s">
        <v>1696</v>
      </c>
      <c r="F863" s="162" t="n">
        <v>58400000</v>
      </c>
      <c r="G863" s="0" t="s">
        <v>3666</v>
      </c>
      <c r="H863" s="163" t="n">
        <v>1</v>
      </c>
      <c r="I863" s="162"/>
      <c r="J863" s="0"/>
      <c r="K863" s="0"/>
      <c r="L863" s="0"/>
      <c r="M863" s="0"/>
      <c r="N863" s="0"/>
      <c r="O863" s="0"/>
      <c r="P863" s="0"/>
      <c r="Q863" s="0"/>
      <c r="R863" s="0"/>
      <c r="S863" s="0"/>
      <c r="T863" s="162" t="n">
        <f aca="false">SUM(H863:S863)</f>
        <v>1</v>
      </c>
      <c r="U863" s="164" t="str">
        <f aca="false">CONCATENATE(D863,G863)</f>
        <v>21101AQUISIÇÃO OU DESENVOLVIMENTO E IMPLANTAÇÃO DE SISTEMA INTEGRADO DE PROTOCOLO DE TODOS OS ÓRGÃOS PÚBLICOS</v>
      </c>
      <c r="V863" s="162" t="e">
        <f aca="false">VLOOKUP(U863,PRODUTOS!N:O,2,0)</f>
        <v>#N/A</v>
      </c>
      <c r="W863" s="162" t="e">
        <f aca="false">VLOOKUP(U863,PRODUTOS!N:Q,3,0)</f>
        <v>#N/A</v>
      </c>
      <c r="X863" s="162" t="e">
        <f aca="false">VLOOKUP(U863,PRODUTOS!N:Q,4,0)</f>
        <v>#N/A</v>
      </c>
      <c r="Y863" s="165" t="e">
        <f aca="false">X863/T863</f>
        <v>#N/A</v>
      </c>
      <c r="Z863" s="162"/>
      <c r="AA863" s="162"/>
      <c r="AB863" s="162"/>
    </row>
    <row r="864" customFormat="false" ht="15" hidden="false" customHeight="false" outlineLevel="0" collapsed="false">
      <c r="A864" s="43" t="n">
        <v>1</v>
      </c>
      <c r="B864" s="1" t="s">
        <v>1708</v>
      </c>
      <c r="C864" s="1" t="n">
        <v>2678</v>
      </c>
      <c r="D864" s="1" t="n">
        <v>21101</v>
      </c>
      <c r="E864" s="114" t="s">
        <v>1696</v>
      </c>
      <c r="F864" s="162" t="n">
        <v>58400000</v>
      </c>
      <c r="G864" s="0" t="s">
        <v>3667</v>
      </c>
      <c r="H864" s="163" t="n">
        <v>1</v>
      </c>
      <c r="I864" s="162"/>
      <c r="J864" s="0"/>
      <c r="K864" s="0"/>
      <c r="L864" s="0"/>
      <c r="M864" s="0"/>
      <c r="N864" s="0"/>
      <c r="O864" s="0"/>
      <c r="P864" s="0"/>
      <c r="Q864" s="0"/>
      <c r="R864" s="0"/>
      <c r="S864" s="0"/>
      <c r="T864" s="162" t="n">
        <f aca="false">SUM(H864:S864)</f>
        <v>1</v>
      </c>
      <c r="U864" s="164" t="str">
        <f aca="false">CONCATENATE(D864,G864)</f>
        <v>21101DESENVOLVER O SISTEMA DE GESTÃO ELETRÔNICA DE DOCUMENTOS-GED</v>
      </c>
      <c r="V864" s="162" t="e">
        <f aca="false">VLOOKUP(U864,PRODUTOS!N:O,2,0)</f>
        <v>#N/A</v>
      </c>
      <c r="W864" s="162" t="e">
        <f aca="false">VLOOKUP(U864,PRODUTOS!N:Q,3,0)</f>
        <v>#N/A</v>
      </c>
      <c r="X864" s="162" t="e">
        <f aca="false">VLOOKUP(U864,PRODUTOS!N:Q,4,0)</f>
        <v>#N/A</v>
      </c>
      <c r="Y864" s="165" t="e">
        <f aca="false">X864/T864</f>
        <v>#N/A</v>
      </c>
      <c r="Z864" s="162"/>
      <c r="AA864" s="162"/>
      <c r="AB864" s="162"/>
    </row>
    <row r="865" customFormat="false" ht="15" hidden="false" customHeight="false" outlineLevel="0" collapsed="false">
      <c r="A865" s="43" t="n">
        <v>1</v>
      </c>
      <c r="B865" s="1" t="s">
        <v>1708</v>
      </c>
      <c r="C865" s="1" t="n">
        <v>2678</v>
      </c>
      <c r="D865" s="1" t="n">
        <v>21101</v>
      </c>
      <c r="E865" s="114" t="s">
        <v>1696</v>
      </c>
      <c r="F865" s="162" t="n">
        <v>58400000</v>
      </c>
      <c r="G865" s="0" t="s">
        <v>3668</v>
      </c>
      <c r="H865" s="163" t="n">
        <v>1</v>
      </c>
      <c r="I865" s="162"/>
      <c r="J865" s="0"/>
      <c r="K865" s="0"/>
      <c r="L865" s="0"/>
      <c r="M865" s="0"/>
      <c r="N865" s="0"/>
      <c r="O865" s="0"/>
      <c r="P865" s="0"/>
      <c r="Q865" s="0"/>
      <c r="R865" s="0"/>
      <c r="S865" s="0"/>
      <c r="T865" s="162" t="n">
        <f aca="false">SUM(H865:S865)</f>
        <v>1</v>
      </c>
      <c r="U865" s="164" t="str">
        <f aca="false">CONCATENATE(D865,G865)</f>
        <v>21101IMPLANTAR UM SISTEMA DE CONTROLE E GERENCIMENTO DE CONTRATOS, LICITAÇÕES, PREÇOS E ESPECIFICAÇÕES NO ÃMBITO DA SEAD</v>
      </c>
      <c r="V865" s="162" t="e">
        <f aca="false">VLOOKUP(U865,PRODUTOS!N:O,2,0)</f>
        <v>#N/A</v>
      </c>
      <c r="W865" s="162" t="e">
        <f aca="false">VLOOKUP(U865,PRODUTOS!N:Q,3,0)</f>
        <v>#N/A</v>
      </c>
      <c r="X865" s="162" t="e">
        <f aca="false">VLOOKUP(U865,PRODUTOS!N:Q,4,0)</f>
        <v>#N/A</v>
      </c>
      <c r="Y865" s="165" t="e">
        <f aca="false">X865/T865</f>
        <v>#N/A</v>
      </c>
      <c r="Z865" s="162"/>
      <c r="AA865" s="162"/>
      <c r="AB865" s="162"/>
    </row>
    <row r="866" customFormat="false" ht="15" hidden="false" customHeight="false" outlineLevel="0" collapsed="false">
      <c r="A866" s="43" t="n">
        <v>1</v>
      </c>
      <c r="B866" s="1" t="s">
        <v>1704</v>
      </c>
      <c r="C866" s="1" t="n">
        <v>2184</v>
      </c>
      <c r="D866" s="1" t="n">
        <v>21101</v>
      </c>
      <c r="E866" s="114" t="s">
        <v>1696</v>
      </c>
      <c r="F866" s="162" t="n">
        <v>17000000</v>
      </c>
      <c r="G866" s="0" t="s">
        <v>3669</v>
      </c>
      <c r="H866" s="163" t="n">
        <v>17</v>
      </c>
      <c r="I866" s="162"/>
      <c r="J866" s="0"/>
      <c r="K866" s="0"/>
      <c r="L866" s="0"/>
      <c r="M866" s="0"/>
      <c r="N866" s="0"/>
      <c r="O866" s="0"/>
      <c r="P866" s="0"/>
      <c r="Q866" s="0"/>
      <c r="R866" s="0"/>
      <c r="S866" s="0"/>
      <c r="T866" s="162" t="n">
        <f aca="false">SUM(H866:S866)</f>
        <v>17</v>
      </c>
      <c r="U866" s="164" t="str">
        <f aca="false">CONCATENATE(D866,G866)</f>
        <v>21101LICITAÇÃO AQUISIÇÃO E/OU DESENVOLVIMENTO DO SISTEMA GERENCIADOR DE FILAS PARA OS ESPAÇOS DA CIDADANIA</v>
      </c>
      <c r="V866" s="162" t="e">
        <f aca="false">VLOOKUP(U866,PRODUTOS!N:O,2,0)</f>
        <v>#N/A</v>
      </c>
      <c r="W866" s="162" t="e">
        <f aca="false">VLOOKUP(U866,PRODUTOS!N:Q,3,0)</f>
        <v>#N/A</v>
      </c>
      <c r="X866" s="162" t="e">
        <f aca="false">VLOOKUP(U866,PRODUTOS!N:Q,4,0)</f>
        <v>#N/A</v>
      </c>
      <c r="Y866" s="165" t="e">
        <f aca="false">X866/T866</f>
        <v>#N/A</v>
      </c>
      <c r="Z866" s="162"/>
      <c r="AA866" s="162"/>
      <c r="AB866" s="162"/>
    </row>
    <row r="867" customFormat="false" ht="15" hidden="false" customHeight="false" outlineLevel="0" collapsed="false">
      <c r="A867" s="43" t="n">
        <v>1</v>
      </c>
      <c r="B867" s="1" t="s">
        <v>1708</v>
      </c>
      <c r="C867" s="1" t="n">
        <v>2678</v>
      </c>
      <c r="D867" s="1" t="n">
        <v>21101</v>
      </c>
      <c r="E867" s="114" t="s">
        <v>1696</v>
      </c>
      <c r="F867" s="162" t="n">
        <v>58400000</v>
      </c>
      <c r="G867" s="0" t="s">
        <v>3670</v>
      </c>
      <c r="H867" s="163" t="n">
        <v>100</v>
      </c>
      <c r="I867" s="162"/>
      <c r="J867" s="0"/>
      <c r="K867" s="0"/>
      <c r="L867" s="0"/>
      <c r="M867" s="0"/>
      <c r="N867" s="0"/>
      <c r="O867" s="0"/>
      <c r="P867" s="0"/>
      <c r="Q867" s="0"/>
      <c r="R867" s="0"/>
      <c r="S867" s="0"/>
      <c r="T867" s="162" t="n">
        <f aca="false">SUM(H867:S867)</f>
        <v>100</v>
      </c>
      <c r="U867" s="164" t="str">
        <f aca="false">CONCATENATE(D867,G867)</f>
        <v>21101LICITAÇÕES E CONTRATAÇÕES PARA AQUISIÇÃO DE EQUIPAMENTOS MOBILIÁRIOS REALIZADAS</v>
      </c>
      <c r="V867" s="162" t="e">
        <f aca="false">VLOOKUP(U867,PRODUTOS!N:O,2,0)</f>
        <v>#N/A</v>
      </c>
      <c r="W867" s="162" t="e">
        <f aca="false">VLOOKUP(U867,PRODUTOS!N:Q,3,0)</f>
        <v>#N/A</v>
      </c>
      <c r="X867" s="162" t="e">
        <f aca="false">VLOOKUP(U867,PRODUTOS!N:Q,4,0)</f>
        <v>#N/A</v>
      </c>
      <c r="Y867" s="165" t="e">
        <f aca="false">X867/T867</f>
        <v>#N/A</v>
      </c>
      <c r="Z867" s="162"/>
      <c r="AA867" s="162"/>
      <c r="AB867" s="162"/>
    </row>
    <row r="868" customFormat="false" ht="15" hidden="false" customHeight="false" outlineLevel="0" collapsed="false">
      <c r="A868" s="43" t="n">
        <v>1</v>
      </c>
      <c r="B868" s="1" t="s">
        <v>1708</v>
      </c>
      <c r="C868" s="1" t="n">
        <v>2678</v>
      </c>
      <c r="D868" s="1" t="n">
        <v>21101</v>
      </c>
      <c r="E868" s="114" t="s">
        <v>1696</v>
      </c>
      <c r="F868" s="162" t="n">
        <v>58400000</v>
      </c>
      <c r="G868" s="0" t="s">
        <v>3671</v>
      </c>
      <c r="H868" s="166"/>
      <c r="I868" s="162"/>
      <c r="J868" s="0"/>
      <c r="K868" s="0"/>
      <c r="L868" s="162" t="n">
        <v>1</v>
      </c>
      <c r="M868" s="0"/>
      <c r="N868" s="0"/>
      <c r="O868" s="0"/>
      <c r="P868" s="0"/>
      <c r="Q868" s="0"/>
      <c r="R868" s="0"/>
      <c r="S868" s="0"/>
      <c r="T868" s="162" t="n">
        <f aca="false">SUM(H868:S868)</f>
        <v>1</v>
      </c>
      <c r="U868" s="164" t="str">
        <f aca="false">CONCATENATE(D868,G868)</f>
        <v>21101ELABORAÇÃO DE PROJETO DA CIDADE ADMINISTRATIVA (NOVO CENTRO ADMINISTRATIVO)</v>
      </c>
      <c r="V868" s="162" t="e">
        <f aca="false">VLOOKUP(U868,PRODUTOS!N:O,2,0)</f>
        <v>#N/A</v>
      </c>
      <c r="W868" s="162" t="e">
        <f aca="false">VLOOKUP(U868,PRODUTOS!N:Q,3,0)</f>
        <v>#N/A</v>
      </c>
      <c r="X868" s="162" t="e">
        <f aca="false">VLOOKUP(U868,PRODUTOS!N:Q,4,0)</f>
        <v>#N/A</v>
      </c>
      <c r="Y868" s="165" t="e">
        <f aca="false">X868/T868</f>
        <v>#N/A</v>
      </c>
      <c r="Z868" s="162"/>
      <c r="AA868" s="162"/>
      <c r="AB868" s="162"/>
    </row>
    <row r="869" customFormat="false" ht="15" hidden="false" customHeight="false" outlineLevel="0" collapsed="false">
      <c r="A869" s="43" t="n">
        <v>5</v>
      </c>
      <c r="B869" s="1" t="s">
        <v>1719</v>
      </c>
      <c r="C869" s="1" t="n">
        <v>2003</v>
      </c>
      <c r="D869" s="1" t="n">
        <v>21101</v>
      </c>
      <c r="E869" s="114" t="s">
        <v>1696</v>
      </c>
      <c r="F869" s="162" t="n">
        <v>2500000</v>
      </c>
      <c r="G869" s="0" t="s">
        <v>1720</v>
      </c>
      <c r="H869" s="166"/>
      <c r="I869" s="162"/>
      <c r="J869" s="0"/>
      <c r="K869" s="0"/>
      <c r="L869" s="162" t="n">
        <v>2000</v>
      </c>
      <c r="M869" s="0"/>
      <c r="N869" s="0"/>
      <c r="O869" s="0"/>
      <c r="P869" s="0"/>
      <c r="Q869" s="0"/>
      <c r="R869" s="0"/>
      <c r="S869" s="0"/>
      <c r="T869" s="162" t="n">
        <f aca="false">SUM(H869:S869)</f>
        <v>2000</v>
      </c>
      <c r="U869" s="164" t="str">
        <f aca="false">CONCATENATE(D869,G869)</f>
        <v>21101PISO TÁTIL INSTALADO</v>
      </c>
      <c r="V869" s="162" t="str">
        <f aca="false">VLOOKUP(U869,PRODUTOS!N:O,2,0)</f>
        <v>PISO TÁTIL INSTALADO</v>
      </c>
      <c r="W869" s="162" t="str">
        <f aca="false">VLOOKUP(U869,PRODUTOS!N:Q,3,0)</f>
        <v>METROS QUADRADOS</v>
      </c>
      <c r="X869" s="162" t="n">
        <f aca="false">VLOOKUP(U869,PRODUTOS!N:Q,4,0)</f>
        <v>1000</v>
      </c>
      <c r="Y869" s="165" t="n">
        <f aca="false">X869/T869</f>
        <v>0.5</v>
      </c>
      <c r="Z869" s="162"/>
      <c r="AA869" s="162"/>
      <c r="AB869" s="162"/>
    </row>
    <row r="870" customFormat="false" ht="15" hidden="false" customHeight="false" outlineLevel="0" collapsed="false">
      <c r="A870" s="43" t="n">
        <v>5</v>
      </c>
      <c r="B870" s="1" t="s">
        <v>1719</v>
      </c>
      <c r="C870" s="1" t="n">
        <v>2003</v>
      </c>
      <c r="D870" s="1" t="n">
        <v>21101</v>
      </c>
      <c r="E870" s="114" t="s">
        <v>1696</v>
      </c>
      <c r="F870" s="162" t="n">
        <v>2500000</v>
      </c>
      <c r="G870" s="0" t="s">
        <v>3672</v>
      </c>
      <c r="H870" s="166"/>
      <c r="I870" s="162"/>
      <c r="J870" s="0"/>
      <c r="K870" s="0"/>
      <c r="L870" s="162" t="n">
        <v>8</v>
      </c>
      <c r="M870" s="0"/>
      <c r="N870" s="0"/>
      <c r="O870" s="0"/>
      <c r="P870" s="0"/>
      <c r="Q870" s="0"/>
      <c r="R870" s="0"/>
      <c r="S870" s="0"/>
      <c r="T870" s="162" t="n">
        <f aca="false">SUM(H870:S870)</f>
        <v>8</v>
      </c>
      <c r="U870" s="164" t="str">
        <f aca="false">CONCATENATE(D870,G870)</f>
        <v>21101ADAPTAÇÃO DE BANHEIROS REALIZADA</v>
      </c>
      <c r="V870" s="162" t="e">
        <f aca="false">VLOOKUP(U870,PRODUTOS!N:O,2,0)</f>
        <v>#N/A</v>
      </c>
      <c r="W870" s="162" t="e">
        <f aca="false">VLOOKUP(U870,PRODUTOS!N:Q,3,0)</f>
        <v>#N/A</v>
      </c>
      <c r="X870" s="162" t="e">
        <f aca="false">VLOOKUP(U870,PRODUTOS!N:Q,4,0)</f>
        <v>#N/A</v>
      </c>
      <c r="Y870" s="165" t="e">
        <f aca="false">X870/T870</f>
        <v>#N/A</v>
      </c>
      <c r="Z870" s="162"/>
      <c r="AA870" s="162"/>
      <c r="AB870" s="162"/>
    </row>
    <row r="871" customFormat="false" ht="15" hidden="false" customHeight="false" outlineLevel="0" collapsed="false">
      <c r="A871" s="43" t="n">
        <v>5</v>
      </c>
      <c r="B871" s="1" t="s">
        <v>1719</v>
      </c>
      <c r="C871" s="1" t="n">
        <v>2003</v>
      </c>
      <c r="D871" s="1" t="n">
        <v>21101</v>
      </c>
      <c r="E871" s="114" t="s">
        <v>1696</v>
      </c>
      <c r="F871" s="162" t="n">
        <v>2500000</v>
      </c>
      <c r="G871" s="0" t="s">
        <v>3673</v>
      </c>
      <c r="H871" s="166"/>
      <c r="I871" s="162"/>
      <c r="J871" s="0"/>
      <c r="K871" s="0"/>
      <c r="L871" s="162" t="n">
        <v>20000</v>
      </c>
      <c r="M871" s="0"/>
      <c r="N871" s="0"/>
      <c r="O871" s="0"/>
      <c r="P871" s="0"/>
      <c r="Q871" s="0"/>
      <c r="R871" s="0"/>
      <c r="S871" s="0"/>
      <c r="T871" s="162" t="n">
        <f aca="false">SUM(H871:S871)</f>
        <v>20000</v>
      </c>
      <c r="U871" s="164" t="str">
        <f aca="false">CONCATENATE(D871,G871)</f>
        <v>21101IMPLANTAÇÃO DE FITAS ANTEDERRAPANTE</v>
      </c>
      <c r="V871" s="162" t="e">
        <f aca="false">VLOOKUP(U871,PRODUTOS!N:O,2,0)</f>
        <v>#N/A</v>
      </c>
      <c r="W871" s="162" t="e">
        <f aca="false">VLOOKUP(U871,PRODUTOS!N:Q,3,0)</f>
        <v>#N/A</v>
      </c>
      <c r="X871" s="162" t="e">
        <f aca="false">VLOOKUP(U871,PRODUTOS!N:Q,4,0)</f>
        <v>#N/A</v>
      </c>
      <c r="Y871" s="165" t="e">
        <f aca="false">X871/T871</f>
        <v>#N/A</v>
      </c>
      <c r="Z871" s="162"/>
      <c r="AA871" s="162"/>
      <c r="AB871" s="162"/>
    </row>
    <row r="872" customFormat="false" ht="15" hidden="false" customHeight="false" outlineLevel="0" collapsed="false">
      <c r="A872" s="43" t="n">
        <v>5</v>
      </c>
      <c r="B872" s="1" t="s">
        <v>1719</v>
      </c>
      <c r="C872" s="1" t="n">
        <v>2003</v>
      </c>
      <c r="D872" s="1" t="n">
        <v>21101</v>
      </c>
      <c r="E872" s="114" t="s">
        <v>1696</v>
      </c>
      <c r="F872" s="162" t="n">
        <v>2500000</v>
      </c>
      <c r="G872" s="0" t="s">
        <v>3674</v>
      </c>
      <c r="H872" s="166"/>
      <c r="I872" s="162"/>
      <c r="J872" s="0"/>
      <c r="K872" s="0"/>
      <c r="L872" s="162" t="n">
        <v>100</v>
      </c>
      <c r="M872" s="0"/>
      <c r="N872" s="0"/>
      <c r="O872" s="0"/>
      <c r="P872" s="0"/>
      <c r="Q872" s="0"/>
      <c r="R872" s="0"/>
      <c r="S872" s="0"/>
      <c r="T872" s="162" t="n">
        <f aca="false">SUM(H872:S872)</f>
        <v>100</v>
      </c>
      <c r="U872" s="164" t="str">
        <f aca="false">CONCATENATE(D872,G872)</f>
        <v>21101LICITAÇÃO E CONTRATAÇÃO PARA AQUISIÇÃO DE MATERIAL COM VISTAS À ADAPTAÇÃO DE ESPAÇOS REALIZADAS</v>
      </c>
      <c r="V872" s="162" t="e">
        <f aca="false">VLOOKUP(U872,PRODUTOS!N:O,2,0)</f>
        <v>#N/A</v>
      </c>
      <c r="W872" s="162" t="e">
        <f aca="false">VLOOKUP(U872,PRODUTOS!N:Q,3,0)</f>
        <v>#N/A</v>
      </c>
      <c r="X872" s="162" t="e">
        <f aca="false">VLOOKUP(U872,PRODUTOS!N:Q,4,0)</f>
        <v>#N/A</v>
      </c>
      <c r="Y872" s="165" t="e">
        <f aca="false">X872/T872</f>
        <v>#N/A</v>
      </c>
      <c r="Z872" s="162"/>
      <c r="AA872" s="162"/>
      <c r="AB872" s="162"/>
    </row>
    <row r="873" customFormat="false" ht="15" hidden="false" customHeight="false" outlineLevel="0" collapsed="false">
      <c r="A873" s="43" t="n">
        <v>5</v>
      </c>
      <c r="B873" s="1" t="s">
        <v>1719</v>
      </c>
      <c r="C873" s="1" t="n">
        <v>2003</v>
      </c>
      <c r="D873" s="1" t="n">
        <v>21101</v>
      </c>
      <c r="E873" s="114" t="s">
        <v>1696</v>
      </c>
      <c r="F873" s="162" t="n">
        <v>2500000</v>
      </c>
      <c r="G873" s="0" t="s">
        <v>3675</v>
      </c>
      <c r="H873" s="166"/>
      <c r="I873" s="162"/>
      <c r="J873" s="0"/>
      <c r="K873" s="0"/>
      <c r="L873" s="162" t="n">
        <v>150</v>
      </c>
      <c r="M873" s="0"/>
      <c r="N873" s="0"/>
      <c r="O873" s="0"/>
      <c r="P873" s="0"/>
      <c r="Q873" s="0"/>
      <c r="R873" s="0"/>
      <c r="S873" s="0"/>
      <c r="T873" s="162" t="n">
        <f aca="false">SUM(H873:S873)</f>
        <v>150</v>
      </c>
      <c r="U873" s="164" t="str">
        <f aca="false">CONCATENATE(D873,G873)</f>
        <v>21101PLACAS DE SINALIZAÇÃO EM BRAILLE IMPLANTADAS</v>
      </c>
      <c r="V873" s="162" t="e">
        <f aca="false">VLOOKUP(U873,PRODUTOS!N:O,2,0)</f>
        <v>#N/A</v>
      </c>
      <c r="W873" s="162" t="e">
        <f aca="false">VLOOKUP(U873,PRODUTOS!N:Q,3,0)</f>
        <v>#N/A</v>
      </c>
      <c r="X873" s="162" t="e">
        <f aca="false">VLOOKUP(U873,PRODUTOS!N:Q,4,0)</f>
        <v>#N/A</v>
      </c>
      <c r="Y873" s="165" t="e">
        <f aca="false">X873/T873</f>
        <v>#N/A</v>
      </c>
      <c r="Z873" s="162"/>
      <c r="AA873" s="162"/>
      <c r="AB873" s="162"/>
    </row>
    <row r="874" customFormat="false" ht="15" hidden="false" customHeight="false" outlineLevel="0" collapsed="false">
      <c r="A874" s="43" t="n">
        <v>5</v>
      </c>
      <c r="B874" s="1" t="s">
        <v>1719</v>
      </c>
      <c r="C874" s="1" t="n">
        <v>2003</v>
      </c>
      <c r="D874" s="1" t="n">
        <v>21101</v>
      </c>
      <c r="E874" s="114" t="s">
        <v>1696</v>
      </c>
      <c r="F874" s="162" t="n">
        <v>2500000</v>
      </c>
      <c r="G874" s="0" t="s">
        <v>3676</v>
      </c>
      <c r="H874" s="166"/>
      <c r="I874" s="162"/>
      <c r="J874" s="0"/>
      <c r="K874" s="0"/>
      <c r="L874" s="162" t="n">
        <v>4</v>
      </c>
      <c r="M874" s="0"/>
      <c r="N874" s="0"/>
      <c r="O874" s="0"/>
      <c r="P874" s="0"/>
      <c r="Q874" s="0"/>
      <c r="R874" s="0"/>
      <c r="S874" s="0"/>
      <c r="T874" s="162" t="n">
        <f aca="false">SUM(H874:S874)</f>
        <v>4</v>
      </c>
      <c r="U874" s="164" t="str">
        <f aca="false">CONCATENATE(D874,G874)</f>
        <v>21101RAMPAS COBERTAS CONSTRUÍDAS</v>
      </c>
      <c r="V874" s="162" t="e">
        <f aca="false">VLOOKUP(U874,PRODUTOS!N:O,2,0)</f>
        <v>#N/A</v>
      </c>
      <c r="W874" s="162" t="e">
        <f aca="false">VLOOKUP(U874,PRODUTOS!N:Q,3,0)</f>
        <v>#N/A</v>
      </c>
      <c r="X874" s="162" t="e">
        <f aca="false">VLOOKUP(U874,PRODUTOS!N:Q,4,0)</f>
        <v>#N/A</v>
      </c>
      <c r="Y874" s="165" t="e">
        <f aca="false">X874/T874</f>
        <v>#N/A</v>
      </c>
      <c r="Z874" s="162"/>
      <c r="AA874" s="162"/>
      <c r="AB874" s="162"/>
    </row>
    <row r="875" customFormat="false" ht="15" hidden="false" customHeight="false" outlineLevel="0" collapsed="false">
      <c r="A875" s="43" t="n">
        <v>90</v>
      </c>
      <c r="B875" s="1" t="s">
        <v>1722</v>
      </c>
      <c r="C875" s="1" t="n">
        <v>2125</v>
      </c>
      <c r="D875" s="1" t="n">
        <v>21101</v>
      </c>
      <c r="E875" s="114" t="s">
        <v>1696</v>
      </c>
      <c r="F875" s="162" t="n">
        <v>331552000</v>
      </c>
      <c r="G875" s="0" t="s">
        <v>1723</v>
      </c>
      <c r="H875" s="166"/>
      <c r="I875" s="162"/>
      <c r="J875" s="0"/>
      <c r="K875" s="0"/>
      <c r="L875" s="162" t="n">
        <v>1</v>
      </c>
      <c r="M875" s="0"/>
      <c r="N875" s="0"/>
      <c r="O875" s="0"/>
      <c r="P875" s="0"/>
      <c r="Q875" s="0"/>
      <c r="R875" s="0"/>
      <c r="S875" s="0"/>
      <c r="T875" s="162" t="n">
        <f aca="false">SUM(H875:S875)</f>
        <v>1</v>
      </c>
      <c r="U875" s="164" t="str">
        <f aca="false">CONCATENATE(D875,G875)</f>
        <v>21101CENTRO DE DISTRIBUIÇÃO DE SUPRIMENTOS E GASTOS CRIADO</v>
      </c>
      <c r="V875" s="162" t="str">
        <f aca="false">VLOOKUP(U875,PRODUTOS!N:O,2,0)</f>
        <v>CENTRO DE DISTRIBUIÇÃO DE SUPRIMENTOS E GASTOS CRIADO</v>
      </c>
      <c r="W875" s="162" t="str">
        <f aca="false">VLOOKUP(U875,PRODUTOS!N:Q,3,0)</f>
        <v>UNIDADE</v>
      </c>
      <c r="X875" s="162" t="n">
        <f aca="false">VLOOKUP(U875,PRODUTOS!N:Q,4,0)</f>
        <v>1</v>
      </c>
      <c r="Y875" s="165" t="n">
        <f aca="false">X875/T875</f>
        <v>1</v>
      </c>
      <c r="Z875" s="162"/>
      <c r="AA875" s="162"/>
      <c r="AB875" s="162"/>
    </row>
    <row r="876" customFormat="false" ht="15" hidden="false" customHeight="false" outlineLevel="0" collapsed="false">
      <c r="A876" s="43" t="n">
        <v>90</v>
      </c>
      <c r="B876" s="1" t="s">
        <v>1722</v>
      </c>
      <c r="C876" s="1" t="n">
        <v>2125</v>
      </c>
      <c r="D876" s="1" t="n">
        <v>21101</v>
      </c>
      <c r="E876" s="114" t="s">
        <v>1696</v>
      </c>
      <c r="F876" s="162" t="n">
        <v>331552000</v>
      </c>
      <c r="G876" s="0" t="s">
        <v>1733</v>
      </c>
      <c r="H876" s="163" t="n">
        <v>2400</v>
      </c>
      <c r="I876" s="162"/>
      <c r="J876" s="0"/>
      <c r="K876" s="0"/>
      <c r="L876" s="0"/>
      <c r="M876" s="0"/>
      <c r="N876" s="0"/>
      <c r="O876" s="0"/>
      <c r="P876" s="0"/>
      <c r="Q876" s="0"/>
      <c r="R876" s="0"/>
      <c r="S876" s="0"/>
      <c r="T876" s="162" t="n">
        <f aca="false">SUM(H876:S876)</f>
        <v>2400</v>
      </c>
      <c r="U876" s="164" t="str">
        <f aca="false">CONCATENATE(D876,G876)</f>
        <v>21101CONCESSÃO DE BOLSA ESTÁGIO A ALUNOS DA REDE PÚBLICA E PRIVADA REALIZADAS</v>
      </c>
      <c r="V876" s="162" t="str">
        <f aca="false">VLOOKUP(U876,PRODUTOS!N:O,2,0)</f>
        <v>CONCESSÃO DE BOLSA ESTÁGIO A ALUNOS DA REDE PÚBLICA E PRIVADA REALIZADAS</v>
      </c>
      <c r="W876" s="162" t="str">
        <f aca="false">VLOOKUP(U876,PRODUTOS!N:Q,3,0)</f>
        <v>BOLSAS</v>
      </c>
      <c r="X876" s="162" t="n">
        <f aca="false">VLOOKUP(U876,PRODUTOS!N:Q,4,0)</f>
        <v>600</v>
      </c>
      <c r="Y876" s="165" t="n">
        <f aca="false">X876/T876</f>
        <v>0.25</v>
      </c>
      <c r="Z876" s="162"/>
      <c r="AA876" s="162"/>
      <c r="AB876" s="162"/>
    </row>
    <row r="877" customFormat="false" ht="15" hidden="false" customHeight="false" outlineLevel="0" collapsed="false">
      <c r="A877" s="43" t="n">
        <v>90</v>
      </c>
      <c r="B877" s="1" t="s">
        <v>1722</v>
      </c>
      <c r="C877" s="1" t="n">
        <v>2125</v>
      </c>
      <c r="D877" s="1" t="n">
        <v>21101</v>
      </c>
      <c r="E877" s="114" t="s">
        <v>1696</v>
      </c>
      <c r="F877" s="162" t="n">
        <v>331552000</v>
      </c>
      <c r="G877" s="0" t="s">
        <v>1724</v>
      </c>
      <c r="H877" s="163" t="n">
        <v>50</v>
      </c>
      <c r="I877" s="162"/>
      <c r="J877" s="0"/>
      <c r="K877" s="0"/>
      <c r="L877" s="0"/>
      <c r="M877" s="0"/>
      <c r="N877" s="0"/>
      <c r="O877" s="0"/>
      <c r="P877" s="0"/>
      <c r="Q877" s="0"/>
      <c r="R877" s="0"/>
      <c r="S877" s="0"/>
      <c r="T877" s="162" t="n">
        <f aca="false">SUM(H877:S877)</f>
        <v>50</v>
      </c>
      <c r="U877" s="164" t="str">
        <f aca="false">CONCATENATE(D877,G877)</f>
        <v>21101CONSERVAÇÃO E AVALIAÇÃO DE IMÓVEIS NO ESTADO</v>
      </c>
      <c r="V877" s="162" t="str">
        <f aca="false">VLOOKUP(U877,PRODUTOS!N:O,2,0)</f>
        <v>CONSERVAÇÃO E AVALIAÇÃO DE IMÓVEIS NO ESTADO</v>
      </c>
      <c r="W877" s="162" t="str">
        <f aca="false">VLOOKUP(U877,PRODUTOS!N:Q,3,0)</f>
        <v>UNIDADE</v>
      </c>
      <c r="X877" s="162" t="n">
        <f aca="false">VLOOKUP(U877,PRODUTOS!N:Q,4,0)</f>
        <v>50</v>
      </c>
      <c r="Y877" s="165" t="n">
        <f aca="false">X877/T877</f>
        <v>1</v>
      </c>
      <c r="Z877" s="162"/>
      <c r="AA877" s="162"/>
      <c r="AB877" s="162"/>
    </row>
    <row r="878" customFormat="false" ht="15" hidden="false" customHeight="false" outlineLevel="0" collapsed="false">
      <c r="A878" s="43" t="n">
        <v>90</v>
      </c>
      <c r="B878" s="1" t="s">
        <v>1722</v>
      </c>
      <c r="C878" s="1" t="n">
        <v>2125</v>
      </c>
      <c r="D878" s="1" t="n">
        <v>21101</v>
      </c>
      <c r="E878" s="114" t="s">
        <v>1696</v>
      </c>
      <c r="F878" s="162" t="n">
        <v>331552000</v>
      </c>
      <c r="G878" s="0" t="s">
        <v>1725</v>
      </c>
      <c r="H878" s="166"/>
      <c r="I878" s="162"/>
      <c r="J878" s="0"/>
      <c r="K878" s="0"/>
      <c r="L878" s="162" t="n">
        <v>100</v>
      </c>
      <c r="M878" s="0"/>
      <c r="N878" s="0"/>
      <c r="O878" s="0"/>
      <c r="P878" s="0"/>
      <c r="Q878" s="0"/>
      <c r="R878" s="0"/>
      <c r="S878" s="0"/>
      <c r="T878" s="162" t="n">
        <f aca="false">SUM(H878:S878)</f>
        <v>100</v>
      </c>
      <c r="U878" s="164" t="str">
        <f aca="false">CONCATENATE(D878,G878)</f>
        <v>21101ESTACIONAMENTO DO CENTRO ADMINISTRATIVO AMPLIADO E MODERNIZADO</v>
      </c>
      <c r="V878" s="162" t="str">
        <f aca="false">VLOOKUP(U878,PRODUTOS!N:O,2,0)</f>
        <v>ESTACIONAMENTO DO CENTRO ADMINISTRATIVO AMPLIADO E MODERNIZADO</v>
      </c>
      <c r="W878" s="162" t="str">
        <f aca="false">VLOOKUP(U878,PRODUTOS!N:Q,3,0)</f>
        <v>ÁREA</v>
      </c>
      <c r="X878" s="162" t="n">
        <f aca="false">VLOOKUP(U878,PRODUTOS!N:Q,4,0)</f>
        <v>50</v>
      </c>
      <c r="Y878" s="165" t="n">
        <f aca="false">X878/T878</f>
        <v>0.5</v>
      </c>
      <c r="Z878" s="162"/>
      <c r="AA878" s="162"/>
      <c r="AB878" s="162"/>
    </row>
    <row r="879" customFormat="false" ht="15" hidden="false" customHeight="false" outlineLevel="0" collapsed="false">
      <c r="A879" s="43" t="n">
        <v>90</v>
      </c>
      <c r="B879" s="1" t="s">
        <v>1722</v>
      </c>
      <c r="C879" s="1" t="n">
        <v>2125</v>
      </c>
      <c r="D879" s="1" t="n">
        <v>21101</v>
      </c>
      <c r="E879" s="114" t="s">
        <v>1696</v>
      </c>
      <c r="F879" s="162" t="n">
        <v>331552000</v>
      </c>
      <c r="G879" s="0" t="s">
        <v>1726</v>
      </c>
      <c r="H879" s="163" t="n">
        <v>12</v>
      </c>
      <c r="I879" s="162"/>
      <c r="J879" s="0"/>
      <c r="K879" s="0"/>
      <c r="L879" s="0"/>
      <c r="M879" s="0"/>
      <c r="N879" s="0"/>
      <c r="O879" s="0"/>
      <c r="P879" s="0"/>
      <c r="Q879" s="0"/>
      <c r="R879" s="0"/>
      <c r="S879" s="0"/>
      <c r="T879" s="162" t="n">
        <f aca="false">SUM(H879:S879)</f>
        <v>12</v>
      </c>
      <c r="U879" s="164" t="str">
        <f aca="false">CONCATENATE(D879,G879)</f>
        <v>21101LEILÕES REALIZADOS</v>
      </c>
      <c r="V879" s="162" t="str">
        <f aca="false">VLOOKUP(U879,PRODUTOS!N:O,2,0)</f>
        <v>LEILÕES REALIZADOS</v>
      </c>
      <c r="W879" s="162" t="str">
        <f aca="false">VLOOKUP(U879,PRODUTOS!N:Q,3,0)</f>
        <v>UNIDADE</v>
      </c>
      <c r="X879" s="162" t="n">
        <f aca="false">VLOOKUP(U879,PRODUTOS!N:Q,4,0)</f>
        <v>4</v>
      </c>
      <c r="Y879" s="165" t="n">
        <f aca="false">X879/T879</f>
        <v>0.333333333333333</v>
      </c>
      <c r="Z879" s="162"/>
      <c r="AA879" s="162"/>
      <c r="AB879" s="162"/>
    </row>
    <row r="880" customFormat="false" ht="15" hidden="false" customHeight="false" outlineLevel="0" collapsed="false">
      <c r="A880" s="43" t="n">
        <v>90</v>
      </c>
      <c r="B880" s="1" t="s">
        <v>1722</v>
      </c>
      <c r="C880" s="1" t="n">
        <v>2125</v>
      </c>
      <c r="D880" s="1" t="n">
        <v>21101</v>
      </c>
      <c r="E880" s="114" t="s">
        <v>1696</v>
      </c>
      <c r="F880" s="162" t="n">
        <v>331552000</v>
      </c>
      <c r="G880" s="0" t="s">
        <v>1727</v>
      </c>
      <c r="H880" s="163" t="n">
        <v>100</v>
      </c>
      <c r="I880" s="162"/>
      <c r="J880" s="0"/>
      <c r="K880" s="0"/>
      <c r="L880" s="0"/>
      <c r="M880" s="0"/>
      <c r="N880" s="0"/>
      <c r="O880" s="0"/>
      <c r="P880" s="0"/>
      <c r="Q880" s="0"/>
      <c r="R880" s="0"/>
      <c r="S880" s="0"/>
      <c r="T880" s="162" t="n">
        <f aca="false">SUM(H880:S880)</f>
        <v>100</v>
      </c>
      <c r="U880" s="164" t="str">
        <f aca="false">CONCATENATE(D880,G880)</f>
        <v>21101LICITAÇÕES REALIZADAS</v>
      </c>
      <c r="V880" s="162" t="str">
        <f aca="false">VLOOKUP(U880,PRODUTOS!N:O,2,0)</f>
        <v>LICITAÇÕES REALIZADAS</v>
      </c>
      <c r="W880" s="162" t="str">
        <f aca="false">VLOOKUP(U880,PRODUTOS!N:Q,3,0)</f>
        <v>% EXECUTADO</v>
      </c>
      <c r="X880" s="162" t="n">
        <f aca="false">VLOOKUP(U880,PRODUTOS!N:Q,4,0)</f>
        <v>15</v>
      </c>
      <c r="Y880" s="165" t="n">
        <f aca="false">X880/T880</f>
        <v>0.15</v>
      </c>
      <c r="Z880" s="162"/>
      <c r="AA880" s="162"/>
      <c r="AB880" s="162"/>
    </row>
    <row r="881" customFormat="false" ht="15" hidden="false" customHeight="false" outlineLevel="0" collapsed="false">
      <c r="A881" s="43" t="n">
        <v>90</v>
      </c>
      <c r="B881" s="1" t="s">
        <v>1722</v>
      </c>
      <c r="C881" s="1" t="n">
        <v>2125</v>
      </c>
      <c r="D881" s="1" t="n">
        <v>21101</v>
      </c>
      <c r="E881" s="114" t="s">
        <v>1696</v>
      </c>
      <c r="F881" s="162" t="n">
        <v>331552000</v>
      </c>
      <c r="G881" s="0" t="s">
        <v>1728</v>
      </c>
      <c r="H881" s="166"/>
      <c r="I881" s="162"/>
      <c r="J881" s="0"/>
      <c r="K881" s="0"/>
      <c r="L881" s="162" t="n">
        <v>100</v>
      </c>
      <c r="M881" s="0"/>
      <c r="N881" s="0"/>
      <c r="O881" s="0"/>
      <c r="P881" s="0"/>
      <c r="Q881" s="0"/>
      <c r="R881" s="0"/>
      <c r="S881" s="0"/>
      <c r="T881" s="162" t="n">
        <f aca="false">SUM(H881:S881)</f>
        <v>100</v>
      </c>
      <c r="U881" s="164" t="str">
        <f aca="false">CONCATENATE(D881,G881)</f>
        <v>21101MELHORIAS INTERNAS E EXTERNAS DO CENTRO ADMINISTRATIVO REALIZADAS</v>
      </c>
      <c r="V881" s="162" t="str">
        <f aca="false">VLOOKUP(U881,PRODUTOS!N:O,2,0)</f>
        <v>MELHORIAS INTERNAS E EXTERNAS DO CENTRO ADMINISTRATIVO REALIZADAS</v>
      </c>
      <c r="W881" s="162" t="str">
        <f aca="false">VLOOKUP(U881,PRODUTOS!N:Q,3,0)</f>
        <v>PERCENTAGEM</v>
      </c>
      <c r="X881" s="162" t="n">
        <f aca="false">VLOOKUP(U881,PRODUTOS!N:Q,4,0)</f>
        <v>40</v>
      </c>
      <c r="Y881" s="165" t="n">
        <f aca="false">X881/T881</f>
        <v>0.4</v>
      </c>
      <c r="Z881" s="162"/>
      <c r="AA881" s="162"/>
      <c r="AB881" s="162"/>
    </row>
    <row r="882" customFormat="false" ht="15" hidden="false" customHeight="false" outlineLevel="0" collapsed="false">
      <c r="A882" s="43" t="n">
        <v>90</v>
      </c>
      <c r="B882" s="1" t="s">
        <v>1722</v>
      </c>
      <c r="C882" s="1" t="n">
        <v>2125</v>
      </c>
      <c r="D882" s="1" t="n">
        <v>21101</v>
      </c>
      <c r="E882" s="114" t="s">
        <v>1696</v>
      </c>
      <c r="F882" s="162" t="n">
        <v>331552000</v>
      </c>
      <c r="G882" s="0" t="s">
        <v>1729</v>
      </c>
      <c r="H882" s="163" t="n">
        <v>48000</v>
      </c>
      <c r="I882" s="162"/>
      <c r="J882" s="0"/>
      <c r="K882" s="0"/>
      <c r="L882" s="0"/>
      <c r="M882" s="0"/>
      <c r="N882" s="0"/>
      <c r="O882" s="0"/>
      <c r="P882" s="0"/>
      <c r="Q882" s="0"/>
      <c r="R882" s="0"/>
      <c r="S882" s="0"/>
      <c r="T882" s="162" t="n">
        <f aca="false">SUM(H882:S882)</f>
        <v>48000</v>
      </c>
      <c r="U882" s="164" t="str">
        <f aca="false">CONCATENATE(D882,G882)</f>
        <v>21101PERÍCIAS MÉDICAS REALIZADAS</v>
      </c>
      <c r="V882" s="162" t="str">
        <f aca="false">VLOOKUP(U882,PRODUTOS!N:O,2,0)</f>
        <v>PERÍCIAS MÉDICAS REALIZADAS</v>
      </c>
      <c r="W882" s="162" t="str">
        <f aca="false">VLOOKUP(U882,PRODUTOS!N:Q,3,0)</f>
        <v>PESSOA</v>
      </c>
      <c r="X882" s="162" t="n">
        <f aca="false">VLOOKUP(U882,PRODUTOS!N:Q,4,0)</f>
        <v>12000</v>
      </c>
      <c r="Y882" s="165" t="n">
        <f aca="false">X882/T882</f>
        <v>0.25</v>
      </c>
      <c r="Z882" s="162"/>
      <c r="AA882" s="162"/>
      <c r="AB882" s="162"/>
    </row>
    <row r="883" customFormat="false" ht="15" hidden="false" customHeight="false" outlineLevel="0" collapsed="false">
      <c r="A883" s="43" t="n">
        <v>90</v>
      </c>
      <c r="B883" s="1" t="s">
        <v>1722</v>
      </c>
      <c r="C883" s="1" t="n">
        <v>2125</v>
      </c>
      <c r="D883" s="1" t="n">
        <v>21101</v>
      </c>
      <c r="E883" s="114" t="s">
        <v>1696</v>
      </c>
      <c r="F883" s="162" t="n">
        <v>331552000</v>
      </c>
      <c r="G883" s="0" t="s">
        <v>1730</v>
      </c>
      <c r="H883" s="163" t="n">
        <v>1</v>
      </c>
      <c r="I883" s="162"/>
      <c r="J883" s="0"/>
      <c r="K883" s="0"/>
      <c r="L883" s="0"/>
      <c r="M883" s="0"/>
      <c r="N883" s="0"/>
      <c r="O883" s="0"/>
      <c r="P883" s="0"/>
      <c r="Q883" s="0"/>
      <c r="R883" s="0"/>
      <c r="S883" s="0"/>
      <c r="T883" s="162" t="n">
        <f aca="false">SUM(H883:S883)</f>
        <v>1</v>
      </c>
      <c r="U883" s="164" t="str">
        <f aca="false">CONCATENATE(D883,G883)</f>
        <v>21101PRAÇA DE ALIMENTAÇÃO CLIMATIZADA NO CENTRO ADMINISTRATIVO CONSTRUÍDA</v>
      </c>
      <c r="V883" s="162" t="str">
        <f aca="false">VLOOKUP(U883,PRODUTOS!N:O,2,0)</f>
        <v>PRAÇA DE ALIMENTAÇÃO CLIMATIZADA NO CENTRO ADMINISTRATIVO CONSTRUÍDA</v>
      </c>
      <c r="W883" s="162" t="str">
        <f aca="false">VLOOKUP(U883,PRODUTOS!N:Q,3,0)</f>
        <v>OBRA</v>
      </c>
      <c r="X883" s="162" t="n">
        <f aca="false">VLOOKUP(U883,PRODUTOS!N:Q,4,0)</f>
        <v>30</v>
      </c>
      <c r="Y883" s="165" t="n">
        <f aca="false">X883/T883</f>
        <v>30</v>
      </c>
      <c r="Z883" s="162"/>
      <c r="AA883" s="162"/>
      <c r="AB883" s="162"/>
    </row>
    <row r="884" customFormat="false" ht="15" hidden="false" customHeight="false" outlineLevel="0" collapsed="false">
      <c r="A884" s="43" t="n">
        <v>90</v>
      </c>
      <c r="B884" s="1" t="s">
        <v>1722</v>
      </c>
      <c r="C884" s="1" t="n">
        <v>2125</v>
      </c>
      <c r="D884" s="1" t="n">
        <v>21101</v>
      </c>
      <c r="E884" s="114" t="s">
        <v>1696</v>
      </c>
      <c r="F884" s="162" t="n">
        <v>331552000</v>
      </c>
      <c r="G884" s="0" t="s">
        <v>1731</v>
      </c>
      <c r="H884" s="163" t="n">
        <v>30</v>
      </c>
      <c r="I884" s="162"/>
      <c r="J884" s="0"/>
      <c r="K884" s="0"/>
      <c r="L884" s="0"/>
      <c r="M884" s="0"/>
      <c r="N884" s="0"/>
      <c r="O884" s="0"/>
      <c r="P884" s="0"/>
      <c r="Q884" s="0"/>
      <c r="R884" s="0"/>
      <c r="S884" s="0"/>
      <c r="T884" s="162" t="n">
        <f aca="false">SUM(H884:S884)</f>
        <v>30</v>
      </c>
      <c r="U884" s="164" t="str">
        <f aca="false">CONCATENATE(D884,G884)</f>
        <v>21101SOFTWARE AVANÇADOS PARA MELHORAR OS PROCESSOS DE TRABALHO E CONTROLE DE GASTOS, BEM COMO APOSENTADORIAS E CUSTOS FINANCEIROS CORRELATOS ADQUIRIDOS</v>
      </c>
      <c r="V884" s="162" t="str">
        <f aca="false">VLOOKUP(U884,PRODUTOS!N:O,2,0)</f>
        <v>SOFTWARE AVANÇADOS PARA MELHORAR OS PROCESSOS DE TRABALHO E CONTROLE DE GASTOS, BEM COMO APOSENTADORIAS E CUSTOS FINANCEIROS CORRELATOS ADQUIRIDOS</v>
      </c>
      <c r="W884" s="162" t="str">
        <f aca="false">VLOOKUP(U884,PRODUTOS!N:Q,3,0)</f>
        <v>AQUISIÇÃO</v>
      </c>
      <c r="X884" s="162" t="n">
        <f aca="false">VLOOKUP(U884,PRODUTOS!N:Q,4,0)</f>
        <v>10</v>
      </c>
      <c r="Y884" s="165" t="n">
        <f aca="false">X884/T884</f>
        <v>0.333333333333333</v>
      </c>
      <c r="Z884" s="162"/>
      <c r="AA884" s="162"/>
      <c r="AB884" s="162"/>
    </row>
    <row r="885" customFormat="false" ht="15" hidden="false" customHeight="false" outlineLevel="0" collapsed="false">
      <c r="A885" s="43" t="n">
        <v>90</v>
      </c>
      <c r="B885" s="1" t="s">
        <v>1722</v>
      </c>
      <c r="C885" s="1" t="n">
        <v>2125</v>
      </c>
      <c r="D885" s="1" t="n">
        <v>21101</v>
      </c>
      <c r="E885" s="114" t="s">
        <v>1696</v>
      </c>
      <c r="F885" s="162" t="n">
        <v>331552000</v>
      </c>
      <c r="G885" s="0" t="s">
        <v>3677</v>
      </c>
      <c r="H885" s="163" t="n">
        <v>1</v>
      </c>
      <c r="I885" s="162"/>
      <c r="J885" s="0"/>
      <c r="K885" s="0"/>
      <c r="L885" s="0"/>
      <c r="M885" s="0"/>
      <c r="N885" s="0"/>
      <c r="O885" s="0"/>
      <c r="P885" s="0"/>
      <c r="Q885" s="0"/>
      <c r="R885" s="0"/>
      <c r="S885" s="0"/>
      <c r="T885" s="162" t="n">
        <f aca="false">SUM(H885:S885)</f>
        <v>1</v>
      </c>
      <c r="U885" s="164" t="str">
        <f aca="false">CONCATENATE(D885,G885)</f>
        <v>21101EMPRESAS ESPECIALIZADA PARA APERFEIÇOAMENTO DO SISTEMA PARA GERENCIAR A GESTÃO DE PESSOAS NO ESTADO CONTRATADA</v>
      </c>
      <c r="V885" s="162" t="e">
        <f aca="false">VLOOKUP(U885,PRODUTOS!N:O,2,0)</f>
        <v>#N/A</v>
      </c>
      <c r="W885" s="162" t="e">
        <f aca="false">VLOOKUP(U885,PRODUTOS!N:Q,3,0)</f>
        <v>#N/A</v>
      </c>
      <c r="X885" s="162" t="e">
        <f aca="false">VLOOKUP(U885,PRODUTOS!N:Q,4,0)</f>
        <v>#N/A</v>
      </c>
      <c r="Y885" s="165" t="e">
        <f aca="false">X885/T885</f>
        <v>#N/A</v>
      </c>
      <c r="Z885" s="162"/>
      <c r="AA885" s="162"/>
      <c r="AB885" s="162"/>
    </row>
    <row r="886" customFormat="false" ht="15" hidden="false" customHeight="false" outlineLevel="0" collapsed="false">
      <c r="A886" s="43" t="n">
        <v>90</v>
      </c>
      <c r="B886" s="1" t="s">
        <v>1722</v>
      </c>
      <c r="C886" s="1" t="n">
        <v>2125</v>
      </c>
      <c r="D886" s="1" t="n">
        <v>21101</v>
      </c>
      <c r="E886" s="114" t="s">
        <v>1696</v>
      </c>
      <c r="F886" s="162" t="n">
        <v>331552000</v>
      </c>
      <c r="G886" s="0" t="s">
        <v>2864</v>
      </c>
      <c r="H886" s="163" t="n">
        <v>10</v>
      </c>
      <c r="I886" s="162"/>
      <c r="J886" s="0"/>
      <c r="K886" s="0"/>
      <c r="L886" s="0"/>
      <c r="M886" s="0"/>
      <c r="N886" s="0"/>
      <c r="O886" s="0"/>
      <c r="P886" s="0"/>
      <c r="Q886" s="0"/>
      <c r="R886" s="0"/>
      <c r="S886" s="0"/>
      <c r="T886" s="162" t="n">
        <f aca="false">SUM(H886:S886)</f>
        <v>10</v>
      </c>
      <c r="U886" s="164" t="str">
        <f aca="false">CONCATENATE(D886,G886)</f>
        <v>21101CONCURSOS PÚBLICOS REALIZADOS</v>
      </c>
      <c r="V886" s="162" t="e">
        <f aca="false">VLOOKUP(U886,PRODUTOS!N:O,2,0)</f>
        <v>#N/A</v>
      </c>
      <c r="W886" s="162" t="e">
        <f aca="false">VLOOKUP(U886,PRODUTOS!N:Q,3,0)</f>
        <v>#N/A</v>
      </c>
      <c r="X886" s="162" t="e">
        <f aca="false">VLOOKUP(U886,PRODUTOS!N:Q,4,0)</f>
        <v>#N/A</v>
      </c>
      <c r="Y886" s="165" t="e">
        <f aca="false">X886/T886</f>
        <v>#N/A</v>
      </c>
      <c r="Z886" s="162"/>
      <c r="AA886" s="162"/>
      <c r="AB886" s="162"/>
    </row>
    <row r="887" customFormat="false" ht="15" hidden="false" customHeight="false" outlineLevel="0" collapsed="false">
      <c r="A887" s="43" t="n">
        <v>90</v>
      </c>
      <c r="B887" s="1" t="s">
        <v>1722</v>
      </c>
      <c r="C887" s="1" t="n">
        <v>2125</v>
      </c>
      <c r="D887" s="1" t="n">
        <v>21101</v>
      </c>
      <c r="E887" s="114" t="s">
        <v>1696</v>
      </c>
      <c r="F887" s="162" t="n">
        <v>331552000</v>
      </c>
      <c r="G887" s="0" t="s">
        <v>3678</v>
      </c>
      <c r="H887" s="163" t="n">
        <v>100</v>
      </c>
      <c r="I887" s="162"/>
      <c r="J887" s="0"/>
      <c r="K887" s="0"/>
      <c r="L887" s="0"/>
      <c r="M887" s="0"/>
      <c r="N887" s="0"/>
      <c r="O887" s="0"/>
      <c r="P887" s="0"/>
      <c r="Q887" s="0"/>
      <c r="R887" s="0"/>
      <c r="S887" s="0"/>
      <c r="T887" s="162" t="n">
        <f aca="false">SUM(H887:S887)</f>
        <v>100</v>
      </c>
      <c r="U887" s="164" t="str">
        <f aca="false">CONCATENATE(D887,G887)</f>
        <v>21101PLANO DE CARGOS E SALÁRIOS DOS SERVIDORES PÚBLICOS IMPLANTADOS</v>
      </c>
      <c r="V887" s="162" t="e">
        <f aca="false">VLOOKUP(U887,PRODUTOS!N:O,2,0)</f>
        <v>#N/A</v>
      </c>
      <c r="W887" s="162" t="e">
        <f aca="false">VLOOKUP(U887,PRODUTOS!N:Q,3,0)</f>
        <v>#N/A</v>
      </c>
      <c r="X887" s="162" t="e">
        <f aca="false">VLOOKUP(U887,PRODUTOS!N:Q,4,0)</f>
        <v>#N/A</v>
      </c>
      <c r="Y887" s="165" t="e">
        <f aca="false">X887/T887</f>
        <v>#N/A</v>
      </c>
      <c r="Z887" s="162"/>
      <c r="AA887" s="162"/>
      <c r="AB887" s="162"/>
    </row>
    <row r="888" customFormat="false" ht="15" hidden="false" customHeight="false" outlineLevel="0" collapsed="false">
      <c r="A888" s="43" t="n">
        <v>90</v>
      </c>
      <c r="B888" s="1" t="s">
        <v>1722</v>
      </c>
      <c r="C888" s="1" t="n">
        <v>2125</v>
      </c>
      <c r="D888" s="1" t="n">
        <v>21101</v>
      </c>
      <c r="E888" s="114" t="s">
        <v>1696</v>
      </c>
      <c r="F888" s="162" t="n">
        <v>331552000</v>
      </c>
      <c r="G888" s="0" t="s">
        <v>3679</v>
      </c>
      <c r="H888" s="166"/>
      <c r="I888" s="162"/>
      <c r="J888" s="0"/>
      <c r="K888" s="0"/>
      <c r="L888" s="162" t="n">
        <v>100</v>
      </c>
      <c r="M888" s="0"/>
      <c r="N888" s="0"/>
      <c r="O888" s="0"/>
      <c r="P888" s="0"/>
      <c r="Q888" s="0"/>
      <c r="R888" s="0"/>
      <c r="S888" s="0"/>
      <c r="T888" s="162" t="n">
        <f aca="false">SUM(H888:S888)</f>
        <v>100</v>
      </c>
      <c r="U888" s="164" t="str">
        <f aca="false">CONCATENATE(D888,G888)</f>
        <v>21101CONTRATAÇÃO DE EMPRESA ESPECIALIZADA PARA MANUTENÇÃO DO CENTRO ADMINISTRATIVO RELACIONADOS A SERVIÇOS DE INFORMÁTICA, HIDRAULICA, ELETRICA, BOMBEIRO E PEDREIRO</v>
      </c>
      <c r="V888" s="162" t="e">
        <f aca="false">VLOOKUP(U888,PRODUTOS!N:O,2,0)</f>
        <v>#N/A</v>
      </c>
      <c r="W888" s="162" t="e">
        <f aca="false">VLOOKUP(U888,PRODUTOS!N:Q,3,0)</f>
        <v>#N/A</v>
      </c>
      <c r="X888" s="162" t="e">
        <f aca="false">VLOOKUP(U888,PRODUTOS!N:Q,4,0)</f>
        <v>#N/A</v>
      </c>
      <c r="Y888" s="165" t="e">
        <f aca="false">X888/T888</f>
        <v>#N/A</v>
      </c>
      <c r="Z888" s="162"/>
      <c r="AA888" s="162"/>
      <c r="AB888" s="162"/>
    </row>
    <row r="889" customFormat="false" ht="15" hidden="false" customHeight="false" outlineLevel="0" collapsed="false">
      <c r="A889" s="43" t="n">
        <v>90</v>
      </c>
      <c r="B889" s="1" t="s">
        <v>1722</v>
      </c>
      <c r="C889" s="1" t="n">
        <v>2125</v>
      </c>
      <c r="D889" s="1" t="n">
        <v>21101</v>
      </c>
      <c r="E889" s="114" t="s">
        <v>1696</v>
      </c>
      <c r="F889" s="162" t="n">
        <v>331552000</v>
      </c>
      <c r="G889" s="0" t="s">
        <v>3680</v>
      </c>
      <c r="H889" s="166"/>
      <c r="I889" s="162"/>
      <c r="J889" s="0"/>
      <c r="K889" s="0"/>
      <c r="L889" s="162" t="n">
        <v>100</v>
      </c>
      <c r="M889" s="0"/>
      <c r="N889" s="0"/>
      <c r="O889" s="0"/>
      <c r="P889" s="0"/>
      <c r="Q889" s="0"/>
      <c r="R889" s="0"/>
      <c r="S889" s="0"/>
      <c r="T889" s="162" t="n">
        <f aca="false">SUM(H889:S889)</f>
        <v>100</v>
      </c>
      <c r="U889" s="164" t="str">
        <f aca="false">CONCATENATE(D889,G889)</f>
        <v>21101ESTUDO E ELABORAÇÃO PARA CAPTAÇÃO DE ENERGIA SOLAR PARA OS PRÉDIOS DO CENTRO ADMINISTRATIVO REALIZADO</v>
      </c>
      <c r="V889" s="162" t="e">
        <f aca="false">VLOOKUP(U889,PRODUTOS!N:O,2,0)</f>
        <v>#N/A</v>
      </c>
      <c r="W889" s="162" t="e">
        <f aca="false">VLOOKUP(U889,PRODUTOS!N:Q,3,0)</f>
        <v>#N/A</v>
      </c>
      <c r="X889" s="162" t="e">
        <f aca="false">VLOOKUP(U889,PRODUTOS!N:Q,4,0)</f>
        <v>#N/A</v>
      </c>
      <c r="Y889" s="165" t="e">
        <f aca="false">X889/T889</f>
        <v>#N/A</v>
      </c>
      <c r="Z889" s="162"/>
      <c r="AA889" s="162"/>
      <c r="AB889" s="162"/>
    </row>
    <row r="890" customFormat="false" ht="15" hidden="false" customHeight="false" outlineLevel="0" collapsed="false">
      <c r="A890" s="43" t="n">
        <v>90</v>
      </c>
      <c r="B890" s="1" t="s">
        <v>1722</v>
      </c>
      <c r="C890" s="1" t="n">
        <v>2125</v>
      </c>
      <c r="D890" s="1" t="n">
        <v>21101</v>
      </c>
      <c r="E890" s="114" t="s">
        <v>1696</v>
      </c>
      <c r="F890" s="162" t="n">
        <v>331552000</v>
      </c>
      <c r="G890" s="0" t="s">
        <v>3681</v>
      </c>
      <c r="H890" s="166"/>
      <c r="I890" s="162"/>
      <c r="J890" s="0"/>
      <c r="K890" s="0"/>
      <c r="L890" s="162" t="n">
        <v>100</v>
      </c>
      <c r="M890" s="0"/>
      <c r="N890" s="0"/>
      <c r="O890" s="0"/>
      <c r="P890" s="0"/>
      <c r="Q890" s="0"/>
      <c r="R890" s="0"/>
      <c r="S890" s="0"/>
      <c r="T890" s="162" t="n">
        <f aca="false">SUM(H890:S890)</f>
        <v>100</v>
      </c>
      <c r="U890" s="164" t="str">
        <f aca="false">CONCATENATE(D890,G890)</f>
        <v>21101PROJETO DE MANUTENÇÃO DA LAGOA DO CENTRO ADMINISTRATIVO AMPLIADO</v>
      </c>
      <c r="V890" s="162" t="e">
        <f aca="false">VLOOKUP(U890,PRODUTOS!N:O,2,0)</f>
        <v>#N/A</v>
      </c>
      <c r="W890" s="162" t="e">
        <f aca="false">VLOOKUP(U890,PRODUTOS!N:Q,3,0)</f>
        <v>#N/A</v>
      </c>
      <c r="X890" s="162" t="e">
        <f aca="false">VLOOKUP(U890,PRODUTOS!N:Q,4,0)</f>
        <v>#N/A</v>
      </c>
      <c r="Y890" s="165" t="e">
        <f aca="false">X890/T890</f>
        <v>#N/A</v>
      </c>
      <c r="Z890" s="162"/>
      <c r="AA890" s="162"/>
      <c r="AB890" s="162"/>
    </row>
    <row r="891" customFormat="false" ht="15" hidden="false" customHeight="false" outlineLevel="0" collapsed="false">
      <c r="A891" s="43" t="n">
        <v>90</v>
      </c>
      <c r="B891" s="1" t="s">
        <v>1737</v>
      </c>
      <c r="C891" s="1" t="n">
        <v>2610</v>
      </c>
      <c r="D891" s="1" t="n">
        <v>21102</v>
      </c>
      <c r="E891" s="114" t="s">
        <v>1736</v>
      </c>
      <c r="F891" s="162" t="n">
        <v>11000000</v>
      </c>
      <c r="G891" s="0" t="s">
        <v>1738</v>
      </c>
      <c r="H891" s="163" t="n">
        <v>100</v>
      </c>
      <c r="I891" s="162"/>
      <c r="J891" s="0"/>
      <c r="K891" s="0"/>
      <c r="L891" s="0"/>
      <c r="M891" s="0"/>
      <c r="N891" s="0"/>
      <c r="O891" s="0"/>
      <c r="P891" s="0"/>
      <c r="Q891" s="0"/>
      <c r="R891" s="0"/>
      <c r="S891" s="0"/>
      <c r="T891" s="162" t="n">
        <f aca="false">SUM(H891:S891)</f>
        <v>100</v>
      </c>
      <c r="U891" s="164" t="str">
        <f aca="false">CONCATENATE(D891,G891)</f>
        <v>21102PROCEDER E APROPRIAR RESERVAS FINANCEIRA PARA AQUISIÇÃO DE BENS E SERVIÇOS.</v>
      </c>
      <c r="V891" s="162" t="str">
        <f aca="false">VLOOKUP(U891,PRODUTOS!N:O,2,0)</f>
        <v>PROCEDER E APROPRIAR RESERVAS FINANCEIRA PARA AQUISIÇÃO DE BENS E SERVIÇOS.</v>
      </c>
      <c r="W891" s="162" t="str">
        <f aca="false">VLOOKUP(U891,PRODUTOS!N:Q,3,0)</f>
        <v>AQUISIÇÃO</v>
      </c>
      <c r="X891" s="162" t="n">
        <f aca="false">VLOOKUP(U891,PRODUTOS!N:Q,4,0)</f>
        <v>60</v>
      </c>
      <c r="Y891" s="165" t="n">
        <f aca="false">X891/T891</f>
        <v>0.6</v>
      </c>
      <c r="Z891" s="162"/>
      <c r="AA891" s="162"/>
      <c r="AB891" s="162"/>
    </row>
    <row r="892" customFormat="false" ht="15" hidden="false" customHeight="false" outlineLevel="0" collapsed="false">
      <c r="A892" s="43" t="n">
        <v>90</v>
      </c>
      <c r="B892" s="1" t="s">
        <v>1746</v>
      </c>
      <c r="C892" s="1" t="n">
        <v>2681</v>
      </c>
      <c r="D892" s="1" t="n">
        <v>21201</v>
      </c>
      <c r="E892" s="114" t="s">
        <v>1740</v>
      </c>
      <c r="F892" s="162" t="n">
        <v>650000000</v>
      </c>
      <c r="G892" s="0" t="s">
        <v>1747</v>
      </c>
      <c r="H892" s="163" t="n">
        <v>100</v>
      </c>
      <c r="I892" s="162"/>
      <c r="J892" s="0"/>
      <c r="K892" s="0"/>
      <c r="L892" s="0"/>
      <c r="M892" s="0"/>
      <c r="N892" s="0"/>
      <c r="O892" s="0"/>
      <c r="P892" s="0"/>
      <c r="Q892" s="0"/>
      <c r="R892" s="0"/>
      <c r="S892" s="0"/>
      <c r="T892" s="162" t="n">
        <f aca="false">SUM(H892:S892)</f>
        <v>100</v>
      </c>
      <c r="U892" s="164" t="str">
        <f aca="false">CONCATENATE(D892,G892)</f>
        <v>21201CONTRATOS REGULARIZADOS</v>
      </c>
      <c r="V892" s="162" t="str">
        <f aca="false">VLOOKUP(U892,PRODUTOS!N:O,2,0)</f>
        <v>CONTRATOS REGULARIZADOS</v>
      </c>
      <c r="W892" s="162" t="str">
        <f aca="false">VLOOKUP(U892,PRODUTOS!N:Q,3,0)</f>
        <v>PERCENTAGEM</v>
      </c>
      <c r="X892" s="162" t="n">
        <f aca="false">VLOOKUP(U892,PRODUTOS!N:Q,4,0)</f>
        <v>20</v>
      </c>
      <c r="Y892" s="165" t="n">
        <f aca="false">X892/T892</f>
        <v>0.2</v>
      </c>
      <c r="Z892" s="162"/>
      <c r="AA892" s="162"/>
      <c r="AB892" s="162"/>
    </row>
    <row r="893" customFormat="false" ht="15" hidden="false" customHeight="false" outlineLevel="0" collapsed="false">
      <c r="A893" s="43" t="n">
        <v>90</v>
      </c>
      <c r="B893" s="1" t="s">
        <v>1746</v>
      </c>
      <c r="C893" s="1" t="n">
        <v>2681</v>
      </c>
      <c r="D893" s="1" t="n">
        <v>21201</v>
      </c>
      <c r="E893" s="114" t="s">
        <v>1740</v>
      </c>
      <c r="F893" s="162" t="n">
        <v>650000000</v>
      </c>
      <c r="G893" s="0" t="s">
        <v>595</v>
      </c>
      <c r="H893" s="163" t="n">
        <v>100</v>
      </c>
      <c r="I893" s="162"/>
      <c r="J893" s="0"/>
      <c r="K893" s="0"/>
      <c r="L893" s="0"/>
      <c r="M893" s="0"/>
      <c r="N893" s="0"/>
      <c r="O893" s="0"/>
      <c r="P893" s="0"/>
      <c r="Q893" s="0"/>
      <c r="R893" s="0"/>
      <c r="S893" s="0"/>
      <c r="T893" s="162" t="n">
        <f aca="false">SUM(H893:S893)</f>
        <v>100</v>
      </c>
      <c r="U893" s="164" t="str">
        <f aca="false">CONCATENATE(D893,G893)</f>
        <v>21201EQUIPAMENTOS ADQUIRIDOS</v>
      </c>
      <c r="V893" s="162" t="str">
        <f aca="false">VLOOKUP(U893,PRODUTOS!N:O,2,0)</f>
        <v>EQUIPAMENTOS ADQUIRIDOS</v>
      </c>
      <c r="W893" s="162" t="str">
        <f aca="false">VLOOKUP(U893,PRODUTOS!N:Q,3,0)</f>
        <v>PERCENTAGEM</v>
      </c>
      <c r="X893" s="162" t="n">
        <f aca="false">VLOOKUP(U893,PRODUTOS!N:Q,4,0)</f>
        <v>30</v>
      </c>
      <c r="Y893" s="165" t="n">
        <f aca="false">X893/T893</f>
        <v>0.3</v>
      </c>
      <c r="Z893" s="162"/>
      <c r="AA893" s="162"/>
      <c r="AB893" s="162"/>
    </row>
    <row r="894" customFormat="false" ht="15" hidden="false" customHeight="false" outlineLevel="0" collapsed="false">
      <c r="A894" s="43" t="n">
        <v>90</v>
      </c>
      <c r="B894" s="1" t="s">
        <v>1746</v>
      </c>
      <c r="C894" s="1" t="n">
        <v>2681</v>
      </c>
      <c r="D894" s="1" t="n">
        <v>21201</v>
      </c>
      <c r="E894" s="114" t="s">
        <v>1740</v>
      </c>
      <c r="F894" s="162" t="n">
        <v>650000000</v>
      </c>
      <c r="G894" s="0" t="s">
        <v>141</v>
      </c>
      <c r="H894" s="163" t="n">
        <v>100</v>
      </c>
      <c r="I894" s="162"/>
      <c r="J894" s="0"/>
      <c r="K894" s="0"/>
      <c r="L894" s="0"/>
      <c r="M894" s="0"/>
      <c r="N894" s="0"/>
      <c r="O894" s="0"/>
      <c r="P894" s="0"/>
      <c r="Q894" s="0"/>
      <c r="R894" s="0"/>
      <c r="S894" s="0"/>
      <c r="T894" s="162" t="n">
        <f aca="false">SUM(H894:S894)</f>
        <v>100</v>
      </c>
      <c r="U894" s="164" t="str">
        <f aca="false">CONCATENATE(D894,G894)</f>
        <v>21201GESTÃO MELHORADA</v>
      </c>
      <c r="V894" s="162" t="str">
        <f aca="false">VLOOKUP(U894,PRODUTOS!N:O,2,0)</f>
        <v>GESTÃO MELHORADA</v>
      </c>
      <c r="W894" s="162" t="str">
        <f aca="false">VLOOKUP(U894,PRODUTOS!N:Q,3,0)</f>
        <v>PERCENTAGEM</v>
      </c>
      <c r="X894" s="162" t="n">
        <f aca="false">VLOOKUP(U894,PRODUTOS!N:Q,4,0)</f>
        <v>50</v>
      </c>
      <c r="Y894" s="165" t="n">
        <f aca="false">X894/T894</f>
        <v>0.5</v>
      </c>
      <c r="Z894" s="162"/>
      <c r="AA894" s="162"/>
      <c r="AB894" s="162"/>
    </row>
    <row r="895" customFormat="false" ht="15" hidden="false" customHeight="false" outlineLevel="0" collapsed="false">
      <c r="A895" s="43" t="n">
        <v>90</v>
      </c>
      <c r="B895" s="1" t="s">
        <v>1746</v>
      </c>
      <c r="C895" s="1" t="n">
        <v>2681</v>
      </c>
      <c r="D895" s="1" t="n">
        <v>21201</v>
      </c>
      <c r="E895" s="114" t="s">
        <v>1740</v>
      </c>
      <c r="F895" s="162" t="n">
        <v>650000000</v>
      </c>
      <c r="G895" s="0" t="s">
        <v>1748</v>
      </c>
      <c r="H895" s="163" t="n">
        <v>100</v>
      </c>
      <c r="I895" s="162"/>
      <c r="J895" s="0"/>
      <c r="K895" s="0"/>
      <c r="L895" s="0"/>
      <c r="M895" s="0"/>
      <c r="N895" s="0"/>
      <c r="O895" s="0"/>
      <c r="P895" s="0"/>
      <c r="Q895" s="0"/>
      <c r="R895" s="0"/>
      <c r="S895" s="0"/>
      <c r="T895" s="162" t="n">
        <f aca="false">SUM(H895:S895)</f>
        <v>100</v>
      </c>
      <c r="U895" s="164" t="str">
        <f aca="false">CONCATENATE(D895,G895)</f>
        <v>21201PRESTAR SERVIÇOS COM QUALIDADE</v>
      </c>
      <c r="V895" s="162" t="str">
        <f aca="false">VLOOKUP(U895,PRODUTOS!N:O,2,0)</f>
        <v>PRESTAR SERVIÇOS COM QUALIDADE</v>
      </c>
      <c r="W895" s="162" t="str">
        <f aca="false">VLOOKUP(U895,PRODUTOS!N:Q,3,0)</f>
        <v>PERCENTAGEM</v>
      </c>
      <c r="X895" s="162" t="n">
        <f aca="false">VLOOKUP(U895,PRODUTOS!N:Q,4,0)</f>
        <v>100</v>
      </c>
      <c r="Y895" s="165" t="n">
        <f aca="false">X895/T895</f>
        <v>1</v>
      </c>
      <c r="Z895" s="162"/>
      <c r="AA895" s="162"/>
      <c r="AB895" s="162"/>
    </row>
    <row r="896" customFormat="false" ht="15" hidden="false" customHeight="false" outlineLevel="0" collapsed="false">
      <c r="A896" s="43" t="n">
        <v>90</v>
      </c>
      <c r="B896" s="1" t="s">
        <v>1746</v>
      </c>
      <c r="C896" s="1" t="n">
        <v>2681</v>
      </c>
      <c r="D896" s="1" t="n">
        <v>21201</v>
      </c>
      <c r="E896" s="114" t="s">
        <v>1740</v>
      </c>
      <c r="F896" s="162" t="n">
        <v>650000000</v>
      </c>
      <c r="G896" s="0" t="s">
        <v>748</v>
      </c>
      <c r="H896" s="163" t="n">
        <v>100</v>
      </c>
      <c r="I896" s="162"/>
      <c r="J896" s="0"/>
      <c r="K896" s="0"/>
      <c r="L896" s="0"/>
      <c r="M896" s="0"/>
      <c r="N896" s="0"/>
      <c r="O896" s="0"/>
      <c r="P896" s="0"/>
      <c r="Q896" s="0"/>
      <c r="R896" s="0"/>
      <c r="S896" s="0"/>
      <c r="T896" s="162" t="n">
        <f aca="false">SUM(H896:S896)</f>
        <v>100</v>
      </c>
      <c r="U896" s="164" t="str">
        <f aca="false">CONCATENATE(D896,G896)</f>
        <v>21201SISTEMAS IMPLANTADOS</v>
      </c>
      <c r="V896" s="162" t="str">
        <f aca="false">VLOOKUP(U896,PRODUTOS!N:O,2,0)</f>
        <v>SISTEMAS IMPLANTADOS</v>
      </c>
      <c r="W896" s="162" t="str">
        <f aca="false">VLOOKUP(U896,PRODUTOS!N:Q,3,0)</f>
        <v>PERCENTAGEM</v>
      </c>
      <c r="X896" s="162" t="n">
        <f aca="false">VLOOKUP(U896,PRODUTOS!N:Q,4,0)</f>
        <v>50</v>
      </c>
      <c r="Y896" s="165" t="n">
        <f aca="false">X896/T896</f>
        <v>0.5</v>
      </c>
      <c r="Z896" s="162"/>
      <c r="AA896" s="162"/>
      <c r="AB896" s="162"/>
    </row>
    <row r="897" customFormat="false" ht="15" hidden="false" customHeight="false" outlineLevel="0" collapsed="false">
      <c r="A897" s="43" t="n">
        <v>93</v>
      </c>
      <c r="B897" s="1" t="s">
        <v>1750</v>
      </c>
      <c r="C897" s="1" t="n">
        <v>2620</v>
      </c>
      <c r="D897" s="1" t="n">
        <v>21201</v>
      </c>
      <c r="E897" s="114" t="s">
        <v>1740</v>
      </c>
      <c r="F897" s="162" t="n">
        <v>188000000</v>
      </c>
      <c r="G897" s="0" t="s">
        <v>1751</v>
      </c>
      <c r="H897" s="163" t="n">
        <v>100</v>
      </c>
      <c r="I897" s="162"/>
      <c r="J897" s="0"/>
      <c r="K897" s="0"/>
      <c r="L897" s="0"/>
      <c r="M897" s="0"/>
      <c r="N897" s="0"/>
      <c r="O897" s="0"/>
      <c r="P897" s="0"/>
      <c r="Q897" s="0"/>
      <c r="R897" s="0"/>
      <c r="S897" s="0"/>
      <c r="T897" s="162" t="n">
        <f aca="false">SUM(H897:S897)</f>
        <v>100</v>
      </c>
      <c r="U897" s="164" t="str">
        <f aca="false">CONCATENATE(D897,G897)</f>
        <v>21201CRIAÇÃO DE INSTRUÇÕES NORMATIVAS REFERENTE AO REGULAMENTO DO IASPI-SAÚDE</v>
      </c>
      <c r="V897" s="162" t="str">
        <f aca="false">VLOOKUP(U897,PRODUTOS!N:O,2,0)</f>
        <v>CRIAÇÃO DE INSTRUÇÕES NORMATIVAS REFERENTE AO REGULAMENTO DO IASPI-SAÚDE</v>
      </c>
      <c r="W897" s="162" t="str">
        <f aca="false">VLOOKUP(U897,PRODUTOS!N:Q,3,0)</f>
        <v>NORMA IMPLANTADA</v>
      </c>
      <c r="X897" s="162" t="n">
        <f aca="false">VLOOKUP(U897,PRODUTOS!N:Q,4,0)</f>
        <v>50</v>
      </c>
      <c r="Y897" s="165" t="n">
        <f aca="false">X897/T897</f>
        <v>0.5</v>
      </c>
      <c r="Z897" s="162"/>
      <c r="AA897" s="162"/>
      <c r="AB897" s="162"/>
    </row>
    <row r="898" customFormat="false" ht="15" hidden="false" customHeight="false" outlineLevel="0" collapsed="false">
      <c r="A898" s="43" t="n">
        <v>93</v>
      </c>
      <c r="B898" s="1" t="s">
        <v>1755</v>
      </c>
      <c r="C898" s="1" t="n">
        <v>2622</v>
      </c>
      <c r="D898" s="1" t="n">
        <v>21201</v>
      </c>
      <c r="E898" s="114" t="s">
        <v>1740</v>
      </c>
      <c r="F898" s="162" t="n">
        <v>410000000</v>
      </c>
      <c r="G898" s="0" t="s">
        <v>1756</v>
      </c>
      <c r="H898" s="163" t="n">
        <v>100</v>
      </c>
      <c r="I898" s="162"/>
      <c r="J898" s="0"/>
      <c r="K898" s="0"/>
      <c r="L898" s="0"/>
      <c r="M898" s="0"/>
      <c r="N898" s="0"/>
      <c r="O898" s="0"/>
      <c r="P898" s="0"/>
      <c r="Q898" s="0"/>
      <c r="R898" s="0"/>
      <c r="S898" s="0"/>
      <c r="T898" s="162" t="n">
        <f aca="false">SUM(H898:S898)</f>
        <v>100</v>
      </c>
      <c r="U898" s="164" t="str">
        <f aca="false">CONCATENATE(D898,G898)</f>
        <v>21201CRIAÇÃO DE INSTRUÇÕES NORMATIVAS REFERENTE AO REGULAMENTO DO PLAMTA</v>
      </c>
      <c r="V898" s="162" t="str">
        <f aca="false">VLOOKUP(U898,PRODUTOS!N:O,2,0)</f>
        <v>CRIAÇÃO DE INSTRUÇÕES NORMATIVAS REFERENTE AO REGULAMENTO DO PLAMTA</v>
      </c>
      <c r="W898" s="162" t="str">
        <f aca="false">VLOOKUP(U898,PRODUTOS!N:Q,3,0)</f>
        <v>NORMA IMPLANTADA</v>
      </c>
      <c r="X898" s="162" t="n">
        <f aca="false">VLOOKUP(U898,PRODUTOS!N:Q,4,0)</f>
        <v>50</v>
      </c>
      <c r="Y898" s="165" t="n">
        <f aca="false">X898/T898</f>
        <v>0.5</v>
      </c>
      <c r="Z898" s="162"/>
      <c r="AA898" s="162"/>
      <c r="AB898" s="162"/>
    </row>
    <row r="899" customFormat="false" ht="15" hidden="false" customHeight="false" outlineLevel="0" collapsed="false">
      <c r="A899" s="43" t="n">
        <v>93</v>
      </c>
      <c r="B899" s="1" t="s">
        <v>1755</v>
      </c>
      <c r="C899" s="1" t="n">
        <v>2622</v>
      </c>
      <c r="D899" s="1" t="n">
        <v>21201</v>
      </c>
      <c r="E899" s="114" t="s">
        <v>1740</v>
      </c>
      <c r="F899" s="162" t="n">
        <v>410000000</v>
      </c>
      <c r="G899" s="0" t="s">
        <v>1758</v>
      </c>
      <c r="H899" s="163" t="n">
        <v>240000</v>
      </c>
      <c r="I899" s="162"/>
      <c r="J899" s="0"/>
      <c r="K899" s="0"/>
      <c r="L899" s="0"/>
      <c r="M899" s="0"/>
      <c r="N899" s="0"/>
      <c r="O899" s="0"/>
      <c r="P899" s="0"/>
      <c r="Q899" s="0"/>
      <c r="R899" s="0"/>
      <c r="S899" s="0"/>
      <c r="T899" s="162" t="n">
        <f aca="false">SUM(H899:S899)</f>
        <v>240000</v>
      </c>
      <c r="U899" s="164" t="str">
        <f aca="false">CONCATENATE(D899,G899)</f>
        <v>21201INTERNAÇÕES</v>
      </c>
      <c r="V899" s="162" t="str">
        <f aca="false">VLOOKUP(U899,PRODUTOS!N:O,2,0)</f>
        <v>INTERNAÇÕES</v>
      </c>
      <c r="W899" s="162" t="str">
        <f aca="false">VLOOKUP(U899,PRODUTOS!N:Q,3,0)</f>
        <v>SERVIÇOS</v>
      </c>
      <c r="X899" s="162" t="n">
        <f aca="false">VLOOKUP(U899,PRODUTOS!N:Q,4,0)</f>
        <v>60000</v>
      </c>
      <c r="Y899" s="165" t="n">
        <f aca="false">X899/T899</f>
        <v>0.25</v>
      </c>
      <c r="Z899" s="162"/>
      <c r="AA899" s="162"/>
      <c r="AB899" s="162"/>
    </row>
    <row r="900" customFormat="false" ht="15" hidden="false" customHeight="false" outlineLevel="0" collapsed="false">
      <c r="A900" s="43" t="n">
        <v>93</v>
      </c>
      <c r="B900" s="1" t="s">
        <v>1750</v>
      </c>
      <c r="C900" s="1" t="n">
        <v>2620</v>
      </c>
      <c r="D900" s="1" t="n">
        <v>21201</v>
      </c>
      <c r="E900" s="114" t="s">
        <v>1740</v>
      </c>
      <c r="F900" s="162" t="n">
        <v>188000000</v>
      </c>
      <c r="G900" s="0" t="s">
        <v>1677</v>
      </c>
      <c r="H900" s="163" t="n">
        <v>5000000</v>
      </c>
      <c r="I900" s="162"/>
      <c r="J900" s="0"/>
      <c r="K900" s="0"/>
      <c r="L900" s="0"/>
      <c r="M900" s="0"/>
      <c r="N900" s="0"/>
      <c r="O900" s="0"/>
      <c r="P900" s="0"/>
      <c r="Q900" s="0"/>
      <c r="R900" s="0"/>
      <c r="S900" s="0"/>
      <c r="T900" s="162" t="n">
        <f aca="false">SUM(H900:S900)</f>
        <v>5000000</v>
      </c>
      <c r="U900" s="164" t="str">
        <f aca="false">CONCATENATE(D900,G900)</f>
        <v>21201SERVIÇOS PRESTADOS</v>
      </c>
      <c r="V900" s="162" t="str">
        <f aca="false">VLOOKUP(U900,PRODUTOS!N:O,2,0)</f>
        <v>SERVIÇOS PRESTADOS</v>
      </c>
      <c r="W900" s="162" t="str">
        <f aca="false">VLOOKUP(U900,PRODUTOS!N:Q,3,0)</f>
        <v>SERVIÇOS</v>
      </c>
      <c r="X900" s="162" t="n">
        <f aca="false">VLOOKUP(U900,PRODUTOS!N:Q,4,0)</f>
        <v>2000000</v>
      </c>
      <c r="Y900" s="165" t="n">
        <f aca="false">X900/T900</f>
        <v>0.4</v>
      </c>
      <c r="Z900" s="162"/>
      <c r="AA900" s="162"/>
      <c r="AB900" s="162"/>
    </row>
    <row r="901" customFormat="false" ht="15" hidden="false" customHeight="false" outlineLevel="0" collapsed="false">
      <c r="A901" s="43" t="n">
        <v>1</v>
      </c>
      <c r="B901" s="1" t="s">
        <v>1741</v>
      </c>
      <c r="C901" s="1" t="n">
        <v>2587</v>
      </c>
      <c r="D901" s="1" t="n">
        <v>21201</v>
      </c>
      <c r="E901" s="114" t="s">
        <v>3449</v>
      </c>
      <c r="F901" s="162" t="n">
        <v>1600000</v>
      </c>
      <c r="G901" s="0" t="s">
        <v>1744</v>
      </c>
      <c r="H901" s="166"/>
      <c r="I901" s="162"/>
      <c r="J901" s="0"/>
      <c r="K901" s="0"/>
      <c r="L901" s="162" t="n">
        <v>100</v>
      </c>
      <c r="M901" s="0"/>
      <c r="N901" s="0"/>
      <c r="O901" s="0"/>
      <c r="P901" s="0"/>
      <c r="Q901" s="0"/>
      <c r="R901" s="0"/>
      <c r="S901" s="0"/>
      <c r="T901" s="162" t="n">
        <f aca="false">SUM(H901:S901)</f>
        <v>100</v>
      </c>
      <c r="U901" s="164" t="str">
        <f aca="false">CONCATENATE(D901,G901)</f>
        <v>21201REFORMA DO PRÉDIO ANEXO REALIZADA</v>
      </c>
      <c r="V901" s="162" t="str">
        <f aca="false">VLOOKUP(U901,PRODUTOS!N:O,2,0)</f>
        <v>REFORMA DO PRÉDIO ANEXO REALIZADA</v>
      </c>
      <c r="W901" s="162" t="str">
        <f aca="false">VLOOKUP(U901,PRODUTOS!N:Q,3,0)</f>
        <v>PERCENTUAL</v>
      </c>
      <c r="X901" s="162" t="n">
        <f aca="false">VLOOKUP(U901,PRODUTOS!N:Q,4,0)</f>
        <v>10</v>
      </c>
      <c r="Y901" s="165" t="n">
        <f aca="false">X901/T901</f>
        <v>0.1</v>
      </c>
      <c r="Z901" s="162"/>
      <c r="AA901" s="162"/>
      <c r="AB901" s="162"/>
    </row>
    <row r="902" customFormat="false" ht="15" hidden="false" customHeight="false" outlineLevel="0" collapsed="false">
      <c r="A902" s="43" t="n">
        <v>1</v>
      </c>
      <c r="B902" s="1" t="s">
        <v>1741</v>
      </c>
      <c r="C902" s="1" t="n">
        <v>2587</v>
      </c>
      <c r="D902" s="1" t="n">
        <v>21201</v>
      </c>
      <c r="E902" s="114" t="s">
        <v>3449</v>
      </c>
      <c r="F902" s="162" t="n">
        <v>1600000</v>
      </c>
      <c r="G902" s="0" t="s">
        <v>215</v>
      </c>
      <c r="H902" s="163" t="n">
        <v>550</v>
      </c>
      <c r="I902" s="162"/>
      <c r="J902" s="0"/>
      <c r="K902" s="0"/>
      <c r="L902" s="0"/>
      <c r="M902" s="0"/>
      <c r="N902" s="0"/>
      <c r="O902" s="0"/>
      <c r="P902" s="0"/>
      <c r="Q902" s="0"/>
      <c r="R902" s="0"/>
      <c r="S902" s="0"/>
      <c r="T902" s="162" t="n">
        <f aca="false">SUM(H902:S902)</f>
        <v>550</v>
      </c>
      <c r="U902" s="164" t="str">
        <f aca="false">CONCATENATE(D902,G902)</f>
        <v>21201SERVIDORES QUALIFICADOS</v>
      </c>
      <c r="V902" s="162" t="str">
        <f aca="false">VLOOKUP(U902,PRODUTOS!N:O,2,0)</f>
        <v>SERVIDORES QUALIFICADOS</v>
      </c>
      <c r="W902" s="162" t="str">
        <f aca="false">VLOOKUP(U902,PRODUTOS!N:Q,3,0)</f>
        <v>SERVIDORES</v>
      </c>
      <c r="X902" s="162" t="n">
        <f aca="false">VLOOKUP(U902,PRODUTOS!N:Q,4,0)</f>
        <v>50</v>
      </c>
      <c r="Y902" s="165" t="n">
        <f aca="false">X902/T902</f>
        <v>0.0909090909090909</v>
      </c>
      <c r="Z902" s="162"/>
      <c r="AA902" s="162"/>
      <c r="AB902" s="162"/>
    </row>
    <row r="903" customFormat="false" ht="15" hidden="false" customHeight="false" outlineLevel="0" collapsed="false">
      <c r="A903" s="43" t="n">
        <v>1</v>
      </c>
      <c r="B903" s="1" t="s">
        <v>1760</v>
      </c>
      <c r="C903" s="1" t="n">
        <v>1619</v>
      </c>
      <c r="D903" s="1" t="n">
        <v>21203</v>
      </c>
      <c r="E903" s="114" t="s">
        <v>1759</v>
      </c>
      <c r="F903" s="162" t="n">
        <v>11500000</v>
      </c>
      <c r="G903" s="0" t="s">
        <v>1761</v>
      </c>
      <c r="H903" s="163" t="n">
        <v>100</v>
      </c>
      <c r="I903" s="162"/>
      <c r="J903" s="0"/>
      <c r="K903" s="0"/>
      <c r="L903" s="0"/>
      <c r="M903" s="0"/>
      <c r="N903" s="0"/>
      <c r="O903" s="0"/>
      <c r="P903" s="0"/>
      <c r="Q903" s="0"/>
      <c r="R903" s="0"/>
      <c r="S903" s="0"/>
      <c r="T903" s="162" t="n">
        <f aca="false">SUM(H903:S903)</f>
        <v>100</v>
      </c>
      <c r="U903" s="164" t="str">
        <f aca="false">CONCATENATE(D903,G903)</f>
        <v>21203ARQUIVO MODERNIZADO</v>
      </c>
      <c r="V903" s="162" t="str">
        <f aca="false">VLOOKUP(U903,PRODUTOS!N:O,2,0)</f>
        <v>ARQUIVO MODERNIZADO</v>
      </c>
      <c r="W903" s="162" t="str">
        <f aca="false">VLOOKUP(U903,PRODUTOS!N:Q,3,0)</f>
        <v>PERCENTUAL</v>
      </c>
      <c r="X903" s="162" t="n">
        <f aca="false">VLOOKUP(U903,PRODUTOS!N:Q,4,0)</f>
        <v>25</v>
      </c>
      <c r="Y903" s="165" t="n">
        <f aca="false">X903/T903</f>
        <v>0.25</v>
      </c>
      <c r="Z903" s="162"/>
      <c r="AA903" s="162"/>
      <c r="AB903" s="162"/>
    </row>
    <row r="904" customFormat="false" ht="15" hidden="false" customHeight="false" outlineLevel="0" collapsed="false">
      <c r="A904" s="43" t="n">
        <v>1</v>
      </c>
      <c r="B904" s="1" t="s">
        <v>1760</v>
      </c>
      <c r="C904" s="1" t="n">
        <v>1619</v>
      </c>
      <c r="D904" s="1" t="n">
        <v>21203</v>
      </c>
      <c r="E904" s="114" t="s">
        <v>1759</v>
      </c>
      <c r="F904" s="162" t="n">
        <v>11500000</v>
      </c>
      <c r="G904" s="0" t="s">
        <v>215</v>
      </c>
      <c r="H904" s="163" t="n">
        <v>150</v>
      </c>
      <c r="I904" s="162"/>
      <c r="J904" s="0"/>
      <c r="K904" s="0"/>
      <c r="L904" s="0"/>
      <c r="M904" s="0"/>
      <c r="N904" s="0"/>
      <c r="O904" s="0"/>
      <c r="P904" s="0"/>
      <c r="Q904" s="0"/>
      <c r="R904" s="0"/>
      <c r="S904" s="0"/>
      <c r="T904" s="162" t="n">
        <f aca="false">SUM(H904:S904)</f>
        <v>150</v>
      </c>
      <c r="U904" s="164" t="str">
        <f aca="false">CONCATENATE(D904,G904)</f>
        <v>21203SERVIDORES QUALIFICADOS</v>
      </c>
      <c r="V904" s="162" t="str">
        <f aca="false">VLOOKUP(U904,PRODUTOS!N:O,2,0)</f>
        <v>SERVIDORES QUALIFICADOS</v>
      </c>
      <c r="W904" s="162" t="str">
        <f aca="false">VLOOKUP(U904,PRODUTOS!N:Q,3,0)</f>
        <v>UNIDADE</v>
      </c>
      <c r="X904" s="162" t="n">
        <f aca="false">VLOOKUP(U904,PRODUTOS!N:Q,4,0)</f>
        <v>50</v>
      </c>
      <c r="Y904" s="165" t="n">
        <f aca="false">X904/T904</f>
        <v>0.333333333333333</v>
      </c>
      <c r="Z904" s="162"/>
      <c r="AA904" s="162"/>
      <c r="AB904" s="162"/>
    </row>
    <row r="905" customFormat="false" ht="15" hidden="false" customHeight="false" outlineLevel="0" collapsed="false">
      <c r="A905" s="43" t="n">
        <v>1</v>
      </c>
      <c r="B905" s="1" t="s">
        <v>1760</v>
      </c>
      <c r="C905" s="1" t="n">
        <v>1619</v>
      </c>
      <c r="D905" s="1" t="n">
        <v>21203</v>
      </c>
      <c r="E905" s="114" t="s">
        <v>1759</v>
      </c>
      <c r="F905" s="162" t="n">
        <v>11500000</v>
      </c>
      <c r="G905" s="0" t="s">
        <v>3682</v>
      </c>
      <c r="H905" s="166"/>
      <c r="I905" s="162"/>
      <c r="J905" s="0"/>
      <c r="K905" s="0"/>
      <c r="L905" s="162" t="n">
        <v>100</v>
      </c>
      <c r="M905" s="0"/>
      <c r="N905" s="0"/>
      <c r="O905" s="0"/>
      <c r="P905" s="0"/>
      <c r="Q905" s="0"/>
      <c r="R905" s="0"/>
      <c r="S905" s="0"/>
      <c r="T905" s="162" t="n">
        <f aca="false">SUM(H905:S905)</f>
        <v>100</v>
      </c>
      <c r="U905" s="164" t="str">
        <f aca="false">CONCATENATE(D905,G905)</f>
        <v>21203ÁREA REFORMADA</v>
      </c>
      <c r="V905" s="162" t="e">
        <f aca="false">VLOOKUP(U905,PRODUTOS!N:O,2,0)</f>
        <v>#N/A</v>
      </c>
      <c r="W905" s="162" t="e">
        <f aca="false">VLOOKUP(U905,PRODUTOS!N:Q,3,0)</f>
        <v>#N/A</v>
      </c>
      <c r="X905" s="162" t="e">
        <f aca="false">VLOOKUP(U905,PRODUTOS!N:Q,4,0)</f>
        <v>#N/A</v>
      </c>
      <c r="Y905" s="165" t="e">
        <f aca="false">X905/T905</f>
        <v>#N/A</v>
      </c>
      <c r="Z905" s="162"/>
      <c r="AA905" s="162"/>
      <c r="AB905" s="162"/>
    </row>
    <row r="906" customFormat="false" ht="15" hidden="false" customHeight="false" outlineLevel="0" collapsed="false">
      <c r="A906" s="43" t="n">
        <v>90</v>
      </c>
      <c r="B906" s="1" t="s">
        <v>1763</v>
      </c>
      <c r="C906" s="1" t="n">
        <v>1595</v>
      </c>
      <c r="D906" s="1" t="n">
        <v>21203</v>
      </c>
      <c r="E906" s="114" t="s">
        <v>1759</v>
      </c>
      <c r="F906" s="162" t="n">
        <v>0</v>
      </c>
      <c r="G906" s="0" t="s">
        <v>259</v>
      </c>
      <c r="H906" s="163" t="n">
        <v>100</v>
      </c>
      <c r="I906" s="162"/>
      <c r="J906" s="0"/>
      <c r="K906" s="0"/>
      <c r="L906" s="0"/>
      <c r="M906" s="0"/>
      <c r="N906" s="0"/>
      <c r="O906" s="0"/>
      <c r="P906" s="0"/>
      <c r="Q906" s="0"/>
      <c r="R906" s="0"/>
      <c r="S906" s="0"/>
      <c r="T906" s="162" t="n">
        <f aca="false">SUM(H906:S906)</f>
        <v>100</v>
      </c>
      <c r="U906" s="164" t="str">
        <f aca="false">CONCATENATE(D906,G906)</f>
        <v>21203GESTÃO ADMINISTRATIVA MELHORADA</v>
      </c>
      <c r="V906" s="162" t="str">
        <f aca="false">VLOOKUP(U906,PRODUTOS!N:O,2,0)</f>
        <v>GESTÃO ADMINISTRATIVA MELHORADA</v>
      </c>
      <c r="W906" s="162" t="str">
        <f aca="false">VLOOKUP(U906,PRODUTOS!N:Q,3,0)</f>
        <v>% EXECUTADO</v>
      </c>
      <c r="X906" s="162" t="n">
        <f aca="false">VLOOKUP(U906,PRODUTOS!N:Q,4,0)</f>
        <v>25</v>
      </c>
      <c r="Y906" s="165" t="n">
        <f aca="false">X906/T906</f>
        <v>0.25</v>
      </c>
      <c r="Z906" s="162"/>
      <c r="AA906" s="162"/>
      <c r="AB906" s="162"/>
    </row>
    <row r="907" customFormat="false" ht="15" hidden="false" customHeight="false" outlineLevel="0" collapsed="false">
      <c r="A907" s="43" t="n">
        <v>92</v>
      </c>
      <c r="B907" s="1" t="s">
        <v>1765</v>
      </c>
      <c r="C907" s="1" t="n">
        <v>2460</v>
      </c>
      <c r="D907" s="1" t="n">
        <v>21203</v>
      </c>
      <c r="E907" s="114" t="s">
        <v>1759</v>
      </c>
      <c r="F907" s="162" t="n">
        <v>3500000000</v>
      </c>
      <c r="G907" s="0" t="s">
        <v>1766</v>
      </c>
      <c r="H907" s="163" t="n">
        <v>2</v>
      </c>
      <c r="I907" s="162"/>
      <c r="J907" s="0"/>
      <c r="K907" s="0"/>
      <c r="L907" s="0"/>
      <c r="M907" s="0"/>
      <c r="N907" s="0"/>
      <c r="O907" s="0"/>
      <c r="P907" s="0"/>
      <c r="Q907" s="0"/>
      <c r="R907" s="0"/>
      <c r="S907" s="0"/>
      <c r="T907" s="162" t="n">
        <f aca="false">SUM(H907:S907)</f>
        <v>2</v>
      </c>
      <c r="U907" s="164" t="str">
        <f aca="false">CONCATENATE(D907,G907)</f>
        <v>21203CONTRATAÇÃO DE CONSULTORIA E ASSESSORIA PARA CONSTRUÇÃO DE SOLUÇÃO PARA O EQUILÍBRIO FINANCEIRO E ATUARIAL DO REGIME PRÓPRIO DO ESTADO DO PIAUI(RPPS)</v>
      </c>
      <c r="V907" s="162" t="str">
        <f aca="false">VLOOKUP(U907,PRODUTOS!N:O,2,0)</f>
        <v>CONTRATAÇÃO DE CONSULTORIA E ASSESSORIA PARA CONSTRUÇÃO DE SOLUÇÃO PARA O EQUILÍBRIO FINANCEIRO E ATUARIAL DO REGIME PRÓPRIO DO ESTADO DO PIAUI(RPPS)</v>
      </c>
      <c r="W907" s="162" t="str">
        <f aca="false">VLOOKUP(U907,PRODUTOS!N:Q,3,0)</f>
        <v>CONTRATAÇÃO</v>
      </c>
      <c r="X907" s="162" t="n">
        <f aca="false">VLOOKUP(U907,PRODUTOS!N:Q,4,0)</f>
        <v>1</v>
      </c>
      <c r="Y907" s="165" t="n">
        <f aca="false">X907/T907</f>
        <v>0.5</v>
      </c>
      <c r="Z907" s="162"/>
      <c r="AA907" s="162"/>
      <c r="AB907" s="162"/>
    </row>
    <row r="908" customFormat="false" ht="15" hidden="false" customHeight="false" outlineLevel="0" collapsed="false">
      <c r="A908" s="43" t="n">
        <v>92</v>
      </c>
      <c r="B908" s="1" t="s">
        <v>1765</v>
      </c>
      <c r="C908" s="1" t="n">
        <v>2460</v>
      </c>
      <c r="D908" s="1" t="n">
        <v>21203</v>
      </c>
      <c r="E908" s="114" t="s">
        <v>1759</v>
      </c>
      <c r="F908" s="162" t="n">
        <v>3500000000</v>
      </c>
      <c r="G908" s="0" t="s">
        <v>1768</v>
      </c>
      <c r="H908" s="163" t="n">
        <v>100</v>
      </c>
      <c r="I908" s="162"/>
      <c r="J908" s="0"/>
      <c r="K908" s="0"/>
      <c r="L908" s="0"/>
      <c r="M908" s="0"/>
      <c r="N908" s="0"/>
      <c r="O908" s="0"/>
      <c r="P908" s="0"/>
      <c r="Q908" s="0"/>
      <c r="R908" s="0"/>
      <c r="S908" s="0"/>
      <c r="T908" s="162" t="n">
        <f aca="false">SUM(H908:S908)</f>
        <v>100</v>
      </c>
      <c r="U908" s="164" t="str">
        <f aca="false">CONCATENATE(D908,G908)</f>
        <v>21203CONTRATAR CUSTODIANTE, ADMINISTRADOR, GESTOR E/OU CONSULTOR PARA INVESTIMENTO MOBILIÁRIO E IMOBILIÁRIOS VINCULADOS AO REGIME DE PREVIDENCIA SOCIAL DO ESTADO DO PIAUI</v>
      </c>
      <c r="V908" s="162" t="str">
        <f aca="false">VLOOKUP(U908,PRODUTOS!N:O,2,0)</f>
        <v>CONTRATAR CUSTODIANTE, ADMINISTRADOR, GESTOR E/OU CONSULTOR PARA INVESTIMENTO MOBILIÁRIO E IMOBILIÁRIOS VINCULADOS AO REGIME DE PREVIDENCIA SOCIAL DO ESTADO DO PIAUI</v>
      </c>
      <c r="W908" s="162" t="str">
        <f aca="false">VLOOKUP(U908,PRODUTOS!N:Q,3,0)</f>
        <v>PERCENTUAL</v>
      </c>
      <c r="X908" s="162" t="n">
        <f aca="false">VLOOKUP(U908,PRODUTOS!N:Q,4,0)</f>
        <v>25</v>
      </c>
      <c r="Y908" s="165" t="n">
        <f aca="false">X908/T908</f>
        <v>0.25</v>
      </c>
      <c r="Z908" s="162"/>
      <c r="AA908" s="162"/>
      <c r="AB908" s="162"/>
    </row>
    <row r="909" customFormat="false" ht="15" hidden="false" customHeight="false" outlineLevel="0" collapsed="false">
      <c r="A909" s="43" t="n">
        <v>92</v>
      </c>
      <c r="B909" s="1" t="s">
        <v>1765</v>
      </c>
      <c r="C909" s="1" t="n">
        <v>2460</v>
      </c>
      <c r="D909" s="1" t="n">
        <v>21203</v>
      </c>
      <c r="E909" s="114" t="s">
        <v>1759</v>
      </c>
      <c r="F909" s="162" t="n">
        <v>3500000000</v>
      </c>
      <c r="G909" s="0" t="s">
        <v>1769</v>
      </c>
      <c r="H909" s="163" t="n">
        <v>100</v>
      </c>
      <c r="I909" s="162"/>
      <c r="J909" s="0"/>
      <c r="K909" s="0"/>
      <c r="L909" s="0"/>
      <c r="M909" s="0"/>
      <c r="N909" s="0"/>
      <c r="O909" s="0"/>
      <c r="P909" s="0"/>
      <c r="Q909" s="0"/>
      <c r="R909" s="0"/>
      <c r="S909" s="0"/>
      <c r="T909" s="162" t="n">
        <f aca="false">SUM(H909:S909)</f>
        <v>100</v>
      </c>
      <c r="U909" s="164" t="str">
        <f aca="false">CONCATENATE(D909,G909)</f>
        <v>21203DIGITALIZAÇÃO DO ARQUIVO PREVIDENCIÁRIO REALIZADO</v>
      </c>
      <c r="V909" s="162" t="str">
        <f aca="false">VLOOKUP(U909,PRODUTOS!N:O,2,0)</f>
        <v>DIGITALIZAÇÃO DO ARQUIVO PREVIDENCIÁRIO REALIZADO</v>
      </c>
      <c r="W909" s="162" t="str">
        <f aca="false">VLOOKUP(U909,PRODUTOS!N:Q,3,0)</f>
        <v>PERCENTUAL</v>
      </c>
      <c r="X909" s="162" t="n">
        <f aca="false">VLOOKUP(U909,PRODUTOS!N:Q,4,0)</f>
        <v>50</v>
      </c>
      <c r="Y909" s="165" t="n">
        <f aca="false">X909/T909</f>
        <v>0.5</v>
      </c>
      <c r="Z909" s="162"/>
      <c r="AA909" s="162"/>
      <c r="AB909" s="162"/>
    </row>
    <row r="910" customFormat="false" ht="15" hidden="false" customHeight="false" outlineLevel="0" collapsed="false">
      <c r="A910" s="43" t="n">
        <v>92</v>
      </c>
      <c r="B910" s="1" t="s">
        <v>1765</v>
      </c>
      <c r="C910" s="1" t="n">
        <v>2460</v>
      </c>
      <c r="D910" s="1" t="n">
        <v>21203</v>
      </c>
      <c r="E910" s="114" t="s">
        <v>1759</v>
      </c>
      <c r="F910" s="162" t="n">
        <v>3500000000</v>
      </c>
      <c r="G910" s="0" t="s">
        <v>1770</v>
      </c>
      <c r="H910" s="163" t="n">
        <v>1</v>
      </c>
      <c r="I910" s="162"/>
      <c r="J910" s="0"/>
      <c r="K910" s="0"/>
      <c r="L910" s="0"/>
      <c r="M910" s="0"/>
      <c r="N910" s="0"/>
      <c r="O910" s="0"/>
      <c r="P910" s="0"/>
      <c r="Q910" s="0"/>
      <c r="R910" s="0"/>
      <c r="S910" s="0"/>
      <c r="T910" s="162" t="n">
        <f aca="false">SUM(H910:S910)</f>
        <v>1</v>
      </c>
      <c r="U910" s="164" t="str">
        <f aca="false">CONCATENATE(D910,G910)</f>
        <v>21203ESTUDO ATUARIAL REALIZADO</v>
      </c>
      <c r="V910" s="162" t="str">
        <f aca="false">VLOOKUP(U910,PRODUTOS!N:O,2,0)</f>
        <v>ESTUDO ATUARIAL REALIZADO</v>
      </c>
      <c r="W910" s="162" t="str">
        <f aca="false">VLOOKUP(U910,PRODUTOS!N:Q,3,0)</f>
        <v>ESTUDO</v>
      </c>
      <c r="X910" s="162" t="n">
        <f aca="false">VLOOKUP(U910,PRODUTOS!N:Q,4,0)</f>
        <v>1</v>
      </c>
      <c r="Y910" s="165" t="n">
        <f aca="false">X910/T910</f>
        <v>1</v>
      </c>
      <c r="Z910" s="162"/>
      <c r="AA910" s="162"/>
      <c r="AB910" s="162"/>
    </row>
    <row r="911" customFormat="false" ht="15" hidden="false" customHeight="false" outlineLevel="0" collapsed="false">
      <c r="A911" s="43" t="n">
        <v>92</v>
      </c>
      <c r="B911" s="1" t="s">
        <v>1765</v>
      </c>
      <c r="C911" s="1" t="n">
        <v>2460</v>
      </c>
      <c r="D911" s="1" t="n">
        <v>21203</v>
      </c>
      <c r="E911" s="114" t="s">
        <v>1759</v>
      </c>
      <c r="F911" s="162" t="n">
        <v>3500000000</v>
      </c>
      <c r="G911" s="0" t="s">
        <v>1772</v>
      </c>
      <c r="H911" s="163" t="n">
        <v>100</v>
      </c>
      <c r="I911" s="162"/>
      <c r="J911" s="0"/>
      <c r="K911" s="0"/>
      <c r="L911" s="0"/>
      <c r="M911" s="0"/>
      <c r="N911" s="0"/>
      <c r="O911" s="0"/>
      <c r="P911" s="0"/>
      <c r="Q911" s="0"/>
      <c r="R911" s="0"/>
      <c r="S911" s="0"/>
      <c r="T911" s="162" t="n">
        <f aca="false">SUM(H911:S911)</f>
        <v>100</v>
      </c>
      <c r="U911" s="164" t="str">
        <f aca="false">CONCATENATE(D911,G911)</f>
        <v>21203GESTÃO DO REGIME PRÓPRIO DE PREVIDÊNCIA SOCIAL DO ESTADO (RPPS) MODERNIZADO</v>
      </c>
      <c r="V911" s="162" t="str">
        <f aca="false">VLOOKUP(U911,PRODUTOS!N:O,2,0)</f>
        <v>GESTÃO DO REGIME PRÓPRIO DE PREVIDÊNCIA SOCIAL DO ESTADO (RPPS) MODERNIZADO</v>
      </c>
      <c r="W911" s="162" t="str">
        <f aca="false">VLOOKUP(U911,PRODUTOS!N:Q,3,0)</f>
        <v>PERCENTUAL</v>
      </c>
      <c r="X911" s="162" t="n">
        <f aca="false">VLOOKUP(U911,PRODUTOS!N:Q,4,0)</f>
        <v>25</v>
      </c>
      <c r="Y911" s="165" t="n">
        <f aca="false">X911/T911</f>
        <v>0.25</v>
      </c>
      <c r="Z911" s="162"/>
      <c r="AA911" s="162"/>
      <c r="AB911" s="162"/>
    </row>
    <row r="912" customFormat="false" ht="15" hidden="false" customHeight="false" outlineLevel="0" collapsed="false">
      <c r="A912" s="43" t="n">
        <v>92</v>
      </c>
      <c r="B912" s="1" t="s">
        <v>1765</v>
      </c>
      <c r="C912" s="1" t="n">
        <v>2460</v>
      </c>
      <c r="D912" s="1" t="n">
        <v>21203</v>
      </c>
      <c r="E912" s="114" t="s">
        <v>1759</v>
      </c>
      <c r="F912" s="162" t="n">
        <v>3500000000</v>
      </c>
      <c r="G912" s="0" t="s">
        <v>1773</v>
      </c>
      <c r="H912" s="163" t="n">
        <v>100</v>
      </c>
      <c r="I912" s="162"/>
      <c r="J912" s="0"/>
      <c r="K912" s="0"/>
      <c r="L912" s="0"/>
      <c r="M912" s="0"/>
      <c r="N912" s="0"/>
      <c r="O912" s="0"/>
      <c r="P912" s="0"/>
      <c r="Q912" s="0"/>
      <c r="R912" s="0"/>
      <c r="S912" s="0"/>
      <c r="T912" s="162" t="n">
        <f aca="false">SUM(H912:S912)</f>
        <v>100</v>
      </c>
      <c r="U912" s="164" t="str">
        <f aca="false">CONCATENATE(D912,G912)</f>
        <v>21203MODERNIZAÇÃO DA GESTÃO E DA INFRAESTRUTURA DO FUNDO DE PREVIDÊNCIA REALIZADO</v>
      </c>
      <c r="V912" s="162" t="str">
        <f aca="false">VLOOKUP(U912,PRODUTOS!N:O,2,0)</f>
        <v>MODERNIZAÇÃO DA GESTÃO E DA INFRAESTRUTURA DO FUNDO DE PREVIDÊNCIA REALIZADO</v>
      </c>
      <c r="W912" s="162" t="str">
        <f aca="false">VLOOKUP(U912,PRODUTOS!N:Q,3,0)</f>
        <v>PERCENTUAL</v>
      </c>
      <c r="X912" s="162" t="n">
        <f aca="false">VLOOKUP(U912,PRODUTOS!N:Q,4,0)</f>
        <v>25</v>
      </c>
      <c r="Y912" s="165" t="n">
        <f aca="false">X912/T912</f>
        <v>0.25</v>
      </c>
      <c r="Z912" s="162"/>
      <c r="AA912" s="162"/>
      <c r="AB912" s="162"/>
    </row>
    <row r="913" customFormat="false" ht="15" hidden="false" customHeight="false" outlineLevel="0" collapsed="false">
      <c r="A913" s="43" t="n">
        <v>92</v>
      </c>
      <c r="B913" s="1" t="s">
        <v>1765</v>
      </c>
      <c r="C913" s="1" t="n">
        <v>2460</v>
      </c>
      <c r="D913" s="1" t="n">
        <v>21203</v>
      </c>
      <c r="E913" s="114" t="s">
        <v>1759</v>
      </c>
      <c r="F913" s="162" t="n">
        <v>3500000000</v>
      </c>
      <c r="G913" s="0" t="s">
        <v>1774</v>
      </c>
      <c r="H913" s="163" t="n">
        <v>100</v>
      </c>
      <c r="I913" s="162"/>
      <c r="J913" s="0"/>
      <c r="K913" s="0"/>
      <c r="L913" s="0"/>
      <c r="M913" s="0"/>
      <c r="N913" s="0"/>
      <c r="O913" s="0"/>
      <c r="P913" s="0"/>
      <c r="Q913" s="0"/>
      <c r="R913" s="0"/>
      <c r="S913" s="0"/>
      <c r="T913" s="162" t="n">
        <f aca="false">SUM(H913:S913)</f>
        <v>100</v>
      </c>
      <c r="U913" s="164" t="str">
        <f aca="false">CONCATENATE(D913,G913)</f>
        <v>21203MODERNIZAÇÃO DOS PROCESSOS ADMINISTRATIVOS REALIZADA</v>
      </c>
      <c r="V913" s="162" t="str">
        <f aca="false">VLOOKUP(U913,PRODUTOS!N:O,2,0)</f>
        <v>MODERNIZAÇÃO DOS PROCESSOS ADMINISTRATIVOS REALIZADA</v>
      </c>
      <c r="W913" s="162" t="str">
        <f aca="false">VLOOKUP(U913,PRODUTOS!N:Q,3,0)</f>
        <v>PERCENTUAL</v>
      </c>
      <c r="X913" s="162" t="n">
        <f aca="false">VLOOKUP(U913,PRODUTOS!N:Q,4,0)</f>
        <v>25</v>
      </c>
      <c r="Y913" s="165" t="n">
        <f aca="false">X913/T913</f>
        <v>0.25</v>
      </c>
      <c r="Z913" s="162"/>
      <c r="AA913" s="162"/>
      <c r="AB913" s="162"/>
    </row>
    <row r="914" customFormat="false" ht="15" hidden="false" customHeight="false" outlineLevel="0" collapsed="false">
      <c r="A914" s="43" t="n">
        <v>92</v>
      </c>
      <c r="B914" s="1" t="s">
        <v>1765</v>
      </c>
      <c r="C914" s="1" t="n">
        <v>2460</v>
      </c>
      <c r="D914" s="1" t="n">
        <v>21203</v>
      </c>
      <c r="E914" s="114" t="s">
        <v>1759</v>
      </c>
      <c r="F914" s="162" t="n">
        <v>3500000000</v>
      </c>
      <c r="G914" s="0" t="s">
        <v>1775</v>
      </c>
      <c r="H914" s="163" t="n">
        <v>10000</v>
      </c>
      <c r="I914" s="162"/>
      <c r="J914" s="0"/>
      <c r="K914" s="0"/>
      <c r="L914" s="0"/>
      <c r="M914" s="0"/>
      <c r="N914" s="0"/>
      <c r="O914" s="0"/>
      <c r="P914" s="0"/>
      <c r="Q914" s="0"/>
      <c r="R914" s="0"/>
      <c r="S914" s="0"/>
      <c r="T914" s="162" t="n">
        <f aca="false">SUM(H914:S914)</f>
        <v>10000</v>
      </c>
      <c r="U914" s="164" t="str">
        <f aca="false">CONCATENATE(D914,G914)</f>
        <v>21203QUALIFICAÇÃO E VALORIZAÇÃO DO SERVIDOR REALIZADA</v>
      </c>
      <c r="V914" s="162" t="str">
        <f aca="false">VLOOKUP(U914,PRODUTOS!N:O,2,0)</f>
        <v>QUALIFICAÇÃO E VALORIZAÇÃO DO SERVIDOR REALIZADA</v>
      </c>
      <c r="W914" s="162" t="str">
        <f aca="false">VLOOKUP(U914,PRODUTOS!N:Q,3,0)</f>
        <v>UNIDADE</v>
      </c>
      <c r="X914" s="162" t="n">
        <f aca="false">VLOOKUP(U914,PRODUTOS!N:Q,4,0)</f>
        <v>2000</v>
      </c>
      <c r="Y914" s="165" t="n">
        <f aca="false">X914/T914</f>
        <v>0.2</v>
      </c>
      <c r="Z914" s="162"/>
      <c r="AA914" s="162"/>
      <c r="AB914" s="162"/>
    </row>
    <row r="915" customFormat="false" ht="15" hidden="false" customHeight="false" outlineLevel="0" collapsed="false">
      <c r="A915" s="43" t="n">
        <v>92</v>
      </c>
      <c r="B915" s="1" t="s">
        <v>1765</v>
      </c>
      <c r="C915" s="1" t="n">
        <v>2460</v>
      </c>
      <c r="D915" s="1" t="n">
        <v>21203</v>
      </c>
      <c r="E915" s="114" t="s">
        <v>1759</v>
      </c>
      <c r="F915" s="162" t="n">
        <v>3500000000</v>
      </c>
      <c r="G915" s="0" t="s">
        <v>1776</v>
      </c>
      <c r="H915" s="163" t="n">
        <v>150000</v>
      </c>
      <c r="I915" s="162"/>
      <c r="J915" s="0"/>
      <c r="K915" s="0"/>
      <c r="L915" s="0"/>
      <c r="M915" s="0"/>
      <c r="N915" s="0"/>
      <c r="O915" s="0"/>
      <c r="P915" s="0"/>
      <c r="Q915" s="0"/>
      <c r="R915" s="0"/>
      <c r="S915" s="0"/>
      <c r="T915" s="162" t="n">
        <f aca="false">SUM(H915:S915)</f>
        <v>150000</v>
      </c>
      <c r="U915" s="164" t="str">
        <f aca="false">CONCATENATE(D915,G915)</f>
        <v>21203SERVIDORES E SEUS DEPENDENTES ASSISTIDOS ATRAVÉS DA CONCESSÃO DE BENEFÍCIOS PREVIDENCIÁRIO</v>
      </c>
      <c r="V915" s="162" t="str">
        <f aca="false">VLOOKUP(U915,PRODUTOS!N:O,2,0)</f>
        <v>SERVIDORES E SEUS DEPENDENTES ASSISTIDOS ATRAVÉS DA CONCESSÃO DE BENEFÍCIOS PREVIDENCIÁRIO</v>
      </c>
      <c r="W915" s="162" t="str">
        <f aca="false">VLOOKUP(U915,PRODUTOS!N:Q,3,0)</f>
        <v>SERVIÇOS</v>
      </c>
      <c r="X915" s="162" t="n">
        <f aca="false">VLOOKUP(U915,PRODUTOS!N:Q,4,0)</f>
        <v>40000</v>
      </c>
      <c r="Y915" s="165" t="n">
        <f aca="false">X915/T915</f>
        <v>0.266666666666667</v>
      </c>
      <c r="Z915" s="162"/>
      <c r="AA915" s="162"/>
      <c r="AB915" s="162"/>
    </row>
    <row r="916" customFormat="false" ht="15" hidden="false" customHeight="false" outlineLevel="0" collapsed="false">
      <c r="A916" s="43" t="n">
        <v>92</v>
      </c>
      <c r="B916" s="1" t="s">
        <v>1765</v>
      </c>
      <c r="C916" s="1" t="n">
        <v>2460</v>
      </c>
      <c r="D916" s="1" t="n">
        <v>21203</v>
      </c>
      <c r="E916" s="114" t="s">
        <v>1759</v>
      </c>
      <c r="F916" s="162" t="n">
        <v>3500000000</v>
      </c>
      <c r="G916" s="0" t="s">
        <v>3683</v>
      </c>
      <c r="H916" s="163" t="n">
        <v>100</v>
      </c>
      <c r="I916" s="162"/>
      <c r="J916" s="0"/>
      <c r="K916" s="0"/>
      <c r="L916" s="0"/>
      <c r="M916" s="0"/>
      <c r="N916" s="0"/>
      <c r="O916" s="0"/>
      <c r="P916" s="0"/>
      <c r="Q916" s="0"/>
      <c r="R916" s="0"/>
      <c r="S916" s="0"/>
      <c r="T916" s="162" t="n">
        <f aca="false">SUM(H916:S916)</f>
        <v>100</v>
      </c>
      <c r="U916" s="164" t="str">
        <f aca="false">CONCATENATE(D916,G916)</f>
        <v>21203DADOS DO SERVIDOR PÚBLICO ATIVO, INATIVO E SEUS DEPENDENTES ATUALIZADOS</v>
      </c>
      <c r="V916" s="162" t="e">
        <f aca="false">VLOOKUP(U916,PRODUTOS!N:O,2,0)</f>
        <v>#N/A</v>
      </c>
      <c r="W916" s="162" t="e">
        <f aca="false">VLOOKUP(U916,PRODUTOS!N:Q,3,0)</f>
        <v>#N/A</v>
      </c>
      <c r="X916" s="162" t="e">
        <f aca="false">VLOOKUP(U916,PRODUTOS!N:Q,4,0)</f>
        <v>#N/A</v>
      </c>
      <c r="Y916" s="165" t="e">
        <f aca="false">X916/T916</f>
        <v>#N/A</v>
      </c>
      <c r="Z916" s="162"/>
      <c r="AA916" s="162"/>
      <c r="AB916" s="162"/>
    </row>
    <row r="917" customFormat="false" ht="15" hidden="false" customHeight="false" outlineLevel="0" collapsed="false">
      <c r="A917" s="43" t="n">
        <v>1</v>
      </c>
      <c r="B917" s="1" t="s">
        <v>1793</v>
      </c>
      <c r="C917" s="1" t="n">
        <v>1614</v>
      </c>
      <c r="D917" s="1" t="n">
        <v>21204</v>
      </c>
      <c r="E917" s="114" t="s">
        <v>1778</v>
      </c>
      <c r="F917" s="162" t="n">
        <v>3500000</v>
      </c>
      <c r="G917" s="0" t="s">
        <v>1794</v>
      </c>
      <c r="H917" s="163" t="n">
        <v>2</v>
      </c>
      <c r="I917" s="162"/>
      <c r="J917" s="0"/>
      <c r="K917" s="0"/>
      <c r="L917" s="0"/>
      <c r="M917" s="0"/>
      <c r="N917" s="0"/>
      <c r="O917" s="0"/>
      <c r="P917" s="0"/>
      <c r="Q917" s="0"/>
      <c r="R917" s="0"/>
      <c r="S917" s="0"/>
      <c r="T917" s="162" t="n">
        <f aca="false">SUM(H917:S917)</f>
        <v>2</v>
      </c>
      <c r="U917" s="164" t="str">
        <f aca="false">CONCATENATE(D917,G917)</f>
        <v>21204AQUISIÇÃO DE SISTEMAS REALIZADOS E IMPLANTADOS</v>
      </c>
      <c r="V917" s="162" t="str">
        <f aca="false">VLOOKUP(U917,PRODUTOS!N:O,2,0)</f>
        <v>AQUISIÇÃO DE SISTEMAS REALIZADOS E IMPLANTADOS</v>
      </c>
      <c r="W917" s="162" t="str">
        <f aca="false">VLOOKUP(U917,PRODUTOS!N:Q,3,0)</f>
        <v>UNIDADE</v>
      </c>
      <c r="X917" s="162" t="n">
        <f aca="false">VLOOKUP(U917,PRODUTOS!N:Q,4,0)</f>
        <v>1</v>
      </c>
      <c r="Y917" s="165" t="n">
        <f aca="false">X917/T917</f>
        <v>0.5</v>
      </c>
      <c r="Z917" s="162"/>
      <c r="AA917" s="162"/>
      <c r="AB917" s="162"/>
    </row>
    <row r="918" customFormat="false" ht="15" hidden="false" customHeight="false" outlineLevel="0" collapsed="false">
      <c r="A918" s="43" t="n">
        <v>1</v>
      </c>
      <c r="B918" s="1" t="s">
        <v>1779</v>
      </c>
      <c r="C918" s="1" t="n">
        <v>1591</v>
      </c>
      <c r="D918" s="1" t="n">
        <v>21204</v>
      </c>
      <c r="E918" s="114" t="s">
        <v>1778</v>
      </c>
      <c r="F918" s="162" t="n">
        <v>5000000</v>
      </c>
      <c r="G918" s="0" t="s">
        <v>1780</v>
      </c>
      <c r="H918" s="163" t="n">
        <v>2440</v>
      </c>
      <c r="I918" s="162"/>
      <c r="J918" s="0"/>
      <c r="K918" s="0"/>
      <c r="L918" s="0"/>
      <c r="M918" s="0"/>
      <c r="N918" s="0"/>
      <c r="O918" s="0"/>
      <c r="P918" s="0"/>
      <c r="Q918" s="0"/>
      <c r="R918" s="0"/>
      <c r="S918" s="0"/>
      <c r="T918" s="162" t="n">
        <f aca="false">SUM(H918:S918)</f>
        <v>2440</v>
      </c>
      <c r="U918" s="164" t="str">
        <f aca="false">CONCATENATE(D918,G918)</f>
        <v>21204CERTIFICAÇÃO DIGITAL INSTITUÍDA</v>
      </c>
      <c r="V918" s="162" t="str">
        <f aca="false">VLOOKUP(U918,PRODUTOS!N:O,2,0)</f>
        <v>CERTIFICAÇÃO DIGITAL INSTITUÍDA</v>
      </c>
      <c r="W918" s="162" t="str">
        <f aca="false">VLOOKUP(U918,PRODUTOS!N:Q,3,0)</f>
        <v>UNIDADE</v>
      </c>
      <c r="X918" s="162" t="n">
        <f aca="false">VLOOKUP(U918,PRODUTOS!N:Q,4,0)</f>
        <v>400</v>
      </c>
      <c r="Y918" s="165" t="n">
        <f aca="false">X918/T918</f>
        <v>0.163934426229508</v>
      </c>
      <c r="Z918" s="162"/>
      <c r="AA918" s="162"/>
      <c r="AB918" s="162"/>
    </row>
    <row r="919" customFormat="false" ht="15" hidden="false" customHeight="false" outlineLevel="0" collapsed="false">
      <c r="A919" s="43" t="n">
        <v>1</v>
      </c>
      <c r="B919" s="1" t="s">
        <v>1779</v>
      </c>
      <c r="C919" s="1" t="n">
        <v>1591</v>
      </c>
      <c r="D919" s="1" t="n">
        <v>21204</v>
      </c>
      <c r="E919" s="114" t="s">
        <v>1778</v>
      </c>
      <c r="F919" s="162" t="n">
        <v>5000000</v>
      </c>
      <c r="G919" s="0" t="s">
        <v>1782</v>
      </c>
      <c r="H919" s="163" t="n">
        <v>55</v>
      </c>
      <c r="I919" s="162"/>
      <c r="J919" s="0"/>
      <c r="K919" s="0"/>
      <c r="L919" s="0"/>
      <c r="M919" s="0"/>
      <c r="N919" s="0"/>
      <c r="O919" s="0"/>
      <c r="P919" s="0"/>
      <c r="Q919" s="0"/>
      <c r="R919" s="0"/>
      <c r="S919" s="0"/>
      <c r="T919" s="162" t="n">
        <f aca="false">SUM(H919:S919)</f>
        <v>55</v>
      </c>
      <c r="U919" s="164" t="str">
        <f aca="false">CONCATENATE(D919,G919)</f>
        <v>21204DESENVOLVIMENTO DE PÁGINAS NA INTERNET</v>
      </c>
      <c r="V919" s="162" t="str">
        <f aca="false">VLOOKUP(U919,PRODUTOS!N:O,2,0)</f>
        <v>DESENVOLVIMENTO DE PÁGINAS NA INTERNET</v>
      </c>
      <c r="W919" s="162" t="str">
        <f aca="false">VLOOKUP(U919,PRODUTOS!N:Q,3,0)</f>
        <v>UNIDADE</v>
      </c>
      <c r="X919" s="162" t="n">
        <f aca="false">VLOOKUP(U919,PRODUTOS!N:Q,4,0)</f>
        <v>20</v>
      </c>
      <c r="Y919" s="165" t="n">
        <f aca="false">X919/T919</f>
        <v>0.363636363636364</v>
      </c>
      <c r="Z919" s="162"/>
      <c r="AA919" s="162"/>
      <c r="AB919" s="162"/>
    </row>
    <row r="920" customFormat="false" ht="15" hidden="false" customHeight="false" outlineLevel="0" collapsed="false">
      <c r="A920" s="43" t="n">
        <v>1</v>
      </c>
      <c r="B920" s="1" t="s">
        <v>1779</v>
      </c>
      <c r="C920" s="1" t="n">
        <v>1591</v>
      </c>
      <c r="D920" s="1" t="n">
        <v>21204</v>
      </c>
      <c r="E920" s="114" t="s">
        <v>1778</v>
      </c>
      <c r="F920" s="162" t="n">
        <v>5000000</v>
      </c>
      <c r="G920" s="0" t="s">
        <v>1783</v>
      </c>
      <c r="H920" s="166"/>
      <c r="I920" s="162"/>
      <c r="J920" s="0"/>
      <c r="K920" s="0"/>
      <c r="L920" s="162" t="n">
        <v>45</v>
      </c>
      <c r="M920" s="0"/>
      <c r="N920" s="0"/>
      <c r="O920" s="0"/>
      <c r="P920" s="0"/>
      <c r="Q920" s="0"/>
      <c r="R920" s="0"/>
      <c r="S920" s="0"/>
      <c r="T920" s="162" t="n">
        <f aca="false">SUM(H920:S920)</f>
        <v>45</v>
      </c>
      <c r="U920" s="164" t="str">
        <f aca="false">CONCATENATE(D920,G920)</f>
        <v>21204DESENVOLVIMENTO E IMPLANTAÇÃO DE SISTEMA DE INFORMAÇÃO REALIZADA</v>
      </c>
      <c r="V920" s="162" t="str">
        <f aca="false">VLOOKUP(U920,PRODUTOS!N:O,2,0)</f>
        <v>DESENVOLVIMENTO E IMPLANTAÇÃO DE SISTEMA DE INFORMAÇÃO REALIZADA</v>
      </c>
      <c r="W920" s="162" t="str">
        <f aca="false">VLOOKUP(U920,PRODUTOS!N:Q,3,0)</f>
        <v>UNIDADE</v>
      </c>
      <c r="X920" s="162" t="n">
        <f aca="false">VLOOKUP(U920,PRODUTOS!N:Q,4,0)</f>
        <v>20</v>
      </c>
      <c r="Y920" s="165" t="n">
        <f aca="false">X920/T920</f>
        <v>0.444444444444444</v>
      </c>
      <c r="Z920" s="162"/>
      <c r="AA920" s="162"/>
      <c r="AB920" s="162"/>
    </row>
    <row r="921" customFormat="false" ht="15" hidden="false" customHeight="false" outlineLevel="0" collapsed="false">
      <c r="A921" s="43" t="n">
        <v>1</v>
      </c>
      <c r="B921" s="1" t="s">
        <v>1793</v>
      </c>
      <c r="C921" s="1" t="n">
        <v>1614</v>
      </c>
      <c r="D921" s="1" t="n">
        <v>21204</v>
      </c>
      <c r="E921" s="114" t="s">
        <v>1778</v>
      </c>
      <c r="F921" s="162" t="n">
        <v>3500000</v>
      </c>
      <c r="G921" s="0" t="s">
        <v>595</v>
      </c>
      <c r="H921" s="163" t="n">
        <v>8</v>
      </c>
      <c r="I921" s="162"/>
      <c r="J921" s="0"/>
      <c r="K921" s="0"/>
      <c r="L921" s="0"/>
      <c r="M921" s="0"/>
      <c r="N921" s="0"/>
      <c r="O921" s="0"/>
      <c r="P921" s="0"/>
      <c r="Q921" s="0"/>
      <c r="R921" s="0"/>
      <c r="S921" s="0"/>
      <c r="T921" s="162" t="n">
        <f aca="false">SUM(H921:S921)</f>
        <v>8</v>
      </c>
      <c r="U921" s="164" t="str">
        <f aca="false">CONCATENATE(D921,G921)</f>
        <v>21204EQUIPAMENTOS ADQUIRIDOS</v>
      </c>
      <c r="V921" s="162" t="str">
        <f aca="false">VLOOKUP(U921,PRODUTOS!N:O,2,0)</f>
        <v>EQUIPAMENTOS ADQUIRIDOS</v>
      </c>
      <c r="W921" s="162" t="str">
        <f aca="false">VLOOKUP(U921,PRODUTOS!N:Q,3,0)</f>
        <v>UNIDADE</v>
      </c>
      <c r="X921" s="162" t="n">
        <f aca="false">VLOOKUP(U921,PRODUTOS!N:Q,4,0)</f>
        <v>2</v>
      </c>
      <c r="Y921" s="165" t="n">
        <f aca="false">X921/T921</f>
        <v>0.25</v>
      </c>
      <c r="Z921" s="162"/>
      <c r="AA921" s="162"/>
      <c r="AB921" s="162"/>
    </row>
    <row r="922" customFormat="false" ht="15" hidden="false" customHeight="false" outlineLevel="0" collapsed="false">
      <c r="A922" s="43" t="n">
        <v>1</v>
      </c>
      <c r="B922" s="1" t="s">
        <v>1779</v>
      </c>
      <c r="C922" s="1" t="n">
        <v>1591</v>
      </c>
      <c r="D922" s="1" t="n">
        <v>21204</v>
      </c>
      <c r="E922" s="114" t="s">
        <v>1778</v>
      </c>
      <c r="F922" s="162" t="n">
        <v>5000000</v>
      </c>
      <c r="G922" s="0" t="s">
        <v>1784</v>
      </c>
      <c r="H922" s="163" t="n">
        <v>112</v>
      </c>
      <c r="I922" s="162"/>
      <c r="J922" s="0"/>
      <c r="K922" s="0"/>
      <c r="L922" s="0"/>
      <c r="M922" s="0"/>
      <c r="N922" s="0"/>
      <c r="O922" s="0"/>
      <c r="P922" s="0"/>
      <c r="Q922" s="0"/>
      <c r="R922" s="0"/>
      <c r="S922" s="0"/>
      <c r="T922" s="162" t="n">
        <f aca="false">SUM(H922:S922)</f>
        <v>112</v>
      </c>
      <c r="U922" s="164" t="str">
        <f aca="false">CONCATENATE(D922,G922)</f>
        <v>21204GESTÃO DE IMPRESSÃO DE DOCUMENTOS</v>
      </c>
      <c r="V922" s="162" t="str">
        <f aca="false">VLOOKUP(U922,PRODUTOS!N:O,2,0)</f>
        <v>GESTÃO DE IMPRESSÃO DE DOCUMENTOS</v>
      </c>
      <c r="W922" s="162" t="str">
        <f aca="false">VLOOKUP(U922,PRODUTOS!N:Q,3,0)</f>
        <v>ÓRGÃO</v>
      </c>
      <c r="X922" s="162" t="n">
        <f aca="false">VLOOKUP(U922,PRODUTOS!N:Q,4,0)</f>
        <v>60</v>
      </c>
      <c r="Y922" s="165" t="n">
        <f aca="false">X922/T922</f>
        <v>0.535714285714286</v>
      </c>
      <c r="Z922" s="162"/>
      <c r="AA922" s="162"/>
      <c r="AB922" s="162"/>
    </row>
    <row r="923" customFormat="false" ht="15" hidden="false" customHeight="false" outlineLevel="0" collapsed="false">
      <c r="A923" s="43" t="n">
        <v>1</v>
      </c>
      <c r="B923" s="1" t="s">
        <v>1779</v>
      </c>
      <c r="C923" s="1" t="n">
        <v>1591</v>
      </c>
      <c r="D923" s="1" t="n">
        <v>21204</v>
      </c>
      <c r="E923" s="114" t="s">
        <v>1778</v>
      </c>
      <c r="F923" s="162" t="n">
        <v>5000000</v>
      </c>
      <c r="G923" s="0" t="s">
        <v>1786</v>
      </c>
      <c r="H923" s="166"/>
      <c r="I923" s="162"/>
      <c r="J923" s="0"/>
      <c r="K923" s="0"/>
      <c r="L923" s="162" t="n">
        <v>320</v>
      </c>
      <c r="M923" s="0"/>
      <c r="N923" s="0"/>
      <c r="O923" s="0"/>
      <c r="P923" s="0"/>
      <c r="Q923" s="0"/>
      <c r="R923" s="0"/>
      <c r="S923" s="0"/>
      <c r="T923" s="162" t="n">
        <f aca="false">SUM(H923:S923)</f>
        <v>320</v>
      </c>
      <c r="U923" s="164" t="str">
        <f aca="false">CONCATENATE(D923,G923)</f>
        <v>21204GESTÃO ELETRÔNICA DE DOCUMENTOS E PROCESSOS IMPLEMENTADA</v>
      </c>
      <c r="V923" s="162" t="str">
        <f aca="false">VLOOKUP(U923,PRODUTOS!N:O,2,0)</f>
        <v>GESTÃO ELETRÔNICA DE DOCUMENTOS E PROCESSOS IMPLEMENTADA</v>
      </c>
      <c r="W923" s="162" t="str">
        <f aca="false">VLOOKUP(U923,PRODUTOS!N:Q,3,0)</f>
        <v>UNIDADE</v>
      </c>
      <c r="X923" s="162" t="n">
        <f aca="false">VLOOKUP(U923,PRODUTOS!N:Q,4,0)</f>
        <v>100</v>
      </c>
      <c r="Y923" s="165" t="n">
        <f aca="false">X923/T923</f>
        <v>0.3125</v>
      </c>
      <c r="Z923" s="162"/>
      <c r="AA923" s="162"/>
      <c r="AB923" s="162"/>
    </row>
    <row r="924" customFormat="false" ht="15" hidden="false" customHeight="false" outlineLevel="0" collapsed="false">
      <c r="A924" s="43" t="n">
        <v>1</v>
      </c>
      <c r="B924" s="1" t="s">
        <v>1779</v>
      </c>
      <c r="C924" s="1" t="n">
        <v>1591</v>
      </c>
      <c r="D924" s="1" t="n">
        <v>21204</v>
      </c>
      <c r="E924" s="114" t="s">
        <v>1778</v>
      </c>
      <c r="F924" s="162" t="n">
        <v>5000000</v>
      </c>
      <c r="G924" s="0" t="s">
        <v>1787</v>
      </c>
      <c r="H924" s="163" t="n">
        <v>50000</v>
      </c>
      <c r="I924" s="162"/>
      <c r="J924" s="0"/>
      <c r="K924" s="0"/>
      <c r="L924" s="0"/>
      <c r="M924" s="0"/>
      <c r="N924" s="0"/>
      <c r="O924" s="0"/>
      <c r="P924" s="0"/>
      <c r="Q924" s="0"/>
      <c r="R924" s="0"/>
      <c r="S924" s="0"/>
      <c r="T924" s="162" t="n">
        <f aca="false">SUM(H924:S924)</f>
        <v>50000</v>
      </c>
      <c r="U924" s="164" t="str">
        <f aca="false">CONCATENATE(D924,G924)</f>
        <v>21204MODERNIZAÇÃO DO EMAIL EXPRESSO REALIZADA</v>
      </c>
      <c r="V924" s="162" t="str">
        <f aca="false">VLOOKUP(U924,PRODUTOS!N:O,2,0)</f>
        <v>MODERNIZAÇÃO DO EMAIL EXPRESSO REALIZADA</v>
      </c>
      <c r="W924" s="162" t="str">
        <f aca="false">VLOOKUP(U924,PRODUTOS!N:Q,3,0)</f>
        <v>UNIDADE</v>
      </c>
      <c r="X924" s="162" t="n">
        <f aca="false">VLOOKUP(U924,PRODUTOS!N:Q,4,0)</f>
        <v>10000</v>
      </c>
      <c r="Y924" s="165" t="n">
        <f aca="false">X924/T924</f>
        <v>0.2</v>
      </c>
      <c r="Z924" s="162"/>
      <c r="AA924" s="162"/>
      <c r="AB924" s="162"/>
    </row>
    <row r="925" customFormat="false" ht="15" hidden="false" customHeight="false" outlineLevel="0" collapsed="false">
      <c r="A925" s="43" t="n">
        <v>1</v>
      </c>
      <c r="B925" s="1" t="s">
        <v>1779</v>
      </c>
      <c r="C925" s="1" t="n">
        <v>1591</v>
      </c>
      <c r="D925" s="1" t="n">
        <v>21204</v>
      </c>
      <c r="E925" s="114" t="s">
        <v>1778</v>
      </c>
      <c r="F925" s="162" t="n">
        <v>5000000</v>
      </c>
      <c r="G925" s="0" t="s">
        <v>1788</v>
      </c>
      <c r="H925" s="163" t="n">
        <v>10000</v>
      </c>
      <c r="I925" s="162"/>
      <c r="J925" s="0"/>
      <c r="K925" s="0"/>
      <c r="L925" s="0"/>
      <c r="M925" s="0"/>
      <c r="N925" s="0"/>
      <c r="O925" s="0"/>
      <c r="P925" s="0"/>
      <c r="Q925" s="0"/>
      <c r="R925" s="0"/>
      <c r="S925" s="0"/>
      <c r="T925" s="162" t="n">
        <f aca="false">SUM(H925:S925)</f>
        <v>10000</v>
      </c>
      <c r="U925" s="164" t="str">
        <f aca="false">CONCATENATE(D925,G925)</f>
        <v>21204SISTEMA DE PROTEÇÃO ANTIVIRUS ADQUIRIDOS E IMPLANTADOS</v>
      </c>
      <c r="V925" s="162" t="str">
        <f aca="false">VLOOKUP(U925,PRODUTOS!N:O,2,0)</f>
        <v>SISTEMA DE PROTEÇÃO ANTIVIRUS ADQUIRIDOS E IMPLANTADOS</v>
      </c>
      <c r="W925" s="162" t="str">
        <f aca="false">VLOOKUP(U925,PRODUTOS!N:Q,3,0)</f>
        <v>UNIDADE</v>
      </c>
      <c r="X925" s="162" t="n">
        <f aca="false">VLOOKUP(U925,PRODUTOS!N:Q,4,0)</f>
        <v>2500</v>
      </c>
      <c r="Y925" s="165" t="n">
        <f aca="false">X925/T925</f>
        <v>0.25</v>
      </c>
      <c r="Z925" s="162"/>
      <c r="AA925" s="162"/>
      <c r="AB925" s="162"/>
    </row>
    <row r="926" customFormat="false" ht="15" hidden="false" customHeight="false" outlineLevel="0" collapsed="false">
      <c r="A926" s="43" t="n">
        <v>1</v>
      </c>
      <c r="B926" s="1" t="s">
        <v>1793</v>
      </c>
      <c r="C926" s="1" t="n">
        <v>1614</v>
      </c>
      <c r="D926" s="1" t="n">
        <v>21204</v>
      </c>
      <c r="E926" s="114" t="s">
        <v>1778</v>
      </c>
      <c r="F926" s="162" t="n">
        <v>3500000</v>
      </c>
      <c r="G926" s="0" t="s">
        <v>1795</v>
      </c>
      <c r="H926" s="163" t="n">
        <v>30</v>
      </c>
      <c r="I926" s="162"/>
      <c r="J926" s="0"/>
      <c r="K926" s="0"/>
      <c r="L926" s="0"/>
      <c r="M926" s="0"/>
      <c r="N926" s="0"/>
      <c r="O926" s="0"/>
      <c r="P926" s="0"/>
      <c r="Q926" s="0"/>
      <c r="R926" s="0"/>
      <c r="S926" s="0"/>
      <c r="T926" s="162" t="n">
        <f aca="false">SUM(H926:S926)</f>
        <v>30</v>
      </c>
      <c r="U926" s="164" t="str">
        <f aca="false">CONCATENATE(D926,G926)</f>
        <v>21204TREINAMENTO E CAPACITAÇÃO REALIZADO</v>
      </c>
      <c r="V926" s="162" t="str">
        <f aca="false">VLOOKUP(U926,PRODUTOS!N:O,2,0)</f>
        <v>TREINAMENTO E CAPACITAÇÃO REALIZADO</v>
      </c>
      <c r="W926" s="162" t="str">
        <f aca="false">VLOOKUP(U926,PRODUTOS!N:Q,3,0)</f>
        <v>PESSOAS</v>
      </c>
      <c r="X926" s="162" t="n">
        <f aca="false">VLOOKUP(U926,PRODUTOS!N:Q,4,0)</f>
        <v>10</v>
      </c>
      <c r="Y926" s="165" t="n">
        <f aca="false">X926/T926</f>
        <v>0.333333333333333</v>
      </c>
      <c r="Z926" s="162"/>
      <c r="AA926" s="162"/>
      <c r="AB926" s="162"/>
    </row>
    <row r="927" customFormat="false" ht="15" hidden="false" customHeight="false" outlineLevel="0" collapsed="false">
      <c r="A927" s="43" t="n">
        <v>2</v>
      </c>
      <c r="B927" s="1" t="s">
        <v>1807</v>
      </c>
      <c r="C927" s="1" t="n">
        <v>1531</v>
      </c>
      <c r="D927" s="1" t="n">
        <v>21204</v>
      </c>
      <c r="E927" s="114" t="s">
        <v>1778</v>
      </c>
      <c r="F927" s="162" t="n">
        <v>6500000</v>
      </c>
      <c r="G927" s="0" t="s">
        <v>1808</v>
      </c>
      <c r="H927" s="163" t="n">
        <v>42</v>
      </c>
      <c r="I927" s="162"/>
      <c r="J927" s="0"/>
      <c r="K927" s="0"/>
      <c r="L927" s="0"/>
      <c r="M927" s="0"/>
      <c r="N927" s="0"/>
      <c r="O927" s="0"/>
      <c r="P927" s="0"/>
      <c r="Q927" s="0"/>
      <c r="R927" s="0"/>
      <c r="S927" s="0"/>
      <c r="T927" s="162" t="n">
        <f aca="false">SUM(H927:S927)</f>
        <v>42</v>
      </c>
      <c r="U927" s="164" t="str">
        <f aca="false">CONCATENATE(D927,G927)</f>
        <v>21204CENTRAIS VIRTUAIS DE TELE ATENDIMENTOS</v>
      </c>
      <c r="V927" s="162" t="str">
        <f aca="false">VLOOKUP(U927,PRODUTOS!N:O,2,0)</f>
        <v>CENTRAIS VIRTUAIS DE TELE ATENDIMENTOS</v>
      </c>
      <c r="W927" s="162" t="str">
        <f aca="false">VLOOKUP(U927,PRODUTOS!N:Q,3,0)</f>
        <v>UNIDADE</v>
      </c>
      <c r="X927" s="162" t="n">
        <f aca="false">VLOOKUP(U927,PRODUTOS!N:Q,4,0)</f>
        <v>10</v>
      </c>
      <c r="Y927" s="165" t="n">
        <f aca="false">X927/T927</f>
        <v>0.238095238095238</v>
      </c>
      <c r="Z927" s="162"/>
      <c r="AA927" s="162"/>
      <c r="AB927" s="162"/>
    </row>
    <row r="928" customFormat="false" ht="15" hidden="false" customHeight="false" outlineLevel="0" collapsed="false">
      <c r="A928" s="43" t="n">
        <v>2</v>
      </c>
      <c r="B928" s="1" t="s">
        <v>1790</v>
      </c>
      <c r="C928" s="1" t="n">
        <v>1645</v>
      </c>
      <c r="D928" s="1" t="n">
        <v>21204</v>
      </c>
      <c r="E928" s="114" t="s">
        <v>1778</v>
      </c>
      <c r="F928" s="162" t="n">
        <v>18000000</v>
      </c>
      <c r="G928" s="0" t="s">
        <v>1791</v>
      </c>
      <c r="H928" s="163" t="n">
        <v>4</v>
      </c>
      <c r="I928" s="162"/>
      <c r="J928" s="0"/>
      <c r="K928" s="0"/>
      <c r="L928" s="0"/>
      <c r="M928" s="0"/>
      <c r="N928" s="0"/>
      <c r="O928" s="0"/>
      <c r="P928" s="0"/>
      <c r="Q928" s="0"/>
      <c r="R928" s="0"/>
      <c r="S928" s="0"/>
      <c r="T928" s="162" t="n">
        <f aca="false">SUM(H928:S928)</f>
        <v>4</v>
      </c>
      <c r="U928" s="164" t="str">
        <f aca="false">CONCATENATE(D928,G928)</f>
        <v>21204CENTROS DE OPERAÇÃO DE REDES (CORE)</v>
      </c>
      <c r="V928" s="162" t="str">
        <f aca="false">VLOOKUP(U928,PRODUTOS!N:O,2,0)</f>
        <v>CENTROS DE OPERAÇÃO DE REDES (CORE)</v>
      </c>
      <c r="W928" s="162" t="str">
        <f aca="false">VLOOKUP(U928,PRODUTOS!N:Q,3,0)</f>
        <v>UNIDADE</v>
      </c>
      <c r="X928" s="162" t="n">
        <f aca="false">VLOOKUP(U928,PRODUTOS!N:Q,4,0)</f>
        <v>2</v>
      </c>
      <c r="Y928" s="165" t="n">
        <f aca="false">X928/T928</f>
        <v>0.5</v>
      </c>
      <c r="Z928" s="162"/>
      <c r="AA928" s="162"/>
      <c r="AB928" s="162"/>
    </row>
    <row r="929" customFormat="false" ht="15" hidden="false" customHeight="false" outlineLevel="0" collapsed="false">
      <c r="A929" s="43" t="n">
        <v>2</v>
      </c>
      <c r="B929" s="1" t="s">
        <v>1790</v>
      </c>
      <c r="C929" s="1" t="n">
        <v>1645</v>
      </c>
      <c r="D929" s="1" t="n">
        <v>21204</v>
      </c>
      <c r="E929" s="114" t="s">
        <v>1778</v>
      </c>
      <c r="F929" s="162" t="n">
        <v>18000000</v>
      </c>
      <c r="G929" s="0" t="s">
        <v>1803</v>
      </c>
      <c r="H929" s="163" t="n">
        <v>1750</v>
      </c>
      <c r="I929" s="162"/>
      <c r="J929" s="0"/>
      <c r="K929" s="0"/>
      <c r="L929" s="0"/>
      <c r="M929" s="0"/>
      <c r="N929" s="0"/>
      <c r="O929" s="0"/>
      <c r="P929" s="0"/>
      <c r="Q929" s="0"/>
      <c r="R929" s="0"/>
      <c r="S929" s="0"/>
      <c r="T929" s="162" t="n">
        <f aca="false">SUM(H929:S929)</f>
        <v>1750</v>
      </c>
      <c r="U929" s="164" t="str">
        <f aca="false">CONCATENATE(D929,G929)</f>
        <v>21204EQUIPAMENTOS DE INFORMATIVA (VOIP) ADQUIRIDOS</v>
      </c>
      <c r="V929" s="162" t="str">
        <f aca="false">VLOOKUP(U929,PRODUTOS!N:O,2,0)</f>
        <v>EQUIPAMENTOS DE INFORMATIVA (VOIP) ADQUIRIDOS</v>
      </c>
      <c r="W929" s="162" t="str">
        <f aca="false">VLOOKUP(U929,PRODUTOS!N:Q,3,0)</f>
        <v>UNIDADE</v>
      </c>
      <c r="X929" s="162" t="n">
        <f aca="false">VLOOKUP(U929,PRODUTOS!N:Q,4,0)</f>
        <v>300</v>
      </c>
      <c r="Y929" s="165" t="n">
        <f aca="false">X929/T929</f>
        <v>0.171428571428571</v>
      </c>
      <c r="Z929" s="162"/>
      <c r="AA929" s="162"/>
      <c r="AB929" s="162"/>
    </row>
    <row r="930" customFormat="false" ht="15" hidden="false" customHeight="false" outlineLevel="0" collapsed="false">
      <c r="A930" s="43" t="n">
        <v>2</v>
      </c>
      <c r="B930" s="1" t="s">
        <v>1807</v>
      </c>
      <c r="C930" s="1" t="n">
        <v>1531</v>
      </c>
      <c r="D930" s="1" t="n">
        <v>21204</v>
      </c>
      <c r="E930" s="114" t="s">
        <v>1778</v>
      </c>
      <c r="F930" s="162" t="n">
        <v>6500000</v>
      </c>
      <c r="G930" s="0" t="s">
        <v>1810</v>
      </c>
      <c r="H930" s="163" t="n">
        <v>36</v>
      </c>
      <c r="I930" s="162"/>
      <c r="J930" s="0"/>
      <c r="K930" s="0"/>
      <c r="L930" s="0"/>
      <c r="M930" s="0"/>
      <c r="N930" s="0"/>
      <c r="O930" s="0"/>
      <c r="P930" s="0"/>
      <c r="Q930" s="0"/>
      <c r="R930" s="0"/>
      <c r="S930" s="0"/>
      <c r="T930" s="162" t="n">
        <f aca="false">SUM(H930:S930)</f>
        <v>36</v>
      </c>
      <c r="U930" s="164" t="str">
        <f aca="false">CONCATENATE(D930,G930)</f>
        <v>21204EQUIPAMENTOS E INFRAESTRUTURA DE T.I. MANTIDOS</v>
      </c>
      <c r="V930" s="162" t="str">
        <f aca="false">VLOOKUP(U930,PRODUTOS!N:O,2,0)</f>
        <v>EQUIPAMENTOS E INFRAESTRUTURA DE T.I. MANTIDOS</v>
      </c>
      <c r="W930" s="162" t="str">
        <f aca="false">VLOOKUP(U930,PRODUTOS!N:Q,3,0)</f>
        <v>UNIDADE</v>
      </c>
      <c r="X930" s="162" t="n">
        <f aca="false">VLOOKUP(U930,PRODUTOS!N:Q,4,0)</f>
        <v>20</v>
      </c>
      <c r="Y930" s="165" t="n">
        <f aca="false">X930/T930</f>
        <v>0.555555555555556</v>
      </c>
      <c r="Z930" s="162"/>
      <c r="AA930" s="162"/>
      <c r="AB930" s="162"/>
    </row>
    <row r="931" customFormat="false" ht="15" hidden="false" customHeight="false" outlineLevel="0" collapsed="false">
      <c r="A931" s="43" t="n">
        <v>2</v>
      </c>
      <c r="B931" s="1" t="s">
        <v>1807</v>
      </c>
      <c r="C931" s="1" t="n">
        <v>1531</v>
      </c>
      <c r="D931" s="1" t="n">
        <v>21204</v>
      </c>
      <c r="E931" s="114" t="s">
        <v>1778</v>
      </c>
      <c r="F931" s="162" t="n">
        <v>6500000</v>
      </c>
      <c r="G931" s="0" t="s">
        <v>1811</v>
      </c>
      <c r="H931" s="163" t="n">
        <v>24</v>
      </c>
      <c r="I931" s="162"/>
      <c r="J931" s="0"/>
      <c r="K931" s="0"/>
      <c r="L931" s="0"/>
      <c r="M931" s="0"/>
      <c r="N931" s="0"/>
      <c r="O931" s="0"/>
      <c r="P931" s="0"/>
      <c r="Q931" s="0"/>
      <c r="R931" s="0"/>
      <c r="S931" s="0"/>
      <c r="T931" s="162" t="n">
        <f aca="false">SUM(H931:S931)</f>
        <v>24</v>
      </c>
      <c r="U931" s="164" t="str">
        <f aca="false">CONCATENATE(D931,G931)</f>
        <v>21204EQUIPAMENTOS ESPECÍFICOS E INFORMÁTICA ADQUIRIDOS</v>
      </c>
      <c r="V931" s="162" t="str">
        <f aca="false">VLOOKUP(U931,PRODUTOS!N:O,2,0)</f>
        <v>EQUIPAMENTOS ESPECÍFICOS E INFORMÁTICA ADQUIRIDOS</v>
      </c>
      <c r="W931" s="162" t="str">
        <f aca="false">VLOOKUP(U931,PRODUTOS!N:Q,3,0)</f>
        <v>UNIDADE</v>
      </c>
      <c r="X931" s="162" t="n">
        <f aca="false">VLOOKUP(U931,PRODUTOS!N:Q,4,0)</f>
        <v>10</v>
      </c>
      <c r="Y931" s="165" t="n">
        <f aca="false">X931/T931</f>
        <v>0.416666666666667</v>
      </c>
      <c r="Z931" s="162"/>
      <c r="AA931" s="162"/>
      <c r="AB931" s="162"/>
    </row>
    <row r="932" customFormat="false" ht="15" hidden="false" customHeight="false" outlineLevel="0" collapsed="false">
      <c r="A932" s="43" t="n">
        <v>2</v>
      </c>
      <c r="B932" s="1" t="s">
        <v>1797</v>
      </c>
      <c r="C932" s="1" t="n">
        <v>1603</v>
      </c>
      <c r="D932" s="1" t="n">
        <v>21204</v>
      </c>
      <c r="E932" s="114" t="s">
        <v>1778</v>
      </c>
      <c r="F932" s="162" t="n">
        <v>38000000</v>
      </c>
      <c r="G932" s="0" t="s">
        <v>1798</v>
      </c>
      <c r="H932" s="163" t="n">
        <v>20</v>
      </c>
      <c r="I932" s="162"/>
      <c r="J932" s="0"/>
      <c r="K932" s="0"/>
      <c r="L932" s="0"/>
      <c r="M932" s="0"/>
      <c r="N932" s="0"/>
      <c r="O932" s="0"/>
      <c r="P932" s="0"/>
      <c r="Q932" s="0"/>
      <c r="R932" s="0"/>
      <c r="S932" s="0"/>
      <c r="T932" s="162" t="n">
        <f aca="false">SUM(H932:S932)</f>
        <v>20</v>
      </c>
      <c r="U932" s="164" t="str">
        <f aca="false">CONCATENATE(D932,G932)</f>
        <v>21204ESTAÇÕES PIAUÍ DIGITAL CONSTRUÍDAS</v>
      </c>
      <c r="V932" s="162" t="str">
        <f aca="false">VLOOKUP(U932,PRODUTOS!N:O,2,0)</f>
        <v>ESTAÇÕES PIAUÍ DIGITAL CONSTRUÍDAS</v>
      </c>
      <c r="W932" s="162" t="str">
        <f aca="false">VLOOKUP(U932,PRODUTOS!N:Q,3,0)</f>
        <v>UNIDADE</v>
      </c>
      <c r="X932" s="162" t="n">
        <f aca="false">VLOOKUP(U932,PRODUTOS!N:Q,4,0)</f>
        <v>5</v>
      </c>
      <c r="Y932" s="165" t="n">
        <f aca="false">X932/T932</f>
        <v>0.25</v>
      </c>
      <c r="Z932" s="162"/>
      <c r="AA932" s="162"/>
      <c r="AB932" s="162"/>
    </row>
    <row r="933" customFormat="false" ht="15" hidden="false" customHeight="false" outlineLevel="0" collapsed="false">
      <c r="A933" s="43" t="n">
        <v>2</v>
      </c>
      <c r="B933" s="1" t="s">
        <v>1797</v>
      </c>
      <c r="C933" s="1" t="n">
        <v>1603</v>
      </c>
      <c r="D933" s="1" t="n">
        <v>21204</v>
      </c>
      <c r="E933" s="114" t="s">
        <v>1778</v>
      </c>
      <c r="F933" s="162" t="n">
        <v>38000000</v>
      </c>
      <c r="G933" s="0" t="s">
        <v>1800</v>
      </c>
      <c r="H933" s="163" t="n">
        <v>50</v>
      </c>
      <c r="I933" s="162"/>
      <c r="J933" s="0"/>
      <c r="K933" s="0"/>
      <c r="L933" s="0"/>
      <c r="M933" s="0"/>
      <c r="N933" s="0"/>
      <c r="O933" s="0"/>
      <c r="P933" s="0"/>
      <c r="Q933" s="0"/>
      <c r="R933" s="0"/>
      <c r="S933" s="0"/>
      <c r="T933" s="162" t="n">
        <f aca="false">SUM(H933:S933)</f>
        <v>50</v>
      </c>
      <c r="U933" s="164" t="str">
        <f aca="false">CONCATENATE(D933,G933)</f>
        <v>21204INFRAESTRUTURA DE TECNOLOGIA PARA REGIÕES AGRÍCOLAS IMPLANTADAS</v>
      </c>
      <c r="V933" s="162" t="str">
        <f aca="false">VLOOKUP(U933,PRODUTOS!N:O,2,0)</f>
        <v>INFRAESTRUTURA DE TECNOLOGIA PARA REGIÕES AGRÍCOLAS IMPLANTADAS</v>
      </c>
      <c r="W933" s="162" t="str">
        <f aca="false">VLOOKUP(U933,PRODUTOS!N:Q,3,0)</f>
        <v>MUNICÍPIO</v>
      </c>
      <c r="X933" s="162" t="n">
        <f aca="false">VLOOKUP(U933,PRODUTOS!N:Q,4,0)</f>
        <v>10</v>
      </c>
      <c r="Y933" s="165" t="n">
        <f aca="false">X933/T933</f>
        <v>0.2</v>
      </c>
      <c r="Z933" s="162"/>
      <c r="AA933" s="162"/>
      <c r="AB933" s="162"/>
    </row>
    <row r="934" customFormat="false" ht="15" hidden="false" customHeight="false" outlineLevel="0" collapsed="false">
      <c r="A934" s="43" t="n">
        <v>2</v>
      </c>
      <c r="B934" s="1" t="s">
        <v>1790</v>
      </c>
      <c r="C934" s="1" t="n">
        <v>1645</v>
      </c>
      <c r="D934" s="1" t="n">
        <v>21204</v>
      </c>
      <c r="E934" s="114" t="s">
        <v>1778</v>
      </c>
      <c r="F934" s="162" t="n">
        <v>18000000</v>
      </c>
      <c r="G934" s="0" t="s">
        <v>1804</v>
      </c>
      <c r="H934" s="163" t="n">
        <v>227</v>
      </c>
      <c r="I934" s="162"/>
      <c r="J934" s="0"/>
      <c r="K934" s="0"/>
      <c r="L934" s="0"/>
      <c r="M934" s="0"/>
      <c r="N934" s="0"/>
      <c r="O934" s="0"/>
      <c r="P934" s="0"/>
      <c r="Q934" s="0"/>
      <c r="R934" s="0"/>
      <c r="S934" s="0"/>
      <c r="T934" s="162" t="n">
        <f aca="false">SUM(H934:S934)</f>
        <v>227</v>
      </c>
      <c r="U934" s="164" t="str">
        <f aca="false">CONCATENATE(D934,G934)</f>
        <v>21204INFRAESTRUTURA DE TECNOLOGIA PARA SEGURANÇA PÚBLICA</v>
      </c>
      <c r="V934" s="162" t="str">
        <f aca="false">VLOOKUP(U934,PRODUTOS!N:O,2,0)</f>
        <v>INFRAESTRUTURA DE TECNOLOGIA PARA SEGURANÇA PÚBLICA</v>
      </c>
      <c r="W934" s="162" t="str">
        <f aca="false">VLOOKUP(U934,PRODUTOS!N:Q,3,0)</f>
        <v>SISTEMA</v>
      </c>
      <c r="X934" s="162" t="n">
        <f aca="false">VLOOKUP(U934,PRODUTOS!N:Q,4,0)</f>
        <v>60</v>
      </c>
      <c r="Y934" s="165" t="n">
        <f aca="false">X934/T934</f>
        <v>0.26431718061674</v>
      </c>
      <c r="Z934" s="162"/>
      <c r="AA934" s="162"/>
      <c r="AB934" s="162"/>
    </row>
    <row r="935" customFormat="false" ht="15" hidden="false" customHeight="false" outlineLevel="0" collapsed="false">
      <c r="A935" s="43" t="n">
        <v>2</v>
      </c>
      <c r="B935" s="1" t="s">
        <v>1797</v>
      </c>
      <c r="C935" s="1" t="n">
        <v>1603</v>
      </c>
      <c r="D935" s="1" t="n">
        <v>21204</v>
      </c>
      <c r="E935" s="114" t="s">
        <v>1778</v>
      </c>
      <c r="F935" s="162" t="n">
        <v>38000000</v>
      </c>
      <c r="G935" s="0" t="s">
        <v>1801</v>
      </c>
      <c r="H935" s="163" t="n">
        <v>50</v>
      </c>
      <c r="I935" s="162"/>
      <c r="J935" s="0"/>
      <c r="K935" s="0"/>
      <c r="L935" s="0"/>
      <c r="M935" s="0"/>
      <c r="N935" s="0"/>
      <c r="O935" s="0"/>
      <c r="P935" s="0"/>
      <c r="Q935" s="0"/>
      <c r="R935" s="0"/>
      <c r="S935" s="0"/>
      <c r="T935" s="162" t="n">
        <f aca="false">SUM(H935:S935)</f>
        <v>50</v>
      </c>
      <c r="U935" s="164" t="str">
        <f aca="false">CONCATENATE(D935,G935)</f>
        <v>21204INFRAESTRUTURA PARA ÁREA DE EDUCAÇÃO E SAÚDE IMPLEMENTADO</v>
      </c>
      <c r="V935" s="162" t="str">
        <f aca="false">VLOOKUP(U935,PRODUTOS!N:O,2,0)</f>
        <v>INFRAESTRUTURA PARA ÁREA DE EDUCAÇÃO E SAÚDE IMPLEMENTADO</v>
      </c>
      <c r="W935" s="162" t="str">
        <f aca="false">VLOOKUP(U935,PRODUTOS!N:Q,3,0)</f>
        <v>UNIDADE</v>
      </c>
      <c r="X935" s="162" t="n">
        <f aca="false">VLOOKUP(U935,PRODUTOS!N:Q,4,0)</f>
        <v>20</v>
      </c>
      <c r="Y935" s="165" t="n">
        <f aca="false">X935/T935</f>
        <v>0.4</v>
      </c>
      <c r="Z935" s="162"/>
      <c r="AA935" s="162"/>
      <c r="AB935" s="162"/>
    </row>
    <row r="936" customFormat="false" ht="15" hidden="false" customHeight="false" outlineLevel="0" collapsed="false">
      <c r="A936" s="43" t="n">
        <v>2</v>
      </c>
      <c r="B936" s="1" t="s">
        <v>1790</v>
      </c>
      <c r="C936" s="1" t="n">
        <v>1645</v>
      </c>
      <c r="D936" s="1" t="n">
        <v>21204</v>
      </c>
      <c r="E936" s="114" t="s">
        <v>1778</v>
      </c>
      <c r="F936" s="162" t="n">
        <v>18000000</v>
      </c>
      <c r="G936" s="0" t="s">
        <v>1805</v>
      </c>
      <c r="H936" s="163" t="n">
        <v>6</v>
      </c>
      <c r="I936" s="162"/>
      <c r="J936" s="0"/>
      <c r="K936" s="0"/>
      <c r="L936" s="0"/>
      <c r="M936" s="0"/>
      <c r="N936" s="0"/>
      <c r="O936" s="0"/>
      <c r="P936" s="0"/>
      <c r="Q936" s="0"/>
      <c r="R936" s="0"/>
      <c r="S936" s="0"/>
      <c r="T936" s="162" t="n">
        <f aca="false">SUM(H936:S936)</f>
        <v>6</v>
      </c>
      <c r="U936" s="164" t="str">
        <f aca="false">CONCATENATE(D936,G936)</f>
        <v>21204REDE DE COMUNICAÇÃO PRÓPRIA IMPLANTADA E MANTIDA</v>
      </c>
      <c r="V936" s="162" t="str">
        <f aca="false">VLOOKUP(U936,PRODUTOS!N:O,2,0)</f>
        <v>REDE DE COMUNICAÇÃO PRÓPRIA IMPLANTADA E MANTIDA</v>
      </c>
      <c r="W936" s="162" t="str">
        <f aca="false">VLOOKUP(U936,PRODUTOS!N:Q,3,0)</f>
        <v>UNIDADE</v>
      </c>
      <c r="X936" s="162" t="n">
        <f aca="false">VLOOKUP(U936,PRODUTOS!N:Q,4,0)</f>
        <v>3</v>
      </c>
      <c r="Y936" s="165" t="n">
        <f aca="false">X936/T936</f>
        <v>0.5</v>
      </c>
      <c r="Z936" s="162"/>
      <c r="AA936" s="162"/>
      <c r="AB936" s="162"/>
    </row>
    <row r="937" customFormat="false" ht="15" hidden="false" customHeight="false" outlineLevel="0" collapsed="false">
      <c r="A937" s="43" t="n">
        <v>2</v>
      </c>
      <c r="B937" s="1" t="s">
        <v>1807</v>
      </c>
      <c r="C937" s="1" t="n">
        <v>1531</v>
      </c>
      <c r="D937" s="1" t="n">
        <v>21204</v>
      </c>
      <c r="E937" s="114" t="s">
        <v>1778</v>
      </c>
      <c r="F937" s="162" t="n">
        <v>6500000</v>
      </c>
      <c r="G937" s="0" t="s">
        <v>1812</v>
      </c>
      <c r="H937" s="166"/>
      <c r="I937" s="162"/>
      <c r="J937" s="0"/>
      <c r="K937" s="0"/>
      <c r="L937" s="162" t="n">
        <v>6</v>
      </c>
      <c r="M937" s="0"/>
      <c r="N937" s="0"/>
      <c r="O937" s="0"/>
      <c r="P937" s="0"/>
      <c r="Q937" s="0"/>
      <c r="R937" s="0"/>
      <c r="S937" s="0"/>
      <c r="T937" s="162" t="n">
        <f aca="false">SUM(H937:S937)</f>
        <v>6</v>
      </c>
      <c r="U937" s="164" t="str">
        <f aca="false">CONCATENATE(D937,G937)</f>
        <v>21204SOFTWARE PARA GESTÃO ADMINISTRATIVA APLICADA ADQUIRIDO</v>
      </c>
      <c r="V937" s="162" t="str">
        <f aca="false">VLOOKUP(U937,PRODUTOS!N:O,2,0)</f>
        <v>SOFTWARE PARA GESTÃO ADMINISTRATIVA APLICADA ADQUIRIDO</v>
      </c>
      <c r="W937" s="162" t="str">
        <f aca="false">VLOOKUP(U937,PRODUTOS!N:Q,3,0)</f>
        <v>UNIDADE</v>
      </c>
      <c r="X937" s="162" t="n">
        <f aca="false">VLOOKUP(U937,PRODUTOS!N:Q,4,0)</f>
        <v>2</v>
      </c>
      <c r="Y937" s="165" t="n">
        <f aca="false">X937/T937</f>
        <v>0.333333333333333</v>
      </c>
      <c r="Z937" s="162"/>
      <c r="AA937" s="162"/>
      <c r="AB937" s="162"/>
    </row>
    <row r="938" customFormat="false" ht="15" hidden="false" customHeight="false" outlineLevel="0" collapsed="false">
      <c r="A938" s="43" t="n">
        <v>2</v>
      </c>
      <c r="B938" s="1" t="s">
        <v>1797</v>
      </c>
      <c r="C938" s="1" t="n">
        <v>1603</v>
      </c>
      <c r="D938" s="1" t="n">
        <v>21204</v>
      </c>
      <c r="E938" s="114" t="s">
        <v>1778</v>
      </c>
      <c r="F938" s="162" t="n">
        <v>38000000</v>
      </c>
      <c r="G938" s="0" t="s">
        <v>1802</v>
      </c>
      <c r="H938" s="163" t="n">
        <v>100</v>
      </c>
      <c r="I938" s="162"/>
      <c r="J938" s="0"/>
      <c r="K938" s="0"/>
      <c r="L938" s="0"/>
      <c r="M938" s="0"/>
      <c r="N938" s="0"/>
      <c r="O938" s="0"/>
      <c r="P938" s="0"/>
      <c r="Q938" s="0"/>
      <c r="R938" s="0"/>
      <c r="S938" s="0"/>
      <c r="T938" s="162" t="n">
        <f aca="false">SUM(H938:S938)</f>
        <v>100</v>
      </c>
      <c r="U938" s="164" t="str">
        <f aca="false">CONCATENATE(D938,G938)</f>
        <v>21204TELECENTRO PARA A INCLUSÃO DIGITAL IMPLANTADOS E MANTIDOS</v>
      </c>
      <c r="V938" s="162" t="str">
        <f aca="false">VLOOKUP(U938,PRODUTOS!N:O,2,0)</f>
        <v>TELECENTRO PARA A INCLUSÃO DIGITAL IMPLANTADOS E MANTIDOS</v>
      </c>
      <c r="W938" s="162" t="str">
        <f aca="false">VLOOKUP(U938,PRODUTOS!N:Q,3,0)</f>
        <v>UNIDADE</v>
      </c>
      <c r="X938" s="162" t="n">
        <f aca="false">VLOOKUP(U938,PRODUTOS!N:Q,4,0)</f>
        <v>10</v>
      </c>
      <c r="Y938" s="165" t="n">
        <f aca="false">X938/T938</f>
        <v>0.1</v>
      </c>
      <c r="Z938" s="162"/>
      <c r="AA938" s="162"/>
      <c r="AB938" s="162"/>
    </row>
    <row r="939" customFormat="false" ht="15" hidden="false" customHeight="false" outlineLevel="0" collapsed="false">
      <c r="A939" s="43" t="n">
        <v>2</v>
      </c>
      <c r="B939" s="1" t="s">
        <v>1807</v>
      </c>
      <c r="C939" s="1" t="n">
        <v>1531</v>
      </c>
      <c r="D939" s="1" t="n">
        <v>21204</v>
      </c>
      <c r="E939" s="114" t="s">
        <v>1778</v>
      </c>
      <c r="F939" s="162" t="n">
        <v>6500000</v>
      </c>
      <c r="G939" s="0" t="s">
        <v>3684</v>
      </c>
      <c r="H939" s="166"/>
      <c r="I939" s="162"/>
      <c r="J939" s="0"/>
      <c r="K939" s="0"/>
      <c r="L939" s="162" t="n">
        <v>1</v>
      </c>
      <c r="M939" s="0"/>
      <c r="N939" s="0"/>
      <c r="O939" s="0"/>
      <c r="P939" s="0"/>
      <c r="Q939" s="0"/>
      <c r="R939" s="0"/>
      <c r="S939" s="0"/>
      <c r="T939" s="162" t="n">
        <f aca="false">SUM(H939:S939)</f>
        <v>1</v>
      </c>
      <c r="U939" s="164" t="str">
        <f aca="false">CONCATENATE(D939,G939)</f>
        <v>21204INFRAESTRUTURA FÍSICA, ELÉTRICA E LÓGICA REALIZADA</v>
      </c>
      <c r="V939" s="162" t="e">
        <f aca="false">VLOOKUP(U939,PRODUTOS!N:O,2,0)</f>
        <v>#N/A</v>
      </c>
      <c r="W939" s="162" t="e">
        <f aca="false">VLOOKUP(U939,PRODUTOS!N:Q,3,0)</f>
        <v>#N/A</v>
      </c>
      <c r="X939" s="162" t="e">
        <f aca="false">VLOOKUP(U939,PRODUTOS!N:Q,4,0)</f>
        <v>#N/A</v>
      </c>
      <c r="Y939" s="165" t="e">
        <f aca="false">X939/T939</f>
        <v>#N/A</v>
      </c>
      <c r="Z939" s="162"/>
      <c r="AA939" s="162"/>
      <c r="AB939" s="162"/>
    </row>
    <row r="940" customFormat="false" ht="15" hidden="false" customHeight="false" outlineLevel="0" collapsed="false">
      <c r="A940" s="43" t="n">
        <v>90</v>
      </c>
      <c r="B940" s="1" t="s">
        <v>1813</v>
      </c>
      <c r="C940" s="1" t="n">
        <v>1538</v>
      </c>
      <c r="D940" s="1" t="n">
        <v>21204</v>
      </c>
      <c r="E940" s="114" t="s">
        <v>1778</v>
      </c>
      <c r="F940" s="162" t="n">
        <v>28000000</v>
      </c>
      <c r="G940" s="0" t="s">
        <v>1814</v>
      </c>
      <c r="H940" s="166"/>
      <c r="I940" s="162"/>
      <c r="J940" s="0"/>
      <c r="K940" s="0"/>
      <c r="L940" s="162" t="n">
        <v>6</v>
      </c>
      <c r="M940" s="0"/>
      <c r="N940" s="0"/>
      <c r="O940" s="0"/>
      <c r="P940" s="0"/>
      <c r="Q940" s="0"/>
      <c r="R940" s="0"/>
      <c r="S940" s="0"/>
      <c r="T940" s="162" t="n">
        <f aca="false">SUM(H940:S940)</f>
        <v>6</v>
      </c>
      <c r="U940" s="164" t="str">
        <f aca="false">CONCATENATE(D940,G940)</f>
        <v>21204CONSULTORIA DE GESTÃO INTERNA E COMUNICAÇÃO</v>
      </c>
      <c r="V940" s="162" t="str">
        <f aca="false">VLOOKUP(U940,PRODUTOS!N:O,2,0)</f>
        <v>CONSULTORIA DE GESTÃO INTERNA E COMUNICAÇÃO</v>
      </c>
      <c r="W940" s="162" t="str">
        <f aca="false">VLOOKUP(U940,PRODUTOS!N:Q,3,0)</f>
        <v>UNIDADE</v>
      </c>
      <c r="X940" s="162" t="n">
        <f aca="false">VLOOKUP(U940,PRODUTOS!N:Q,4,0)</f>
        <v>1</v>
      </c>
      <c r="Y940" s="165" t="n">
        <f aca="false">X940/T940</f>
        <v>0.166666666666667</v>
      </c>
      <c r="Z940" s="162"/>
      <c r="AA940" s="162"/>
      <c r="AB940" s="162"/>
    </row>
    <row r="941" customFormat="false" ht="15" hidden="false" customHeight="false" outlineLevel="0" collapsed="false">
      <c r="A941" s="43" t="n">
        <v>90</v>
      </c>
      <c r="B941" s="1" t="s">
        <v>1813</v>
      </c>
      <c r="C941" s="1" t="n">
        <v>1538</v>
      </c>
      <c r="D941" s="1" t="n">
        <v>21204</v>
      </c>
      <c r="E941" s="114" t="s">
        <v>1778</v>
      </c>
      <c r="F941" s="162" t="n">
        <v>28000000</v>
      </c>
      <c r="G941" s="0" t="s">
        <v>1815</v>
      </c>
      <c r="H941" s="166"/>
      <c r="I941" s="162"/>
      <c r="J941" s="0"/>
      <c r="K941" s="0"/>
      <c r="L941" s="162" t="n">
        <v>100</v>
      </c>
      <c r="M941" s="0"/>
      <c r="N941" s="0"/>
      <c r="O941" s="0"/>
      <c r="P941" s="0"/>
      <c r="Q941" s="0"/>
      <c r="R941" s="0"/>
      <c r="S941" s="0"/>
      <c r="T941" s="162" t="n">
        <f aca="false">SUM(H941:S941)</f>
        <v>100</v>
      </c>
      <c r="U941" s="164" t="str">
        <f aca="false">CONCATENATE(D941,G941)</f>
        <v>21204MELHORIAS ADMINISTRATIVAS</v>
      </c>
      <c r="V941" s="162" t="str">
        <f aca="false">VLOOKUP(U941,PRODUTOS!N:O,2,0)</f>
        <v>MELHORIAS ADMINISTRATIVAS</v>
      </c>
      <c r="W941" s="162" t="str">
        <f aca="false">VLOOKUP(U941,PRODUTOS!N:Q,3,0)</f>
        <v>PERCENTUAL</v>
      </c>
      <c r="X941" s="162" t="n">
        <f aca="false">VLOOKUP(U941,PRODUTOS!N:Q,4,0)</f>
        <v>20</v>
      </c>
      <c r="Y941" s="165" t="n">
        <f aca="false">X941/T941</f>
        <v>0.2</v>
      </c>
      <c r="Z941" s="162"/>
      <c r="AA941" s="162"/>
      <c r="AB941" s="162"/>
    </row>
    <row r="942" customFormat="false" ht="15" hidden="false" customHeight="false" outlineLevel="0" collapsed="false">
      <c r="A942" s="43" t="n">
        <v>1</v>
      </c>
      <c r="B942" s="1" t="s">
        <v>1818</v>
      </c>
      <c r="C942" s="1" t="n">
        <v>1617</v>
      </c>
      <c r="D942" s="1" t="n">
        <v>21205</v>
      </c>
      <c r="E942" s="114" t="s">
        <v>1817</v>
      </c>
      <c r="F942" s="162" t="n">
        <v>9040000</v>
      </c>
      <c r="G942" s="0" t="s">
        <v>1831</v>
      </c>
      <c r="H942" s="163" t="n">
        <v>100</v>
      </c>
      <c r="I942" s="162"/>
      <c r="J942" s="0"/>
      <c r="K942" s="0"/>
      <c r="L942" s="0"/>
      <c r="M942" s="0"/>
      <c r="N942" s="0"/>
      <c r="O942" s="0"/>
      <c r="P942" s="0"/>
      <c r="Q942" s="0"/>
      <c r="R942" s="0"/>
      <c r="S942" s="0"/>
      <c r="T942" s="162" t="n">
        <f aca="false">SUM(H942:S942)</f>
        <v>100</v>
      </c>
      <c r="U942" s="164" t="str">
        <f aca="false">CONCATENATE(D942,G942)</f>
        <v>21205AÇÕES JUDICIAIS TRANSITADAS E JULGADAS E/OU INDENIZAÇÕES EM PROCESSOS PENDENTES REGULARIZADAS</v>
      </c>
      <c r="V942" s="162" t="str">
        <f aca="false">VLOOKUP(U942,PRODUTOS!N:O,2,0)</f>
        <v>AÇÕES JUDICIAIS TRANSITADAS E JULGADAS E/OU INDENIZAÇÕES EM PROCESSOS PENDENTES REGULARIZADAS</v>
      </c>
      <c r="W942" s="162" t="str">
        <f aca="false">VLOOKUP(U942,PRODUTOS!N:Q,3,0)</f>
        <v>PERCENTUAL</v>
      </c>
      <c r="X942" s="162" t="n">
        <f aca="false">VLOOKUP(U942,PRODUTOS!N:Q,4,0)</f>
        <v>25</v>
      </c>
      <c r="Y942" s="165" t="n">
        <f aca="false">X942/T942</f>
        <v>0.25</v>
      </c>
      <c r="Z942" s="162"/>
      <c r="AA942" s="162"/>
      <c r="AB942" s="162"/>
    </row>
    <row r="943" customFormat="false" ht="15" hidden="false" customHeight="false" outlineLevel="0" collapsed="false">
      <c r="A943" s="43" t="n">
        <v>1</v>
      </c>
      <c r="B943" s="1" t="s">
        <v>1818</v>
      </c>
      <c r="C943" s="1" t="n">
        <v>1617</v>
      </c>
      <c r="D943" s="1" t="n">
        <v>21205</v>
      </c>
      <c r="E943" s="114" t="s">
        <v>1817</v>
      </c>
      <c r="F943" s="162" t="n">
        <v>9040000</v>
      </c>
      <c r="G943" s="0" t="s">
        <v>1822</v>
      </c>
      <c r="H943" s="163" t="n">
        <v>500</v>
      </c>
      <c r="I943" s="162"/>
      <c r="J943" s="0"/>
      <c r="K943" s="0"/>
      <c r="L943" s="0"/>
      <c r="M943" s="0"/>
      <c r="N943" s="0"/>
      <c r="O943" s="0"/>
      <c r="P943" s="0"/>
      <c r="Q943" s="0"/>
      <c r="R943" s="0"/>
      <c r="S943" s="0"/>
      <c r="T943" s="162" t="n">
        <f aca="false">SUM(H943:S943)</f>
        <v>500</v>
      </c>
      <c r="U943" s="164" t="str">
        <f aca="false">CONCATENATE(D943,G943)</f>
        <v>21205AQUISIÇÃO DE MOBILIÁRIOS REALIZADAS</v>
      </c>
      <c r="V943" s="162" t="str">
        <f aca="false">VLOOKUP(U943,PRODUTOS!N:O,2,0)</f>
        <v>AQUISIÇÃO DE MOBILIÁRIOS REALIZADAS</v>
      </c>
      <c r="W943" s="162" t="str">
        <f aca="false">VLOOKUP(U943,PRODUTOS!N:Q,3,0)</f>
        <v>UNIDADE</v>
      </c>
      <c r="X943" s="162" t="n">
        <f aca="false">VLOOKUP(U943,PRODUTOS!N:Q,4,0)</f>
        <v>200</v>
      </c>
      <c r="Y943" s="165" t="n">
        <f aca="false">X943/T943</f>
        <v>0.4</v>
      </c>
      <c r="Z943" s="162"/>
      <c r="AA943" s="162"/>
      <c r="AB943" s="162"/>
    </row>
    <row r="944" customFormat="false" ht="15" hidden="false" customHeight="false" outlineLevel="0" collapsed="false">
      <c r="A944" s="43" t="n">
        <v>1</v>
      </c>
      <c r="B944" s="1" t="s">
        <v>1818</v>
      </c>
      <c r="C944" s="1" t="n">
        <v>1617</v>
      </c>
      <c r="D944" s="1" t="n">
        <v>21205</v>
      </c>
      <c r="E944" s="114" t="s">
        <v>1817</v>
      </c>
      <c r="F944" s="162" t="n">
        <v>9040000</v>
      </c>
      <c r="G944" s="0" t="s">
        <v>1825</v>
      </c>
      <c r="H944" s="163" t="n">
        <v>4</v>
      </c>
      <c r="I944" s="162"/>
      <c r="J944" s="0"/>
      <c r="K944" s="0"/>
      <c r="L944" s="0"/>
      <c r="M944" s="0"/>
      <c r="N944" s="0"/>
      <c r="O944" s="0"/>
      <c r="P944" s="0"/>
      <c r="Q944" s="0"/>
      <c r="R944" s="0"/>
      <c r="S944" s="0"/>
      <c r="T944" s="162" t="n">
        <f aca="false">SUM(H944:S944)</f>
        <v>4</v>
      </c>
      <c r="U944" s="164" t="str">
        <f aca="false">CONCATENATE(D944,G944)</f>
        <v>21205AQUISIÇÃO DE SOFTWARES DE GESTÃO REALIZADOS</v>
      </c>
      <c r="V944" s="162" t="str">
        <f aca="false">VLOOKUP(U944,PRODUTOS!N:O,2,0)</f>
        <v>AQUISIÇÃO DE SOFTWARES DE GESTÃO REALIZADOS</v>
      </c>
      <c r="W944" s="162" t="str">
        <f aca="false">VLOOKUP(U944,PRODUTOS!N:Q,3,0)</f>
        <v>SISTEMA</v>
      </c>
      <c r="X944" s="162" t="n">
        <f aca="false">VLOOKUP(U944,PRODUTOS!N:Q,4,0)</f>
        <v>2</v>
      </c>
      <c r="Y944" s="165" t="n">
        <f aca="false">X944/T944</f>
        <v>0.5</v>
      </c>
      <c r="Z944" s="162"/>
      <c r="AA944" s="162"/>
      <c r="AB944" s="162"/>
    </row>
    <row r="945" customFormat="false" ht="15" hidden="false" customHeight="false" outlineLevel="0" collapsed="false">
      <c r="A945" s="43" t="n">
        <v>1</v>
      </c>
      <c r="B945" s="1" t="s">
        <v>1818</v>
      </c>
      <c r="C945" s="1" t="n">
        <v>1617</v>
      </c>
      <c r="D945" s="1" t="n">
        <v>21205</v>
      </c>
      <c r="E945" s="114" t="s">
        <v>1817</v>
      </c>
      <c r="F945" s="162" t="n">
        <v>9040000</v>
      </c>
      <c r="G945" s="0" t="s">
        <v>1819</v>
      </c>
      <c r="H945" s="163" t="n">
        <v>500</v>
      </c>
      <c r="I945" s="162"/>
      <c r="J945" s="0"/>
      <c r="K945" s="0"/>
      <c r="L945" s="0"/>
      <c r="M945" s="0"/>
      <c r="N945" s="0"/>
      <c r="O945" s="0"/>
      <c r="P945" s="0"/>
      <c r="Q945" s="0"/>
      <c r="R945" s="0"/>
      <c r="S945" s="0"/>
      <c r="T945" s="162" t="n">
        <f aca="false">SUM(H945:S945)</f>
        <v>500</v>
      </c>
      <c r="U945" s="164" t="str">
        <f aca="false">CONCATENATE(D945,G945)</f>
        <v>21205EQUIPAMENTOS DE INFORMÁTICA ADQUIRIDOS</v>
      </c>
      <c r="V945" s="162" t="str">
        <f aca="false">VLOOKUP(U945,PRODUTOS!N:O,2,0)</f>
        <v>EQUIPAMENTOS DE INFORMÁTICA ADQUIRIDOS</v>
      </c>
      <c r="W945" s="162" t="str">
        <f aca="false">VLOOKUP(U945,PRODUTOS!N:Q,3,0)</f>
        <v>UNIDADE</v>
      </c>
      <c r="X945" s="162" t="n">
        <f aca="false">VLOOKUP(U945,PRODUTOS!N:Q,4,0)</f>
        <v>200</v>
      </c>
      <c r="Y945" s="165" t="n">
        <f aca="false">X945/T945</f>
        <v>0.4</v>
      </c>
      <c r="Z945" s="162"/>
      <c r="AA945" s="162"/>
      <c r="AB945" s="162"/>
    </row>
    <row r="946" customFormat="false" ht="15" hidden="false" customHeight="false" outlineLevel="0" collapsed="false">
      <c r="A946" s="43" t="n">
        <v>1</v>
      </c>
      <c r="B946" s="1" t="s">
        <v>1818</v>
      </c>
      <c r="C946" s="1" t="n">
        <v>1617</v>
      </c>
      <c r="D946" s="1" t="n">
        <v>21205</v>
      </c>
      <c r="E946" s="114" t="s">
        <v>1817</v>
      </c>
      <c r="F946" s="162" t="n">
        <v>9040000</v>
      </c>
      <c r="G946" s="0" t="s">
        <v>1832</v>
      </c>
      <c r="H946" s="163" t="n">
        <v>30</v>
      </c>
      <c r="I946" s="162"/>
      <c r="J946" s="0"/>
      <c r="K946" s="0"/>
      <c r="L946" s="0"/>
      <c r="M946" s="0"/>
      <c r="N946" s="0"/>
      <c r="O946" s="0"/>
      <c r="P946" s="0"/>
      <c r="Q946" s="0"/>
      <c r="R946" s="0"/>
      <c r="S946" s="0"/>
      <c r="T946" s="162" t="n">
        <f aca="false">SUM(H946:S946)</f>
        <v>30</v>
      </c>
      <c r="U946" s="164" t="str">
        <f aca="false">CONCATENATE(D946,G946)</f>
        <v>21205PROGRAMA DE INCENTIVO AO DESLIGAMENTO VOLUNTÁRIO INSTITUÍDO</v>
      </c>
      <c r="V946" s="162" t="str">
        <f aca="false">VLOOKUP(U946,PRODUTOS!N:O,2,0)</f>
        <v>PROGRAMA DE INCENTIVO AO DESLIGAMENTO VOLUNTÁRIO INSTITUÍDO</v>
      </c>
      <c r="W946" s="162" t="str">
        <f aca="false">VLOOKUP(U946,PRODUTOS!N:Q,3,0)</f>
        <v>PERCENTUAL</v>
      </c>
      <c r="X946" s="162" t="n">
        <f aca="false">VLOOKUP(U946,PRODUTOS!N:Q,4,0)</f>
        <v>9</v>
      </c>
      <c r="Y946" s="165" t="n">
        <f aca="false">X946/T946</f>
        <v>0.3</v>
      </c>
      <c r="Z946" s="162"/>
      <c r="AA946" s="162"/>
      <c r="AB946" s="162"/>
    </row>
    <row r="947" customFormat="false" ht="15" hidden="false" customHeight="false" outlineLevel="0" collapsed="false">
      <c r="A947" s="43" t="n">
        <v>1</v>
      </c>
      <c r="B947" s="1" t="s">
        <v>1818</v>
      </c>
      <c r="C947" s="1" t="n">
        <v>1617</v>
      </c>
      <c r="D947" s="1" t="n">
        <v>21205</v>
      </c>
      <c r="E947" s="114" t="s">
        <v>1817</v>
      </c>
      <c r="F947" s="162" t="n">
        <v>9040000</v>
      </c>
      <c r="G947" s="0" t="s">
        <v>1828</v>
      </c>
      <c r="H947" s="163" t="n">
        <v>685</v>
      </c>
      <c r="I947" s="162"/>
      <c r="J947" s="0"/>
      <c r="K947" s="0"/>
      <c r="L947" s="0"/>
      <c r="M947" s="0"/>
      <c r="N947" s="0"/>
      <c r="O947" s="0"/>
      <c r="P947" s="0"/>
      <c r="Q947" s="0"/>
      <c r="R947" s="0"/>
      <c r="S947" s="0"/>
      <c r="T947" s="162" t="n">
        <f aca="false">SUM(H947:S947)</f>
        <v>685</v>
      </c>
      <c r="U947" s="164" t="str">
        <f aca="false">CONCATENATE(D947,G947)</f>
        <v>21205SERVIDORES CAPACITADOS, TREINADOS E VALORIZADOS</v>
      </c>
      <c r="V947" s="162" t="str">
        <f aca="false">VLOOKUP(U947,PRODUTOS!N:O,2,0)</f>
        <v>SERVIDORES CAPACITADOS, TREINADOS E VALORIZADOS</v>
      </c>
      <c r="W947" s="162" t="str">
        <f aca="false">VLOOKUP(U947,PRODUTOS!N:Q,3,0)</f>
        <v>PESSOAS</v>
      </c>
      <c r="X947" s="162" t="n">
        <f aca="false">VLOOKUP(U947,PRODUTOS!N:Q,4,0)</f>
        <v>205</v>
      </c>
      <c r="Y947" s="165" t="n">
        <f aca="false">X947/T947</f>
        <v>0.299270072992701</v>
      </c>
      <c r="Z947" s="162"/>
      <c r="AA947" s="162"/>
      <c r="AB947" s="162"/>
    </row>
    <row r="948" customFormat="false" ht="15" hidden="false" customHeight="false" outlineLevel="0" collapsed="false">
      <c r="A948" s="43" t="n">
        <v>18</v>
      </c>
      <c r="B948" s="1" t="s">
        <v>1840</v>
      </c>
      <c r="C948" s="1" t="n">
        <v>1648</v>
      </c>
      <c r="D948" s="1" t="n">
        <v>21205</v>
      </c>
      <c r="E948" s="114" t="s">
        <v>1817</v>
      </c>
      <c r="F948" s="162" t="n">
        <v>200000</v>
      </c>
      <c r="G948" s="0" t="s">
        <v>1841</v>
      </c>
      <c r="H948" s="163" t="n">
        <v>120</v>
      </c>
      <c r="I948" s="162"/>
      <c r="J948" s="0"/>
      <c r="K948" s="0"/>
      <c r="L948" s="0"/>
      <c r="M948" s="0"/>
      <c r="N948" s="0"/>
      <c r="O948" s="0"/>
      <c r="P948" s="0"/>
      <c r="Q948" s="0"/>
      <c r="R948" s="0"/>
      <c r="S948" s="0"/>
      <c r="T948" s="162" t="n">
        <f aca="false">SUM(H948:S948)</f>
        <v>120</v>
      </c>
      <c r="U948" s="164" t="str">
        <f aca="false">CONCATENATE(D948,G948)</f>
        <v>21205CONTRATOS E CONVÊNIOS DE EMPREENDIMENTOS HABITACIONAIS URBANOS E RURAIS REGULARIZADOS</v>
      </c>
      <c r="V948" s="162" t="str">
        <f aca="false">VLOOKUP(U948,PRODUTOS!N:O,2,0)</f>
        <v>CONTRATOS E CONVÊNIOS DE EMPREENDIMENTOS HABITACIONAIS URBANOS E RURAIS REGULARIZADOS</v>
      </c>
      <c r="W948" s="162" t="str">
        <f aca="false">VLOOKUP(U948,PRODUTOS!N:Q,3,0)</f>
        <v>UNIDADE</v>
      </c>
      <c r="X948" s="162" t="n">
        <f aca="false">VLOOKUP(U948,PRODUTOS!N:Q,4,0)</f>
        <v>30</v>
      </c>
      <c r="Y948" s="165" t="n">
        <f aca="false">X948/T948</f>
        <v>0.25</v>
      </c>
      <c r="Z948" s="162"/>
      <c r="AA948" s="162"/>
      <c r="AB948" s="162"/>
    </row>
    <row r="949" customFormat="false" ht="15" hidden="false" customHeight="false" outlineLevel="0" collapsed="false">
      <c r="A949" s="43" t="n">
        <v>18</v>
      </c>
      <c r="B949" s="1" t="s">
        <v>1834</v>
      </c>
      <c r="C949" s="1" t="n">
        <v>2728</v>
      </c>
      <c r="D949" s="1" t="n">
        <v>21205</v>
      </c>
      <c r="E949" s="114" t="s">
        <v>1817</v>
      </c>
      <c r="F949" s="162" t="n">
        <v>6660000</v>
      </c>
      <c r="G949" s="0" t="s">
        <v>1835</v>
      </c>
      <c r="H949" s="163" t="n">
        <v>500</v>
      </c>
      <c r="I949" s="162"/>
      <c r="J949" s="0"/>
      <c r="K949" s="0"/>
      <c r="L949" s="0"/>
      <c r="M949" s="0"/>
      <c r="N949" s="0"/>
      <c r="O949" s="0"/>
      <c r="P949" s="0"/>
      <c r="Q949" s="0"/>
      <c r="R949" s="0"/>
      <c r="S949" s="0"/>
      <c r="T949" s="162" t="n">
        <f aca="false">SUM(H949:S949)</f>
        <v>500</v>
      </c>
      <c r="U949" s="164" t="str">
        <f aca="false">CONCATENATE(D949,G949)</f>
        <v>21205REGULARIZAÇÃO FUNDIÁRIA DAS TERRAS E BENS DA EMGERPI REALIZADA</v>
      </c>
      <c r="V949" s="162" t="str">
        <f aca="false">VLOOKUP(U949,PRODUTOS!N:O,2,0)</f>
        <v>REGULARIZAÇÃO FUNDIÁRIA DAS TERRAS E BENS DA EMGERPI REALIZADA</v>
      </c>
      <c r="W949" s="162" t="str">
        <f aca="false">VLOOKUP(U949,PRODUTOS!N:Q,3,0)</f>
        <v>HECTARES</v>
      </c>
      <c r="X949" s="162" t="n">
        <f aca="false">VLOOKUP(U949,PRODUTOS!N:Q,4,0)</f>
        <v>125</v>
      </c>
      <c r="Y949" s="165" t="n">
        <f aca="false">X949/T949</f>
        <v>0.25</v>
      </c>
      <c r="Z949" s="162"/>
      <c r="AA949" s="162"/>
      <c r="AB949" s="162"/>
    </row>
    <row r="950" customFormat="false" ht="15" hidden="false" customHeight="false" outlineLevel="0" collapsed="false">
      <c r="A950" s="43" t="n">
        <v>18</v>
      </c>
      <c r="B950" s="1" t="s">
        <v>1834</v>
      </c>
      <c r="C950" s="1" t="n">
        <v>2728</v>
      </c>
      <c r="D950" s="1" t="n">
        <v>21205</v>
      </c>
      <c r="E950" s="114" t="s">
        <v>1817</v>
      </c>
      <c r="F950" s="162" t="n">
        <v>6660000</v>
      </c>
      <c r="G950" s="0" t="s">
        <v>1837</v>
      </c>
      <c r="H950" s="163" t="n">
        <v>36049</v>
      </c>
      <c r="I950" s="162"/>
      <c r="J950" s="0"/>
      <c r="K950" s="0"/>
      <c r="L950" s="0"/>
      <c r="M950" s="0"/>
      <c r="N950" s="0"/>
      <c r="O950" s="0"/>
      <c r="P950" s="0"/>
      <c r="Q950" s="0"/>
      <c r="R950" s="0"/>
      <c r="S950" s="0"/>
      <c r="T950" s="162" t="n">
        <f aca="false">SUM(H950:S950)</f>
        <v>36049</v>
      </c>
      <c r="U950" s="164" t="str">
        <f aca="false">CONCATENATE(D950,G950)</f>
        <v>21205REGULARIZAÇÃO FUNDIÁRIA URBANA</v>
      </c>
      <c r="V950" s="162" t="str">
        <f aca="false">VLOOKUP(U950,PRODUTOS!N:O,2,0)</f>
        <v>REGULARIZAÇÃO FUNDIÁRIA URBANA</v>
      </c>
      <c r="W950" s="162" t="str">
        <f aca="false">VLOOKUP(U950,PRODUTOS!N:Q,3,0)</f>
        <v>PLANO</v>
      </c>
      <c r="X950" s="162" t="n">
        <f aca="false">VLOOKUP(U950,PRODUTOS!N:Q,4,0)</f>
        <v>9012</v>
      </c>
      <c r="Y950" s="165" t="n">
        <f aca="false">X950/T950</f>
        <v>0.249993064994868</v>
      </c>
      <c r="Z950" s="162"/>
      <c r="AA950" s="162"/>
      <c r="AB950" s="162"/>
    </row>
    <row r="951" customFormat="false" ht="15" hidden="false" customHeight="false" outlineLevel="0" collapsed="false">
      <c r="A951" s="43" t="n">
        <v>19</v>
      </c>
      <c r="B951" s="1" t="s">
        <v>1842</v>
      </c>
      <c r="C951" s="1" t="n">
        <v>1649</v>
      </c>
      <c r="D951" s="1" t="n">
        <v>21205</v>
      </c>
      <c r="E951" s="114" t="s">
        <v>1817</v>
      </c>
      <c r="F951" s="162" t="n">
        <v>100000</v>
      </c>
      <c r="G951" s="0" t="s">
        <v>1843</v>
      </c>
      <c r="H951" s="163" t="n">
        <v>100</v>
      </c>
      <c r="I951" s="162"/>
      <c r="J951" s="0"/>
      <c r="K951" s="0"/>
      <c r="L951" s="0"/>
      <c r="M951" s="0"/>
      <c r="N951" s="0"/>
      <c r="O951" s="0"/>
      <c r="P951" s="0"/>
      <c r="Q951" s="0"/>
      <c r="R951" s="0"/>
      <c r="S951" s="0"/>
      <c r="T951" s="162" t="n">
        <f aca="false">SUM(H951:S951)</f>
        <v>100</v>
      </c>
      <c r="U951" s="164" t="str">
        <f aca="false">CONCATENATE(D951,G951)</f>
        <v>21205REGULARIZAÇÃO DA CONSTRUÇÃO, REFORMA E MANUTENÇÃO DE ESGOTAMENTO SANITÁRIO, TRATAMENTO DE RESÍDUOS E CAPTAÇÃO DE ÁGUA - URBANO E RURAL</v>
      </c>
      <c r="V951" s="162" t="str">
        <f aca="false">VLOOKUP(U951,PRODUTOS!N:O,2,0)</f>
        <v>REGULARIZAÇÃO DA CONSTRUÇÃO, REFORMA E MANUTENÇÃO DE ESGOTAMENTO SANITÁRIO, TRATAMENTO DE RESÍDUOS E CAPTAÇÃO DE ÁGUA - URBANO E RURAL</v>
      </c>
      <c r="W951" s="162" t="str">
        <f aca="false">VLOOKUP(U951,PRODUTOS!N:Q,3,0)</f>
        <v>METROS QUADRADOS</v>
      </c>
      <c r="X951" s="162" t="n">
        <f aca="false">VLOOKUP(U951,PRODUTOS!N:Q,4,0)</f>
        <v>25</v>
      </c>
      <c r="Y951" s="165" t="n">
        <f aca="false">X951/T951</f>
        <v>0.25</v>
      </c>
      <c r="Z951" s="162"/>
      <c r="AA951" s="162"/>
      <c r="AB951" s="162"/>
    </row>
    <row r="952" customFormat="false" ht="15" hidden="false" customHeight="false" outlineLevel="0" collapsed="false">
      <c r="A952" s="43" t="n">
        <v>20</v>
      </c>
      <c r="B952" s="1" t="s">
        <v>1867</v>
      </c>
      <c r="C952" s="1" t="n">
        <v>1647</v>
      </c>
      <c r="D952" s="1" t="n">
        <v>21205</v>
      </c>
      <c r="E952" s="114" t="s">
        <v>1817</v>
      </c>
      <c r="F952" s="162" t="n">
        <v>100000</v>
      </c>
      <c r="G952" s="0" t="s">
        <v>1868</v>
      </c>
      <c r="H952" s="163" t="n">
        <v>7000</v>
      </c>
      <c r="I952" s="162"/>
      <c r="J952" s="0"/>
      <c r="K952" s="0"/>
      <c r="L952" s="0"/>
      <c r="M952" s="0"/>
      <c r="N952" s="0"/>
      <c r="O952" s="0"/>
      <c r="P952" s="0"/>
      <c r="Q952" s="0"/>
      <c r="R952" s="0"/>
      <c r="S952" s="0"/>
      <c r="T952" s="162" t="n">
        <f aca="false">SUM(H952:S952)</f>
        <v>7000</v>
      </c>
      <c r="U952" s="164" t="str">
        <f aca="false">CONCATENATE(D952,G952)</f>
        <v>21205REGULARIZAÇÃO, CONSTRUÇÃO, REFORMA E AMPLIAÇÃO DE PAVIMENTAÇÃO DE VIAS ASFALTICAS, PARALELEPIPEDA, POLIÉDRICA E VICINAIS</v>
      </c>
      <c r="V952" s="162" t="str">
        <f aca="false">VLOOKUP(U952,PRODUTOS!N:O,2,0)</f>
        <v>REGULARIZAÇÃO, CONSTRUÇÃO, REFORMA E AMPLIAÇÃO DE PAVIMENTAÇÃO DE VIAS ASFALTICAS, PARALELEPIPEDA, POLIÉDRICA E VICINAIS</v>
      </c>
      <c r="W952" s="162" t="str">
        <f aca="false">VLOOKUP(U952,PRODUTOS!N:Q,3,0)</f>
        <v>KM</v>
      </c>
      <c r="X952" s="162" t="n">
        <f aca="false">VLOOKUP(U952,PRODUTOS!N:Q,4,0)</f>
        <v>1750</v>
      </c>
      <c r="Y952" s="165" t="n">
        <f aca="false">X952/T952</f>
        <v>0.25</v>
      </c>
      <c r="Z952" s="162"/>
      <c r="AA952" s="162"/>
      <c r="AB952" s="162"/>
    </row>
    <row r="953" customFormat="false" ht="15" hidden="false" customHeight="false" outlineLevel="0" collapsed="false">
      <c r="A953" s="43" t="n">
        <v>21</v>
      </c>
      <c r="B953" s="1" t="s">
        <v>1845</v>
      </c>
      <c r="C953" s="1" t="n">
        <v>2726</v>
      </c>
      <c r="D953" s="1" t="n">
        <v>21205</v>
      </c>
      <c r="E953" s="114" t="s">
        <v>1817</v>
      </c>
      <c r="F953" s="162" t="n">
        <v>8520000</v>
      </c>
      <c r="G953" s="0" t="s">
        <v>1853</v>
      </c>
      <c r="H953" s="163" t="n">
        <v>100000</v>
      </c>
      <c r="I953" s="162"/>
      <c r="J953" s="0"/>
      <c r="K953" s="0"/>
      <c r="L953" s="0"/>
      <c r="M953" s="0"/>
      <c r="N953" s="0"/>
      <c r="O953" s="0"/>
      <c r="P953" s="0"/>
      <c r="Q953" s="0"/>
      <c r="R953" s="0"/>
      <c r="S953" s="0"/>
      <c r="T953" s="162" t="n">
        <f aca="false">SUM(H953:S953)</f>
        <v>100000</v>
      </c>
      <c r="U953" s="164" t="str">
        <f aca="false">CONCATENATE(D953,G953)</f>
        <v>21205LEVANTAMENTO TOPOGRÁFICO GEORREFERENCIAL</v>
      </c>
      <c r="V953" s="162" t="str">
        <f aca="false">VLOOKUP(U953,PRODUTOS!N:O,2,0)</f>
        <v>LEVANTAMENTO TOPOGRÁFICO GEORREFERENCIAL</v>
      </c>
      <c r="W953" s="162" t="str">
        <f aca="false">VLOOKUP(U953,PRODUTOS!N:Q,3,0)</f>
        <v>METROS QUADRADOS</v>
      </c>
      <c r="X953" s="162" t="n">
        <f aca="false">VLOOKUP(U953,PRODUTOS!N:Q,4,0)</f>
        <v>25000</v>
      </c>
      <c r="Y953" s="165" t="n">
        <f aca="false">X953/T953</f>
        <v>0.25</v>
      </c>
      <c r="Z953" s="162"/>
      <c r="AA953" s="162"/>
      <c r="AB953" s="162"/>
    </row>
    <row r="954" customFormat="false" ht="15" hidden="false" customHeight="false" outlineLevel="0" collapsed="false">
      <c r="A954" s="43" t="n">
        <v>21</v>
      </c>
      <c r="B954" s="1" t="s">
        <v>1845</v>
      </c>
      <c r="C954" s="1" t="n">
        <v>2726</v>
      </c>
      <c r="D954" s="1" t="n">
        <v>21205</v>
      </c>
      <c r="E954" s="114" t="s">
        <v>1817</v>
      </c>
      <c r="F954" s="162" t="n">
        <v>8520000</v>
      </c>
      <c r="G954" s="0" t="s">
        <v>1859</v>
      </c>
      <c r="H954" s="163" t="n">
        <v>300</v>
      </c>
      <c r="I954" s="162"/>
      <c r="J954" s="0"/>
      <c r="K954" s="0"/>
      <c r="L954" s="0"/>
      <c r="M954" s="0"/>
      <c r="N954" s="0"/>
      <c r="O954" s="0"/>
      <c r="P954" s="0"/>
      <c r="Q954" s="0"/>
      <c r="R954" s="0"/>
      <c r="S954" s="0"/>
      <c r="T954" s="162" t="n">
        <f aca="false">SUM(H954:S954)</f>
        <v>300</v>
      </c>
      <c r="U954" s="164" t="str">
        <f aca="false">CONCATENATE(D954,G954)</f>
        <v>21205REGULARIZAÇÃO DA CONSTRUÇÃO, REFORMA E MANUTENÇÃO DE PONTES</v>
      </c>
      <c r="V954" s="162" t="str">
        <f aca="false">VLOOKUP(U954,PRODUTOS!N:O,2,0)</f>
        <v>REGULARIZAÇÃO DA CONSTRUÇÃO, REFORMA E MANUTENÇÃO DE PONTES</v>
      </c>
      <c r="W954" s="162" t="str">
        <f aca="false">VLOOKUP(U954,PRODUTOS!N:Q,3,0)</f>
        <v>METROS QUADRADOS</v>
      </c>
      <c r="X954" s="162" t="n">
        <f aca="false">VLOOKUP(U954,PRODUTOS!N:Q,4,0)</f>
        <v>75</v>
      </c>
      <c r="Y954" s="165" t="n">
        <f aca="false">X954/T954</f>
        <v>0.25</v>
      </c>
      <c r="Z954" s="162"/>
      <c r="AA954" s="162"/>
      <c r="AB954" s="162"/>
    </row>
    <row r="955" customFormat="false" ht="15" hidden="false" customHeight="false" outlineLevel="0" collapsed="false">
      <c r="A955" s="43" t="n">
        <v>21</v>
      </c>
      <c r="B955" s="1" t="s">
        <v>1845</v>
      </c>
      <c r="C955" s="1" t="n">
        <v>2726</v>
      </c>
      <c r="D955" s="1" t="n">
        <v>21205</v>
      </c>
      <c r="E955" s="114" t="s">
        <v>1817</v>
      </c>
      <c r="F955" s="162" t="n">
        <v>8520000</v>
      </c>
      <c r="G955" s="0" t="s">
        <v>1846</v>
      </c>
      <c r="H955" s="163" t="n">
        <v>100</v>
      </c>
      <c r="I955" s="162"/>
      <c r="J955" s="0"/>
      <c r="K955" s="0"/>
      <c r="L955" s="0"/>
      <c r="M955" s="0"/>
      <c r="N955" s="0"/>
      <c r="O955" s="0"/>
      <c r="P955" s="0"/>
      <c r="Q955" s="0"/>
      <c r="R955" s="0"/>
      <c r="S955" s="0"/>
      <c r="T955" s="162" t="n">
        <f aca="false">SUM(H955:S955)</f>
        <v>100</v>
      </c>
      <c r="U955" s="164" t="str">
        <f aca="false">CONCATENATE(D955,G955)</f>
        <v>21205REGULARIZAÇÃO, CONSTRUÇÃO, REFORMA E AMPLIAÇÃO DE INFREESTRUTURA FÍSICA DA EMGERPI</v>
      </c>
      <c r="V955" s="162" t="str">
        <f aca="false">VLOOKUP(U955,PRODUTOS!N:O,2,0)</f>
        <v>REGULARIZAÇÃO, CONSTRUÇÃO, REFORMA E AMPLIAÇÃO DE INFREESTRUTURA FÍSICA DA EMGERPI</v>
      </c>
      <c r="W955" s="162" t="str">
        <f aca="false">VLOOKUP(U955,PRODUTOS!N:Q,3,0)</f>
        <v>PERCENTUAL</v>
      </c>
      <c r="X955" s="162" t="n">
        <f aca="false">VLOOKUP(U955,PRODUTOS!N:Q,4,0)</f>
        <v>40</v>
      </c>
      <c r="Y955" s="165" t="n">
        <f aca="false">X955/T955</f>
        <v>0.4</v>
      </c>
      <c r="Z955" s="162"/>
      <c r="AA955" s="162"/>
      <c r="AB955" s="162"/>
    </row>
    <row r="956" customFormat="false" ht="15" hidden="false" customHeight="false" outlineLevel="0" collapsed="false">
      <c r="A956" s="43" t="n">
        <v>21</v>
      </c>
      <c r="B956" s="1" t="s">
        <v>1845</v>
      </c>
      <c r="C956" s="1" t="n">
        <v>2726</v>
      </c>
      <c r="D956" s="1" t="n">
        <v>21205</v>
      </c>
      <c r="E956" s="114" t="s">
        <v>1817</v>
      </c>
      <c r="F956" s="162" t="n">
        <v>8520000</v>
      </c>
      <c r="G956" s="0" t="s">
        <v>1856</v>
      </c>
      <c r="H956" s="163" t="n">
        <v>7000</v>
      </c>
      <c r="I956" s="162"/>
      <c r="J956" s="0"/>
      <c r="K956" s="0"/>
      <c r="L956" s="0"/>
      <c r="M956" s="0"/>
      <c r="N956" s="0"/>
      <c r="O956" s="0"/>
      <c r="P956" s="0"/>
      <c r="Q956" s="0"/>
      <c r="R956" s="0"/>
      <c r="S956" s="0"/>
      <c r="T956" s="162" t="n">
        <f aca="false">SUM(H956:S956)</f>
        <v>7000</v>
      </c>
      <c r="U956" s="164" t="str">
        <f aca="false">CONCATENATE(D956,G956)</f>
        <v>21205REGULARIZAÇÃO, CONSTRUÇÃO, REFORMA E MANUTENÇÃO DE ABASTECIMENTOS DE ÁGUA PARA TODO TERRITÓRIO - BARRAGENS E AÇUDES</v>
      </c>
      <c r="V956" s="162" t="str">
        <f aca="false">VLOOKUP(U956,PRODUTOS!N:O,2,0)</f>
        <v>REGULARIZAÇÃO, CONSTRUÇÃO, REFORMA E MANUTENÇÃO DE ABASTECIMENTOS DE ÁGUA PARA TODO TERRITÓRIO - BARRAGENS E AÇUDES</v>
      </c>
      <c r="W956" s="162" t="str">
        <f aca="false">VLOOKUP(U956,PRODUTOS!N:Q,3,0)</f>
        <v>METROS CÚBICOS</v>
      </c>
      <c r="X956" s="162" t="n">
        <f aca="false">VLOOKUP(U956,PRODUTOS!N:Q,4,0)</f>
        <v>1750</v>
      </c>
      <c r="Y956" s="165" t="n">
        <f aca="false">X956/T956</f>
        <v>0.25</v>
      </c>
      <c r="Z956" s="162"/>
      <c r="AA956" s="162"/>
      <c r="AB956" s="162"/>
    </row>
    <row r="957" customFormat="false" ht="15" hidden="false" customHeight="false" outlineLevel="0" collapsed="false">
      <c r="A957" s="43" t="n">
        <v>21</v>
      </c>
      <c r="B957" s="1" t="s">
        <v>1845</v>
      </c>
      <c r="C957" s="1" t="n">
        <v>2726</v>
      </c>
      <c r="D957" s="1" t="n">
        <v>21205</v>
      </c>
      <c r="E957" s="114" t="s">
        <v>1817</v>
      </c>
      <c r="F957" s="162" t="n">
        <v>8520000</v>
      </c>
      <c r="G957" s="0" t="s">
        <v>1862</v>
      </c>
      <c r="H957" s="163" t="n">
        <v>36000</v>
      </c>
      <c r="I957" s="162"/>
      <c r="J957" s="0"/>
      <c r="K957" s="0"/>
      <c r="L957" s="0"/>
      <c r="M957" s="0"/>
      <c r="N957" s="0"/>
      <c r="O957" s="0"/>
      <c r="P957" s="0"/>
      <c r="Q957" s="0"/>
      <c r="R957" s="0"/>
      <c r="S957" s="0"/>
      <c r="T957" s="162" t="n">
        <f aca="false">SUM(H957:S957)</f>
        <v>36000</v>
      </c>
      <c r="U957" s="164" t="str">
        <f aca="false">CONCATENATE(D957,G957)</f>
        <v>21205REGULARIZAÇÃO, CONSTRUÇÃO, REFORMA E MANUTENÇÃO DE SISTEMA DE ABASTECIMENTO E REDES DE DISTRIBUIÇÃO DE ÁGUA - CISTERNAS, POÇOS E CHAFARIZES E POÇOS</v>
      </c>
      <c r="V957" s="162" t="str">
        <f aca="false">VLOOKUP(U957,PRODUTOS!N:O,2,0)</f>
        <v>REGULARIZAÇÃO, CONSTRUÇÃO, REFORMA E MANUTENÇÃO DE SISTEMA DE ABASTECIMENTO E REDES DE DISTRIBUIÇÃO DE ÁGUA - CISTERNAS, POÇOS E CHAFARIZES E POÇOS</v>
      </c>
      <c r="W957" s="162" t="str">
        <f aca="false">VLOOKUP(U957,PRODUTOS!N:Q,3,0)</f>
        <v>METROS CÚBICOS</v>
      </c>
      <c r="X957" s="162" t="n">
        <f aca="false">VLOOKUP(U957,PRODUTOS!N:Q,4,0)</f>
        <v>9000</v>
      </c>
      <c r="Y957" s="165" t="n">
        <f aca="false">X957/T957</f>
        <v>0.25</v>
      </c>
      <c r="Z957" s="162"/>
      <c r="AA957" s="162"/>
      <c r="AB957" s="162"/>
    </row>
    <row r="958" customFormat="false" ht="15" hidden="false" customHeight="false" outlineLevel="0" collapsed="false">
      <c r="A958" s="43" t="n">
        <v>21</v>
      </c>
      <c r="B958" s="1" t="s">
        <v>1845</v>
      </c>
      <c r="C958" s="1" t="n">
        <v>2726</v>
      </c>
      <c r="D958" s="1" t="n">
        <v>21205</v>
      </c>
      <c r="E958" s="114" t="s">
        <v>1817</v>
      </c>
      <c r="F958" s="162" t="n">
        <v>8520000</v>
      </c>
      <c r="G958" s="0" t="s">
        <v>1864</v>
      </c>
      <c r="H958" s="163" t="n">
        <v>80000</v>
      </c>
      <c r="I958" s="162"/>
      <c r="J958" s="0"/>
      <c r="K958" s="0"/>
      <c r="L958" s="0"/>
      <c r="M958" s="0"/>
      <c r="N958" s="0"/>
      <c r="O958" s="0"/>
      <c r="P958" s="0"/>
      <c r="Q958" s="0"/>
      <c r="R958" s="0"/>
      <c r="S958" s="0"/>
      <c r="T958" s="162" t="n">
        <f aca="false">SUM(H958:S958)</f>
        <v>80000</v>
      </c>
      <c r="U958" s="164" t="str">
        <f aca="false">CONCATENATE(D958,G958)</f>
        <v>21205REGULARIZAÇÃO, CONSTRUÇÃO, REFORMA E MANUTENÇÃO DE SISTEMA DE ABASTECIMENTO E REDES DE DISTRIBUIÇÃO ELÉTRICA</v>
      </c>
      <c r="V958" s="162" t="str">
        <f aca="false">VLOOKUP(U958,PRODUTOS!N:O,2,0)</f>
        <v>REGULARIZAÇÃO, CONSTRUÇÃO, REFORMA E MANUTENÇÃO DE SISTEMA DE ABASTECIMENTO E REDES DE DISTRIBUIÇÃO ELÉTRICA</v>
      </c>
      <c r="W958" s="162" t="str">
        <f aca="false">VLOOKUP(U958,PRODUTOS!N:Q,3,0)</f>
        <v>METROS</v>
      </c>
      <c r="X958" s="162" t="n">
        <f aca="false">VLOOKUP(U958,PRODUTOS!N:Q,4,0)</f>
        <v>20000</v>
      </c>
      <c r="Y958" s="165" t="n">
        <f aca="false">X958/T958</f>
        <v>0.25</v>
      </c>
      <c r="Z958" s="162"/>
      <c r="AA958" s="162"/>
      <c r="AB958" s="162"/>
    </row>
    <row r="959" customFormat="false" ht="15" hidden="false" customHeight="false" outlineLevel="0" collapsed="false">
      <c r="A959" s="43" t="n">
        <v>29</v>
      </c>
      <c r="B959" s="1" t="s">
        <v>1849</v>
      </c>
      <c r="C959" s="1" t="n">
        <v>1566</v>
      </c>
      <c r="D959" s="1" t="n">
        <v>21205</v>
      </c>
      <c r="E959" s="114" t="s">
        <v>1817</v>
      </c>
      <c r="F959" s="162" t="n">
        <v>120000</v>
      </c>
      <c r="G959" s="0" t="s">
        <v>1850</v>
      </c>
      <c r="H959" s="166"/>
      <c r="I959" s="162"/>
      <c r="J959" s="0"/>
      <c r="K959" s="0"/>
      <c r="L959" s="162" t="n">
        <v>39650</v>
      </c>
      <c r="M959" s="0"/>
      <c r="N959" s="0"/>
      <c r="O959" s="0"/>
      <c r="P959" s="0"/>
      <c r="Q959" s="0"/>
      <c r="R959" s="0"/>
      <c r="S959" s="0"/>
      <c r="T959" s="162" t="n">
        <f aca="false">SUM(H959:S959)</f>
        <v>39650</v>
      </c>
      <c r="U959" s="164" t="str">
        <f aca="false">CONCATENATE(D959,G959)</f>
        <v>21205EXPLORAÇÃO DE JAZIDAS DE CALCÁRIO REALIZADA</v>
      </c>
      <c r="V959" s="162" t="str">
        <f aca="false">VLOOKUP(U959,PRODUTOS!N:O,2,0)</f>
        <v>EXPLORAÇÃO DE JAZIDAS DE CALCÁRIO REALIZADA</v>
      </c>
      <c r="W959" s="162" t="str">
        <f aca="false">VLOOKUP(U959,PRODUTOS!N:Q,3,0)</f>
        <v>TONELADA</v>
      </c>
      <c r="X959" s="162" t="n">
        <f aca="false">VLOOKUP(U959,PRODUTOS!N:Q,4,0)</f>
        <v>9913</v>
      </c>
      <c r="Y959" s="165" t="n">
        <f aca="false">X959/T959</f>
        <v>0.250012610340479</v>
      </c>
      <c r="Z959" s="162"/>
      <c r="AA959" s="162"/>
      <c r="AB959" s="162"/>
    </row>
    <row r="960" customFormat="false" ht="15" hidden="false" customHeight="false" outlineLevel="0" collapsed="false">
      <c r="A960" s="43" t="n">
        <v>90</v>
      </c>
      <c r="B960" s="1" t="s">
        <v>1870</v>
      </c>
      <c r="C960" s="1" t="n">
        <v>2666</v>
      </c>
      <c r="D960" s="1" t="n">
        <v>21205</v>
      </c>
      <c r="E960" s="114" t="s">
        <v>1817</v>
      </c>
      <c r="F960" s="162" t="n">
        <v>409572000</v>
      </c>
      <c r="G960" s="0" t="s">
        <v>1871</v>
      </c>
      <c r="H960" s="166"/>
      <c r="I960" s="162"/>
      <c r="J960" s="0"/>
      <c r="K960" s="0"/>
      <c r="L960" s="162" t="n">
        <v>100</v>
      </c>
      <c r="M960" s="0"/>
      <c r="N960" s="0"/>
      <c r="O960" s="0"/>
      <c r="P960" s="0"/>
      <c r="Q960" s="0"/>
      <c r="R960" s="0"/>
      <c r="S960" s="0"/>
      <c r="T960" s="162" t="n">
        <f aca="false">SUM(H960:S960)</f>
        <v>100</v>
      </c>
      <c r="U960" s="164" t="str">
        <f aca="false">CONCATENATE(D960,G960)</f>
        <v>21205COORDENAÇÃO GERAL DA PASTA</v>
      </c>
      <c r="V960" s="162" t="str">
        <f aca="false">VLOOKUP(U960,PRODUTOS!N:O,2,0)</f>
        <v>COORDENAÇÃO GERAL DA PASTA</v>
      </c>
      <c r="W960" s="162" t="str">
        <f aca="false">VLOOKUP(U960,PRODUTOS!N:Q,3,0)</f>
        <v>PERCENTUAL</v>
      </c>
      <c r="X960" s="162" t="n">
        <f aca="false">VLOOKUP(U960,PRODUTOS!N:Q,4,0)</f>
        <v>25</v>
      </c>
      <c r="Y960" s="165" t="n">
        <f aca="false">X960/T960</f>
        <v>0.25</v>
      </c>
      <c r="Z960" s="162"/>
      <c r="AA960" s="162"/>
      <c r="AB960" s="162"/>
    </row>
    <row r="961" customFormat="false" ht="15" hidden="false" customHeight="false" outlineLevel="0" collapsed="false">
      <c r="A961" s="43" t="n">
        <v>92</v>
      </c>
      <c r="B961" s="1" t="s">
        <v>3460</v>
      </c>
      <c r="C961" s="1" t="n">
        <v>1639</v>
      </c>
      <c r="D961" s="1" t="n">
        <v>21206</v>
      </c>
      <c r="E961" s="114" t="s">
        <v>1872</v>
      </c>
      <c r="F961" s="162" t="n">
        <v>150000000</v>
      </c>
      <c r="G961" s="0" t="s">
        <v>3685</v>
      </c>
      <c r="H961" s="163" t="n">
        <v>15000</v>
      </c>
      <c r="I961" s="162"/>
      <c r="J961" s="0"/>
      <c r="K961" s="0"/>
      <c r="L961" s="0"/>
      <c r="M961" s="0"/>
      <c r="N961" s="0"/>
      <c r="O961" s="0"/>
      <c r="P961" s="0"/>
      <c r="Q961" s="0"/>
      <c r="R961" s="0"/>
      <c r="S961" s="0"/>
      <c r="T961" s="162" t="n">
        <f aca="false">SUM(H961:S961)</f>
        <v>15000</v>
      </c>
      <c r="U961" s="164" t="str">
        <f aca="false">CONCATENATE(D961,G961)</f>
        <v>21206BENEFÍCIO CONCEDIDO</v>
      </c>
      <c r="V961" s="162" t="e">
        <f aca="false">VLOOKUP(U961,PRODUTOS!N:O,2,0)</f>
        <v>#N/A</v>
      </c>
      <c r="W961" s="162" t="e">
        <f aca="false">VLOOKUP(U961,PRODUTOS!N:Q,3,0)</f>
        <v>#N/A</v>
      </c>
      <c r="X961" s="162" t="e">
        <f aca="false">VLOOKUP(U961,PRODUTOS!N:Q,4,0)</f>
        <v>#N/A</v>
      </c>
      <c r="Y961" s="165" t="e">
        <f aca="false">X961/T961</f>
        <v>#N/A</v>
      </c>
      <c r="Z961" s="162"/>
      <c r="AA961" s="162"/>
      <c r="AB961" s="162"/>
    </row>
    <row r="962" customFormat="false" ht="15" hidden="false" customHeight="false" outlineLevel="0" collapsed="false">
      <c r="A962" s="43" t="n">
        <v>1</v>
      </c>
      <c r="B962" s="1" t="s">
        <v>1875</v>
      </c>
      <c r="C962" s="1" t="n">
        <v>2695</v>
      </c>
      <c r="D962" s="1" t="n">
        <v>22101</v>
      </c>
      <c r="E962" s="114" t="s">
        <v>1874</v>
      </c>
      <c r="F962" s="162" t="n">
        <v>4500000</v>
      </c>
      <c r="G962" s="0" t="s">
        <v>363</v>
      </c>
      <c r="H962" s="163" t="n">
        <v>12</v>
      </c>
      <c r="I962" s="162"/>
      <c r="J962" s="0"/>
      <c r="K962" s="0"/>
      <c r="L962" s="0"/>
      <c r="M962" s="0"/>
      <c r="N962" s="0"/>
      <c r="O962" s="0"/>
      <c r="P962" s="0"/>
      <c r="Q962" s="0"/>
      <c r="R962" s="0"/>
      <c r="S962" s="0"/>
      <c r="T962" s="162" t="n">
        <f aca="false">SUM(H962:S962)</f>
        <v>12</v>
      </c>
      <c r="U962" s="164" t="str">
        <f aca="false">CONCATENATE(D962,G962)</f>
        <v>22101CAPACITAÇÃO DE SERVIDORES</v>
      </c>
      <c r="V962" s="162" t="str">
        <f aca="false">VLOOKUP(U962,PRODUTOS!N:O,2,0)</f>
        <v>CAPACITAÇÃO DE SERVIDORES</v>
      </c>
      <c r="W962" s="162" t="str">
        <f aca="false">VLOOKUP(U962,PRODUTOS!N:Q,3,0)</f>
        <v>CAPACITAÇÃO</v>
      </c>
      <c r="X962" s="162" t="n">
        <f aca="false">VLOOKUP(U962,PRODUTOS!N:Q,4,0)</f>
        <v>3</v>
      </c>
      <c r="Y962" s="165" t="n">
        <f aca="false">X962/T962</f>
        <v>0.25</v>
      </c>
      <c r="Z962" s="162"/>
      <c r="AA962" s="162"/>
      <c r="AB962" s="162"/>
    </row>
    <row r="963" customFormat="false" ht="15" hidden="false" customHeight="false" outlineLevel="0" collapsed="false">
      <c r="A963" s="43" t="n">
        <v>1</v>
      </c>
      <c r="B963" s="1" t="s">
        <v>1875</v>
      </c>
      <c r="C963" s="1" t="n">
        <v>2695</v>
      </c>
      <c r="D963" s="1" t="n">
        <v>22101</v>
      </c>
      <c r="E963" s="114" t="s">
        <v>1874</v>
      </c>
      <c r="F963" s="162" t="n">
        <v>4500000</v>
      </c>
      <c r="G963" s="0" t="s">
        <v>1877</v>
      </c>
      <c r="H963" s="163" t="n">
        <v>4000</v>
      </c>
      <c r="I963" s="162"/>
      <c r="J963" s="0"/>
      <c r="K963" s="0"/>
      <c r="L963" s="0"/>
      <c r="M963" s="0"/>
      <c r="N963" s="0"/>
      <c r="O963" s="0"/>
      <c r="P963" s="0"/>
      <c r="Q963" s="0"/>
      <c r="R963" s="0"/>
      <c r="S963" s="0"/>
      <c r="T963" s="162" t="n">
        <f aca="false">SUM(H963:S963)</f>
        <v>4000</v>
      </c>
      <c r="U963" s="164" t="str">
        <f aca="false">CONCATENATE(D963,G963)</f>
        <v>22101EQUIPAMENTOS DE SEGURANÇA: MATERIAL BÉLICO, INSUMOS, ACESSÓRIOS E EPIS - ADQUIRIDOS</v>
      </c>
      <c r="V963" s="162" t="str">
        <f aca="false">VLOOKUP(U963,PRODUTOS!N:O,2,0)</f>
        <v>EQUIPAMENTOS DE SEGURANÇA: MATERIAL BÉLICO, INSUMOS, ACESSÓRIOS E EPIS - ADQUIRIDOS</v>
      </c>
      <c r="W963" s="162" t="str">
        <f aca="false">VLOOKUP(U963,PRODUTOS!N:Q,3,0)</f>
        <v>EQUIPAMENTOS</v>
      </c>
      <c r="X963" s="162" t="n">
        <f aca="false">VLOOKUP(U963,PRODUTOS!N:Q,4,0)</f>
        <v>1000</v>
      </c>
      <c r="Y963" s="165" t="n">
        <f aca="false">X963/T963</f>
        <v>0.25</v>
      </c>
      <c r="Z963" s="162"/>
      <c r="AA963" s="162"/>
      <c r="AB963" s="162"/>
    </row>
    <row r="964" customFormat="false" ht="15" hidden="false" customHeight="false" outlineLevel="0" collapsed="false">
      <c r="A964" s="43" t="n">
        <v>1</v>
      </c>
      <c r="B964" s="1" t="s">
        <v>1875</v>
      </c>
      <c r="C964" s="1" t="n">
        <v>2695</v>
      </c>
      <c r="D964" s="1" t="n">
        <v>22101</v>
      </c>
      <c r="E964" s="114" t="s">
        <v>1874</v>
      </c>
      <c r="F964" s="162" t="n">
        <v>4500000</v>
      </c>
      <c r="G964" s="0" t="s">
        <v>1878</v>
      </c>
      <c r="H964" s="163" t="n">
        <v>4</v>
      </c>
      <c r="I964" s="162"/>
      <c r="J964" s="0"/>
      <c r="K964" s="0"/>
      <c r="L964" s="0"/>
      <c r="M964" s="0"/>
      <c r="N964" s="0"/>
      <c r="O964" s="0"/>
      <c r="P964" s="0"/>
      <c r="Q964" s="0"/>
      <c r="R964" s="0"/>
      <c r="S964" s="0"/>
      <c r="T964" s="162" t="n">
        <f aca="false">SUM(H964:S964)</f>
        <v>4</v>
      </c>
      <c r="U964" s="164" t="str">
        <f aca="false">CONCATENATE(D964,G964)</f>
        <v>22101PROMOVER POLÍTICAS DE VALORIZAÇÃO E PROMOÇÃO DE BOAS PRÁTICAS DE TRABALHO</v>
      </c>
      <c r="V964" s="162" t="str">
        <f aca="false">VLOOKUP(U964,PRODUTOS!N:O,2,0)</f>
        <v>PROMOVER POLÍTICAS DE VALORIZAÇÃO E PROMOÇÃO DE BOAS PRÁTICAS DE TRABALHO</v>
      </c>
      <c r="W964" s="162" t="str">
        <f aca="false">VLOOKUP(U964,PRODUTOS!N:Q,3,0)</f>
        <v>UNIDADE</v>
      </c>
      <c r="X964" s="162" t="n">
        <f aca="false">VLOOKUP(U964,PRODUTOS!N:Q,4,0)</f>
        <v>1</v>
      </c>
      <c r="Y964" s="165" t="n">
        <f aca="false">X964/T964</f>
        <v>0.25</v>
      </c>
      <c r="Z964" s="162"/>
      <c r="AA964" s="162"/>
      <c r="AB964" s="162"/>
    </row>
    <row r="965" customFormat="false" ht="15" hidden="false" customHeight="false" outlineLevel="0" collapsed="false">
      <c r="A965" s="43" t="n">
        <v>8</v>
      </c>
      <c r="B965" s="1" t="s">
        <v>1894</v>
      </c>
      <c r="C965" s="1" t="n">
        <v>2708</v>
      </c>
      <c r="D965" s="1" t="n">
        <v>22101</v>
      </c>
      <c r="E965" s="114" t="s">
        <v>1874</v>
      </c>
      <c r="F965" s="162" t="n">
        <v>29800000</v>
      </c>
      <c r="G965" s="0" t="s">
        <v>1895</v>
      </c>
      <c r="H965" s="163" t="n">
        <v>1000</v>
      </c>
      <c r="I965" s="162"/>
      <c r="J965" s="0"/>
      <c r="K965" s="0"/>
      <c r="L965" s="0"/>
      <c r="M965" s="0"/>
      <c r="N965" s="0"/>
      <c r="O965" s="0"/>
      <c r="P965" s="0"/>
      <c r="Q965" s="0"/>
      <c r="R965" s="0"/>
      <c r="S965" s="0"/>
      <c r="T965" s="162" t="n">
        <f aca="false">SUM(H965:S965)</f>
        <v>1000</v>
      </c>
      <c r="U965" s="164" t="str">
        <f aca="false">CONCATENATE(D965,G965)</f>
        <v>22101AÇÕES DE REINSERÇÃO A EX-DETENTOS NO MERCADO DE TRABALHO PROMOVIDAS</v>
      </c>
      <c r="V965" s="162" t="str">
        <f aca="false">VLOOKUP(U965,PRODUTOS!N:O,2,0)</f>
        <v>AÇÕES DE REINSERÇÃO A EX-DETENTOS NO MERCADO DE TRABALHO PROMOVIDAS</v>
      </c>
      <c r="W965" s="162" t="str">
        <f aca="false">VLOOKUP(U965,PRODUTOS!N:Q,3,0)</f>
        <v>UNIDADE</v>
      </c>
      <c r="X965" s="162" t="n">
        <f aca="false">VLOOKUP(U965,PRODUTOS!N:Q,4,0)</f>
        <v>300</v>
      </c>
      <c r="Y965" s="165" t="n">
        <f aca="false">X965/T965</f>
        <v>0.3</v>
      </c>
      <c r="Z965" s="162"/>
      <c r="AA965" s="162"/>
      <c r="AB965" s="162"/>
    </row>
    <row r="966" customFormat="false" ht="15" hidden="false" customHeight="false" outlineLevel="0" collapsed="false">
      <c r="A966" s="43" t="n">
        <v>8</v>
      </c>
      <c r="B966" s="1" t="s">
        <v>1894</v>
      </c>
      <c r="C966" s="1" t="n">
        <v>2708</v>
      </c>
      <c r="D966" s="1" t="n">
        <v>22101</v>
      </c>
      <c r="E966" s="114" t="s">
        <v>1874</v>
      </c>
      <c r="F966" s="162" t="n">
        <v>29800000</v>
      </c>
      <c r="G966" s="0" t="s">
        <v>1897</v>
      </c>
      <c r="H966" s="163" t="n">
        <v>180</v>
      </c>
      <c r="I966" s="162"/>
      <c r="J966" s="0"/>
      <c r="K966" s="0"/>
      <c r="L966" s="0"/>
      <c r="M966" s="0"/>
      <c r="N966" s="0"/>
      <c r="O966" s="0"/>
      <c r="P966" s="0"/>
      <c r="Q966" s="0"/>
      <c r="R966" s="0"/>
      <c r="S966" s="0"/>
      <c r="T966" s="162" t="n">
        <f aca="false">SUM(H966:S966)</f>
        <v>180</v>
      </c>
      <c r="U966" s="164" t="str">
        <f aca="false">CONCATENATE(D966,G966)</f>
        <v>22101AÇÕES ESPORTIVAS, RELIGIOSAS E CULTURAIS PARA RESSOCIALIZAÇÃO DOS DETENTOS IMPLANTADAS</v>
      </c>
      <c r="V966" s="162" t="str">
        <f aca="false">VLOOKUP(U966,PRODUTOS!N:O,2,0)</f>
        <v>AÇÕES ESPORTIVAS, RELIGIOSAS E CULTURAIS PARA RESSOCIALIZAÇÃO DOS DETENTOS IMPLANTADAS</v>
      </c>
      <c r="W966" s="162" t="str">
        <f aca="false">VLOOKUP(U966,PRODUTOS!N:Q,3,0)</f>
        <v>UNIDADE</v>
      </c>
      <c r="X966" s="162" t="n">
        <f aca="false">VLOOKUP(U966,PRODUTOS!N:Q,4,0)</f>
        <v>40</v>
      </c>
      <c r="Y966" s="165" t="n">
        <f aca="false">X966/T966</f>
        <v>0.222222222222222</v>
      </c>
      <c r="Z966" s="162"/>
      <c r="AA966" s="162"/>
      <c r="AB966" s="162"/>
    </row>
    <row r="967" customFormat="false" ht="15" hidden="false" customHeight="false" outlineLevel="0" collapsed="false">
      <c r="A967" s="43" t="n">
        <v>8</v>
      </c>
      <c r="B967" s="1" t="s">
        <v>1894</v>
      </c>
      <c r="C967" s="1" t="n">
        <v>2708</v>
      </c>
      <c r="D967" s="1" t="n">
        <v>22101</v>
      </c>
      <c r="E967" s="114" t="s">
        <v>1874</v>
      </c>
      <c r="F967" s="162" t="n">
        <v>29800000</v>
      </c>
      <c r="G967" s="0" t="s">
        <v>1898</v>
      </c>
      <c r="H967" s="163" t="n">
        <v>1000</v>
      </c>
      <c r="I967" s="162"/>
      <c r="J967" s="0"/>
      <c r="K967" s="0"/>
      <c r="L967" s="0"/>
      <c r="M967" s="0"/>
      <c r="N967" s="0"/>
      <c r="O967" s="0"/>
      <c r="P967" s="0"/>
      <c r="Q967" s="0"/>
      <c r="R967" s="0"/>
      <c r="S967" s="0"/>
      <c r="T967" s="162" t="n">
        <f aca="false">SUM(H967:S967)</f>
        <v>1000</v>
      </c>
      <c r="U967" s="164" t="str">
        <f aca="false">CONCATENATE(D967,G967)</f>
        <v>22101ASSISTÊNCIA ÀS FAMÍLIAS DA POPULAÇÃO CARCERÁRIA REALIZADAS</v>
      </c>
      <c r="V967" s="162" t="str">
        <f aca="false">VLOOKUP(U967,PRODUTOS!N:O,2,0)</f>
        <v>ASSISTÊNCIA ÀS FAMÍLIAS DA POPULAÇÃO CARCERÁRIA REALIZADAS</v>
      </c>
      <c r="W967" s="162" t="str">
        <f aca="false">VLOOKUP(U967,PRODUTOS!N:Q,3,0)</f>
        <v>FAMÍLIAS</v>
      </c>
      <c r="X967" s="162" t="n">
        <f aca="false">VLOOKUP(U967,PRODUTOS!N:Q,4,0)</f>
        <v>200</v>
      </c>
      <c r="Y967" s="165" t="n">
        <f aca="false">X967/T967</f>
        <v>0.2</v>
      </c>
      <c r="Z967" s="162"/>
      <c r="AA967" s="162"/>
      <c r="AB967" s="162"/>
    </row>
    <row r="968" customFormat="false" ht="15" hidden="false" customHeight="false" outlineLevel="0" collapsed="false">
      <c r="A968" s="43" t="n">
        <v>8</v>
      </c>
      <c r="B968" s="1" t="s">
        <v>1894</v>
      </c>
      <c r="C968" s="1" t="n">
        <v>2708</v>
      </c>
      <c r="D968" s="1" t="n">
        <v>22101</v>
      </c>
      <c r="E968" s="114" t="s">
        <v>1874</v>
      </c>
      <c r="F968" s="162" t="n">
        <v>29800000</v>
      </c>
      <c r="G968" s="0" t="s">
        <v>1899</v>
      </c>
      <c r="H968" s="163" t="n">
        <v>1</v>
      </c>
      <c r="I968" s="162"/>
      <c r="J968" s="0"/>
      <c r="K968" s="0"/>
      <c r="L968" s="0"/>
      <c r="M968" s="0"/>
      <c r="N968" s="0"/>
      <c r="O968" s="0"/>
      <c r="P968" s="0"/>
      <c r="Q968" s="0"/>
      <c r="R968" s="0"/>
      <c r="S968" s="0"/>
      <c r="T968" s="162" t="n">
        <f aca="false">SUM(H968:S968)</f>
        <v>1</v>
      </c>
      <c r="U968" s="164" t="str">
        <f aca="false">CONCATENATE(D968,G968)</f>
        <v>22101CENTRAL DE MONITORAMENTO INTERLIGANDO TODO O SISTEMA PRISIONAL CRIADA</v>
      </c>
      <c r="V968" s="162" t="str">
        <f aca="false">VLOOKUP(U968,PRODUTOS!N:O,2,0)</f>
        <v>CENTRAL DE MONITORAMENTO INTERLIGANDO TODO O SISTEMA PRISIONAL CRIADA</v>
      </c>
      <c r="W968" s="162" t="str">
        <f aca="false">VLOOKUP(U968,PRODUTOS!N:Q,3,0)</f>
        <v>UNIDADE</v>
      </c>
      <c r="X968" s="162" t="n">
        <f aca="false">VLOOKUP(U968,PRODUTOS!N:Q,4,0)</f>
        <v>1</v>
      </c>
      <c r="Y968" s="165" t="n">
        <f aca="false">X968/T968</f>
        <v>1</v>
      </c>
      <c r="Z968" s="162"/>
      <c r="AA968" s="162"/>
      <c r="AB968" s="162"/>
    </row>
    <row r="969" customFormat="false" ht="15" hidden="false" customHeight="false" outlineLevel="0" collapsed="false">
      <c r="A969" s="43" t="n">
        <v>8</v>
      </c>
      <c r="B969" s="1" t="s">
        <v>1894</v>
      </c>
      <c r="C969" s="1" t="n">
        <v>2708</v>
      </c>
      <c r="D969" s="1" t="n">
        <v>22101</v>
      </c>
      <c r="E969" s="114" t="s">
        <v>1874</v>
      </c>
      <c r="F969" s="162" t="n">
        <v>29800000</v>
      </c>
      <c r="G969" s="0" t="s">
        <v>1900</v>
      </c>
      <c r="H969" s="163" t="n">
        <v>1</v>
      </c>
      <c r="I969" s="162"/>
      <c r="J969" s="0"/>
      <c r="K969" s="0"/>
      <c r="L969" s="0"/>
      <c r="M969" s="0"/>
      <c r="N969" s="0"/>
      <c r="O969" s="0"/>
      <c r="P969" s="0"/>
      <c r="Q969" s="0"/>
      <c r="R969" s="0"/>
      <c r="S969" s="0"/>
      <c r="T969" s="162" t="n">
        <f aca="false">SUM(H969:S969)</f>
        <v>1</v>
      </c>
      <c r="U969" s="164" t="str">
        <f aca="false">CONCATENATE(D969,G969)</f>
        <v>22101CENTRAL DE PENAS E MEDIDAS ALTERNATIVAS IMPLEMENTADA</v>
      </c>
      <c r="V969" s="162" t="str">
        <f aca="false">VLOOKUP(U969,PRODUTOS!N:O,2,0)</f>
        <v>CENTRAL DE PENAS E MEDIDAS ALTERNATIVAS IMPLEMENTADA</v>
      </c>
      <c r="W969" s="162" t="str">
        <f aca="false">VLOOKUP(U969,PRODUTOS!N:Q,3,0)</f>
        <v>UNIDADE</v>
      </c>
      <c r="X969" s="162" t="n">
        <f aca="false">VLOOKUP(U969,PRODUTOS!N:Q,4,0)</f>
        <v>1</v>
      </c>
      <c r="Y969" s="165" t="n">
        <f aca="false">X969/T969</f>
        <v>1</v>
      </c>
      <c r="Z969" s="162"/>
      <c r="AA969" s="162"/>
      <c r="AB969" s="162"/>
    </row>
    <row r="970" customFormat="false" ht="15" hidden="false" customHeight="false" outlineLevel="0" collapsed="false">
      <c r="A970" s="43" t="n">
        <v>8</v>
      </c>
      <c r="B970" s="1" t="s">
        <v>1886</v>
      </c>
      <c r="C970" s="1" t="n">
        <v>2555</v>
      </c>
      <c r="D970" s="1" t="n">
        <v>22101</v>
      </c>
      <c r="E970" s="114" t="s">
        <v>1874</v>
      </c>
      <c r="F970" s="162" t="n">
        <v>15000000</v>
      </c>
      <c r="G970" s="0" t="s">
        <v>1887</v>
      </c>
      <c r="H970" s="166"/>
      <c r="I970" s="162"/>
      <c r="J970" s="0"/>
      <c r="K970" s="0"/>
      <c r="L970" s="162" t="n">
        <v>1</v>
      </c>
      <c r="M970" s="0"/>
      <c r="N970" s="0"/>
      <c r="O970" s="0"/>
      <c r="P970" s="0"/>
      <c r="Q970" s="0"/>
      <c r="R970" s="0"/>
      <c r="S970" s="0"/>
      <c r="T970" s="162" t="n">
        <f aca="false">SUM(H970:S970)</f>
        <v>1</v>
      </c>
      <c r="U970" s="164" t="str">
        <f aca="false">CONCATENATE(D970,G970)</f>
        <v>22101CENTRO DE JUSTIÇA COMUNITÁRIA E APOIO A EGRESSOS CRIADO</v>
      </c>
      <c r="V970" s="162" t="str">
        <f aca="false">VLOOKUP(U970,PRODUTOS!N:O,2,0)</f>
        <v>CENTRO DE JUSTIÇA COMUNITÁRIA E APOIO A EGRESSOS CRIADO</v>
      </c>
      <c r="W970" s="162" t="str">
        <f aca="false">VLOOKUP(U970,PRODUTOS!N:Q,3,0)</f>
        <v>UNIDADE</v>
      </c>
      <c r="X970" s="162" t="n">
        <f aca="false">VLOOKUP(U970,PRODUTOS!N:Q,4,0)</f>
        <v>1</v>
      </c>
      <c r="Y970" s="165" t="n">
        <f aca="false">X970/T970</f>
        <v>1</v>
      </c>
      <c r="Z970" s="162"/>
      <c r="AA970" s="162"/>
      <c r="AB970" s="162"/>
    </row>
    <row r="971" customFormat="false" ht="15" hidden="false" customHeight="false" outlineLevel="0" collapsed="false">
      <c r="A971" s="43" t="n">
        <v>8</v>
      </c>
      <c r="B971" s="1" t="s">
        <v>1886</v>
      </c>
      <c r="C971" s="1" t="n">
        <v>2555</v>
      </c>
      <c r="D971" s="1" t="n">
        <v>22101</v>
      </c>
      <c r="E971" s="114" t="s">
        <v>1874</v>
      </c>
      <c r="F971" s="162" t="n">
        <v>15000000</v>
      </c>
      <c r="G971" s="0" t="s">
        <v>1889</v>
      </c>
      <c r="H971" s="163" t="n">
        <v>48</v>
      </c>
      <c r="I971" s="162"/>
      <c r="J971" s="0"/>
      <c r="K971" s="0"/>
      <c r="L971" s="0"/>
      <c r="M971" s="0"/>
      <c r="N971" s="0"/>
      <c r="O971" s="0"/>
      <c r="P971" s="0"/>
      <c r="Q971" s="0"/>
      <c r="R971" s="0"/>
      <c r="S971" s="0"/>
      <c r="T971" s="162" t="n">
        <f aca="false">SUM(H971:S971)</f>
        <v>48</v>
      </c>
      <c r="U971" s="164" t="str">
        <f aca="false">CONCATENATE(D971,G971)</f>
        <v>22101CURSO/PALESTRAS E SEMINÁRIOS SOBRE DIREITOS, CIDADANIA E INCLUSÃO REALIZADOS</v>
      </c>
      <c r="V971" s="162" t="str">
        <f aca="false">VLOOKUP(U971,PRODUTOS!N:O,2,0)</f>
        <v>CURSO/PALESTRAS E SEMINÁRIOS SOBRE DIREITOS, CIDADANIA E INCLUSÃO REALIZADOS</v>
      </c>
      <c r="W971" s="162" t="str">
        <f aca="false">VLOOKUP(U971,PRODUTOS!N:Q,3,0)</f>
        <v>UNIDADE</v>
      </c>
      <c r="X971" s="162" t="n">
        <f aca="false">VLOOKUP(U971,PRODUTOS!N:Q,4,0)</f>
        <v>12</v>
      </c>
      <c r="Y971" s="165" t="n">
        <f aca="false">X971/T971</f>
        <v>0.25</v>
      </c>
      <c r="Z971" s="162"/>
      <c r="AA971" s="162"/>
      <c r="AB971" s="162"/>
    </row>
    <row r="972" customFormat="false" ht="15" hidden="false" customHeight="false" outlineLevel="0" collapsed="false">
      <c r="A972" s="43" t="n">
        <v>8</v>
      </c>
      <c r="B972" s="1" t="s">
        <v>1894</v>
      </c>
      <c r="C972" s="1" t="n">
        <v>2708</v>
      </c>
      <c r="D972" s="1" t="n">
        <v>22101</v>
      </c>
      <c r="E972" s="114" t="s">
        <v>1874</v>
      </c>
      <c r="F972" s="162" t="n">
        <v>29800000</v>
      </c>
      <c r="G972" s="0" t="s">
        <v>1901</v>
      </c>
      <c r="H972" s="163" t="n">
        <v>40</v>
      </c>
      <c r="I972" s="162"/>
      <c r="J972" s="0"/>
      <c r="K972" s="0"/>
      <c r="L972" s="0"/>
      <c r="M972" s="0"/>
      <c r="N972" s="0"/>
      <c r="O972" s="0"/>
      <c r="P972" s="0"/>
      <c r="Q972" s="0"/>
      <c r="R972" s="0"/>
      <c r="S972" s="0"/>
      <c r="T972" s="162" t="n">
        <f aca="false">SUM(H972:S972)</f>
        <v>40</v>
      </c>
      <c r="U972" s="164" t="str">
        <f aca="false">CONCATENATE(D972,G972)</f>
        <v>22101FORTALECIMENTO DE PARCERIAS DE TRABALHO/EMPREGO COM A INICIATIVA PRIVADA PARA APROVEITAR A MÃO DE OBRA DOS DETENTOS</v>
      </c>
      <c r="V972" s="162" t="str">
        <f aca="false">VLOOKUP(U972,PRODUTOS!N:O,2,0)</f>
        <v>FORTALECIMENTO DE PARCERIAS DE TRABALHO/EMPREGO COM A INICIATIVA PRIVADA PARA APROVEITAR A MÃO DE OBRA DOS DETENTOS</v>
      </c>
      <c r="W972" s="162" t="str">
        <f aca="false">VLOOKUP(U972,PRODUTOS!N:Q,3,0)</f>
        <v>PARCERIA</v>
      </c>
      <c r="X972" s="162" t="n">
        <f aca="false">VLOOKUP(U972,PRODUTOS!N:Q,4,0)</f>
        <v>10</v>
      </c>
      <c r="Y972" s="165" t="n">
        <f aca="false">X972/T972</f>
        <v>0.25</v>
      </c>
      <c r="Z972" s="162"/>
      <c r="AA972" s="162"/>
      <c r="AB972" s="162"/>
    </row>
    <row r="973" customFormat="false" ht="15" hidden="false" customHeight="false" outlineLevel="0" collapsed="false">
      <c r="A973" s="43" t="n">
        <v>8</v>
      </c>
      <c r="B973" s="1" t="s">
        <v>1886</v>
      </c>
      <c r="C973" s="1" t="n">
        <v>2555</v>
      </c>
      <c r="D973" s="1" t="n">
        <v>22101</v>
      </c>
      <c r="E973" s="114" t="s">
        <v>1874</v>
      </c>
      <c r="F973" s="162" t="n">
        <v>15000000</v>
      </c>
      <c r="G973" s="0" t="s">
        <v>1890</v>
      </c>
      <c r="H973" s="163" t="n">
        <v>30</v>
      </c>
      <c r="I973" s="162"/>
      <c r="J973" s="0"/>
      <c r="K973" s="0"/>
      <c r="L973" s="0"/>
      <c r="M973" s="0"/>
      <c r="N973" s="0"/>
      <c r="O973" s="0"/>
      <c r="P973" s="0"/>
      <c r="Q973" s="0"/>
      <c r="R973" s="0"/>
      <c r="S973" s="0"/>
      <c r="T973" s="162" t="n">
        <f aca="false">SUM(H973:S973)</f>
        <v>30</v>
      </c>
      <c r="U973" s="164" t="str">
        <f aca="false">CONCATENATE(D973,G973)</f>
        <v>22101NÚCLEOS DE PENAS ALTERNATIVAS EM MUNICÍPIOS COM MAIS DE 20 MIL HABITANTES EM PARCERIAS COM JUDICIÁRIO E PREFEITURAS IMPLANTADOS</v>
      </c>
      <c r="V973" s="162" t="str">
        <f aca="false">VLOOKUP(U973,PRODUTOS!N:O,2,0)</f>
        <v>NÚCLEOS DE PENAS ALTERNATIVAS EM MUNICÍPIOS COM MAIS DE 20 MIL HABITANTES EM PARCERIAS COM JUDICIÁRIO E PREFEITURAS IMPLANTADOS</v>
      </c>
      <c r="W973" s="162" t="str">
        <f aca="false">VLOOKUP(U973,PRODUTOS!N:Q,3,0)</f>
        <v>UNIDADE</v>
      </c>
      <c r="X973" s="162" t="n">
        <f aca="false">VLOOKUP(U973,PRODUTOS!N:Q,4,0)</f>
        <v>10</v>
      </c>
      <c r="Y973" s="165" t="n">
        <f aca="false">X973/T973</f>
        <v>0.333333333333333</v>
      </c>
      <c r="Z973" s="162"/>
      <c r="AA973" s="162"/>
      <c r="AB973" s="162"/>
    </row>
    <row r="974" customFormat="false" ht="15" hidden="false" customHeight="false" outlineLevel="0" collapsed="false">
      <c r="A974" s="43" t="n">
        <v>8</v>
      </c>
      <c r="B974" s="1" t="s">
        <v>1886</v>
      </c>
      <c r="C974" s="1" t="n">
        <v>2555</v>
      </c>
      <c r="D974" s="1" t="n">
        <v>22101</v>
      </c>
      <c r="E974" s="114" t="s">
        <v>1874</v>
      </c>
      <c r="F974" s="162" t="n">
        <v>15000000</v>
      </c>
      <c r="G974" s="0" t="s">
        <v>1891</v>
      </c>
      <c r="H974" s="166"/>
      <c r="I974" s="162" t="n">
        <v>1</v>
      </c>
      <c r="J974" s="0"/>
      <c r="K974" s="0"/>
      <c r="L974" s="0" t="n">
        <v>1</v>
      </c>
      <c r="M974" s="0"/>
      <c r="N974" s="0" t="n">
        <v>1</v>
      </c>
      <c r="O974" s="0"/>
      <c r="P974" s="0"/>
      <c r="Q974" s="0"/>
      <c r="R974" s="0"/>
      <c r="S974" s="0"/>
      <c r="T974" s="162" t="n">
        <f aca="false">SUM(H974:S974)</f>
        <v>3</v>
      </c>
      <c r="U974" s="164" t="str">
        <f aca="false">CONCATENATE(D974,G974)</f>
        <v>22101PARCERIA PARA EMISSÃO DE DOCUMENTOS INSTITUÍDA</v>
      </c>
      <c r="V974" s="162" t="str">
        <f aca="false">VLOOKUP(U974,PRODUTOS!N:O,2,0)</f>
        <v>PARCERIA PARA EMISSÃO DE DOCUMENTOS INSTITUÍDA</v>
      </c>
      <c r="W974" s="162" t="str">
        <f aca="false">VLOOKUP(U974,PRODUTOS!N:Q,3,0)</f>
        <v>PARCERIA</v>
      </c>
      <c r="X974" s="162" t="n">
        <f aca="false">VLOOKUP(U974,PRODUTOS!N:Q,4,0)</f>
        <v>1</v>
      </c>
      <c r="Y974" s="165" t="n">
        <f aca="false">X974/T974</f>
        <v>0.333333333333333</v>
      </c>
      <c r="Z974" s="162"/>
      <c r="AA974" s="162"/>
      <c r="AB974" s="162"/>
    </row>
    <row r="975" customFormat="false" ht="15" hidden="false" customHeight="false" outlineLevel="0" collapsed="false">
      <c r="A975" s="43" t="n">
        <v>8</v>
      </c>
      <c r="B975" s="1" t="s">
        <v>1886</v>
      </c>
      <c r="C975" s="1" t="n">
        <v>2555</v>
      </c>
      <c r="D975" s="1" t="n">
        <v>22101</v>
      </c>
      <c r="E975" s="114" t="s">
        <v>1874</v>
      </c>
      <c r="F975" s="162" t="n">
        <v>15000000</v>
      </c>
      <c r="G975" s="0" t="s">
        <v>1892</v>
      </c>
      <c r="H975" s="163" t="n">
        <v>20</v>
      </c>
      <c r="I975" s="162"/>
      <c r="J975" s="0"/>
      <c r="K975" s="0"/>
      <c r="L975" s="0"/>
      <c r="M975" s="0"/>
      <c r="N975" s="0"/>
      <c r="O975" s="0"/>
      <c r="P975" s="0"/>
      <c r="Q975" s="0"/>
      <c r="R975" s="0"/>
      <c r="S975" s="0"/>
      <c r="T975" s="162" t="n">
        <f aca="false">SUM(H975:S975)</f>
        <v>20</v>
      </c>
      <c r="U975" s="164" t="str">
        <f aca="false">CONCATENATE(D975,G975)</f>
        <v>22101PARCERIAS COM ENTES GOVERNAMENTAIS E ENTIDADES TERAPÊUTICAS PARA TRATAMENTO DE DEPENDÊNCIA QUÍMICA REALIZADAS</v>
      </c>
      <c r="V975" s="162" t="str">
        <f aca="false">VLOOKUP(U975,PRODUTOS!N:O,2,0)</f>
        <v>PARCERIAS COM ENTES GOVERNAMENTAIS E ENTIDADES TERAPÊUTICAS PARA TRATAMENTO DE DEPENDÊNCIA QUÍMICA REALIZADAS</v>
      </c>
      <c r="W975" s="162" t="str">
        <f aca="false">VLOOKUP(U975,PRODUTOS!N:Q,3,0)</f>
        <v>PARCERIA</v>
      </c>
      <c r="X975" s="162" t="n">
        <f aca="false">VLOOKUP(U975,PRODUTOS!N:Q,4,0)</f>
        <v>5</v>
      </c>
      <c r="Y975" s="165" t="n">
        <f aca="false">X975/T975</f>
        <v>0.25</v>
      </c>
      <c r="Z975" s="162"/>
      <c r="AA975" s="162"/>
      <c r="AB975" s="162"/>
    </row>
    <row r="976" customFormat="false" ht="15" hidden="false" customHeight="false" outlineLevel="0" collapsed="false">
      <c r="A976" s="43" t="n">
        <v>8</v>
      </c>
      <c r="B976" s="1" t="s">
        <v>1880</v>
      </c>
      <c r="C976" s="1" t="n">
        <v>2488</v>
      </c>
      <c r="D976" s="1" t="n">
        <v>22101</v>
      </c>
      <c r="E976" s="114" t="s">
        <v>1874</v>
      </c>
      <c r="F976" s="162" t="n">
        <v>120000000</v>
      </c>
      <c r="G976" s="0" t="s">
        <v>1881</v>
      </c>
      <c r="H976" s="166"/>
      <c r="I976" s="162" t="n">
        <v>1</v>
      </c>
      <c r="J976" s="0"/>
      <c r="K976" s="0"/>
      <c r="L976" s="0"/>
      <c r="M976" s="0"/>
      <c r="N976" s="0"/>
      <c r="O976" s="0"/>
      <c r="P976" s="0"/>
      <c r="Q976" s="0"/>
      <c r="R976" s="0"/>
      <c r="S976" s="0" t="n">
        <v>1</v>
      </c>
      <c r="T976" s="162" t="n">
        <f aca="false">SUM(H976:S976)</f>
        <v>2</v>
      </c>
      <c r="U976" s="164" t="str">
        <f aca="false">CONCATENATE(D976,G976)</f>
        <v>22101PENITENCIÁRIAS FEMININAS CONSTRUÍDAS</v>
      </c>
      <c r="V976" s="162" t="str">
        <f aca="false">VLOOKUP(U976,PRODUTOS!N:O,2,0)</f>
        <v>PENITENCIÁRIAS FEMININAS CONSTRUÍDAS</v>
      </c>
      <c r="W976" s="162" t="str">
        <f aca="false">VLOOKUP(U976,PRODUTOS!N:Q,3,0)</f>
        <v>UNIDADE</v>
      </c>
      <c r="X976" s="162" t="n">
        <f aca="false">VLOOKUP(U976,PRODUTOS!N:Q,4,0)</f>
        <v>1</v>
      </c>
      <c r="Y976" s="165" t="n">
        <f aca="false">X976/T976</f>
        <v>0.5</v>
      </c>
      <c r="Z976" s="162"/>
      <c r="AA976" s="162"/>
      <c r="AB976" s="162"/>
    </row>
    <row r="977" customFormat="false" ht="15" hidden="false" customHeight="false" outlineLevel="0" collapsed="false">
      <c r="A977" s="43" t="n">
        <v>8</v>
      </c>
      <c r="B977" s="1" t="s">
        <v>1880</v>
      </c>
      <c r="C977" s="1" t="n">
        <v>2488</v>
      </c>
      <c r="D977" s="1" t="n">
        <v>22101</v>
      </c>
      <c r="E977" s="114" t="s">
        <v>1874</v>
      </c>
      <c r="F977" s="162" t="n">
        <v>120000000</v>
      </c>
      <c r="G977" s="0" t="s">
        <v>1883</v>
      </c>
      <c r="H977" s="166"/>
      <c r="I977" s="162" t="n">
        <v>1</v>
      </c>
      <c r="J977" s="0" t="n">
        <v>1</v>
      </c>
      <c r="K977" s="0"/>
      <c r="L977" s="0" t="n">
        <v>1</v>
      </c>
      <c r="M977" s="0" t="n">
        <v>1</v>
      </c>
      <c r="N977" s="0" t="n">
        <v>2</v>
      </c>
      <c r="O977" s="0" t="n">
        <v>1</v>
      </c>
      <c r="P977" s="0"/>
      <c r="Q977" s="0"/>
      <c r="R977" s="0"/>
      <c r="S977" s="0" t="n">
        <v>1</v>
      </c>
      <c r="T977" s="162" t="n">
        <f aca="false">SUM(H977:S977)</f>
        <v>8</v>
      </c>
      <c r="U977" s="164" t="str">
        <f aca="false">CONCATENATE(D977,G977)</f>
        <v>22101PRESÍDIOS MASCULINOS CONSTRUÍDOS</v>
      </c>
      <c r="V977" s="162" t="str">
        <f aca="false">VLOOKUP(U977,PRODUTOS!N:O,2,0)</f>
        <v>PRESÍDIOS MASCULINOS CONSTRUÍDOS</v>
      </c>
      <c r="W977" s="162" t="str">
        <f aca="false">VLOOKUP(U977,PRODUTOS!N:Q,3,0)</f>
        <v>UNIDADE</v>
      </c>
      <c r="X977" s="162" t="n">
        <f aca="false">VLOOKUP(U977,PRODUTOS!N:Q,4,0)</f>
        <v>2</v>
      </c>
      <c r="Y977" s="165" t="n">
        <f aca="false">X977/T977</f>
        <v>0.25</v>
      </c>
      <c r="Z977" s="162"/>
      <c r="AA977" s="162"/>
      <c r="AB977" s="162"/>
    </row>
    <row r="978" customFormat="false" ht="15" hidden="false" customHeight="false" outlineLevel="0" collapsed="false">
      <c r="A978" s="43" t="n">
        <v>8</v>
      </c>
      <c r="B978" s="1" t="s">
        <v>1894</v>
      </c>
      <c r="C978" s="1" t="n">
        <v>2708</v>
      </c>
      <c r="D978" s="1" t="n">
        <v>22101</v>
      </c>
      <c r="E978" s="114" t="s">
        <v>1874</v>
      </c>
      <c r="F978" s="162" t="n">
        <v>29800000</v>
      </c>
      <c r="G978" s="0" t="s">
        <v>1902</v>
      </c>
      <c r="H978" s="163" t="n">
        <v>40</v>
      </c>
      <c r="I978" s="162"/>
      <c r="J978" s="0"/>
      <c r="K978" s="0"/>
      <c r="L978" s="0"/>
      <c r="M978" s="0"/>
      <c r="N978" s="0"/>
      <c r="O978" s="0"/>
      <c r="P978" s="0"/>
      <c r="Q978" s="0"/>
      <c r="R978" s="0"/>
      <c r="S978" s="0"/>
      <c r="T978" s="162" t="n">
        <f aca="false">SUM(H978:S978)</f>
        <v>40</v>
      </c>
      <c r="U978" s="164" t="str">
        <f aca="false">CONCATENATE(D978,G978)</f>
        <v>22101PROJETOS EDUCACIONAIS: LEITURA LIVRE, EDUCAÇÃO JOVEM E ADULTOS, PRONATEC, APOIO SOBRE DROGAS, PREVENÇÃO, TRATAMENTO E REPRESSÃO IMPLANTADOS</v>
      </c>
      <c r="V978" s="162" t="str">
        <f aca="false">VLOOKUP(U978,PRODUTOS!N:O,2,0)</f>
        <v>PROJETOS EDUCACIONAIS: LEITURA LIVRE, EDUCAÇÃO JOVEM E ADULTOS, PRONATEC, APOIO SOBRE DROGAS, PREVENÇÃO, TRATAMENTO E REPRESSÃO IMPLANTADOS</v>
      </c>
      <c r="W978" s="162" t="str">
        <f aca="false">VLOOKUP(U978,PRODUTOS!N:Q,3,0)</f>
        <v>PROJETOS</v>
      </c>
      <c r="X978" s="162" t="n">
        <f aca="false">VLOOKUP(U978,PRODUTOS!N:Q,4,0)</f>
        <v>10</v>
      </c>
      <c r="Y978" s="165" t="n">
        <f aca="false">X978/T978</f>
        <v>0.25</v>
      </c>
      <c r="Z978" s="162"/>
      <c r="AA978" s="162"/>
      <c r="AB978" s="162"/>
    </row>
    <row r="979" customFormat="false" ht="15" hidden="false" customHeight="false" outlineLevel="0" collapsed="false">
      <c r="A979" s="43" t="n">
        <v>8</v>
      </c>
      <c r="B979" s="1" t="s">
        <v>1894</v>
      </c>
      <c r="C979" s="1" t="n">
        <v>2708</v>
      </c>
      <c r="D979" s="1" t="n">
        <v>22101</v>
      </c>
      <c r="E979" s="114" t="s">
        <v>1874</v>
      </c>
      <c r="F979" s="162" t="n">
        <v>29800000</v>
      </c>
      <c r="G979" s="0" t="s">
        <v>1903</v>
      </c>
      <c r="H979" s="163" t="n">
        <v>14400</v>
      </c>
      <c r="I979" s="162"/>
      <c r="J979" s="0"/>
      <c r="K979" s="0"/>
      <c r="L979" s="0"/>
      <c r="M979" s="0"/>
      <c r="N979" s="0"/>
      <c r="O979" s="0"/>
      <c r="P979" s="0"/>
      <c r="Q979" s="0"/>
      <c r="R979" s="0"/>
      <c r="S979" s="0"/>
      <c r="T979" s="162" t="n">
        <f aca="false">SUM(H979:S979)</f>
        <v>14400</v>
      </c>
      <c r="U979" s="164" t="str">
        <f aca="false">CONCATENATE(D979,G979)</f>
        <v>22101PROMOVER AÇÕES DE ASSISTÊNCIA HOSPITALAR E AMBULATORIAL HUMANIZADA</v>
      </c>
      <c r="V979" s="162" t="str">
        <f aca="false">VLOOKUP(U979,PRODUTOS!N:O,2,0)</f>
        <v>PROMOVER AÇÕES DE ASSISTÊNCIA HOSPITALAR E AMBULATORIAL HUMANIZADA</v>
      </c>
      <c r="W979" s="162" t="str">
        <f aca="false">VLOOKUP(U979,PRODUTOS!N:Q,3,0)</f>
        <v>ATENDIMENTOS</v>
      </c>
      <c r="X979" s="162" t="n">
        <f aca="false">VLOOKUP(U979,PRODUTOS!N:Q,4,0)</f>
        <v>1000</v>
      </c>
      <c r="Y979" s="165" t="n">
        <f aca="false">X979/T979</f>
        <v>0.0694444444444444</v>
      </c>
      <c r="Z979" s="162"/>
      <c r="AA979" s="162"/>
      <c r="AB979" s="162"/>
    </row>
    <row r="980" customFormat="false" ht="15" hidden="false" customHeight="false" outlineLevel="0" collapsed="false">
      <c r="A980" s="43" t="n">
        <v>8</v>
      </c>
      <c r="B980" s="1" t="s">
        <v>1880</v>
      </c>
      <c r="C980" s="1" t="n">
        <v>2488</v>
      </c>
      <c r="D980" s="1" t="n">
        <v>22101</v>
      </c>
      <c r="E980" s="114" t="s">
        <v>1874</v>
      </c>
      <c r="F980" s="162" t="n">
        <v>120000000</v>
      </c>
      <c r="G980" s="0" t="s">
        <v>1884</v>
      </c>
      <c r="H980" s="163" t="n">
        <v>15</v>
      </c>
      <c r="I980" s="162"/>
      <c r="J980" s="0"/>
      <c r="K980" s="0"/>
      <c r="L980" s="0"/>
      <c r="M980" s="0"/>
      <c r="N980" s="0"/>
      <c r="O980" s="0"/>
      <c r="P980" s="0"/>
      <c r="Q980" s="0"/>
      <c r="R980" s="0"/>
      <c r="S980" s="0"/>
      <c r="T980" s="162" t="n">
        <f aca="false">SUM(H980:S980)</f>
        <v>15</v>
      </c>
      <c r="U980" s="164" t="str">
        <f aca="false">CONCATENATE(D980,G980)</f>
        <v>22101REFORMAS ESTRUTURAIS EM UNIDADES DO SISTEMA PRISIONAL REALIZADAS</v>
      </c>
      <c r="V980" s="162" t="str">
        <f aca="false">VLOOKUP(U980,PRODUTOS!N:O,2,0)</f>
        <v>REFORMAS ESTRUTURAIS EM UNIDADES DO SISTEMA PRISIONAL REALIZADAS</v>
      </c>
      <c r="W980" s="162" t="str">
        <f aca="false">VLOOKUP(U980,PRODUTOS!N:Q,3,0)</f>
        <v>UNIDADE</v>
      </c>
      <c r="X980" s="162" t="n">
        <f aca="false">VLOOKUP(U980,PRODUTOS!N:Q,4,0)</f>
        <v>10</v>
      </c>
      <c r="Y980" s="165" t="n">
        <f aca="false">X980/T980</f>
        <v>0.666666666666667</v>
      </c>
      <c r="Z980" s="162"/>
      <c r="AA980" s="162"/>
      <c r="AB980" s="162"/>
    </row>
    <row r="981" customFormat="false" ht="15" hidden="false" customHeight="false" outlineLevel="0" collapsed="false">
      <c r="A981" s="43" t="n">
        <v>8</v>
      </c>
      <c r="B981" s="1" t="s">
        <v>1894</v>
      </c>
      <c r="C981" s="1" t="n">
        <v>2708</v>
      </c>
      <c r="D981" s="1" t="n">
        <v>22101</v>
      </c>
      <c r="E981" s="114" t="s">
        <v>1874</v>
      </c>
      <c r="F981" s="162" t="n">
        <v>29800000</v>
      </c>
      <c r="G981" s="0" t="s">
        <v>1904</v>
      </c>
      <c r="H981" s="166"/>
      <c r="I981" s="162" t="n">
        <v>2</v>
      </c>
      <c r="J981" s="0" t="n">
        <v>1</v>
      </c>
      <c r="K981" s="0" t="n">
        <v>1</v>
      </c>
      <c r="L981" s="0" t="n">
        <v>3</v>
      </c>
      <c r="M981" s="0"/>
      <c r="N981" s="0" t="n">
        <v>3</v>
      </c>
      <c r="O981" s="0"/>
      <c r="P981" s="0" t="n">
        <v>1</v>
      </c>
      <c r="Q981" s="0" t="n">
        <v>1</v>
      </c>
      <c r="R981" s="0"/>
      <c r="S981" s="0"/>
      <c r="T981" s="162" t="n">
        <f aca="false">SUM(H981:S981)</f>
        <v>12</v>
      </c>
      <c r="U981" s="164" t="str">
        <f aca="false">CONCATENATE(D981,G981)</f>
        <v>22101SISTEMA DE SEGURANÇA ELETRÔNICO NAS PENITENCIÁRIAS IMPLEMENTADO</v>
      </c>
      <c r="V981" s="162" t="str">
        <f aca="false">VLOOKUP(U981,PRODUTOS!N:O,2,0)</f>
        <v>SISTEMA DE SEGURANÇA ELETRÔNICO NAS PENITENCIÁRIAS IMPLEMENTADO</v>
      </c>
      <c r="W981" s="162" t="str">
        <f aca="false">VLOOKUP(U981,PRODUTOS!N:Q,3,0)</f>
        <v>UNIDADE</v>
      </c>
      <c r="X981" s="162" t="n">
        <f aca="false">VLOOKUP(U981,PRODUTOS!N:Q,4,0)</f>
        <v>4</v>
      </c>
      <c r="Y981" s="165" t="n">
        <f aca="false">X981/T981</f>
        <v>0.333333333333333</v>
      </c>
      <c r="Z981" s="162"/>
      <c r="AA981" s="162"/>
      <c r="AB981" s="162"/>
    </row>
    <row r="982" customFormat="false" ht="15" hidden="false" customHeight="false" outlineLevel="0" collapsed="false">
      <c r="A982" s="43" t="n">
        <v>8</v>
      </c>
      <c r="B982" s="1" t="s">
        <v>1894</v>
      </c>
      <c r="C982" s="1" t="n">
        <v>2708</v>
      </c>
      <c r="D982" s="1" t="n">
        <v>22101</v>
      </c>
      <c r="E982" s="114" t="s">
        <v>1874</v>
      </c>
      <c r="F982" s="162" t="n">
        <v>29800000</v>
      </c>
      <c r="G982" s="0" t="s">
        <v>1905</v>
      </c>
      <c r="H982" s="163" t="n">
        <v>1000</v>
      </c>
      <c r="I982" s="162"/>
      <c r="J982" s="0"/>
      <c r="K982" s="0"/>
      <c r="L982" s="0"/>
      <c r="M982" s="0"/>
      <c r="N982" s="0"/>
      <c r="O982" s="0"/>
      <c r="P982" s="0"/>
      <c r="Q982" s="0"/>
      <c r="R982" s="0"/>
      <c r="S982" s="0"/>
      <c r="T982" s="162" t="n">
        <f aca="false">SUM(H982:S982)</f>
        <v>1000</v>
      </c>
      <c r="U982" s="164" t="str">
        <f aca="false">CONCATENATE(D982,G982)</f>
        <v>22101TORNOZELEIRAS ELETRÔNICAS, LEITORES BIOMÉTRICOS E DETECTORES DE METAL ADQUIRIDAS</v>
      </c>
      <c r="V982" s="162" t="str">
        <f aca="false">VLOOKUP(U982,PRODUTOS!N:O,2,0)</f>
        <v>TORNOZELEIRAS ELETRÔNICAS, LEITORES BIOMÉTRICOS E DETECTORES DE METAL ADQUIRIDAS</v>
      </c>
      <c r="W982" s="162" t="str">
        <f aca="false">VLOOKUP(U982,PRODUTOS!N:Q,3,0)</f>
        <v>UNIDADE</v>
      </c>
      <c r="X982" s="162" t="n">
        <f aca="false">VLOOKUP(U982,PRODUTOS!N:Q,4,0)</f>
        <v>500</v>
      </c>
      <c r="Y982" s="165" t="n">
        <f aca="false">X982/T982</f>
        <v>0.5</v>
      </c>
      <c r="Z982" s="162"/>
      <c r="AA982" s="162"/>
      <c r="AB982" s="162"/>
    </row>
    <row r="983" customFormat="false" ht="15" hidden="false" customHeight="false" outlineLevel="0" collapsed="false">
      <c r="A983" s="43" t="n">
        <v>8</v>
      </c>
      <c r="B983" s="1" t="s">
        <v>1880</v>
      </c>
      <c r="C983" s="1" t="n">
        <v>2488</v>
      </c>
      <c r="D983" s="1" t="n">
        <v>22101</v>
      </c>
      <c r="E983" s="114" t="s">
        <v>1874</v>
      </c>
      <c r="F983" s="162" t="n">
        <v>120000000</v>
      </c>
      <c r="G983" s="0" t="s">
        <v>1906</v>
      </c>
      <c r="H983" s="163" t="n">
        <v>15000</v>
      </c>
      <c r="I983" s="162"/>
      <c r="J983" s="0"/>
      <c r="K983" s="0"/>
      <c r="L983" s="0"/>
      <c r="M983" s="0"/>
      <c r="N983" s="0"/>
      <c r="O983" s="0"/>
      <c r="P983" s="0"/>
      <c r="Q983" s="0"/>
      <c r="R983" s="0"/>
      <c r="S983" s="0"/>
      <c r="T983" s="162" t="n">
        <f aca="false">SUM(H983:S983)</f>
        <v>15000</v>
      </c>
      <c r="U983" s="164" t="str">
        <f aca="false">CONCATENATE(D983,G983)</f>
        <v>22101VIATURAS E VEÍCULOS PARA O SISTEMA PRISIONAL ADQUIRIDOS</v>
      </c>
      <c r="V983" s="162" t="str">
        <f aca="false">VLOOKUP(U983,PRODUTOS!N:O,2,0)</f>
        <v>VIATURAS E VEÍCULOS PARA O SISTEMA PRISIONAL ADQUIRIDOS</v>
      </c>
      <c r="W983" s="162" t="str">
        <f aca="false">VLOOKUP(U983,PRODUTOS!N:Q,3,0)</f>
        <v>UNIDADE</v>
      </c>
      <c r="X983" s="162" t="n">
        <f aca="false">VLOOKUP(U983,PRODUTOS!N:Q,4,0)</f>
        <v>10</v>
      </c>
      <c r="Y983" s="165" t="n">
        <f aca="false">X983/T983</f>
        <v>0.000666666666666667</v>
      </c>
      <c r="Z983" s="162"/>
      <c r="AA983" s="162"/>
      <c r="AB983" s="162"/>
    </row>
    <row r="984" customFormat="false" ht="15" hidden="false" customHeight="false" outlineLevel="0" collapsed="false">
      <c r="A984" s="43" t="n">
        <v>8</v>
      </c>
      <c r="B984" s="1" t="s">
        <v>1894</v>
      </c>
      <c r="C984" s="1" t="n">
        <v>2708</v>
      </c>
      <c r="D984" s="1" t="n">
        <v>22101</v>
      </c>
      <c r="E984" s="114" t="s">
        <v>1874</v>
      </c>
      <c r="F984" s="162" t="n">
        <v>29800000</v>
      </c>
      <c r="G984" s="0" t="s">
        <v>3686</v>
      </c>
      <c r="H984" s="163" t="n">
        <v>1</v>
      </c>
      <c r="I984" s="162"/>
      <c r="J984" s="0"/>
      <c r="K984" s="0"/>
      <c r="L984" s="0"/>
      <c r="M984" s="0"/>
      <c r="N984" s="0"/>
      <c r="O984" s="0"/>
      <c r="P984" s="0"/>
      <c r="Q984" s="0"/>
      <c r="R984" s="0"/>
      <c r="S984" s="0"/>
      <c r="T984" s="162" t="n">
        <f aca="false">SUM(H984:S984)</f>
        <v>1</v>
      </c>
      <c r="U984" s="164" t="str">
        <f aca="false">CONCATENATE(D984,G984)</f>
        <v>22101CONVÊNIO HOSPITALAR COM A SESAPI REALIZADO</v>
      </c>
      <c r="V984" s="162" t="e">
        <f aca="false">VLOOKUP(U984,PRODUTOS!N:O,2,0)</f>
        <v>#N/A</v>
      </c>
      <c r="W984" s="162" t="e">
        <f aca="false">VLOOKUP(U984,PRODUTOS!N:Q,3,0)</f>
        <v>#N/A</v>
      </c>
      <c r="X984" s="162" t="e">
        <f aca="false">VLOOKUP(U984,PRODUTOS!N:Q,4,0)</f>
        <v>#N/A</v>
      </c>
      <c r="Y984" s="165" t="e">
        <f aca="false">X984/T984</f>
        <v>#N/A</v>
      </c>
      <c r="Z984" s="162"/>
      <c r="AA984" s="162"/>
      <c r="AB984" s="162"/>
    </row>
    <row r="985" customFormat="false" ht="15" hidden="false" customHeight="false" outlineLevel="0" collapsed="false">
      <c r="A985" s="43" t="n">
        <v>8</v>
      </c>
      <c r="B985" s="1" t="s">
        <v>1886</v>
      </c>
      <c r="C985" s="1" t="n">
        <v>2555</v>
      </c>
      <c r="D985" s="1" t="n">
        <v>22101</v>
      </c>
      <c r="E985" s="114" t="s">
        <v>1874</v>
      </c>
      <c r="F985" s="162" t="n">
        <v>15000000</v>
      </c>
      <c r="G985" s="0" t="s">
        <v>3687</v>
      </c>
      <c r="H985" s="166"/>
      <c r="I985" s="162" t="n">
        <v>1</v>
      </c>
      <c r="J985" s="0"/>
      <c r="K985" s="0"/>
      <c r="L985" s="0" t="n">
        <v>1</v>
      </c>
      <c r="M985" s="0"/>
      <c r="N985" s="0"/>
      <c r="O985" s="0"/>
      <c r="P985" s="0"/>
      <c r="Q985" s="0"/>
      <c r="R985" s="0"/>
      <c r="S985" s="0"/>
      <c r="T985" s="162" t="n">
        <f aca="false">SUM(H985:S985)</f>
        <v>2</v>
      </c>
      <c r="U985" s="164" t="str">
        <f aca="false">CONCATENATE(D985,G985)</f>
        <v>22101CENTROS DE TRIAGENS CRIADOS</v>
      </c>
      <c r="V985" s="162" t="e">
        <f aca="false">VLOOKUP(U985,PRODUTOS!N:O,2,0)</f>
        <v>#N/A</v>
      </c>
      <c r="W985" s="162" t="e">
        <f aca="false">VLOOKUP(U985,PRODUTOS!N:Q,3,0)</f>
        <v>#N/A</v>
      </c>
      <c r="X985" s="162" t="e">
        <f aca="false">VLOOKUP(U985,PRODUTOS!N:Q,4,0)</f>
        <v>#N/A</v>
      </c>
      <c r="Y985" s="165" t="e">
        <f aca="false">X985/T985</f>
        <v>#N/A</v>
      </c>
      <c r="Z985" s="162"/>
      <c r="AA985" s="162"/>
      <c r="AB985" s="162"/>
    </row>
    <row r="986" customFormat="false" ht="15" hidden="false" customHeight="false" outlineLevel="0" collapsed="false">
      <c r="A986" s="43" t="n">
        <v>8</v>
      </c>
      <c r="B986" s="1" t="s">
        <v>1880</v>
      </c>
      <c r="C986" s="1" t="n">
        <v>2488</v>
      </c>
      <c r="D986" s="1" t="n">
        <v>22101</v>
      </c>
      <c r="E986" s="114" t="s">
        <v>1874</v>
      </c>
      <c r="F986" s="162" t="n">
        <v>120000000</v>
      </c>
      <c r="G986" s="0" t="s">
        <v>3688</v>
      </c>
      <c r="H986" s="166"/>
      <c r="I986" s="162" t="n">
        <v>1</v>
      </c>
      <c r="J986" s="0"/>
      <c r="K986" s="0"/>
      <c r="L986" s="0"/>
      <c r="M986" s="0"/>
      <c r="N986" s="0" t="n">
        <v>1</v>
      </c>
      <c r="O986" s="0"/>
      <c r="P986" s="0"/>
      <c r="Q986" s="0"/>
      <c r="R986" s="0"/>
      <c r="S986" s="0"/>
      <c r="T986" s="162" t="n">
        <f aca="false">SUM(H986:S986)</f>
        <v>2</v>
      </c>
      <c r="U986" s="164" t="str">
        <f aca="false">CONCATENATE(D986,G986)</f>
        <v>22101PRESÍDIOS SEMIABERTOS CONSTRUÍDOS</v>
      </c>
      <c r="V986" s="162" t="e">
        <f aca="false">VLOOKUP(U986,PRODUTOS!N:O,2,0)</f>
        <v>#N/A</v>
      </c>
      <c r="W986" s="162" t="e">
        <f aca="false">VLOOKUP(U986,PRODUTOS!N:Q,3,0)</f>
        <v>#N/A</v>
      </c>
      <c r="X986" s="162" t="e">
        <f aca="false">VLOOKUP(U986,PRODUTOS!N:Q,4,0)</f>
        <v>#N/A</v>
      </c>
      <c r="Y986" s="165" t="e">
        <f aca="false">X986/T986</f>
        <v>#N/A</v>
      </c>
      <c r="Z986" s="162"/>
      <c r="AA986" s="162"/>
      <c r="AB986" s="162"/>
    </row>
    <row r="987" customFormat="false" ht="15" hidden="false" customHeight="false" outlineLevel="0" collapsed="false">
      <c r="A987" s="43" t="n">
        <v>8</v>
      </c>
      <c r="B987" s="1" t="s">
        <v>1880</v>
      </c>
      <c r="C987" s="1" t="n">
        <v>2488</v>
      </c>
      <c r="D987" s="1" t="n">
        <v>22101</v>
      </c>
      <c r="E987" s="114" t="s">
        <v>1874</v>
      </c>
      <c r="F987" s="162" t="n">
        <v>120000000</v>
      </c>
      <c r="G987" s="0" t="s">
        <v>3689</v>
      </c>
      <c r="H987" s="166"/>
      <c r="I987" s="162"/>
      <c r="J987" s="0"/>
      <c r="K987" s="0"/>
      <c r="L987" s="162" t="n">
        <v>1</v>
      </c>
      <c r="M987" s="0"/>
      <c r="N987" s="0"/>
      <c r="O987" s="0"/>
      <c r="P987" s="0"/>
      <c r="Q987" s="0"/>
      <c r="R987" s="0"/>
      <c r="S987" s="0"/>
      <c r="T987" s="162" t="n">
        <f aca="false">SUM(H987:S987)</f>
        <v>1</v>
      </c>
      <c r="U987" s="164" t="str">
        <f aca="false">CONCATENATE(D987,G987)</f>
        <v>22101ESCOLA PENITENCIÁRIA CONSTRUÍDA</v>
      </c>
      <c r="V987" s="162" t="e">
        <f aca="false">VLOOKUP(U987,PRODUTOS!N:O,2,0)</f>
        <v>#N/A</v>
      </c>
      <c r="W987" s="162" t="e">
        <f aca="false">VLOOKUP(U987,PRODUTOS!N:Q,3,0)</f>
        <v>#N/A</v>
      </c>
      <c r="X987" s="162" t="e">
        <f aca="false">VLOOKUP(U987,PRODUTOS!N:Q,4,0)</f>
        <v>#N/A</v>
      </c>
      <c r="Y987" s="165" t="e">
        <f aca="false">X987/T987</f>
        <v>#N/A</v>
      </c>
      <c r="Z987" s="162"/>
      <c r="AA987" s="162"/>
      <c r="AB987" s="162"/>
    </row>
    <row r="988" customFormat="false" ht="15" hidden="false" customHeight="false" outlineLevel="0" collapsed="false">
      <c r="A988" s="43" t="n">
        <v>90</v>
      </c>
      <c r="B988" s="1" t="s">
        <v>1907</v>
      </c>
      <c r="C988" s="1" t="n">
        <v>2607</v>
      </c>
      <c r="D988" s="1" t="n">
        <v>22101</v>
      </c>
      <c r="E988" s="114" t="s">
        <v>1874</v>
      </c>
      <c r="F988" s="162" t="n">
        <v>205300000</v>
      </c>
      <c r="G988" s="0" t="s">
        <v>1908</v>
      </c>
      <c r="H988" s="163" t="n">
        <v>2</v>
      </c>
      <c r="I988" s="162"/>
      <c r="J988" s="0"/>
      <c r="K988" s="0"/>
      <c r="L988" s="0"/>
      <c r="M988" s="0"/>
      <c r="N988" s="0"/>
      <c r="O988" s="0"/>
      <c r="P988" s="0"/>
      <c r="Q988" s="0"/>
      <c r="R988" s="0"/>
      <c r="S988" s="0"/>
      <c r="T988" s="162" t="n">
        <f aca="false">SUM(H988:S988)</f>
        <v>2</v>
      </c>
      <c r="U988" s="164" t="str">
        <f aca="false">CONCATENATE(D988,G988)</f>
        <v>22101CONCURSO PÚBLICO PARA AGENTES PENITENCIÁRIOS</v>
      </c>
      <c r="V988" s="162" t="str">
        <f aca="false">VLOOKUP(U988,PRODUTOS!N:O,2,0)</f>
        <v>CONCURSO PÚBLICO PARA AGENTES PENITENCIÁRIOS</v>
      </c>
      <c r="W988" s="162" t="str">
        <f aca="false">VLOOKUP(U988,PRODUTOS!N:Q,3,0)</f>
        <v>CONCURSO</v>
      </c>
      <c r="X988" s="162" t="n">
        <f aca="false">VLOOKUP(U988,PRODUTOS!N:Q,4,0)</f>
        <v>1</v>
      </c>
      <c r="Y988" s="165" t="n">
        <f aca="false">X988/T988</f>
        <v>0.5</v>
      </c>
      <c r="Z988" s="162"/>
      <c r="AA988" s="162"/>
      <c r="AB988" s="162"/>
    </row>
    <row r="989" customFormat="false" ht="15" hidden="false" customHeight="false" outlineLevel="0" collapsed="false">
      <c r="A989" s="43" t="n">
        <v>90</v>
      </c>
      <c r="B989" s="1" t="s">
        <v>1907</v>
      </c>
      <c r="C989" s="1" t="n">
        <v>2607</v>
      </c>
      <c r="D989" s="1" t="n">
        <v>22101</v>
      </c>
      <c r="E989" s="114" t="s">
        <v>1874</v>
      </c>
      <c r="F989" s="162" t="n">
        <v>205300000</v>
      </c>
      <c r="G989" s="0" t="s">
        <v>1909</v>
      </c>
      <c r="H989" s="163" t="n">
        <v>2</v>
      </c>
      <c r="I989" s="162"/>
      <c r="J989" s="0"/>
      <c r="K989" s="0"/>
      <c r="L989" s="0"/>
      <c r="M989" s="0"/>
      <c r="N989" s="0"/>
      <c r="O989" s="0"/>
      <c r="P989" s="0"/>
      <c r="Q989" s="0"/>
      <c r="R989" s="0"/>
      <c r="S989" s="0"/>
      <c r="T989" s="162" t="n">
        <f aca="false">SUM(H989:S989)</f>
        <v>2</v>
      </c>
      <c r="U989" s="164" t="str">
        <f aca="false">CONCATENATE(D989,G989)</f>
        <v>22101CONCURSO PÚBLICO PARA APOIO ADMINISTRATIVO</v>
      </c>
      <c r="V989" s="162" t="str">
        <f aca="false">VLOOKUP(U989,PRODUTOS!N:O,2,0)</f>
        <v>CONCURSO PÚBLICO PARA APOIO ADMINISTRATIVO</v>
      </c>
      <c r="W989" s="162" t="str">
        <f aca="false">VLOOKUP(U989,PRODUTOS!N:Q,3,0)</f>
        <v>CONCURSO</v>
      </c>
      <c r="X989" s="162" t="n">
        <f aca="false">VLOOKUP(U989,PRODUTOS!N:Q,4,0)</f>
        <v>1</v>
      </c>
      <c r="Y989" s="165" t="n">
        <f aca="false">X989/T989</f>
        <v>0.5</v>
      </c>
      <c r="Z989" s="162"/>
      <c r="AA989" s="162"/>
      <c r="AB989" s="162"/>
    </row>
    <row r="990" customFormat="false" ht="15" hidden="false" customHeight="false" outlineLevel="0" collapsed="false">
      <c r="A990" s="43" t="n">
        <v>90</v>
      </c>
      <c r="B990" s="1" t="s">
        <v>1907</v>
      </c>
      <c r="C990" s="1" t="n">
        <v>2607</v>
      </c>
      <c r="D990" s="1" t="n">
        <v>22101</v>
      </c>
      <c r="E990" s="114" t="s">
        <v>1874</v>
      </c>
      <c r="F990" s="162" t="n">
        <v>205300000</v>
      </c>
      <c r="G990" s="0" t="s">
        <v>1910</v>
      </c>
      <c r="H990" s="163" t="n">
        <v>3600</v>
      </c>
      <c r="I990" s="162"/>
      <c r="J990" s="0"/>
      <c r="K990" s="0"/>
      <c r="L990" s="0"/>
      <c r="M990" s="0"/>
      <c r="N990" s="0"/>
      <c r="O990" s="0"/>
      <c r="P990" s="0"/>
      <c r="Q990" s="0"/>
      <c r="R990" s="0"/>
      <c r="S990" s="0"/>
      <c r="T990" s="162" t="n">
        <f aca="false">SUM(H990:S990)</f>
        <v>3600</v>
      </c>
      <c r="U990" s="164" t="str">
        <f aca="false">CONCATENATE(D990,G990)</f>
        <v>22101FORTALECER A ASSESSORIA JURÍDICA DOS APENADOS REPEITANDO: GÊNERO, RAÇA E ETNIA EM INTEGRAÇÃO COM O CUMPRIMENTO DA LEI</v>
      </c>
      <c r="V990" s="162" t="str">
        <f aca="false">VLOOKUP(U990,PRODUTOS!N:O,2,0)</f>
        <v>FORTALECER A ASSESSORIA JURÍDICA DOS APENADOS REPEITANDO: GÊNERO, RAÇA E ETNIA EM INTEGRAÇÃO COM O CUMPRIMENTO DA LEI</v>
      </c>
      <c r="W990" s="162" t="str">
        <f aca="false">VLOOKUP(U990,PRODUTOS!N:Q,3,0)</f>
        <v>ATENDIMENTOS</v>
      </c>
      <c r="X990" s="162" t="n">
        <f aca="false">VLOOKUP(U990,PRODUTOS!N:Q,4,0)</f>
        <v>800</v>
      </c>
      <c r="Y990" s="165" t="n">
        <f aca="false">X990/T990</f>
        <v>0.222222222222222</v>
      </c>
      <c r="Z990" s="162"/>
      <c r="AA990" s="162"/>
      <c r="AB990" s="162"/>
    </row>
    <row r="991" customFormat="false" ht="15" hidden="false" customHeight="false" outlineLevel="0" collapsed="false">
      <c r="A991" s="43" t="n">
        <v>90</v>
      </c>
      <c r="B991" s="1" t="s">
        <v>1907</v>
      </c>
      <c r="C991" s="1" t="n">
        <v>2607</v>
      </c>
      <c r="D991" s="1" t="n">
        <v>22101</v>
      </c>
      <c r="E991" s="114" t="s">
        <v>1874</v>
      </c>
      <c r="F991" s="162" t="n">
        <v>205300000</v>
      </c>
      <c r="G991" s="0" t="s">
        <v>1911</v>
      </c>
      <c r="H991" s="166"/>
      <c r="I991" s="162"/>
      <c r="J991" s="0"/>
      <c r="K991" s="0"/>
      <c r="L991" s="162" t="n">
        <v>1</v>
      </c>
      <c r="M991" s="0"/>
      <c r="N991" s="0"/>
      <c r="O991" s="0"/>
      <c r="P991" s="0"/>
      <c r="Q991" s="0"/>
      <c r="R991" s="0"/>
      <c r="S991" s="0"/>
      <c r="T991" s="162" t="n">
        <f aca="false">SUM(H991:S991)</f>
        <v>1</v>
      </c>
      <c r="U991" s="164" t="str">
        <f aca="false">CONCATENATE(D991,G991)</f>
        <v>22101GERENCIA DE PROJETOS CRIADA E INSTITUÍDA</v>
      </c>
      <c r="V991" s="162" t="str">
        <f aca="false">VLOOKUP(U991,PRODUTOS!N:O,2,0)</f>
        <v>GERENCIA DE PROJETOS CRIADA E INSTITUÍDA</v>
      </c>
      <c r="W991" s="162" t="str">
        <f aca="false">VLOOKUP(U991,PRODUTOS!N:Q,3,0)</f>
        <v>UNIDADE</v>
      </c>
      <c r="X991" s="162" t="n">
        <f aca="false">VLOOKUP(U991,PRODUTOS!N:Q,4,0)</f>
        <v>1</v>
      </c>
      <c r="Y991" s="165" t="n">
        <f aca="false">X991/T991</f>
        <v>1</v>
      </c>
      <c r="Z991" s="162"/>
      <c r="AA991" s="162"/>
      <c r="AB991" s="162"/>
    </row>
    <row r="992" customFormat="false" ht="15" hidden="false" customHeight="false" outlineLevel="0" collapsed="false">
      <c r="A992" s="43" t="n">
        <v>90</v>
      </c>
      <c r="B992" s="1" t="s">
        <v>1907</v>
      </c>
      <c r="C992" s="1" t="n">
        <v>2607</v>
      </c>
      <c r="D992" s="1" t="n">
        <v>22101</v>
      </c>
      <c r="E992" s="114" t="s">
        <v>1874</v>
      </c>
      <c r="F992" s="162" t="n">
        <v>205300000</v>
      </c>
      <c r="G992" s="0" t="s">
        <v>141</v>
      </c>
      <c r="H992" s="163" t="n">
        <v>100</v>
      </c>
      <c r="I992" s="162"/>
      <c r="J992" s="0"/>
      <c r="K992" s="0"/>
      <c r="L992" s="0"/>
      <c r="M992" s="0"/>
      <c r="N992" s="0"/>
      <c r="O992" s="0"/>
      <c r="P992" s="0"/>
      <c r="Q992" s="0"/>
      <c r="R992" s="0"/>
      <c r="S992" s="0"/>
      <c r="T992" s="162" t="n">
        <f aca="false">SUM(H992:S992)</f>
        <v>100</v>
      </c>
      <c r="U992" s="164" t="str">
        <f aca="false">CONCATENATE(D992,G992)</f>
        <v>22101GESTÃO MELHORADA</v>
      </c>
      <c r="V992" s="162" t="str">
        <f aca="false">VLOOKUP(U992,PRODUTOS!N:O,2,0)</f>
        <v>GESTÃO MELHORADA</v>
      </c>
      <c r="W992" s="162" t="str">
        <f aca="false">VLOOKUP(U992,PRODUTOS!N:Q,3,0)</f>
        <v>PERCENTUAL</v>
      </c>
      <c r="X992" s="162" t="n">
        <f aca="false">VLOOKUP(U992,PRODUTOS!N:Q,4,0)</f>
        <v>20</v>
      </c>
      <c r="Y992" s="165" t="n">
        <f aca="false">X992/T992</f>
        <v>0.2</v>
      </c>
      <c r="Z992" s="162"/>
      <c r="AA992" s="162"/>
      <c r="AB992" s="162"/>
    </row>
    <row r="993" customFormat="false" ht="15" hidden="false" customHeight="false" outlineLevel="0" collapsed="false">
      <c r="A993" s="43" t="n">
        <v>90</v>
      </c>
      <c r="B993" s="1" t="s">
        <v>1907</v>
      </c>
      <c r="C993" s="1" t="n">
        <v>2607</v>
      </c>
      <c r="D993" s="1" t="n">
        <v>22101</v>
      </c>
      <c r="E993" s="114" t="s">
        <v>1874</v>
      </c>
      <c r="F993" s="162" t="n">
        <v>205300000</v>
      </c>
      <c r="G993" s="0" t="s">
        <v>1912</v>
      </c>
      <c r="H993" s="163" t="n">
        <v>48</v>
      </c>
      <c r="I993" s="162"/>
      <c r="J993" s="0"/>
      <c r="K993" s="0"/>
      <c r="L993" s="0"/>
      <c r="M993" s="0"/>
      <c r="N993" s="0"/>
      <c r="O993" s="0"/>
      <c r="P993" s="0"/>
      <c r="Q993" s="0"/>
      <c r="R993" s="0"/>
      <c r="S993" s="0"/>
      <c r="T993" s="162" t="n">
        <f aca="false">SUM(H993:S993)</f>
        <v>48</v>
      </c>
      <c r="U993" s="164" t="str">
        <f aca="false">CONCATENATE(D993,G993)</f>
        <v>22101PARCERIAS COM ENTES DO PODER JUDICIÁRIOS, MINISTÉRIO PÚBLICO, OAB E ÓRGÃOS DO EXECUTIVO REALIZADAS</v>
      </c>
      <c r="V993" s="162" t="str">
        <f aca="false">VLOOKUP(U993,PRODUTOS!N:O,2,0)</f>
        <v>PARCERIAS COM ENTES DO PODER JUDICIÁRIOS, MINISTÉRIO PÚBLICO, OAB E ÓRGÃOS DO EXECUTIVO REALIZADAS</v>
      </c>
      <c r="W993" s="162" t="str">
        <f aca="false">VLOOKUP(U993,PRODUTOS!N:Q,3,0)</f>
        <v>PARCERIA</v>
      </c>
      <c r="X993" s="162" t="n">
        <f aca="false">VLOOKUP(U993,PRODUTOS!N:Q,4,0)</f>
        <v>12</v>
      </c>
      <c r="Y993" s="165" t="n">
        <f aca="false">X993/T993</f>
        <v>0.25</v>
      </c>
      <c r="Z993" s="162"/>
      <c r="AA993" s="162"/>
      <c r="AB993" s="162"/>
    </row>
    <row r="994" customFormat="false" ht="15" hidden="false" customHeight="false" outlineLevel="0" collapsed="false">
      <c r="A994" s="43" t="n">
        <v>90</v>
      </c>
      <c r="B994" s="1" t="s">
        <v>1907</v>
      </c>
      <c r="C994" s="1" t="n">
        <v>2607</v>
      </c>
      <c r="D994" s="1" t="n">
        <v>22101</v>
      </c>
      <c r="E994" s="114" t="s">
        <v>1874</v>
      </c>
      <c r="F994" s="162" t="n">
        <v>205300000</v>
      </c>
      <c r="G994" s="0" t="s">
        <v>3690</v>
      </c>
      <c r="H994" s="166"/>
      <c r="I994" s="162" t="n">
        <v>1</v>
      </c>
      <c r="J994" s="0"/>
      <c r="K994" s="0"/>
      <c r="L994" s="0" t="n">
        <v>1</v>
      </c>
      <c r="M994" s="0"/>
      <c r="N994" s="0"/>
      <c r="O994" s="0"/>
      <c r="P994" s="0"/>
      <c r="Q994" s="0" t="n">
        <v>1</v>
      </c>
      <c r="R994" s="0"/>
      <c r="S994" s="0"/>
      <c r="T994" s="162" t="n">
        <f aca="false">SUM(H994:S994)</f>
        <v>3</v>
      </c>
      <c r="U994" s="164" t="str">
        <f aca="false">CONCATENATE(D994,G994)</f>
        <v>22101DESCENTRALIZAR A DUAP - DIRETORIA DA UNIDADE DE ADMINISTRAÇÃO PENITENCIÁRIA</v>
      </c>
      <c r="V994" s="162" t="e">
        <f aca="false">VLOOKUP(U994,PRODUTOS!N:O,2,0)</f>
        <v>#N/A</v>
      </c>
      <c r="W994" s="162" t="e">
        <f aca="false">VLOOKUP(U994,PRODUTOS!N:Q,3,0)</f>
        <v>#N/A</v>
      </c>
      <c r="X994" s="162" t="e">
        <f aca="false">VLOOKUP(U994,PRODUTOS!N:Q,4,0)</f>
        <v>#N/A</v>
      </c>
      <c r="Y994" s="165" t="e">
        <f aca="false">X994/T994</f>
        <v>#N/A</v>
      </c>
      <c r="Z994" s="162"/>
      <c r="AA994" s="162"/>
      <c r="AB994" s="162"/>
    </row>
    <row r="995" customFormat="false" ht="15" hidden="false" customHeight="false" outlineLevel="0" collapsed="false">
      <c r="A995" s="43" t="n">
        <v>91</v>
      </c>
      <c r="B995" s="1" t="s">
        <v>1915</v>
      </c>
      <c r="C995" s="1" t="n">
        <v>2616</v>
      </c>
      <c r="D995" s="1" t="n">
        <v>24101</v>
      </c>
      <c r="E995" s="114" t="s">
        <v>1914</v>
      </c>
      <c r="F995" s="162" t="n">
        <v>2812000000</v>
      </c>
      <c r="G995" s="0" t="s">
        <v>1926</v>
      </c>
      <c r="H995" s="163" t="n">
        <v>832000000</v>
      </c>
      <c r="I995" s="162"/>
      <c r="J995" s="0"/>
      <c r="K995" s="0"/>
      <c r="L995" s="0"/>
      <c r="M995" s="0"/>
      <c r="N995" s="0"/>
      <c r="O995" s="0"/>
      <c r="P995" s="0"/>
      <c r="Q995" s="0"/>
      <c r="R995" s="0"/>
      <c r="S995" s="0"/>
      <c r="T995" s="162" t="n">
        <f aca="false">SUM(H995:S995)</f>
        <v>832000000</v>
      </c>
      <c r="U995" s="164" t="str">
        <f aca="false">CONCATENATE(D995,G995)</f>
        <v>24101ENCARGOS COM EXECUÇÃO JUDICIAL PAGOS</v>
      </c>
      <c r="V995" s="162" t="str">
        <f aca="false">VLOOKUP(U995,PRODUTOS!N:O,2,0)</f>
        <v>ENCARGOS COM EXECUÇÃO JUDICIAL PAGOS</v>
      </c>
      <c r="W995" s="162" t="str">
        <f aca="false">VLOOKUP(U995,PRODUTOS!N:Q,3,0)</f>
        <v>REAIS</v>
      </c>
      <c r="X995" s="162" t="n">
        <f aca="false">VLOOKUP(U995,PRODUTOS!N:Q,4,0)</f>
        <v>110000000</v>
      </c>
      <c r="Y995" s="165" t="n">
        <f aca="false">X995/T995</f>
        <v>0.132211538461538</v>
      </c>
      <c r="Z995" s="162"/>
      <c r="AA995" s="162"/>
      <c r="AB995" s="162"/>
    </row>
    <row r="996" customFormat="false" ht="15" hidden="false" customHeight="false" outlineLevel="0" collapsed="false">
      <c r="A996" s="43" t="n">
        <v>91</v>
      </c>
      <c r="B996" s="1" t="s">
        <v>1923</v>
      </c>
      <c r="C996" s="1" t="n">
        <v>2564</v>
      </c>
      <c r="D996" s="1" t="n">
        <v>24101</v>
      </c>
      <c r="E996" s="114" t="s">
        <v>1914</v>
      </c>
      <c r="F996" s="162" t="n">
        <v>558470000</v>
      </c>
      <c r="G996" s="0" t="s">
        <v>1922</v>
      </c>
      <c r="H996" s="163" t="n">
        <v>170000000</v>
      </c>
      <c r="I996" s="162"/>
      <c r="J996" s="0"/>
      <c r="K996" s="0"/>
      <c r="L996" s="0"/>
      <c r="M996" s="0"/>
      <c r="N996" s="0"/>
      <c r="O996" s="0"/>
      <c r="P996" s="0"/>
      <c r="Q996" s="0"/>
      <c r="R996" s="0"/>
      <c r="S996" s="0"/>
      <c r="T996" s="162" t="n">
        <f aca="false">SUM(H996:S996)</f>
        <v>170000000</v>
      </c>
      <c r="U996" s="164" t="str">
        <f aca="false">CONCATENATE(D996,G996)</f>
        <v>24101ENCARGOS COM OBRIGAÇÕES PATRONAIS - FUNDO DE PREVIDÊNCIA</v>
      </c>
      <c r="V996" s="162" t="str">
        <f aca="false">VLOOKUP(U996,PRODUTOS!N:O,2,0)</f>
        <v>ENCARGOS COM OBRIGAÇÕES PATRONAIS - FUNDO DE PREVIDÊNCIA</v>
      </c>
      <c r="W996" s="162" t="str">
        <f aca="false">VLOOKUP(U996,PRODUTOS!N:Q,3,0)</f>
        <v>REAIS</v>
      </c>
      <c r="X996" s="162" t="n">
        <f aca="false">VLOOKUP(U996,PRODUTOS!N:Q,4,0)</f>
        <v>40000000</v>
      </c>
      <c r="Y996" s="165" t="n">
        <f aca="false">X996/T996</f>
        <v>0.235294117647059</v>
      </c>
      <c r="Z996" s="162"/>
      <c r="AA996" s="162"/>
      <c r="AB996" s="162"/>
    </row>
    <row r="997" customFormat="false" ht="15" hidden="false" customHeight="false" outlineLevel="0" collapsed="false">
      <c r="A997" s="43" t="n">
        <v>91</v>
      </c>
      <c r="B997" s="1" t="s">
        <v>1923</v>
      </c>
      <c r="C997" s="1" t="n">
        <v>2564</v>
      </c>
      <c r="D997" s="1" t="n">
        <v>24101</v>
      </c>
      <c r="E997" s="114" t="s">
        <v>1914</v>
      </c>
      <c r="F997" s="162" t="n">
        <v>558470000</v>
      </c>
      <c r="G997" s="0" t="s">
        <v>1931</v>
      </c>
      <c r="H997" s="163" t="n">
        <v>24000000</v>
      </c>
      <c r="I997" s="162"/>
      <c r="J997" s="0"/>
      <c r="K997" s="0"/>
      <c r="L997" s="0"/>
      <c r="M997" s="0"/>
      <c r="N997" s="0"/>
      <c r="O997" s="0"/>
      <c r="P997" s="0"/>
      <c r="Q997" s="0"/>
      <c r="R997" s="0"/>
      <c r="S997" s="0"/>
      <c r="T997" s="162" t="n">
        <f aca="false">SUM(H997:S997)</f>
        <v>24000000</v>
      </c>
      <c r="U997" s="164" t="str">
        <f aca="false">CONCATENATE(D997,G997)</f>
        <v>24101FUNDO DE CONTINGÊNCIA</v>
      </c>
      <c r="V997" s="162" t="str">
        <f aca="false">VLOOKUP(U997,PRODUTOS!N:O,2,0)</f>
        <v>FUNDO DE CONTINGÊNCIA</v>
      </c>
      <c r="W997" s="162" t="str">
        <f aca="false">VLOOKUP(U997,PRODUTOS!N:Q,3,0)</f>
        <v>REAIS</v>
      </c>
      <c r="X997" s="162" t="n">
        <f aca="false">VLOOKUP(U997,PRODUTOS!N:Q,4,0)</f>
        <v>5000000</v>
      </c>
      <c r="Y997" s="165" t="n">
        <f aca="false">X997/T997</f>
        <v>0.208333333333333</v>
      </c>
      <c r="Z997" s="162"/>
      <c r="AA997" s="162"/>
      <c r="AB997" s="162"/>
    </row>
    <row r="998" customFormat="false" ht="15" hidden="false" customHeight="false" outlineLevel="0" collapsed="false">
      <c r="A998" s="43" t="n">
        <v>91</v>
      </c>
      <c r="B998" s="1" t="s">
        <v>1923</v>
      </c>
      <c r="C998" s="1" t="n">
        <v>2564</v>
      </c>
      <c r="D998" s="1" t="n">
        <v>24101</v>
      </c>
      <c r="E998" s="114" t="s">
        <v>1914</v>
      </c>
      <c r="F998" s="162" t="n">
        <v>558470000</v>
      </c>
      <c r="G998" s="0" t="s">
        <v>1934</v>
      </c>
      <c r="H998" s="163" t="n">
        <v>2000000</v>
      </c>
      <c r="I998" s="162"/>
      <c r="J998" s="0"/>
      <c r="K998" s="0"/>
      <c r="L998" s="0"/>
      <c r="M998" s="0"/>
      <c r="N998" s="0"/>
      <c r="O998" s="0"/>
      <c r="P998" s="0"/>
      <c r="Q998" s="0"/>
      <c r="R998" s="0"/>
      <c r="S998" s="0"/>
      <c r="T998" s="162" t="n">
        <f aca="false">SUM(H998:S998)</f>
        <v>2000000</v>
      </c>
      <c r="U998" s="164" t="str">
        <f aca="false">CONCATENATE(D998,G998)</f>
        <v>24101INDENIZAÇÕES E RESTITUIÇÕES REALIZADAS</v>
      </c>
      <c r="V998" s="162" t="str">
        <f aca="false">VLOOKUP(U998,PRODUTOS!N:O,2,0)</f>
        <v>INDENIZAÇÕES E RESTITUIÇÕES REALIZADAS</v>
      </c>
      <c r="W998" s="162" t="str">
        <f aca="false">VLOOKUP(U998,PRODUTOS!N:Q,3,0)</f>
        <v>REAIS</v>
      </c>
      <c r="X998" s="162" t="n">
        <f aca="false">VLOOKUP(U998,PRODUTOS!N:Q,4,0)</f>
        <v>100000</v>
      </c>
      <c r="Y998" s="165" t="n">
        <f aca="false">X998/T998</f>
        <v>0.05</v>
      </c>
      <c r="Z998" s="162"/>
      <c r="AA998" s="162"/>
      <c r="AB998" s="162"/>
    </row>
    <row r="999" customFormat="false" ht="15" hidden="false" customHeight="false" outlineLevel="0" collapsed="false">
      <c r="A999" s="43" t="n">
        <v>91</v>
      </c>
      <c r="B999" s="1" t="s">
        <v>1915</v>
      </c>
      <c r="C999" s="1" t="n">
        <v>2616</v>
      </c>
      <c r="D999" s="1" t="n">
        <v>24101</v>
      </c>
      <c r="E999" s="114" t="s">
        <v>1914</v>
      </c>
      <c r="F999" s="162" t="n">
        <v>2812000000</v>
      </c>
      <c r="G999" s="0" t="s">
        <v>1936</v>
      </c>
      <c r="H999" s="163" t="n">
        <v>60000000</v>
      </c>
      <c r="I999" s="162"/>
      <c r="J999" s="0"/>
      <c r="K999" s="0"/>
      <c r="L999" s="0"/>
      <c r="M999" s="0"/>
      <c r="N999" s="0"/>
      <c r="O999" s="0"/>
      <c r="P999" s="0"/>
      <c r="Q999" s="0"/>
      <c r="R999" s="0"/>
      <c r="S999" s="0"/>
      <c r="T999" s="162" t="n">
        <f aca="false">SUM(H999:S999)</f>
        <v>60000000</v>
      </c>
      <c r="U999" s="164" t="str">
        <f aca="false">CONCATENATE(D999,G999)</f>
        <v>24101JUROS E OUTROS ENCARGOS DE EMPRÉSTIMOS EXTERNO</v>
      </c>
      <c r="V999" s="162" t="str">
        <f aca="false">VLOOKUP(U999,PRODUTOS!N:O,2,0)</f>
        <v>JUROS E OUTROS ENCARGOS DE EMPRÉSTIMOS EXTERNO</v>
      </c>
      <c r="W999" s="162" t="str">
        <f aca="false">VLOOKUP(U999,PRODUTOS!N:Q,3,0)</f>
        <v>REAIS</v>
      </c>
      <c r="X999" s="162" t="n">
        <f aca="false">VLOOKUP(U999,PRODUTOS!N:Q,4,0)</f>
        <v>39000000</v>
      </c>
      <c r="Y999" s="165" t="n">
        <f aca="false">X999/T999</f>
        <v>0.65</v>
      </c>
      <c r="Z999" s="162"/>
      <c r="AA999" s="162"/>
      <c r="AB999" s="162"/>
    </row>
    <row r="1000" customFormat="false" ht="15" hidden="false" customHeight="false" outlineLevel="0" collapsed="false">
      <c r="A1000" s="43" t="n">
        <v>91</v>
      </c>
      <c r="B1000" s="1" t="s">
        <v>1915</v>
      </c>
      <c r="C1000" s="1" t="n">
        <v>2616</v>
      </c>
      <c r="D1000" s="1" t="n">
        <v>24101</v>
      </c>
      <c r="E1000" s="114" t="s">
        <v>1914</v>
      </c>
      <c r="F1000" s="162" t="n">
        <v>2812000000</v>
      </c>
      <c r="G1000" s="0" t="s">
        <v>1938</v>
      </c>
      <c r="H1000" s="163" t="n">
        <v>600000000</v>
      </c>
      <c r="I1000" s="162"/>
      <c r="J1000" s="0"/>
      <c r="K1000" s="0"/>
      <c r="L1000" s="0"/>
      <c r="M1000" s="0"/>
      <c r="N1000" s="0"/>
      <c r="O1000" s="0"/>
      <c r="P1000" s="0"/>
      <c r="Q1000" s="0"/>
      <c r="R1000" s="0"/>
      <c r="S1000" s="0"/>
      <c r="T1000" s="162" t="n">
        <f aca="false">SUM(H1000:S1000)</f>
        <v>600000000</v>
      </c>
      <c r="U1000" s="164" t="str">
        <f aca="false">CONCATENATE(D1000,G1000)</f>
        <v>24101JUROS E OUTROS ENCARGOS DE EMPRÉSTIMOS INTERNO</v>
      </c>
      <c r="V1000" s="162" t="str">
        <f aca="false">VLOOKUP(U1000,PRODUTOS!N:O,2,0)</f>
        <v>JUROS E OUTROS ENCARGOS DE EMPRÉSTIMOS INTERNO</v>
      </c>
      <c r="W1000" s="162" t="str">
        <f aca="false">VLOOKUP(U1000,PRODUTOS!N:Q,3,0)</f>
        <v>REAIS</v>
      </c>
      <c r="X1000" s="162" t="n">
        <f aca="false">VLOOKUP(U1000,PRODUTOS!N:Q,4,0)</f>
        <v>166000000</v>
      </c>
      <c r="Y1000" s="165" t="n">
        <f aca="false">X1000/T1000</f>
        <v>0.276666666666667</v>
      </c>
      <c r="Z1000" s="162"/>
      <c r="AA1000" s="162"/>
      <c r="AB1000" s="162"/>
    </row>
    <row r="1001" customFormat="false" ht="15" hidden="false" customHeight="false" outlineLevel="0" collapsed="false">
      <c r="A1001" s="43" t="n">
        <v>91</v>
      </c>
      <c r="B1001" s="1" t="s">
        <v>1941</v>
      </c>
      <c r="C1001" s="1" t="n">
        <v>2663</v>
      </c>
      <c r="D1001" s="1" t="n">
        <v>24101</v>
      </c>
      <c r="E1001" s="114" t="s">
        <v>1914</v>
      </c>
      <c r="F1001" s="162" t="n">
        <v>160000000</v>
      </c>
      <c r="G1001" s="0" t="s">
        <v>1942</v>
      </c>
      <c r="H1001" s="163" t="n">
        <v>160000000</v>
      </c>
      <c r="I1001" s="162"/>
      <c r="J1001" s="0"/>
      <c r="K1001" s="0"/>
      <c r="L1001" s="0"/>
      <c r="M1001" s="0"/>
      <c r="N1001" s="0"/>
      <c r="O1001" s="0"/>
      <c r="P1001" s="0"/>
      <c r="Q1001" s="0"/>
      <c r="R1001" s="0"/>
      <c r="S1001" s="0"/>
      <c r="T1001" s="162" t="n">
        <f aca="false">SUM(H1001:S1001)</f>
        <v>160000000</v>
      </c>
      <c r="U1001" s="164" t="str">
        <f aca="false">CONCATENATE(D1001,G1001)</f>
        <v>24101PARTICIPAÇÃO DO ESTADO NO CAPITAL DE EMPRESAS ESTATAIS REALIZADO</v>
      </c>
      <c r="V1001" s="162" t="str">
        <f aca="false">VLOOKUP(U1001,PRODUTOS!N:O,2,0)</f>
        <v>PARTICIPAÇÃO DO ESTADO NO CAPITAL DE EMPRESAS ESTATAIS REALIZADO</v>
      </c>
      <c r="W1001" s="162" t="str">
        <f aca="false">VLOOKUP(U1001,PRODUTOS!N:Q,3,0)</f>
        <v>REAIS</v>
      </c>
      <c r="X1001" s="162" t="n">
        <f aca="false">VLOOKUP(U1001,PRODUTOS!N:Q,4,0)</f>
        <v>50000000</v>
      </c>
      <c r="Y1001" s="165" t="n">
        <f aca="false">X1001/T1001</f>
        <v>0.3125</v>
      </c>
      <c r="Z1001" s="162"/>
      <c r="AA1001" s="162"/>
      <c r="AB1001" s="162"/>
    </row>
    <row r="1002" customFormat="false" ht="15" hidden="false" customHeight="false" outlineLevel="0" collapsed="false">
      <c r="A1002" s="43" t="n">
        <v>91</v>
      </c>
      <c r="B1002" s="1" t="s">
        <v>1915</v>
      </c>
      <c r="C1002" s="1" t="n">
        <v>2616</v>
      </c>
      <c r="D1002" s="1" t="n">
        <v>24101</v>
      </c>
      <c r="E1002" s="114" t="s">
        <v>1914</v>
      </c>
      <c r="F1002" s="162" t="n">
        <v>2812000000</v>
      </c>
      <c r="G1002" s="0" t="s">
        <v>1916</v>
      </c>
      <c r="H1002" s="163" t="n">
        <v>120000000</v>
      </c>
      <c r="I1002" s="162"/>
      <c r="J1002" s="0"/>
      <c r="K1002" s="0"/>
      <c r="L1002" s="0"/>
      <c r="M1002" s="0"/>
      <c r="N1002" s="0"/>
      <c r="O1002" s="0"/>
      <c r="P1002" s="0"/>
      <c r="Q1002" s="0"/>
      <c r="R1002" s="0"/>
      <c r="S1002" s="0"/>
      <c r="T1002" s="162" t="n">
        <f aca="false">SUM(H1002:S1002)</f>
        <v>120000000</v>
      </c>
      <c r="U1002" s="164" t="str">
        <f aca="false">CONCATENATE(D1002,G1002)</f>
        <v>24101PRINCIPAL DE EMPRÉSTIMOS EXTERNO AMORTIZADO</v>
      </c>
      <c r="V1002" s="162" t="str">
        <f aca="false">VLOOKUP(U1002,PRODUTOS!N:O,2,0)</f>
        <v>PRINCIPAL DE EMPRÉSTIMOS EXTERNO AMORTIZADO</v>
      </c>
      <c r="W1002" s="162" t="str">
        <f aca="false">VLOOKUP(U1002,PRODUTOS!N:Q,3,0)</f>
        <v>REAIS</v>
      </c>
      <c r="X1002" s="162" t="n">
        <f aca="false">VLOOKUP(U1002,PRODUTOS!N:Q,4,0)</f>
        <v>71000000</v>
      </c>
      <c r="Y1002" s="165" t="n">
        <f aca="false">X1002/T1002</f>
        <v>0.591666666666667</v>
      </c>
      <c r="Z1002" s="162"/>
      <c r="AA1002" s="162"/>
      <c r="AB1002" s="162"/>
    </row>
    <row r="1003" customFormat="false" ht="15" hidden="false" customHeight="false" outlineLevel="0" collapsed="false">
      <c r="A1003" s="43" t="n">
        <v>91</v>
      </c>
      <c r="B1003" s="1" t="s">
        <v>1915</v>
      </c>
      <c r="C1003" s="1" t="n">
        <v>2616</v>
      </c>
      <c r="D1003" s="1" t="n">
        <v>24101</v>
      </c>
      <c r="E1003" s="114" t="s">
        <v>1914</v>
      </c>
      <c r="F1003" s="162" t="n">
        <v>2812000000</v>
      </c>
      <c r="G1003" s="0" t="s">
        <v>1920</v>
      </c>
      <c r="H1003" s="163" t="n">
        <v>1200000000</v>
      </c>
      <c r="I1003" s="162"/>
      <c r="J1003" s="0"/>
      <c r="K1003" s="0"/>
      <c r="L1003" s="0"/>
      <c r="M1003" s="0"/>
      <c r="N1003" s="0"/>
      <c r="O1003" s="0"/>
      <c r="P1003" s="0"/>
      <c r="Q1003" s="0"/>
      <c r="R1003" s="0"/>
      <c r="S1003" s="0"/>
      <c r="T1003" s="162" t="n">
        <f aca="false">SUM(H1003:S1003)</f>
        <v>1200000000</v>
      </c>
      <c r="U1003" s="164" t="str">
        <f aca="false">CONCATENATE(D1003,G1003)</f>
        <v>24101PRINCIPAL DE EMPRÉSTIMOS INTERNO AMORTIZADO</v>
      </c>
      <c r="V1003" s="162" t="str">
        <f aca="false">VLOOKUP(U1003,PRODUTOS!N:O,2,0)</f>
        <v>PRINCIPAL DE EMPRÉSTIMOS INTERNO AMORTIZADO</v>
      </c>
      <c r="W1003" s="162" t="str">
        <f aca="false">VLOOKUP(U1003,PRODUTOS!N:Q,3,0)</f>
        <v>REAIS</v>
      </c>
      <c r="X1003" s="162" t="n">
        <f aca="false">VLOOKUP(U1003,PRODUTOS!N:Q,4,0)</f>
        <v>240000000</v>
      </c>
      <c r="Y1003" s="165" t="n">
        <f aca="false">X1003/T1003</f>
        <v>0.2</v>
      </c>
      <c r="Z1003" s="162"/>
      <c r="AA1003" s="162"/>
      <c r="AB1003" s="162"/>
    </row>
    <row r="1004" customFormat="false" ht="15" hidden="false" customHeight="false" outlineLevel="0" collapsed="false">
      <c r="A1004" s="43" t="n">
        <v>91</v>
      </c>
      <c r="B1004" s="1" t="s">
        <v>1923</v>
      </c>
      <c r="C1004" s="1" t="n">
        <v>2564</v>
      </c>
      <c r="D1004" s="1" t="n">
        <v>24101</v>
      </c>
      <c r="E1004" s="114" t="s">
        <v>1914</v>
      </c>
      <c r="F1004" s="162" t="n">
        <v>558470000</v>
      </c>
      <c r="G1004" s="0" t="s">
        <v>1944</v>
      </c>
      <c r="H1004" s="163" t="n">
        <v>342470000</v>
      </c>
      <c r="I1004" s="162"/>
      <c r="J1004" s="0"/>
      <c r="K1004" s="0"/>
      <c r="L1004" s="0"/>
      <c r="M1004" s="0"/>
      <c r="N1004" s="0"/>
      <c r="O1004" s="0"/>
      <c r="P1004" s="0"/>
      <c r="Q1004" s="0"/>
      <c r="R1004" s="0"/>
      <c r="S1004" s="0"/>
      <c r="T1004" s="162" t="n">
        <f aca="false">SUM(H1004:S1004)</f>
        <v>342470000</v>
      </c>
      <c r="U1004" s="164" t="str">
        <f aca="false">CONCATENATE(D1004,G1004)</f>
        <v>24101PROGRAMA DE FORMAÇÃO DO PATRIMÔNIO DO SERVIDOR - PASEP</v>
      </c>
      <c r="V1004" s="162" t="str">
        <f aca="false">VLOOKUP(U1004,PRODUTOS!N:O,2,0)</f>
        <v>PROGRAMA DE FORMAÇÃO DO PATRIMÔNIO DO SERVIDOR - PASEP</v>
      </c>
      <c r="W1004" s="162" t="str">
        <f aca="false">VLOOKUP(U1004,PRODUTOS!N:Q,3,0)</f>
        <v>REAIS</v>
      </c>
      <c r="X1004" s="162" t="n">
        <f aca="false">VLOOKUP(U1004,PRODUTOS!N:Q,4,0)</f>
        <v>80000000</v>
      </c>
      <c r="Y1004" s="165" t="n">
        <f aca="false">X1004/T1004</f>
        <v>0.233597103395918</v>
      </c>
      <c r="Z1004" s="162"/>
      <c r="AA1004" s="162"/>
      <c r="AB1004" s="162"/>
    </row>
    <row r="1005" customFormat="false" ht="15" hidden="false" customHeight="false" outlineLevel="0" collapsed="false">
      <c r="A1005" s="43" t="n">
        <v>91</v>
      </c>
      <c r="B1005" s="1" t="s">
        <v>1923</v>
      </c>
      <c r="C1005" s="1" t="n">
        <v>2564</v>
      </c>
      <c r="D1005" s="1" t="n">
        <v>24101</v>
      </c>
      <c r="E1005" s="114" t="s">
        <v>1914</v>
      </c>
      <c r="F1005" s="162" t="n">
        <v>558470000</v>
      </c>
      <c r="G1005" s="0" t="s">
        <v>1929</v>
      </c>
      <c r="H1005" s="163" t="n">
        <v>20000</v>
      </c>
      <c r="I1005" s="162"/>
      <c r="J1005" s="0"/>
      <c r="K1005" s="0"/>
      <c r="L1005" s="0"/>
      <c r="M1005" s="0"/>
      <c r="N1005" s="0"/>
      <c r="O1005" s="0"/>
      <c r="P1005" s="0"/>
      <c r="Q1005" s="0"/>
      <c r="R1005" s="0"/>
      <c r="S1005" s="0"/>
      <c r="T1005" s="162" t="n">
        <f aca="false">SUM(H1005:S1005)</f>
        <v>20000</v>
      </c>
      <c r="U1005" s="164" t="str">
        <f aca="false">CONCATENATE(D1005,G1005)</f>
        <v>24101TAXAS E IMPOSTOS DE RESPONSABILIDADE DO GOVERNO DO ESTADO</v>
      </c>
      <c r="V1005" s="162" t="str">
        <f aca="false">VLOOKUP(U1005,PRODUTOS!N:O,2,0)</f>
        <v>TAXAS E IMPOSTOS DE RESPONSABILIDADE DO GOVERNO DO ESTADO</v>
      </c>
      <c r="W1005" s="162" t="str">
        <f aca="false">VLOOKUP(U1005,PRODUTOS!N:Q,3,0)</f>
        <v>REAIS</v>
      </c>
      <c r="X1005" s="162" t="n">
        <f aca="false">VLOOKUP(U1005,PRODUTOS!N:Q,4,0)</f>
        <v>500000</v>
      </c>
      <c r="Y1005" s="165" t="n">
        <f aca="false">X1005/T1005</f>
        <v>25</v>
      </c>
      <c r="Z1005" s="162"/>
      <c r="AA1005" s="162"/>
      <c r="AB1005" s="162"/>
    </row>
    <row r="1006" customFormat="false" ht="15" hidden="false" customHeight="false" outlineLevel="0" collapsed="false">
      <c r="A1006" s="43" t="n">
        <v>1</v>
      </c>
      <c r="B1006" s="1" t="s">
        <v>1946</v>
      </c>
      <c r="C1006" s="1" t="n">
        <v>2601</v>
      </c>
      <c r="D1006" s="1" t="n">
        <v>25101</v>
      </c>
      <c r="E1006" s="114" t="s">
        <v>1947</v>
      </c>
      <c r="F1006" s="162" t="n">
        <v>45000000</v>
      </c>
      <c r="G1006" s="0" t="s">
        <v>1948</v>
      </c>
      <c r="H1006" s="163" t="n">
        <v>5</v>
      </c>
      <c r="I1006" s="162"/>
      <c r="J1006" s="0"/>
      <c r="K1006" s="0"/>
      <c r="L1006" s="0"/>
      <c r="M1006" s="0"/>
      <c r="N1006" s="0"/>
      <c r="O1006" s="0"/>
      <c r="P1006" s="0"/>
      <c r="Q1006" s="0"/>
      <c r="R1006" s="0"/>
      <c r="S1006" s="0"/>
      <c r="T1006" s="162" t="n">
        <f aca="false">SUM(H1006:S1006)</f>
        <v>5</v>
      </c>
      <c r="U1006" s="164" t="str">
        <f aca="false">CONCATENATE(D1006,G1006)</f>
        <v>25101CONTRATOS FINANCEIROS NEGOCIADOS</v>
      </c>
      <c r="V1006" s="162" t="str">
        <f aca="false">VLOOKUP(U1006,PRODUTOS!N:O,2,0)</f>
        <v>CONTRATOS FINANCEIROS NEGOCIADOS</v>
      </c>
      <c r="W1006" s="162" t="str">
        <f aca="false">VLOOKUP(U1006,PRODUTOS!N:Q,3,0)</f>
        <v>UNIDADE</v>
      </c>
      <c r="X1006" s="162" t="n">
        <f aca="false">VLOOKUP(U1006,PRODUTOS!N:Q,4,0)</f>
        <v>2</v>
      </c>
      <c r="Y1006" s="165" t="n">
        <f aca="false">X1006/T1006</f>
        <v>0.4</v>
      </c>
      <c r="Z1006" s="162"/>
      <c r="AA1006" s="162"/>
      <c r="AB1006" s="162"/>
    </row>
    <row r="1007" customFormat="false" ht="15" hidden="false" customHeight="false" outlineLevel="0" collapsed="false">
      <c r="A1007" s="43" t="n">
        <v>1</v>
      </c>
      <c r="B1007" s="1" t="s">
        <v>1946</v>
      </c>
      <c r="C1007" s="1" t="n">
        <v>2601</v>
      </c>
      <c r="D1007" s="1" t="n">
        <v>25101</v>
      </c>
      <c r="E1007" s="114" t="s">
        <v>1947</v>
      </c>
      <c r="F1007" s="162" t="n">
        <v>45000000</v>
      </c>
      <c r="G1007" s="0" t="s">
        <v>1950</v>
      </c>
      <c r="H1007" s="163" t="n">
        <v>20</v>
      </c>
      <c r="I1007" s="162"/>
      <c r="J1007" s="0"/>
      <c r="K1007" s="0"/>
      <c r="L1007" s="0"/>
      <c r="M1007" s="0"/>
      <c r="N1007" s="0"/>
      <c r="O1007" s="0"/>
      <c r="P1007" s="0"/>
      <c r="Q1007" s="0"/>
      <c r="R1007" s="0"/>
      <c r="S1007" s="0"/>
      <c r="T1007" s="162" t="n">
        <f aca="false">SUM(H1007:S1007)</f>
        <v>20</v>
      </c>
      <c r="U1007" s="164" t="str">
        <f aca="false">CONCATENATE(D1007,G1007)</f>
        <v>25101CONVÊNIOS DE COOPERAÇÃO TÉCNICA CELEBRADOS</v>
      </c>
      <c r="V1007" s="162" t="str">
        <f aca="false">VLOOKUP(U1007,PRODUTOS!N:O,2,0)</f>
        <v>CONVÊNIOS DE COOPERAÇÃO TÉCNICA CELEBRADOS</v>
      </c>
      <c r="W1007" s="162" t="str">
        <f aca="false">VLOOKUP(U1007,PRODUTOS!N:Q,3,0)</f>
        <v>CONVÊNIO</v>
      </c>
      <c r="X1007" s="162" t="n">
        <f aca="false">VLOOKUP(U1007,PRODUTOS!N:Q,4,0)</f>
        <v>5</v>
      </c>
      <c r="Y1007" s="165" t="n">
        <f aca="false">X1007/T1007</f>
        <v>0.25</v>
      </c>
      <c r="Z1007" s="162"/>
      <c r="AA1007" s="162"/>
      <c r="AB1007" s="162"/>
    </row>
    <row r="1008" customFormat="false" ht="15" hidden="false" customHeight="false" outlineLevel="0" collapsed="false">
      <c r="A1008" s="43" t="n">
        <v>1</v>
      </c>
      <c r="B1008" s="1" t="s">
        <v>1946</v>
      </c>
      <c r="C1008" s="1" t="n">
        <v>2601</v>
      </c>
      <c r="D1008" s="1" t="n">
        <v>25101</v>
      </c>
      <c r="E1008" s="114" t="s">
        <v>1947</v>
      </c>
      <c r="F1008" s="162" t="n">
        <v>45000000</v>
      </c>
      <c r="G1008" s="0" t="s">
        <v>1951</v>
      </c>
      <c r="H1008" s="163" t="n">
        <v>4</v>
      </c>
      <c r="I1008" s="162"/>
      <c r="J1008" s="0"/>
      <c r="K1008" s="0"/>
      <c r="L1008" s="0"/>
      <c r="M1008" s="0"/>
      <c r="N1008" s="0"/>
      <c r="O1008" s="0"/>
      <c r="P1008" s="0"/>
      <c r="Q1008" s="0"/>
      <c r="R1008" s="0"/>
      <c r="S1008" s="0"/>
      <c r="T1008" s="162" t="n">
        <f aca="false">SUM(H1008:S1008)</f>
        <v>4</v>
      </c>
      <c r="U1008" s="164" t="str">
        <f aca="false">CONCATENATE(D1008,G1008)</f>
        <v>25101PARCERIA PÚBLICO-PRIVADAS CELEBRADAS</v>
      </c>
      <c r="V1008" s="162" t="str">
        <f aca="false">VLOOKUP(U1008,PRODUTOS!N:O,2,0)</f>
        <v>PARCERIA PÚBLICO-PRIVADAS CELEBRADAS</v>
      </c>
      <c r="W1008" s="162" t="str">
        <f aca="false">VLOOKUP(U1008,PRODUTOS!N:Q,3,0)</f>
        <v>PARCERIA</v>
      </c>
      <c r="X1008" s="162" t="n">
        <f aca="false">VLOOKUP(U1008,PRODUTOS!N:Q,4,0)</f>
        <v>1</v>
      </c>
      <c r="Y1008" s="165" t="n">
        <f aca="false">X1008/T1008</f>
        <v>0.25</v>
      </c>
      <c r="Z1008" s="162"/>
      <c r="AA1008" s="162"/>
      <c r="AB1008" s="162"/>
    </row>
    <row r="1009" customFormat="false" ht="15" hidden="false" customHeight="false" outlineLevel="0" collapsed="false">
      <c r="A1009" s="43" t="n">
        <v>1</v>
      </c>
      <c r="B1009" s="1" t="s">
        <v>1946</v>
      </c>
      <c r="C1009" s="1" t="n">
        <v>2601</v>
      </c>
      <c r="D1009" s="1" t="n">
        <v>25101</v>
      </c>
      <c r="E1009" s="114" t="s">
        <v>1947</v>
      </c>
      <c r="F1009" s="162" t="n">
        <v>45000000</v>
      </c>
      <c r="G1009" s="0" t="s">
        <v>1952</v>
      </c>
      <c r="H1009" s="163" t="n">
        <v>15</v>
      </c>
      <c r="I1009" s="162"/>
      <c r="J1009" s="0"/>
      <c r="K1009" s="0"/>
      <c r="L1009" s="0"/>
      <c r="M1009" s="0"/>
      <c r="N1009" s="0"/>
      <c r="O1009" s="0"/>
      <c r="P1009" s="0"/>
      <c r="Q1009" s="0"/>
      <c r="R1009" s="0"/>
      <c r="S1009" s="0"/>
      <c r="T1009" s="162" t="n">
        <f aca="false">SUM(H1009:S1009)</f>
        <v>15</v>
      </c>
      <c r="U1009" s="164" t="str">
        <f aca="false">CONCATENATE(D1009,G1009)</f>
        <v>25101PROJETOS DE ATRAÇÃO DE CAPITAL ELABORADOS</v>
      </c>
      <c r="V1009" s="162" t="str">
        <f aca="false">VLOOKUP(U1009,PRODUTOS!N:O,2,0)</f>
        <v>PROJETOS DE ATRAÇÃO DE CAPITAL ELABORADOS</v>
      </c>
      <c r="W1009" s="162" t="str">
        <f aca="false">VLOOKUP(U1009,PRODUTOS!N:Q,3,0)</f>
        <v>PROJETO</v>
      </c>
      <c r="X1009" s="162" t="n">
        <f aca="false">VLOOKUP(U1009,PRODUTOS!N:Q,4,0)</f>
        <v>5</v>
      </c>
      <c r="Y1009" s="165" t="n">
        <f aca="false">X1009/T1009</f>
        <v>0.333333333333333</v>
      </c>
      <c r="Z1009" s="162"/>
      <c r="AA1009" s="162"/>
      <c r="AB1009" s="162"/>
    </row>
    <row r="1010" customFormat="false" ht="15" hidden="false" customHeight="false" outlineLevel="0" collapsed="false">
      <c r="A1010" s="43" t="n">
        <v>82</v>
      </c>
      <c r="B1010" s="1" t="s">
        <v>1958</v>
      </c>
      <c r="C1010" s="1" t="n">
        <v>1651</v>
      </c>
      <c r="D1010" s="1" t="n">
        <v>25101</v>
      </c>
      <c r="E1010" s="114" t="s">
        <v>1947</v>
      </c>
      <c r="F1010" s="162" t="n">
        <v>715724489</v>
      </c>
      <c r="G1010" s="0" t="s">
        <v>1959</v>
      </c>
      <c r="H1010" s="163" t="n">
        <v>50</v>
      </c>
      <c r="I1010" s="162"/>
      <c r="J1010" s="0"/>
      <c r="K1010" s="0"/>
      <c r="L1010" s="0"/>
      <c r="M1010" s="0"/>
      <c r="N1010" s="0"/>
      <c r="O1010" s="0"/>
      <c r="P1010" s="0"/>
      <c r="Q1010" s="0"/>
      <c r="R1010" s="0"/>
      <c r="S1010" s="0"/>
      <c r="T1010" s="162" t="n">
        <f aca="false">SUM(H1010:S1010)</f>
        <v>50</v>
      </c>
      <c r="U1010" s="164" t="str">
        <f aca="false">CONCATENATE(D1010,G1010)</f>
        <v>25101AMPLIAÇÃO DO QUADRO SERVIDORES E PROVIMENTO DE CARGOS</v>
      </c>
      <c r="V1010" s="162" t="str">
        <f aca="false">VLOOKUP(U1010,PRODUTOS!N:O,2,0)</f>
        <v>AMPLIAÇÃO DO QUADRO SERVIDORES E PROVIMENTO DE CARGOS</v>
      </c>
      <c r="W1010" s="162" t="str">
        <f aca="false">VLOOKUP(U1010,PRODUTOS!N:Q,3,0)</f>
        <v>% EXECUTADO</v>
      </c>
      <c r="X1010" s="162" t="n">
        <f aca="false">VLOOKUP(U1010,PRODUTOS!N:Q,4,0)</f>
        <v>25</v>
      </c>
      <c r="Y1010" s="165" t="n">
        <f aca="false">X1010/T1010</f>
        <v>0.5</v>
      </c>
      <c r="Z1010" s="162"/>
      <c r="AA1010" s="162"/>
      <c r="AB1010" s="162"/>
    </row>
    <row r="1011" customFormat="false" ht="15" hidden="false" customHeight="false" outlineLevel="0" collapsed="false">
      <c r="A1011" s="43" t="n">
        <v>82</v>
      </c>
      <c r="B1011" s="1" t="s">
        <v>1958</v>
      </c>
      <c r="C1011" s="1" t="n">
        <v>1651</v>
      </c>
      <c r="D1011" s="1" t="n">
        <v>25101</v>
      </c>
      <c r="E1011" s="114" t="s">
        <v>1947</v>
      </c>
      <c r="F1011" s="162" t="n">
        <v>715724489</v>
      </c>
      <c r="G1011" s="0" t="s">
        <v>1961</v>
      </c>
      <c r="H1011" s="163" t="n">
        <v>500</v>
      </c>
      <c r="I1011" s="162"/>
      <c r="J1011" s="0"/>
      <c r="K1011" s="0"/>
      <c r="L1011" s="0"/>
      <c r="M1011" s="0"/>
      <c r="N1011" s="0"/>
      <c r="O1011" s="0"/>
      <c r="P1011" s="0"/>
      <c r="Q1011" s="0"/>
      <c r="R1011" s="0"/>
      <c r="S1011" s="0"/>
      <c r="T1011" s="162" t="n">
        <f aca="false">SUM(H1011:S1011)</f>
        <v>500</v>
      </c>
      <c r="U1011" s="164" t="str">
        <f aca="false">CONCATENATE(D1011,G1011)</f>
        <v>25101BENS MÓVEIS ADQUIRIDOS</v>
      </c>
      <c r="V1011" s="162" t="str">
        <f aca="false">VLOOKUP(U1011,PRODUTOS!N:O,2,0)</f>
        <v>BENS MÓVEIS ADQUIRIDOS</v>
      </c>
      <c r="W1011" s="162" t="str">
        <f aca="false">VLOOKUP(U1011,PRODUTOS!N:Q,3,0)</f>
        <v>UNIDADE</v>
      </c>
      <c r="X1011" s="162" t="n">
        <f aca="false">VLOOKUP(U1011,PRODUTOS!N:Q,4,0)</f>
        <v>100</v>
      </c>
      <c r="Y1011" s="165" t="n">
        <f aca="false">X1011/T1011</f>
        <v>0.2</v>
      </c>
      <c r="Z1011" s="162"/>
      <c r="AA1011" s="162"/>
      <c r="AB1011" s="162"/>
    </row>
    <row r="1012" customFormat="false" ht="15" hidden="false" customHeight="false" outlineLevel="0" collapsed="false">
      <c r="A1012" s="43" t="n">
        <v>82</v>
      </c>
      <c r="B1012" s="1" t="s">
        <v>1958</v>
      </c>
      <c r="C1012" s="1" t="n">
        <v>1651</v>
      </c>
      <c r="D1012" s="1" t="n">
        <v>25101</v>
      </c>
      <c r="E1012" s="114" t="s">
        <v>1947</v>
      </c>
      <c r="F1012" s="162" t="n">
        <v>715724489</v>
      </c>
      <c r="G1012" s="0" t="s">
        <v>1962</v>
      </c>
      <c r="H1012" s="163" t="n">
        <v>300</v>
      </c>
      <c r="I1012" s="162"/>
      <c r="J1012" s="0"/>
      <c r="K1012" s="0"/>
      <c r="L1012" s="0"/>
      <c r="M1012" s="0"/>
      <c r="N1012" s="0"/>
      <c r="O1012" s="0"/>
      <c r="P1012" s="0"/>
      <c r="Q1012" s="0"/>
      <c r="R1012" s="0"/>
      <c r="S1012" s="0"/>
      <c r="T1012" s="162" t="n">
        <f aca="false">SUM(H1012:S1012)</f>
        <v>300</v>
      </c>
      <c r="U1012" s="164" t="str">
        <f aca="false">CONCATENATE(D1012,G1012)</f>
        <v>25101CAPACIDADE DA INFRAESTRUTURA DE BACKUPS E ARMAZENAMENTO</v>
      </c>
      <c r="V1012" s="162" t="str">
        <f aca="false">VLOOKUP(U1012,PRODUTOS!N:O,2,0)</f>
        <v>CAPACIDADE DA INFRAESTRUTURA DE BACKUPS E ARMAZENAMENTO</v>
      </c>
      <c r="W1012" s="162" t="str">
        <f aca="false">VLOOKUP(U1012,PRODUTOS!N:Q,3,0)</f>
        <v>TERABYTE</v>
      </c>
      <c r="X1012" s="162" t="n">
        <f aca="false">VLOOKUP(U1012,PRODUTOS!N:Q,4,0)</f>
        <v>75</v>
      </c>
      <c r="Y1012" s="165" t="n">
        <f aca="false">X1012/T1012</f>
        <v>0.25</v>
      </c>
      <c r="Z1012" s="162"/>
      <c r="AA1012" s="162"/>
      <c r="AB1012" s="162"/>
    </row>
    <row r="1013" customFormat="false" ht="15" hidden="false" customHeight="false" outlineLevel="0" collapsed="false">
      <c r="A1013" s="43" t="n">
        <v>82</v>
      </c>
      <c r="B1013" s="1" t="s">
        <v>1958</v>
      </c>
      <c r="C1013" s="1" t="n">
        <v>1651</v>
      </c>
      <c r="D1013" s="1" t="n">
        <v>25101</v>
      </c>
      <c r="E1013" s="114" t="s">
        <v>1947</v>
      </c>
      <c r="F1013" s="162" t="n">
        <v>715724489</v>
      </c>
      <c r="G1013" s="0" t="s">
        <v>1964</v>
      </c>
      <c r="H1013" s="163" t="n">
        <v>100</v>
      </c>
      <c r="I1013" s="162"/>
      <c r="J1013" s="0"/>
      <c r="K1013" s="0"/>
      <c r="L1013" s="0"/>
      <c r="M1013" s="0"/>
      <c r="N1013" s="0"/>
      <c r="O1013" s="0"/>
      <c r="P1013" s="0"/>
      <c r="Q1013" s="0"/>
      <c r="R1013" s="0"/>
      <c r="S1013" s="0"/>
      <c r="T1013" s="162" t="n">
        <f aca="false">SUM(H1013:S1013)</f>
        <v>100</v>
      </c>
      <c r="U1013" s="164" t="str">
        <f aca="false">CONCATENATE(D1013,G1013)</f>
        <v>25101CUSTEIO ADMINISTRATIVO REALIZADO</v>
      </c>
      <c r="V1013" s="162" t="str">
        <f aca="false">VLOOKUP(U1013,PRODUTOS!N:O,2,0)</f>
        <v>CUSTEIO ADMINISTRATIVO REALIZADO</v>
      </c>
      <c r="W1013" s="162" t="str">
        <f aca="false">VLOOKUP(U1013,PRODUTOS!N:Q,3,0)</f>
        <v>% EXECUTADO</v>
      </c>
      <c r="X1013" s="162" t="n">
        <f aca="false">VLOOKUP(U1013,PRODUTOS!N:Q,4,0)</f>
        <v>100</v>
      </c>
      <c r="Y1013" s="165" t="n">
        <f aca="false">X1013/T1013</f>
        <v>1</v>
      </c>
      <c r="Z1013" s="162"/>
      <c r="AA1013" s="162"/>
      <c r="AB1013" s="162"/>
    </row>
    <row r="1014" customFormat="false" ht="15" hidden="false" customHeight="false" outlineLevel="0" collapsed="false">
      <c r="A1014" s="43" t="n">
        <v>82</v>
      </c>
      <c r="B1014" s="1" t="s">
        <v>1976</v>
      </c>
      <c r="C1014" s="1" t="n">
        <v>1631</v>
      </c>
      <c r="D1014" s="1" t="n">
        <v>25101</v>
      </c>
      <c r="E1014" s="114" t="s">
        <v>1947</v>
      </c>
      <c r="F1014" s="162" t="n">
        <v>40400000</v>
      </c>
      <c r="G1014" s="0" t="s">
        <v>1977</v>
      </c>
      <c r="H1014" s="163" t="n">
        <v>40</v>
      </c>
      <c r="I1014" s="162"/>
      <c r="J1014" s="0"/>
      <c r="K1014" s="0"/>
      <c r="L1014" s="0"/>
      <c r="M1014" s="0"/>
      <c r="N1014" s="0"/>
      <c r="O1014" s="0"/>
      <c r="P1014" s="0"/>
      <c r="Q1014" s="0"/>
      <c r="R1014" s="0"/>
      <c r="S1014" s="0"/>
      <c r="T1014" s="162" t="n">
        <f aca="false">SUM(H1014:S1014)</f>
        <v>40</v>
      </c>
      <c r="U1014" s="164" t="str">
        <f aca="false">CONCATENATE(D1014,G1014)</f>
        <v>25101DESPESAS DE EXERCICIOS ANTERIORES PAGAS</v>
      </c>
      <c r="V1014" s="162" t="str">
        <f aca="false">VLOOKUP(U1014,PRODUTOS!N:O,2,0)</f>
        <v>DESPESAS DE EXERCICIOS ANTERIORES PAGAS</v>
      </c>
      <c r="W1014" s="162" t="str">
        <f aca="false">VLOOKUP(U1014,PRODUTOS!N:Q,3,0)</f>
        <v>PERCENTAGEM</v>
      </c>
      <c r="X1014" s="162" t="n">
        <f aca="false">VLOOKUP(U1014,PRODUTOS!N:Q,4,0)</f>
        <v>10</v>
      </c>
      <c r="Y1014" s="165" t="n">
        <f aca="false">X1014/T1014</f>
        <v>0.25</v>
      </c>
      <c r="Z1014" s="162"/>
      <c r="AA1014" s="162"/>
      <c r="AB1014" s="162"/>
    </row>
    <row r="1015" customFormat="false" ht="15" hidden="false" customHeight="false" outlineLevel="0" collapsed="false">
      <c r="A1015" s="43" t="n">
        <v>82</v>
      </c>
      <c r="B1015" s="1" t="s">
        <v>1958</v>
      </c>
      <c r="C1015" s="1" t="n">
        <v>1651</v>
      </c>
      <c r="D1015" s="1" t="n">
        <v>25101</v>
      </c>
      <c r="E1015" s="114" t="s">
        <v>1947</v>
      </c>
      <c r="F1015" s="162" t="n">
        <v>715724489</v>
      </c>
      <c r="G1015" s="0" t="s">
        <v>1965</v>
      </c>
      <c r="H1015" s="163" t="n">
        <v>100</v>
      </c>
      <c r="I1015" s="162"/>
      <c r="J1015" s="0"/>
      <c r="K1015" s="0"/>
      <c r="L1015" s="0"/>
      <c r="M1015" s="0"/>
      <c r="N1015" s="0"/>
      <c r="O1015" s="0"/>
      <c r="P1015" s="0"/>
      <c r="Q1015" s="0"/>
      <c r="R1015" s="0"/>
      <c r="S1015" s="0"/>
      <c r="T1015" s="162" t="n">
        <f aca="false">SUM(H1015:S1015)</f>
        <v>100</v>
      </c>
      <c r="U1015" s="164" t="str">
        <f aca="false">CONCATENATE(D1015,G1015)</f>
        <v>25101DIVULGAÇÃO DAS AÇÕES REALIZADAS</v>
      </c>
      <c r="V1015" s="162" t="str">
        <f aca="false">VLOOKUP(U1015,PRODUTOS!N:O,2,0)</f>
        <v>DIVULGAÇÃO DAS AÇÕES REALIZADAS</v>
      </c>
      <c r="W1015" s="162" t="str">
        <f aca="false">VLOOKUP(U1015,PRODUTOS!N:Q,3,0)</f>
        <v>% EXECUTADO</v>
      </c>
      <c r="X1015" s="162" t="n">
        <f aca="false">VLOOKUP(U1015,PRODUTOS!N:Q,4,0)</f>
        <v>100</v>
      </c>
      <c r="Y1015" s="165" t="n">
        <f aca="false">X1015/T1015</f>
        <v>1</v>
      </c>
      <c r="Z1015" s="162"/>
      <c r="AA1015" s="162"/>
      <c r="AB1015" s="162"/>
    </row>
    <row r="1016" customFormat="false" ht="15" hidden="false" customHeight="false" outlineLevel="0" collapsed="false">
      <c r="A1016" s="43" t="n">
        <v>82</v>
      </c>
      <c r="B1016" s="1" t="s">
        <v>1958</v>
      </c>
      <c r="C1016" s="1" t="n">
        <v>1651</v>
      </c>
      <c r="D1016" s="1" t="n">
        <v>25101</v>
      </c>
      <c r="E1016" s="114" t="s">
        <v>1947</v>
      </c>
      <c r="F1016" s="162" t="n">
        <v>715724489</v>
      </c>
      <c r="G1016" s="0" t="s">
        <v>1966</v>
      </c>
      <c r="H1016" s="163" t="n">
        <v>100</v>
      </c>
      <c r="I1016" s="162"/>
      <c r="J1016" s="0"/>
      <c r="K1016" s="0"/>
      <c r="L1016" s="0"/>
      <c r="M1016" s="0"/>
      <c r="N1016" s="0"/>
      <c r="O1016" s="0"/>
      <c r="P1016" s="0"/>
      <c r="Q1016" s="0"/>
      <c r="R1016" s="0"/>
      <c r="S1016" s="0"/>
      <c r="T1016" s="162" t="n">
        <f aca="false">SUM(H1016:S1016)</f>
        <v>100</v>
      </c>
      <c r="U1016" s="164" t="str">
        <f aca="false">CONCATENATE(D1016,G1016)</f>
        <v>25101DOCUMENTOS DIGITALIZADOS</v>
      </c>
      <c r="V1016" s="162" t="str">
        <f aca="false">VLOOKUP(U1016,PRODUTOS!N:O,2,0)</f>
        <v>DOCUMENTOS DIGITALIZADOS</v>
      </c>
      <c r="W1016" s="162" t="str">
        <f aca="false">VLOOKUP(U1016,PRODUTOS!N:Q,3,0)</f>
        <v>% EXECUTADO</v>
      </c>
      <c r="X1016" s="162" t="n">
        <f aca="false">VLOOKUP(U1016,PRODUTOS!N:Q,4,0)</f>
        <v>25</v>
      </c>
      <c r="Y1016" s="165" t="n">
        <f aca="false">X1016/T1016</f>
        <v>0.25</v>
      </c>
      <c r="Z1016" s="162"/>
      <c r="AA1016" s="162"/>
      <c r="AB1016" s="162"/>
    </row>
    <row r="1017" customFormat="false" ht="15" hidden="false" customHeight="false" outlineLevel="0" collapsed="false">
      <c r="A1017" s="43" t="n">
        <v>82</v>
      </c>
      <c r="B1017" s="1" t="s">
        <v>1982</v>
      </c>
      <c r="C1017" s="1" t="n">
        <v>1598</v>
      </c>
      <c r="D1017" s="1" t="n">
        <v>25101</v>
      </c>
      <c r="E1017" s="114" t="s">
        <v>1947</v>
      </c>
      <c r="F1017" s="162" t="n">
        <v>17200000</v>
      </c>
      <c r="G1017" s="0" t="s">
        <v>1983</v>
      </c>
      <c r="H1017" s="163" t="n">
        <v>100</v>
      </c>
      <c r="I1017" s="162"/>
      <c r="J1017" s="0"/>
      <c r="K1017" s="0"/>
      <c r="L1017" s="0"/>
      <c r="M1017" s="0"/>
      <c r="N1017" s="0"/>
      <c r="O1017" s="0"/>
      <c r="P1017" s="0"/>
      <c r="Q1017" s="0"/>
      <c r="R1017" s="0"/>
      <c r="S1017" s="0"/>
      <c r="T1017" s="162" t="n">
        <f aca="false">SUM(H1017:S1017)</f>
        <v>100</v>
      </c>
      <c r="U1017" s="164" t="str">
        <f aca="false">CONCATENATE(D1017,G1017)</f>
        <v>25101EQUIPAMENTO DE PROTEÇÃO E SEGURANÇA ADQUIRIDO</v>
      </c>
      <c r="V1017" s="162" t="str">
        <f aca="false">VLOOKUP(U1017,PRODUTOS!N:O,2,0)</f>
        <v>EQUIPAMENTO DE PROTEÇÃO E SEGURANÇA ADQUIRIDO</v>
      </c>
      <c r="W1017" s="162" t="str">
        <f aca="false">VLOOKUP(U1017,PRODUTOS!N:Q,3,0)</f>
        <v>UNIDADE</v>
      </c>
      <c r="X1017" s="162" t="n">
        <f aca="false">VLOOKUP(U1017,PRODUTOS!N:Q,4,0)</f>
        <v>25</v>
      </c>
      <c r="Y1017" s="165" t="n">
        <f aca="false">X1017/T1017</f>
        <v>0.25</v>
      </c>
      <c r="Z1017" s="162"/>
      <c r="AA1017" s="162"/>
      <c r="AB1017" s="162"/>
    </row>
    <row r="1018" customFormat="false" ht="15" hidden="false" customHeight="false" outlineLevel="0" collapsed="false">
      <c r="A1018" s="43" t="n">
        <v>82</v>
      </c>
      <c r="B1018" s="1" t="s">
        <v>1958</v>
      </c>
      <c r="C1018" s="1" t="n">
        <v>1651</v>
      </c>
      <c r="D1018" s="1" t="n">
        <v>25101</v>
      </c>
      <c r="E1018" s="114" t="s">
        <v>1947</v>
      </c>
      <c r="F1018" s="162" t="n">
        <v>715724489</v>
      </c>
      <c r="G1018" s="0" t="s">
        <v>1967</v>
      </c>
      <c r="H1018" s="163" t="n">
        <v>1000</v>
      </c>
      <c r="I1018" s="162"/>
      <c r="J1018" s="0"/>
      <c r="K1018" s="0"/>
      <c r="L1018" s="0"/>
      <c r="M1018" s="0"/>
      <c r="N1018" s="0"/>
      <c r="O1018" s="0"/>
      <c r="P1018" s="0"/>
      <c r="Q1018" s="0"/>
      <c r="R1018" s="0"/>
      <c r="S1018" s="0"/>
      <c r="T1018" s="162" t="n">
        <f aca="false">SUM(H1018:S1018)</f>
        <v>1000</v>
      </c>
      <c r="U1018" s="164" t="str">
        <f aca="false">CONCATENATE(D1018,G1018)</f>
        <v>25101EQUIPAMENTO DE TECNOLOGIA DA INFORMAÇÃO ADQUIRIDO</v>
      </c>
      <c r="V1018" s="162" t="str">
        <f aca="false">VLOOKUP(U1018,PRODUTOS!N:O,2,0)</f>
        <v>EQUIPAMENTO DE TECNOLOGIA DA INFORMAÇÃO ADQUIRIDO</v>
      </c>
      <c r="W1018" s="162" t="str">
        <f aca="false">VLOOKUP(U1018,PRODUTOS!N:Q,3,0)</f>
        <v>EQUIPAMENTOS</v>
      </c>
      <c r="X1018" s="162" t="n">
        <f aca="false">VLOOKUP(U1018,PRODUTOS!N:Q,4,0)</f>
        <v>250</v>
      </c>
      <c r="Y1018" s="165" t="n">
        <f aca="false">X1018/T1018</f>
        <v>0.25</v>
      </c>
      <c r="Z1018" s="162"/>
      <c r="AA1018" s="162"/>
      <c r="AB1018" s="162"/>
    </row>
    <row r="1019" customFormat="false" ht="15" hidden="false" customHeight="false" outlineLevel="0" collapsed="false">
      <c r="A1019" s="43" t="n">
        <v>82</v>
      </c>
      <c r="B1019" s="1" t="s">
        <v>1958</v>
      </c>
      <c r="C1019" s="1" t="n">
        <v>1651</v>
      </c>
      <c r="D1019" s="1" t="n">
        <v>25101</v>
      </c>
      <c r="E1019" s="114" t="s">
        <v>1947</v>
      </c>
      <c r="F1019" s="162" t="n">
        <v>715724489</v>
      </c>
      <c r="G1019" s="0" t="s">
        <v>1968</v>
      </c>
      <c r="H1019" s="163" t="n">
        <v>100</v>
      </c>
      <c r="I1019" s="162"/>
      <c r="J1019" s="0"/>
      <c r="K1019" s="0"/>
      <c r="L1019" s="0"/>
      <c r="M1019" s="0"/>
      <c r="N1019" s="0"/>
      <c r="O1019" s="0"/>
      <c r="P1019" s="0"/>
      <c r="Q1019" s="0"/>
      <c r="R1019" s="0"/>
      <c r="S1019" s="0"/>
      <c r="T1019" s="162" t="n">
        <f aca="false">SUM(H1019:S1019)</f>
        <v>100</v>
      </c>
      <c r="U1019" s="164" t="str">
        <f aca="false">CONCATENATE(D1019,G1019)</f>
        <v>25101IMPLANTAÇÃO DE DIREITOS PREVISTOS NA CARREIRA MINISTERIAL</v>
      </c>
      <c r="V1019" s="162" t="str">
        <f aca="false">VLOOKUP(U1019,PRODUTOS!N:O,2,0)</f>
        <v>IMPLANTAÇÃO DE DIREITOS PREVISTOS NA CARREIRA MINISTERIAL</v>
      </c>
      <c r="W1019" s="162" t="str">
        <f aca="false">VLOOKUP(U1019,PRODUTOS!N:Q,3,0)</f>
        <v>% EXECUTADO</v>
      </c>
      <c r="X1019" s="162" t="n">
        <f aca="false">VLOOKUP(U1019,PRODUTOS!N:Q,4,0)</f>
        <v>25</v>
      </c>
      <c r="Y1019" s="165" t="n">
        <f aca="false">X1019/T1019</f>
        <v>0.25</v>
      </c>
      <c r="Z1019" s="162"/>
      <c r="AA1019" s="162"/>
      <c r="AB1019" s="162"/>
    </row>
    <row r="1020" customFormat="false" ht="15" hidden="false" customHeight="false" outlineLevel="0" collapsed="false">
      <c r="A1020" s="43" t="n">
        <v>82</v>
      </c>
      <c r="B1020" s="1" t="s">
        <v>1958</v>
      </c>
      <c r="C1020" s="1" t="n">
        <v>1651</v>
      </c>
      <c r="D1020" s="1" t="n">
        <v>25101</v>
      </c>
      <c r="E1020" s="114" t="s">
        <v>1947</v>
      </c>
      <c r="F1020" s="162" t="n">
        <v>715724489</v>
      </c>
      <c r="G1020" s="0" t="s">
        <v>1969</v>
      </c>
      <c r="H1020" s="163" t="n">
        <v>100</v>
      </c>
      <c r="I1020" s="162"/>
      <c r="J1020" s="0"/>
      <c r="K1020" s="0"/>
      <c r="L1020" s="0"/>
      <c r="M1020" s="0"/>
      <c r="N1020" s="0"/>
      <c r="O1020" s="0"/>
      <c r="P1020" s="0"/>
      <c r="Q1020" s="0"/>
      <c r="R1020" s="0"/>
      <c r="S1020" s="0"/>
      <c r="T1020" s="162" t="n">
        <f aca="false">SUM(H1020:S1020)</f>
        <v>100</v>
      </c>
      <c r="U1020" s="164" t="str">
        <f aca="false">CONCATENATE(D1020,G1020)</f>
        <v>25101LINKS DE DADOS DE INTERNET EXPANDIDOS</v>
      </c>
      <c r="V1020" s="162" t="str">
        <f aca="false">VLOOKUP(U1020,PRODUTOS!N:O,2,0)</f>
        <v>LINKS DE DADOS DE INTERNET EXPANDIDOS</v>
      </c>
      <c r="W1020" s="162" t="str">
        <f aca="false">VLOOKUP(U1020,PRODUTOS!N:Q,3,0)</f>
        <v>% EXECUTADO</v>
      </c>
      <c r="X1020" s="162" t="n">
        <f aca="false">VLOOKUP(U1020,PRODUTOS!N:Q,4,0)</f>
        <v>25</v>
      </c>
      <c r="Y1020" s="165" t="n">
        <f aca="false">X1020/T1020</f>
        <v>0.25</v>
      </c>
      <c r="Z1020" s="162"/>
      <c r="AA1020" s="162"/>
      <c r="AB1020" s="162"/>
    </row>
    <row r="1021" customFormat="false" ht="15" hidden="false" customHeight="false" outlineLevel="0" collapsed="false">
      <c r="A1021" s="43" t="n">
        <v>82</v>
      </c>
      <c r="B1021" s="1" t="s">
        <v>1954</v>
      </c>
      <c r="C1021" s="1" t="n">
        <v>1519</v>
      </c>
      <c r="D1021" s="1" t="n">
        <v>25101</v>
      </c>
      <c r="E1021" s="114" t="s">
        <v>1947</v>
      </c>
      <c r="F1021" s="162" t="n">
        <v>800000</v>
      </c>
      <c r="G1021" s="0" t="s">
        <v>1955</v>
      </c>
      <c r="H1021" s="163" t="n">
        <v>100</v>
      </c>
      <c r="I1021" s="162"/>
      <c r="J1021" s="0"/>
      <c r="K1021" s="0"/>
      <c r="L1021" s="0"/>
      <c r="M1021" s="0"/>
      <c r="N1021" s="0"/>
      <c r="O1021" s="0"/>
      <c r="P1021" s="0"/>
      <c r="Q1021" s="0"/>
      <c r="R1021" s="0"/>
      <c r="S1021" s="0"/>
      <c r="T1021" s="162" t="n">
        <f aca="false">SUM(H1021:S1021)</f>
        <v>100</v>
      </c>
      <c r="U1021" s="164" t="str">
        <f aca="false">CONCATENATE(D1021,G1021)</f>
        <v>25101MEMBROS CAPACITADOS</v>
      </c>
      <c r="V1021" s="162" t="str">
        <f aca="false">VLOOKUP(U1021,PRODUTOS!N:O,2,0)</f>
        <v>MEMBROS CAPACITADOS</v>
      </c>
      <c r="W1021" s="162" t="str">
        <f aca="false">VLOOKUP(U1021,PRODUTOS!N:Q,3,0)</f>
        <v>PERCENTAGEM</v>
      </c>
      <c r="X1021" s="162" t="n">
        <f aca="false">VLOOKUP(U1021,PRODUTOS!N:Q,4,0)</f>
        <v>30</v>
      </c>
      <c r="Y1021" s="165" t="n">
        <f aca="false">X1021/T1021</f>
        <v>0.3</v>
      </c>
      <c r="Z1021" s="162"/>
      <c r="AA1021" s="162"/>
      <c r="AB1021" s="162"/>
    </row>
    <row r="1022" customFormat="false" ht="15" hidden="false" customHeight="false" outlineLevel="0" collapsed="false">
      <c r="A1022" s="43" t="n">
        <v>82</v>
      </c>
      <c r="B1022" s="1" t="s">
        <v>1958</v>
      </c>
      <c r="C1022" s="1" t="n">
        <v>1651</v>
      </c>
      <c r="D1022" s="1" t="n">
        <v>25101</v>
      </c>
      <c r="E1022" s="114" t="s">
        <v>1947</v>
      </c>
      <c r="F1022" s="162" t="n">
        <v>715724489</v>
      </c>
      <c r="G1022" s="0" t="s">
        <v>1970</v>
      </c>
      <c r="H1022" s="163" t="n">
        <v>1</v>
      </c>
      <c r="I1022" s="162"/>
      <c r="J1022" s="0"/>
      <c r="K1022" s="0"/>
      <c r="L1022" s="0"/>
      <c r="M1022" s="0"/>
      <c r="N1022" s="0"/>
      <c r="O1022" s="0"/>
      <c r="P1022" s="0"/>
      <c r="Q1022" s="0"/>
      <c r="R1022" s="0"/>
      <c r="S1022" s="0"/>
      <c r="T1022" s="162" t="n">
        <f aca="false">SUM(H1022:S1022)</f>
        <v>1</v>
      </c>
      <c r="U1022" s="164" t="str">
        <f aca="false">CONCATENATE(D1022,G1022)</f>
        <v>25101PLANO DE CARGOS E CARREIRAS DOS SERVIDORES DO MINISTÉRIO PÚBLICO REFORMULADO</v>
      </c>
      <c r="V1022" s="162" t="str">
        <f aca="false">VLOOKUP(U1022,PRODUTOS!N:O,2,0)</f>
        <v>PLANO DE CARGOS E CARREIRAS DOS SERVIDORES DO MINISTÉRIO PÚBLICO REFORMULADO</v>
      </c>
      <c r="W1022" s="162" t="str">
        <f aca="false">VLOOKUP(U1022,PRODUTOS!N:Q,3,0)</f>
        <v>UNIDADE</v>
      </c>
      <c r="X1022" s="162" t="n">
        <f aca="false">VLOOKUP(U1022,PRODUTOS!N:Q,4,0)</f>
        <v>1</v>
      </c>
      <c r="Y1022" s="165" t="n">
        <f aca="false">X1022/T1022</f>
        <v>1</v>
      </c>
      <c r="Z1022" s="162"/>
      <c r="AA1022" s="162"/>
      <c r="AB1022" s="162"/>
    </row>
    <row r="1023" customFormat="false" ht="15" hidden="false" customHeight="false" outlineLevel="0" collapsed="false">
      <c r="A1023" s="43" t="n">
        <v>82</v>
      </c>
      <c r="B1023" s="1" t="s">
        <v>1958</v>
      </c>
      <c r="C1023" s="1" t="n">
        <v>1651</v>
      </c>
      <c r="D1023" s="1" t="n">
        <v>25101</v>
      </c>
      <c r="E1023" s="114" t="s">
        <v>1947</v>
      </c>
      <c r="F1023" s="162" t="n">
        <v>715724489</v>
      </c>
      <c r="G1023" s="0" t="s">
        <v>1971</v>
      </c>
      <c r="H1023" s="163" t="n">
        <v>100</v>
      </c>
      <c r="I1023" s="162"/>
      <c r="J1023" s="0"/>
      <c r="K1023" s="0"/>
      <c r="L1023" s="0"/>
      <c r="M1023" s="0"/>
      <c r="N1023" s="0"/>
      <c r="O1023" s="0"/>
      <c r="P1023" s="0"/>
      <c r="Q1023" s="0"/>
      <c r="R1023" s="0"/>
      <c r="S1023" s="0"/>
      <c r="T1023" s="162" t="n">
        <f aca="false">SUM(H1023:S1023)</f>
        <v>100</v>
      </c>
      <c r="U1023" s="164" t="str">
        <f aca="false">CONCATENATE(D1023,G1023)</f>
        <v>25101PROMOTORIAS DE JUSTIÇA INTERLIGADAS PELO SISTEMA INTEGRADO DO MINISTÉRIO PÚBLICO (SIMP)</v>
      </c>
      <c r="V1023" s="162" t="str">
        <f aca="false">VLOOKUP(U1023,PRODUTOS!N:O,2,0)</f>
        <v>PROMOTORIAS DE JUSTIÇA INTERLIGADAS PELO SISTEMA INTEGRADO DO MINISTÉRIO PÚBLICO (SIMP)</v>
      </c>
      <c r="W1023" s="162" t="str">
        <f aca="false">VLOOKUP(U1023,PRODUTOS!N:Q,3,0)</f>
        <v>% EXECUTADO</v>
      </c>
      <c r="X1023" s="162" t="n">
        <f aca="false">VLOOKUP(U1023,PRODUTOS!N:Q,4,0)</f>
        <v>25</v>
      </c>
      <c r="Y1023" s="165" t="n">
        <f aca="false">X1023/T1023</f>
        <v>0.25</v>
      </c>
      <c r="Z1023" s="162"/>
      <c r="AA1023" s="162"/>
      <c r="AB1023" s="162"/>
    </row>
    <row r="1024" customFormat="false" ht="15" hidden="false" customHeight="false" outlineLevel="0" collapsed="false">
      <c r="A1024" s="43" t="n">
        <v>82</v>
      </c>
      <c r="B1024" s="1" t="s">
        <v>1958</v>
      </c>
      <c r="C1024" s="1" t="n">
        <v>1651</v>
      </c>
      <c r="D1024" s="1" t="n">
        <v>25101</v>
      </c>
      <c r="E1024" s="114" t="s">
        <v>1947</v>
      </c>
      <c r="F1024" s="162" t="n">
        <v>715724489</v>
      </c>
      <c r="G1024" s="0" t="s">
        <v>1972</v>
      </c>
      <c r="H1024" s="163" t="n">
        <v>54</v>
      </c>
      <c r="I1024" s="162"/>
      <c r="J1024" s="0"/>
      <c r="K1024" s="0"/>
      <c r="L1024" s="0"/>
      <c r="M1024" s="0"/>
      <c r="N1024" s="0"/>
      <c r="O1024" s="0"/>
      <c r="P1024" s="0"/>
      <c r="Q1024" s="0"/>
      <c r="R1024" s="0"/>
      <c r="S1024" s="0"/>
      <c r="T1024" s="162" t="n">
        <f aca="false">SUM(H1024:S1024)</f>
        <v>54</v>
      </c>
      <c r="U1024" s="164" t="str">
        <f aca="false">CONCATENATE(D1024,G1024)</f>
        <v>25101PROVIMENTO DE CARGOS DE PROMOTOR DE JUSTIÇA SUBSTITUTO</v>
      </c>
      <c r="V1024" s="162" t="str">
        <f aca="false">VLOOKUP(U1024,PRODUTOS!N:O,2,0)</f>
        <v>PROVIMENTO DE CARGOS DE PROMOTOR DE JUSTIÇA SUBSTITUTO</v>
      </c>
      <c r="W1024" s="162" t="str">
        <f aca="false">VLOOKUP(U1024,PRODUTOS!N:Q,3,0)</f>
        <v>VAGAS</v>
      </c>
      <c r="X1024" s="162" t="n">
        <f aca="false">VLOOKUP(U1024,PRODUTOS!N:Q,4,0)</f>
        <v>15</v>
      </c>
      <c r="Y1024" s="165" t="n">
        <f aca="false">X1024/T1024</f>
        <v>0.277777777777778</v>
      </c>
      <c r="Z1024" s="162"/>
      <c r="AA1024" s="162"/>
      <c r="AB1024" s="162"/>
    </row>
    <row r="1025" customFormat="false" ht="15" hidden="false" customHeight="false" outlineLevel="0" collapsed="false">
      <c r="A1025" s="43" t="n">
        <v>82</v>
      </c>
      <c r="B1025" s="1" t="s">
        <v>1979</v>
      </c>
      <c r="C1025" s="1" t="n">
        <v>2485</v>
      </c>
      <c r="D1025" s="1" t="n">
        <v>25101</v>
      </c>
      <c r="E1025" s="114" t="s">
        <v>1947</v>
      </c>
      <c r="F1025" s="162" t="n">
        <v>26740000</v>
      </c>
      <c r="G1025" s="0" t="s">
        <v>1980</v>
      </c>
      <c r="H1025" s="163" t="n">
        <v>150000</v>
      </c>
      <c r="I1025" s="162"/>
      <c r="J1025" s="0"/>
      <c r="K1025" s="0"/>
      <c r="L1025" s="0"/>
      <c r="M1025" s="0"/>
      <c r="N1025" s="0"/>
      <c r="O1025" s="0"/>
      <c r="P1025" s="0"/>
      <c r="Q1025" s="0"/>
      <c r="R1025" s="0"/>
      <c r="S1025" s="0"/>
      <c r="T1025" s="162" t="n">
        <f aca="false">SUM(H1025:S1025)</f>
        <v>150000</v>
      </c>
      <c r="U1025" s="164" t="str">
        <f aca="false">CONCATENATE(D1025,G1025)</f>
        <v>25101REFORMA E AMPLIAÇÃO DE SEDES REALIZADA</v>
      </c>
      <c r="V1025" s="162" t="str">
        <f aca="false">VLOOKUP(U1025,PRODUTOS!N:O,2,0)</f>
        <v>REFORMA E AMPLIAÇÃO DE SEDES REALIZADA</v>
      </c>
      <c r="W1025" s="162" t="str">
        <f aca="false">VLOOKUP(U1025,PRODUTOS!N:Q,3,0)</f>
        <v>METROS QUADRADOS</v>
      </c>
      <c r="X1025" s="162" t="n">
        <f aca="false">VLOOKUP(U1025,PRODUTOS!N:Q,4,0)</f>
        <v>35000</v>
      </c>
      <c r="Y1025" s="165" t="n">
        <f aca="false">X1025/T1025</f>
        <v>0.233333333333333</v>
      </c>
      <c r="Z1025" s="162"/>
      <c r="AA1025" s="162"/>
      <c r="AB1025" s="162"/>
    </row>
    <row r="1026" customFormat="false" ht="15" hidden="false" customHeight="false" outlineLevel="0" collapsed="false">
      <c r="A1026" s="43" t="n">
        <v>82</v>
      </c>
      <c r="B1026" s="1" t="s">
        <v>1979</v>
      </c>
      <c r="C1026" s="1" t="n">
        <v>2485</v>
      </c>
      <c r="D1026" s="1" t="n">
        <v>25101</v>
      </c>
      <c r="E1026" s="114" t="s">
        <v>1947</v>
      </c>
      <c r="F1026" s="162" t="n">
        <v>26740000</v>
      </c>
      <c r="G1026" s="0" t="s">
        <v>1981</v>
      </c>
      <c r="H1026" s="163" t="n">
        <v>6</v>
      </c>
      <c r="I1026" s="162"/>
      <c r="J1026" s="0"/>
      <c r="K1026" s="0"/>
      <c r="L1026" s="0"/>
      <c r="M1026" s="0"/>
      <c r="N1026" s="0"/>
      <c r="O1026" s="0"/>
      <c r="P1026" s="0"/>
      <c r="Q1026" s="0"/>
      <c r="R1026" s="0"/>
      <c r="S1026" s="0"/>
      <c r="T1026" s="162" t="n">
        <f aca="false">SUM(H1026:S1026)</f>
        <v>6</v>
      </c>
      <c r="U1026" s="164" t="str">
        <f aca="false">CONCATENATE(D1026,G1026)</f>
        <v>25101SEDES PRÓPRIAS NO INTERIOR DO ESTADO CONSTRUÍDAS</v>
      </c>
      <c r="V1026" s="162" t="str">
        <f aca="false">VLOOKUP(U1026,PRODUTOS!N:O,2,0)</f>
        <v>SEDES PRÓPRIAS NO INTERIOR DO ESTADO CONSTRUÍDAS</v>
      </c>
      <c r="W1026" s="162" t="str">
        <f aca="false">VLOOKUP(U1026,PRODUTOS!N:Q,3,0)</f>
        <v>OBRA</v>
      </c>
      <c r="X1026" s="162" t="n">
        <f aca="false">VLOOKUP(U1026,PRODUTOS!N:Q,4,0)</f>
        <v>1</v>
      </c>
      <c r="Y1026" s="165" t="n">
        <f aca="false">X1026/T1026</f>
        <v>0.166666666666667</v>
      </c>
      <c r="Z1026" s="162"/>
      <c r="AA1026" s="162"/>
      <c r="AB1026" s="162"/>
    </row>
    <row r="1027" customFormat="false" ht="15" hidden="false" customHeight="false" outlineLevel="0" collapsed="false">
      <c r="A1027" s="43" t="n">
        <v>82</v>
      </c>
      <c r="B1027" s="1" t="s">
        <v>1954</v>
      </c>
      <c r="C1027" s="1" t="n">
        <v>1519</v>
      </c>
      <c r="D1027" s="1" t="n">
        <v>25101</v>
      </c>
      <c r="E1027" s="114" t="s">
        <v>1947</v>
      </c>
      <c r="F1027" s="162" t="n">
        <v>800000</v>
      </c>
      <c r="G1027" s="0" t="s">
        <v>254</v>
      </c>
      <c r="H1027" s="163" t="n">
        <v>100</v>
      </c>
      <c r="I1027" s="162"/>
      <c r="J1027" s="0"/>
      <c r="K1027" s="0"/>
      <c r="L1027" s="0"/>
      <c r="M1027" s="0"/>
      <c r="N1027" s="0"/>
      <c r="O1027" s="0"/>
      <c r="P1027" s="0"/>
      <c r="Q1027" s="0"/>
      <c r="R1027" s="0"/>
      <c r="S1027" s="0"/>
      <c r="T1027" s="162" t="n">
        <f aca="false">SUM(H1027:S1027)</f>
        <v>100</v>
      </c>
      <c r="U1027" s="164" t="str">
        <f aca="false">CONCATENATE(D1027,G1027)</f>
        <v>25101SERVIDORES CAPACITADOS</v>
      </c>
      <c r="V1027" s="162" t="str">
        <f aca="false">VLOOKUP(U1027,PRODUTOS!N:O,2,0)</f>
        <v>SERVIDORES CAPACITADOS</v>
      </c>
      <c r="W1027" s="162" t="str">
        <f aca="false">VLOOKUP(U1027,PRODUTOS!N:Q,3,0)</f>
        <v>PERCENTAGEM</v>
      </c>
      <c r="X1027" s="162" t="n">
        <f aca="false">VLOOKUP(U1027,PRODUTOS!N:Q,4,0)</f>
        <v>30</v>
      </c>
      <c r="Y1027" s="165" t="n">
        <f aca="false">X1027/T1027</f>
        <v>0.3</v>
      </c>
      <c r="Z1027" s="162"/>
      <c r="AA1027" s="162"/>
      <c r="AB1027" s="162"/>
    </row>
    <row r="1028" customFormat="false" ht="15" hidden="false" customHeight="false" outlineLevel="0" collapsed="false">
      <c r="A1028" s="43" t="n">
        <v>82</v>
      </c>
      <c r="B1028" s="1" t="s">
        <v>1958</v>
      </c>
      <c r="C1028" s="1" t="n">
        <v>1651</v>
      </c>
      <c r="D1028" s="1" t="n">
        <v>25101</v>
      </c>
      <c r="E1028" s="114" t="s">
        <v>1947</v>
      </c>
      <c r="F1028" s="162" t="n">
        <v>715724489</v>
      </c>
      <c r="G1028" s="0" t="s">
        <v>1973</v>
      </c>
      <c r="H1028" s="163" t="n">
        <v>30</v>
      </c>
      <c r="I1028" s="162"/>
      <c r="J1028" s="0"/>
      <c r="K1028" s="0"/>
      <c r="L1028" s="0"/>
      <c r="M1028" s="0"/>
      <c r="N1028" s="0"/>
      <c r="O1028" s="0"/>
      <c r="P1028" s="0"/>
      <c r="Q1028" s="0"/>
      <c r="R1028" s="0"/>
      <c r="S1028" s="0"/>
      <c r="T1028" s="162" t="n">
        <f aca="false">SUM(H1028:S1028)</f>
        <v>30</v>
      </c>
      <c r="U1028" s="164" t="str">
        <f aca="false">CONCATENATE(D1028,G1028)</f>
        <v>25101SOFTWARE/SISTEMA QUALIFICADO/IMPLANTADO/IMPLEMENTADO</v>
      </c>
      <c r="V1028" s="162" t="str">
        <f aca="false">VLOOKUP(U1028,PRODUTOS!N:O,2,0)</f>
        <v>SOFTWARE/SISTEMA QUALIFICADO/IMPLANTADO/IMPLEMENTADO</v>
      </c>
      <c r="W1028" s="162" t="str">
        <f aca="false">VLOOKUP(U1028,PRODUTOS!N:Q,3,0)</f>
        <v>UNIDADE</v>
      </c>
      <c r="X1028" s="162" t="n">
        <f aca="false">VLOOKUP(U1028,PRODUTOS!N:Q,4,0)</f>
        <v>10</v>
      </c>
      <c r="Y1028" s="165" t="n">
        <f aca="false">X1028/T1028</f>
        <v>0.333333333333333</v>
      </c>
      <c r="Z1028" s="162"/>
      <c r="AA1028" s="162"/>
      <c r="AB1028" s="162"/>
    </row>
    <row r="1029" customFormat="false" ht="15" hidden="false" customHeight="false" outlineLevel="0" collapsed="false">
      <c r="A1029" s="43" t="n">
        <v>82</v>
      </c>
      <c r="B1029" s="1" t="s">
        <v>1958</v>
      </c>
      <c r="C1029" s="1" t="n">
        <v>1651</v>
      </c>
      <c r="D1029" s="1" t="n">
        <v>25101</v>
      </c>
      <c r="E1029" s="114" t="s">
        <v>1947</v>
      </c>
      <c r="F1029" s="162" t="n">
        <v>715724489</v>
      </c>
      <c r="G1029" s="0" t="s">
        <v>1974</v>
      </c>
      <c r="H1029" s="163" t="n">
        <v>20</v>
      </c>
      <c r="I1029" s="162"/>
      <c r="J1029" s="0"/>
      <c r="K1029" s="0"/>
      <c r="L1029" s="0"/>
      <c r="M1029" s="0"/>
      <c r="N1029" s="0"/>
      <c r="O1029" s="0"/>
      <c r="P1029" s="0"/>
      <c r="Q1029" s="0"/>
      <c r="R1029" s="0"/>
      <c r="S1029" s="0"/>
      <c r="T1029" s="162" t="n">
        <f aca="false">SUM(H1029:S1029)</f>
        <v>20</v>
      </c>
      <c r="U1029" s="164" t="str">
        <f aca="false">CONCATENATE(D1029,G1029)</f>
        <v>25101VEICULOS AUTOMOTORES ADQUIRIDOS</v>
      </c>
      <c r="V1029" s="162" t="str">
        <f aca="false">VLOOKUP(U1029,PRODUTOS!N:O,2,0)</f>
        <v>VEICULOS AUTOMOTORES ADQUIRIDOS</v>
      </c>
      <c r="W1029" s="162" t="str">
        <f aca="false">VLOOKUP(U1029,PRODUTOS!N:Q,3,0)</f>
        <v>UNIDADE</v>
      </c>
      <c r="X1029" s="162" t="n">
        <f aca="false">VLOOKUP(U1029,PRODUTOS!N:Q,4,0)</f>
        <v>5</v>
      </c>
      <c r="Y1029" s="165" t="n">
        <f aca="false">X1029/T1029</f>
        <v>0.25</v>
      </c>
      <c r="Z1029" s="162"/>
      <c r="AA1029" s="162"/>
      <c r="AB1029" s="162"/>
    </row>
    <row r="1030" customFormat="false" ht="15" hidden="false" customHeight="false" outlineLevel="0" collapsed="false">
      <c r="A1030" s="43" t="n">
        <v>82</v>
      </c>
      <c r="B1030" s="1" t="s">
        <v>1954</v>
      </c>
      <c r="C1030" s="1" t="n">
        <v>1519</v>
      </c>
      <c r="D1030" s="1" t="str">
        <f aca="false">LEFT(E1:E1030,5)</f>
        <v>25101</v>
      </c>
      <c r="E1030" s="114" t="s">
        <v>1947</v>
      </c>
      <c r="F1030" s="162" t="n">
        <v>800000</v>
      </c>
      <c r="G1030" s="0" t="s">
        <v>3691</v>
      </c>
      <c r="H1030" s="163" t="n">
        <v>1</v>
      </c>
      <c r="I1030" s="162"/>
      <c r="J1030" s="0"/>
      <c r="K1030" s="0"/>
      <c r="L1030" s="0"/>
      <c r="M1030" s="0"/>
      <c r="N1030" s="0"/>
      <c r="O1030" s="0"/>
      <c r="P1030" s="0"/>
      <c r="Q1030" s="0"/>
      <c r="R1030" s="0"/>
      <c r="S1030" s="0"/>
      <c r="T1030" s="162" t="n">
        <f aca="false">SUM(H1030:S1030)</f>
        <v>1</v>
      </c>
      <c r="U1030" s="164" t="str">
        <f aca="false">CONCATENATE(D1030,G1030)</f>
        <v>25101BIBLIOTECA ESTRUTURADA</v>
      </c>
      <c r="V1030" s="162" t="e">
        <f aca="false">VLOOKUP(U1030,PRODUTOS!N:O,2,0)</f>
        <v>#N/A</v>
      </c>
      <c r="W1030" s="162" t="e">
        <f aca="false">VLOOKUP(U1030,PRODUTOS!N:Q,3,0)</f>
        <v>#N/A</v>
      </c>
      <c r="X1030" s="162" t="e">
        <f aca="false">VLOOKUP(U1030,PRODUTOS!N:Q,4,0)</f>
        <v>#N/A</v>
      </c>
      <c r="Y1030" s="165" t="e">
        <f aca="false">X1030/T1030</f>
        <v>#N/A</v>
      </c>
      <c r="Z1030" s="162"/>
      <c r="AA1030" s="162"/>
      <c r="AB1030" s="162"/>
    </row>
    <row r="1031" customFormat="false" ht="15" hidden="false" customHeight="false" outlineLevel="0" collapsed="false">
      <c r="A1031" s="43" t="n">
        <v>82</v>
      </c>
      <c r="B1031" s="1" t="s">
        <v>1982</v>
      </c>
      <c r="C1031" s="1" t="n">
        <v>1598</v>
      </c>
      <c r="D1031" s="1" t="str">
        <f aca="false">LEFT(E1:E1031,5)</f>
        <v>25101</v>
      </c>
      <c r="E1031" s="114" t="s">
        <v>1947</v>
      </c>
      <c r="F1031" s="162" t="n">
        <v>17200000</v>
      </c>
      <c r="G1031" s="0" t="s">
        <v>3692</v>
      </c>
      <c r="H1031" s="163" t="n">
        <v>1</v>
      </c>
      <c r="I1031" s="162"/>
      <c r="J1031" s="0"/>
      <c r="K1031" s="0"/>
      <c r="L1031" s="0"/>
      <c r="M1031" s="0"/>
      <c r="N1031" s="0"/>
      <c r="O1031" s="0"/>
      <c r="P1031" s="0"/>
      <c r="Q1031" s="0"/>
      <c r="R1031" s="0"/>
      <c r="S1031" s="0"/>
      <c r="T1031" s="162" t="n">
        <f aca="false">SUM(H1031:S1031)</f>
        <v>1</v>
      </c>
      <c r="U1031" s="164" t="str">
        <f aca="false">CONCATENATE(D1031,G1031)</f>
        <v>25101GABINETE DE SEGURANÇA INSTITUCIONAL IMPLANTADO</v>
      </c>
      <c r="V1031" s="162" t="e">
        <f aca="false">VLOOKUP(U1031,PRODUTOS!N:O,2,0)</f>
        <v>#N/A</v>
      </c>
      <c r="W1031" s="162" t="e">
        <f aca="false">VLOOKUP(U1031,PRODUTOS!N:Q,3,0)</f>
        <v>#N/A</v>
      </c>
      <c r="X1031" s="162" t="e">
        <f aca="false">VLOOKUP(U1031,PRODUTOS!N:Q,4,0)</f>
        <v>#N/A</v>
      </c>
      <c r="Y1031" s="165" t="e">
        <f aca="false">X1031/T1031</f>
        <v>#N/A</v>
      </c>
      <c r="Z1031" s="162"/>
      <c r="AA1031" s="162"/>
      <c r="AB1031" s="162"/>
    </row>
    <row r="1032" customFormat="false" ht="15" hidden="false" customHeight="false" outlineLevel="0" collapsed="false">
      <c r="A1032" s="43" t="n">
        <v>82</v>
      </c>
      <c r="B1032" s="1" t="s">
        <v>1982</v>
      </c>
      <c r="C1032" s="1" t="n">
        <v>1598</v>
      </c>
      <c r="D1032" s="1" t="str">
        <f aca="false">LEFT(E1:E1032,5)</f>
        <v>25101</v>
      </c>
      <c r="E1032" s="114" t="s">
        <v>1947</v>
      </c>
      <c r="F1032" s="162" t="n">
        <v>17200000</v>
      </c>
      <c r="G1032" s="0" t="s">
        <v>3693</v>
      </c>
      <c r="H1032" s="163" t="n">
        <v>25</v>
      </c>
      <c r="I1032" s="162"/>
      <c r="J1032" s="0"/>
      <c r="K1032" s="0"/>
      <c r="L1032" s="0"/>
      <c r="M1032" s="0"/>
      <c r="N1032" s="0"/>
      <c r="O1032" s="0"/>
      <c r="P1032" s="0"/>
      <c r="Q1032" s="0"/>
      <c r="R1032" s="0"/>
      <c r="S1032" s="0"/>
      <c r="T1032" s="162" t="n">
        <f aca="false">SUM(H1032:S1032)</f>
        <v>25</v>
      </c>
      <c r="U1032" s="164" t="str">
        <f aca="false">CONCATENATE(D1032,G1032)</f>
        <v>25101PROFISSIONAL DE SEGURANÇA ARMADA CONTRATADO</v>
      </c>
      <c r="V1032" s="162" t="e">
        <f aca="false">VLOOKUP(U1032,PRODUTOS!N:O,2,0)</f>
        <v>#N/A</v>
      </c>
      <c r="W1032" s="162" t="e">
        <f aca="false">VLOOKUP(U1032,PRODUTOS!N:Q,3,0)</f>
        <v>#N/A</v>
      </c>
      <c r="X1032" s="162" t="e">
        <f aca="false">VLOOKUP(U1032,PRODUTOS!N:Q,4,0)</f>
        <v>#N/A</v>
      </c>
      <c r="Y1032" s="165" t="e">
        <f aca="false">X1032/T1032</f>
        <v>#N/A</v>
      </c>
      <c r="Z1032" s="162"/>
      <c r="AA1032" s="162"/>
      <c r="AB1032" s="162"/>
    </row>
    <row r="1033" customFormat="false" ht="15" hidden="false" customHeight="false" outlineLevel="0" collapsed="false">
      <c r="A1033" s="43" t="n">
        <v>82</v>
      </c>
      <c r="B1033" s="1" t="s">
        <v>1979</v>
      </c>
      <c r="C1033" s="1" t="n">
        <v>2485</v>
      </c>
      <c r="D1033" s="1" t="str">
        <f aca="false">LEFT(E1:E1033,5)</f>
        <v>25101</v>
      </c>
      <c r="E1033" s="114" t="s">
        <v>1947</v>
      </c>
      <c r="F1033" s="162" t="n">
        <v>26740000</v>
      </c>
      <c r="G1033" s="0" t="s">
        <v>3694</v>
      </c>
      <c r="H1033" s="163" t="n">
        <v>100</v>
      </c>
      <c r="I1033" s="162"/>
      <c r="J1033" s="0"/>
      <c r="K1033" s="0"/>
      <c r="L1033" s="0"/>
      <c r="M1033" s="0"/>
      <c r="N1033" s="0"/>
      <c r="O1033" s="0"/>
      <c r="P1033" s="0"/>
      <c r="Q1033" s="0"/>
      <c r="R1033" s="0"/>
      <c r="S1033" s="0"/>
      <c r="T1033" s="162" t="n">
        <f aca="false">SUM(H1033:S1033)</f>
        <v>100</v>
      </c>
      <c r="U1033" s="164" t="str">
        <f aca="false">CONCATENATE(D1033,G1033)</f>
        <v>25101OBRAS PÚBLICAS EXECUTADAS/FISCALIZADAS</v>
      </c>
      <c r="V1033" s="162" t="e">
        <f aca="false">VLOOKUP(U1033,PRODUTOS!N:O,2,0)</f>
        <v>#N/A</v>
      </c>
      <c r="W1033" s="162" t="e">
        <f aca="false">VLOOKUP(U1033,PRODUTOS!N:Q,3,0)</f>
        <v>#N/A</v>
      </c>
      <c r="X1033" s="162" t="e">
        <f aca="false">VLOOKUP(U1033,PRODUTOS!N:Q,4,0)</f>
        <v>#N/A</v>
      </c>
      <c r="Y1033" s="165" t="e">
        <f aca="false">X1033/T1033</f>
        <v>#N/A</v>
      </c>
      <c r="Z1033" s="162"/>
      <c r="AA1033" s="162"/>
      <c r="AB1033" s="162"/>
    </row>
    <row r="1034" customFormat="false" ht="15" hidden="false" customHeight="false" outlineLevel="0" collapsed="false">
      <c r="A1034" s="43" t="n">
        <v>82</v>
      </c>
      <c r="B1034" s="1" t="s">
        <v>1979</v>
      </c>
      <c r="C1034" s="1" t="n">
        <v>2485</v>
      </c>
      <c r="D1034" s="1" t="str">
        <f aca="false">LEFT(E1:E1034,5)</f>
        <v>25101</v>
      </c>
      <c r="E1034" s="114" t="s">
        <v>1947</v>
      </c>
      <c r="F1034" s="162" t="n">
        <v>26740000</v>
      </c>
      <c r="G1034" s="0" t="s">
        <v>3695</v>
      </c>
      <c r="H1034" s="163" t="n">
        <v>100</v>
      </c>
      <c r="I1034" s="162"/>
      <c r="J1034" s="0"/>
      <c r="K1034" s="0"/>
      <c r="L1034" s="0"/>
      <c r="M1034" s="0"/>
      <c r="N1034" s="0"/>
      <c r="O1034" s="0"/>
      <c r="P1034" s="0"/>
      <c r="Q1034" s="0"/>
      <c r="R1034" s="0"/>
      <c r="S1034" s="0"/>
      <c r="T1034" s="162" t="n">
        <f aca="false">SUM(H1034:S1034)</f>
        <v>100</v>
      </c>
      <c r="U1034" s="164" t="str">
        <f aca="false">CONCATENATE(D1034,G1034)</f>
        <v>25101PROJETOS DE ARQUITETURA E ENGENHARIA DE OBRAS PÚBLICAS ELABORADOS</v>
      </c>
      <c r="V1034" s="162" t="e">
        <f aca="false">VLOOKUP(U1034,PRODUTOS!N:O,2,0)</f>
        <v>#N/A</v>
      </c>
      <c r="W1034" s="162" t="e">
        <f aca="false">VLOOKUP(U1034,PRODUTOS!N:Q,3,0)</f>
        <v>#N/A</v>
      </c>
      <c r="X1034" s="162" t="e">
        <f aca="false">VLOOKUP(U1034,PRODUTOS!N:Q,4,0)</f>
        <v>#N/A</v>
      </c>
      <c r="Y1034" s="165" t="e">
        <f aca="false">X1034/T1034</f>
        <v>#N/A</v>
      </c>
      <c r="Z1034" s="162"/>
      <c r="AA1034" s="162"/>
      <c r="AB1034" s="162"/>
    </row>
    <row r="1035" customFormat="false" ht="15" hidden="false" customHeight="false" outlineLevel="0" collapsed="false">
      <c r="A1035" s="43" t="n">
        <v>82</v>
      </c>
      <c r="B1035" s="1" t="s">
        <v>1979</v>
      </c>
      <c r="C1035" s="1" t="n">
        <v>2485</v>
      </c>
      <c r="D1035" s="1" t="str">
        <f aca="false">LEFT(E1:E1035,5)</f>
        <v>25101</v>
      </c>
      <c r="E1035" s="114" t="s">
        <v>1947</v>
      </c>
      <c r="F1035" s="162" t="n">
        <v>26740000</v>
      </c>
      <c r="G1035" s="0" t="s">
        <v>3696</v>
      </c>
      <c r="H1035" s="166"/>
      <c r="I1035" s="162"/>
      <c r="J1035" s="0"/>
      <c r="K1035" s="0"/>
      <c r="L1035" s="162" t="n">
        <v>1</v>
      </c>
      <c r="M1035" s="0"/>
      <c r="N1035" s="0"/>
      <c r="O1035" s="0"/>
      <c r="P1035" s="0"/>
      <c r="Q1035" s="0"/>
      <c r="R1035" s="0"/>
      <c r="S1035" s="0"/>
      <c r="T1035" s="162" t="n">
        <f aca="false">SUM(H1035:S1035)</f>
        <v>1</v>
      </c>
      <c r="U1035" s="164" t="str">
        <f aca="false">CONCATENATE(D1035,G1035)</f>
        <v>25101EDIFICAÇÃO-SEDE DO MPPI EM TERESINA CONSTRUIDA</v>
      </c>
      <c r="V1035" s="162" t="e">
        <f aca="false">VLOOKUP(U1035,PRODUTOS!N:O,2,0)</f>
        <v>#N/A</v>
      </c>
      <c r="W1035" s="162" t="e">
        <f aca="false">VLOOKUP(U1035,PRODUTOS!N:Q,3,0)</f>
        <v>#N/A</v>
      </c>
      <c r="X1035" s="162" t="e">
        <f aca="false">VLOOKUP(U1035,PRODUTOS!N:Q,4,0)</f>
        <v>#N/A</v>
      </c>
      <c r="Y1035" s="165" t="e">
        <f aca="false">X1035/T1035</f>
        <v>#N/A</v>
      </c>
      <c r="Z1035" s="162"/>
      <c r="AA1035" s="162"/>
      <c r="AB1035" s="162"/>
    </row>
    <row r="1036" customFormat="false" ht="15" hidden="false" customHeight="false" outlineLevel="0" collapsed="false">
      <c r="A1036" s="43" t="n">
        <v>83</v>
      </c>
      <c r="B1036" s="1" t="s">
        <v>1985</v>
      </c>
      <c r="C1036" s="1" t="n">
        <v>1550</v>
      </c>
      <c r="D1036" s="1" t="n">
        <v>25101</v>
      </c>
      <c r="E1036" s="114" t="s">
        <v>1947</v>
      </c>
      <c r="F1036" s="162" t="n">
        <v>35000000</v>
      </c>
      <c r="G1036" s="0" t="s">
        <v>1986</v>
      </c>
      <c r="H1036" s="163" t="n">
        <v>50</v>
      </c>
      <c r="I1036" s="162"/>
      <c r="J1036" s="0"/>
      <c r="K1036" s="0"/>
      <c r="L1036" s="0"/>
      <c r="M1036" s="0"/>
      <c r="N1036" s="0"/>
      <c r="O1036" s="0"/>
      <c r="P1036" s="0"/>
      <c r="Q1036" s="0"/>
      <c r="R1036" s="0"/>
      <c r="S1036" s="0"/>
      <c r="T1036" s="162" t="n">
        <f aca="false">SUM(H1036:S1036)</f>
        <v>50</v>
      </c>
      <c r="U1036" s="164" t="str">
        <f aca="false">CONCATENATE(D1036,G1036)</f>
        <v>25101CAMPANHAS EDUCATIVAS REALIZADAS</v>
      </c>
      <c r="V1036" s="162" t="str">
        <f aca="false">VLOOKUP(U1036,PRODUTOS!N:O,2,0)</f>
        <v>CAMPANHAS EDUCATIVAS REALIZADAS</v>
      </c>
      <c r="W1036" s="162" t="str">
        <f aca="false">VLOOKUP(U1036,PRODUTOS!N:Q,3,0)</f>
        <v>UNIDADE</v>
      </c>
      <c r="X1036" s="162" t="n">
        <f aca="false">VLOOKUP(U1036,PRODUTOS!N:Q,4,0)</f>
        <v>15</v>
      </c>
      <c r="Y1036" s="165" t="n">
        <f aca="false">X1036/T1036</f>
        <v>0.3</v>
      </c>
      <c r="Z1036" s="162"/>
      <c r="AA1036" s="162"/>
      <c r="AB1036" s="162"/>
    </row>
    <row r="1037" customFormat="false" ht="15" hidden="false" customHeight="false" outlineLevel="0" collapsed="false">
      <c r="A1037" s="43" t="n">
        <v>83</v>
      </c>
      <c r="B1037" s="1" t="s">
        <v>1991</v>
      </c>
      <c r="C1037" s="1" t="n">
        <v>1561</v>
      </c>
      <c r="D1037" s="1" t="n">
        <v>25101</v>
      </c>
      <c r="E1037" s="114" t="s">
        <v>1947</v>
      </c>
      <c r="F1037" s="162" t="n">
        <v>4200000</v>
      </c>
      <c r="G1037" s="0" t="s">
        <v>1967</v>
      </c>
      <c r="H1037" s="163" t="n">
        <v>20</v>
      </c>
      <c r="I1037" s="162"/>
      <c r="J1037" s="0"/>
      <c r="K1037" s="0"/>
      <c r="L1037" s="0"/>
      <c r="M1037" s="0"/>
      <c r="N1037" s="0"/>
      <c r="O1037" s="0"/>
      <c r="P1037" s="0"/>
      <c r="Q1037" s="0"/>
      <c r="R1037" s="0"/>
      <c r="S1037" s="0"/>
      <c r="T1037" s="162" t="n">
        <f aca="false">SUM(H1037:S1037)</f>
        <v>20</v>
      </c>
      <c r="U1037" s="164" t="str">
        <f aca="false">CONCATENATE(D1037,G1037)</f>
        <v>25101EQUIPAMENTO DE TECNOLOGIA DA INFORMAÇÃO ADQUIRIDO</v>
      </c>
      <c r="V1037" s="162" t="str">
        <f aca="false">VLOOKUP(U1037,PRODUTOS!N:O,2,0)</f>
        <v>EQUIPAMENTO DE TECNOLOGIA DA INFORMAÇÃO ADQUIRIDO</v>
      </c>
      <c r="W1037" s="162" t="str">
        <f aca="false">VLOOKUP(U1037,PRODUTOS!N:Q,3,0)</f>
        <v>EQUIPAMENTOS</v>
      </c>
      <c r="X1037" s="162" t="n">
        <f aca="false">VLOOKUP(U1037,PRODUTOS!N:Q,4,0)</f>
        <v>250</v>
      </c>
      <c r="Y1037" s="165" t="n">
        <f aca="false">X1037/T1037</f>
        <v>12.5</v>
      </c>
      <c r="Z1037" s="162"/>
      <c r="AA1037" s="162"/>
      <c r="AB1037" s="162"/>
    </row>
    <row r="1038" customFormat="false" ht="15" hidden="false" customHeight="false" outlineLevel="0" collapsed="false">
      <c r="A1038" s="43" t="n">
        <v>83</v>
      </c>
      <c r="B1038" s="1" t="s">
        <v>1993</v>
      </c>
      <c r="C1038" s="1" t="n">
        <v>1646</v>
      </c>
      <c r="D1038" s="1" t="n">
        <v>25101</v>
      </c>
      <c r="E1038" s="114" t="s">
        <v>1947</v>
      </c>
      <c r="F1038" s="162" t="n">
        <v>42800000</v>
      </c>
      <c r="G1038" s="0" t="s">
        <v>1994</v>
      </c>
      <c r="H1038" s="166"/>
      <c r="I1038" s="162" t="n">
        <v>1</v>
      </c>
      <c r="J1038" s="0" t="n">
        <v>1</v>
      </c>
      <c r="K1038" s="0" t="n">
        <v>1</v>
      </c>
      <c r="L1038" s="0" t="n">
        <v>1</v>
      </c>
      <c r="M1038" s="0" t="n">
        <v>1</v>
      </c>
      <c r="N1038" s="0" t="n">
        <v>1</v>
      </c>
      <c r="O1038" s="0" t="n">
        <v>1</v>
      </c>
      <c r="P1038" s="0" t="n">
        <v>1</v>
      </c>
      <c r="Q1038" s="0" t="n">
        <v>1</v>
      </c>
      <c r="R1038" s="0" t="n">
        <v>1</v>
      </c>
      <c r="S1038" s="0" t="n">
        <v>1</v>
      </c>
      <c r="T1038" s="162" t="n">
        <f aca="false">SUM(H1038:S1038)</f>
        <v>11</v>
      </c>
      <c r="U1038" s="164" t="str">
        <f aca="false">CONCATENATE(D1038,G1038)</f>
        <v>25101NÚCLEOS REGIONAIS DE PROMOTORIAS DE JUSTIÇA INSTALADOS</v>
      </c>
      <c r="V1038" s="162" t="str">
        <f aca="false">VLOOKUP(U1038,PRODUTOS!N:O,2,0)</f>
        <v>NÚCLEOS REGIONAIS DE PROMOTORIAS DE JUSTIÇA INSTALADOS</v>
      </c>
      <c r="W1038" s="162" t="str">
        <f aca="false">VLOOKUP(U1038,PRODUTOS!N:Q,3,0)</f>
        <v>UNIDADE</v>
      </c>
      <c r="X1038" s="162" t="n">
        <f aca="false">VLOOKUP(U1038,PRODUTOS!N:Q,4,0)</f>
        <v>3</v>
      </c>
      <c r="Y1038" s="165" t="n">
        <f aca="false">X1038/T1038</f>
        <v>0.272727272727273</v>
      </c>
      <c r="Z1038" s="162"/>
      <c r="AA1038" s="162"/>
      <c r="AB1038" s="162"/>
    </row>
    <row r="1039" customFormat="false" ht="15" hidden="false" customHeight="false" outlineLevel="0" collapsed="false">
      <c r="A1039" s="43" t="n">
        <v>83</v>
      </c>
      <c r="B1039" s="1" t="s">
        <v>1993</v>
      </c>
      <c r="C1039" s="1" t="n">
        <v>1646</v>
      </c>
      <c r="D1039" s="1" t="n">
        <v>25101</v>
      </c>
      <c r="E1039" s="114" t="s">
        <v>1947</v>
      </c>
      <c r="F1039" s="162" t="n">
        <v>42800000</v>
      </c>
      <c r="G1039" s="0" t="s">
        <v>1995</v>
      </c>
      <c r="H1039" s="163" t="n">
        <v>100</v>
      </c>
      <c r="I1039" s="162"/>
      <c r="J1039" s="0"/>
      <c r="K1039" s="0"/>
      <c r="L1039" s="0"/>
      <c r="M1039" s="0"/>
      <c r="N1039" s="0"/>
      <c r="O1039" s="0"/>
      <c r="P1039" s="0"/>
      <c r="Q1039" s="0"/>
      <c r="R1039" s="0"/>
      <c r="S1039" s="0"/>
      <c r="T1039" s="162" t="n">
        <f aca="false">SUM(H1039:S1039)</f>
        <v>100</v>
      </c>
      <c r="U1039" s="164" t="str">
        <f aca="false">CONCATENATE(D1039,G1039)</f>
        <v>25101PROCESSOS E ROTINAS PADRONIZADOS</v>
      </c>
      <c r="V1039" s="162" t="str">
        <f aca="false">VLOOKUP(U1039,PRODUTOS!N:O,2,0)</f>
        <v>PROCESSOS E ROTINAS PADRONIZADOS</v>
      </c>
      <c r="W1039" s="162" t="str">
        <f aca="false">VLOOKUP(U1039,PRODUTOS!N:Q,3,0)</f>
        <v>PERCENTAGEM</v>
      </c>
      <c r="X1039" s="162" t="n">
        <f aca="false">VLOOKUP(U1039,PRODUTOS!N:Q,4,0)</f>
        <v>25</v>
      </c>
      <c r="Y1039" s="165" t="n">
        <f aca="false">X1039/T1039</f>
        <v>0.25</v>
      </c>
      <c r="Z1039" s="162"/>
      <c r="AA1039" s="162"/>
      <c r="AB1039" s="162"/>
    </row>
    <row r="1040" customFormat="false" ht="15" hidden="false" customHeight="false" outlineLevel="0" collapsed="false">
      <c r="A1040" s="43" t="n">
        <v>83</v>
      </c>
      <c r="B1040" s="1" t="s">
        <v>1985</v>
      </c>
      <c r="C1040" s="1" t="n">
        <v>1550</v>
      </c>
      <c r="D1040" s="1" t="n">
        <v>25101</v>
      </c>
      <c r="E1040" s="114" t="s">
        <v>1947</v>
      </c>
      <c r="F1040" s="162" t="n">
        <v>35000000</v>
      </c>
      <c r="G1040" s="0" t="s">
        <v>1988</v>
      </c>
      <c r="H1040" s="163" t="n">
        <v>100</v>
      </c>
      <c r="I1040" s="162"/>
      <c r="J1040" s="0"/>
      <c r="K1040" s="0"/>
      <c r="L1040" s="0"/>
      <c r="M1040" s="0"/>
      <c r="N1040" s="0"/>
      <c r="O1040" s="0"/>
      <c r="P1040" s="0"/>
      <c r="Q1040" s="0"/>
      <c r="R1040" s="0"/>
      <c r="S1040" s="0"/>
      <c r="T1040" s="162" t="n">
        <f aca="false">SUM(H1040:S1040)</f>
        <v>100</v>
      </c>
      <c r="U1040" s="164" t="str">
        <f aca="false">CONCATENATE(D1040,G1040)</f>
        <v>25101PROJETO MINISTÉRIO PÚBLICO ITINERANTE IMPLANTADO</v>
      </c>
      <c r="V1040" s="162" t="str">
        <f aca="false">VLOOKUP(U1040,PRODUTOS!N:O,2,0)</f>
        <v>PROJETO MINISTÉRIO PÚBLICO ITINERANTE IMPLANTADO</v>
      </c>
      <c r="W1040" s="162" t="str">
        <f aca="false">VLOOKUP(U1040,PRODUTOS!N:Q,3,0)</f>
        <v>PERCENTAGEM</v>
      </c>
      <c r="X1040" s="162" t="n">
        <f aca="false">VLOOKUP(U1040,PRODUTOS!N:Q,4,0)</f>
        <v>25</v>
      </c>
      <c r="Y1040" s="165" t="n">
        <f aca="false">X1040/T1040</f>
        <v>0.25</v>
      </c>
      <c r="Z1040" s="162"/>
      <c r="AA1040" s="162"/>
      <c r="AB1040" s="162"/>
    </row>
    <row r="1041" customFormat="false" ht="15" hidden="false" customHeight="false" outlineLevel="0" collapsed="false">
      <c r="A1041" s="43" t="n">
        <v>83</v>
      </c>
      <c r="B1041" s="1" t="s">
        <v>1993</v>
      </c>
      <c r="C1041" s="1" t="n">
        <v>1646</v>
      </c>
      <c r="D1041" s="1" t="n">
        <v>25101</v>
      </c>
      <c r="E1041" s="114" t="s">
        <v>1947</v>
      </c>
      <c r="F1041" s="162" t="n">
        <v>42800000</v>
      </c>
      <c r="G1041" s="0" t="s">
        <v>1996</v>
      </c>
      <c r="H1041" s="163" t="n">
        <v>4</v>
      </c>
      <c r="I1041" s="162"/>
      <c r="J1041" s="0"/>
      <c r="K1041" s="0"/>
      <c r="L1041" s="0"/>
      <c r="M1041" s="0"/>
      <c r="N1041" s="0"/>
      <c r="O1041" s="0"/>
      <c r="P1041" s="0"/>
      <c r="Q1041" s="0"/>
      <c r="R1041" s="0"/>
      <c r="S1041" s="0"/>
      <c r="T1041" s="162" t="n">
        <f aca="false">SUM(H1041:S1041)</f>
        <v>4</v>
      </c>
      <c r="U1041" s="164" t="str">
        <f aca="false">CONCATENATE(D1041,G1041)</f>
        <v>25101PROMOTORIAS DE JUSTIÇA ESPECIALIZADAS INSTALADAS</v>
      </c>
      <c r="V1041" s="162" t="str">
        <f aca="false">VLOOKUP(U1041,PRODUTOS!N:O,2,0)</f>
        <v>PROMOTORIAS DE JUSTIÇA ESPECIALIZADAS INSTALADAS</v>
      </c>
      <c r="W1041" s="162" t="str">
        <f aca="false">VLOOKUP(U1041,PRODUTOS!N:Q,3,0)</f>
        <v>UNIDADE</v>
      </c>
      <c r="X1041" s="162" t="n">
        <f aca="false">VLOOKUP(U1041,PRODUTOS!N:Q,4,0)</f>
        <v>1</v>
      </c>
      <c r="Y1041" s="165" t="n">
        <f aca="false">X1041/T1041</f>
        <v>0.25</v>
      </c>
      <c r="Z1041" s="162"/>
      <c r="AA1041" s="162"/>
      <c r="AB1041" s="162"/>
    </row>
    <row r="1042" customFormat="false" ht="15" hidden="false" customHeight="false" outlineLevel="0" collapsed="false">
      <c r="A1042" s="43" t="n">
        <v>83</v>
      </c>
      <c r="B1042" s="1" t="s">
        <v>1991</v>
      </c>
      <c r="C1042" s="1" t="n">
        <v>1561</v>
      </c>
      <c r="D1042" s="1" t="n">
        <v>25101</v>
      </c>
      <c r="E1042" s="114" t="s">
        <v>1947</v>
      </c>
      <c r="F1042" s="162" t="n">
        <v>4200000</v>
      </c>
      <c r="G1042" s="0" t="s">
        <v>1992</v>
      </c>
      <c r="H1042" s="163" t="n">
        <v>100</v>
      </c>
      <c r="I1042" s="162"/>
      <c r="J1042" s="0"/>
      <c r="K1042" s="0"/>
      <c r="L1042" s="0"/>
      <c r="M1042" s="0"/>
      <c r="N1042" s="0"/>
      <c r="O1042" s="0"/>
      <c r="P1042" s="0"/>
      <c r="Q1042" s="0"/>
      <c r="R1042" s="0"/>
      <c r="S1042" s="0"/>
      <c r="T1042" s="162" t="n">
        <f aca="false">SUM(H1042:S1042)</f>
        <v>100</v>
      </c>
      <c r="U1042" s="164" t="str">
        <f aca="false">CONCATENATE(D1042,G1042)</f>
        <v>25101QUALIFICAÇÃO TÉCNICA DOS INTEGRANTES</v>
      </c>
      <c r="V1042" s="162" t="str">
        <f aca="false">VLOOKUP(U1042,PRODUTOS!N:O,2,0)</f>
        <v>QUALIFICAÇÃO TÉCNICA DOS INTEGRANTES</v>
      </c>
      <c r="W1042" s="162" t="str">
        <f aca="false">VLOOKUP(U1042,PRODUTOS!N:Q,3,0)</f>
        <v>PERCENTAGEM</v>
      </c>
      <c r="X1042" s="162" t="n">
        <f aca="false">VLOOKUP(U1042,PRODUTOS!N:Q,4,0)</f>
        <v>30</v>
      </c>
      <c r="Y1042" s="165" t="n">
        <f aca="false">X1042/T1042</f>
        <v>0.3</v>
      </c>
      <c r="Z1042" s="162"/>
      <c r="AA1042" s="162"/>
      <c r="AB1042" s="162"/>
    </row>
    <row r="1043" customFormat="false" ht="15" hidden="false" customHeight="false" outlineLevel="0" collapsed="false">
      <c r="A1043" s="43" t="n">
        <v>83</v>
      </c>
      <c r="B1043" s="1" t="s">
        <v>1993</v>
      </c>
      <c r="C1043" s="1" t="n">
        <v>1646</v>
      </c>
      <c r="D1043" s="1" t="n">
        <v>25101</v>
      </c>
      <c r="E1043" s="114" t="s">
        <v>1947</v>
      </c>
      <c r="F1043" s="162" t="n">
        <v>42800000</v>
      </c>
      <c r="G1043" s="0" t="s">
        <v>1997</v>
      </c>
      <c r="H1043" s="163" t="n">
        <v>100</v>
      </c>
      <c r="I1043" s="162"/>
      <c r="J1043" s="0"/>
      <c r="K1043" s="0"/>
      <c r="L1043" s="0"/>
      <c r="M1043" s="0"/>
      <c r="N1043" s="0"/>
      <c r="O1043" s="0"/>
      <c r="P1043" s="0"/>
      <c r="Q1043" s="0"/>
      <c r="R1043" s="0"/>
      <c r="S1043" s="0"/>
      <c r="T1043" s="162" t="n">
        <f aca="false">SUM(H1043:S1043)</f>
        <v>100</v>
      </c>
      <c r="U1043" s="164" t="str">
        <f aca="false">CONCATENATE(D1043,G1043)</f>
        <v>25101REVISÃO DA DISTRIBUIÇÃO DE ATRIBUIÇÕES</v>
      </c>
      <c r="V1043" s="162" t="str">
        <f aca="false">VLOOKUP(U1043,PRODUTOS!N:O,2,0)</f>
        <v>REVISÃO DA DISTRIBUIÇÃO DE ATRIBUIÇÕES</v>
      </c>
      <c r="W1043" s="162" t="str">
        <f aca="false">VLOOKUP(U1043,PRODUTOS!N:Q,3,0)</f>
        <v>PERCENTAGEM</v>
      </c>
      <c r="X1043" s="162" t="n">
        <f aca="false">VLOOKUP(U1043,PRODUTOS!N:Q,4,0)</f>
        <v>25</v>
      </c>
      <c r="Y1043" s="165" t="n">
        <f aca="false">X1043/T1043</f>
        <v>0.25</v>
      </c>
      <c r="Z1043" s="162"/>
      <c r="AA1043" s="162"/>
      <c r="AB1043" s="162"/>
    </row>
    <row r="1044" customFormat="false" ht="15" hidden="false" customHeight="false" outlineLevel="0" collapsed="false">
      <c r="A1044" s="43" t="n">
        <v>83</v>
      </c>
      <c r="B1044" s="1" t="s">
        <v>1991</v>
      </c>
      <c r="C1044" s="1" t="n">
        <v>1561</v>
      </c>
      <c r="D1044" s="1" t="n">
        <v>25101</v>
      </c>
      <c r="E1044" s="114" t="s">
        <v>1947</v>
      </c>
      <c r="F1044" s="162" t="n">
        <v>4200000</v>
      </c>
      <c r="G1044" s="0" t="s">
        <v>1973</v>
      </c>
      <c r="H1044" s="163" t="n">
        <v>5</v>
      </c>
      <c r="I1044" s="162"/>
      <c r="J1044" s="0"/>
      <c r="K1044" s="0"/>
      <c r="L1044" s="0"/>
      <c r="M1044" s="0"/>
      <c r="N1044" s="0"/>
      <c r="O1044" s="0"/>
      <c r="P1044" s="0"/>
      <c r="Q1044" s="0"/>
      <c r="R1044" s="0"/>
      <c r="S1044" s="0"/>
      <c r="T1044" s="162" t="n">
        <f aca="false">SUM(H1044:S1044)</f>
        <v>5</v>
      </c>
      <c r="U1044" s="164" t="str">
        <f aca="false">CONCATENATE(D1044,G1044)</f>
        <v>25101SOFTWARE/SISTEMA QUALIFICADO/IMPLANTADO/IMPLEMENTADO</v>
      </c>
      <c r="V1044" s="162" t="str">
        <f aca="false">VLOOKUP(U1044,PRODUTOS!N:O,2,0)</f>
        <v>SOFTWARE/SISTEMA QUALIFICADO/IMPLANTADO/IMPLEMENTADO</v>
      </c>
      <c r="W1044" s="162" t="str">
        <f aca="false">VLOOKUP(U1044,PRODUTOS!N:Q,3,0)</f>
        <v>UNIDADE</v>
      </c>
      <c r="X1044" s="162" t="n">
        <f aca="false">VLOOKUP(U1044,PRODUTOS!N:Q,4,0)</f>
        <v>10</v>
      </c>
      <c r="Y1044" s="165" t="n">
        <f aca="false">X1044/T1044</f>
        <v>2</v>
      </c>
      <c r="Z1044" s="162"/>
      <c r="AA1044" s="162"/>
      <c r="AB1044" s="162"/>
    </row>
    <row r="1045" customFormat="false" ht="15" hidden="false" customHeight="false" outlineLevel="0" collapsed="false">
      <c r="A1045" s="43" t="n">
        <v>83</v>
      </c>
      <c r="B1045" s="1" t="s">
        <v>1991</v>
      </c>
      <c r="C1045" s="1" t="n">
        <v>1561</v>
      </c>
      <c r="D1045" s="1" t="str">
        <f aca="false">LEFT(E1:E1045,5)</f>
        <v>25101</v>
      </c>
      <c r="E1045" s="114" t="s">
        <v>1947</v>
      </c>
      <c r="F1045" s="162" t="n">
        <v>4200000</v>
      </c>
      <c r="G1045" s="0" t="s">
        <v>3697</v>
      </c>
      <c r="H1045" s="163" t="n">
        <v>1</v>
      </c>
      <c r="I1045" s="162"/>
      <c r="J1045" s="0"/>
      <c r="K1045" s="0"/>
      <c r="L1045" s="0"/>
      <c r="M1045" s="0"/>
      <c r="N1045" s="0"/>
      <c r="O1045" s="0"/>
      <c r="P1045" s="0"/>
      <c r="Q1045" s="0"/>
      <c r="R1045" s="0"/>
      <c r="S1045" s="0"/>
      <c r="T1045" s="162" t="n">
        <f aca="false">SUM(H1045:S1045)</f>
        <v>1</v>
      </c>
      <c r="U1045" s="164" t="str">
        <f aca="false">CONCATENATE(D1045,G1045)</f>
        <v>25101SEDE PRÓPRIA INSTALADA</v>
      </c>
      <c r="V1045" s="162" t="e">
        <f aca="false">VLOOKUP(U1045,PRODUTOS!N:O,2,0)</f>
        <v>#N/A</v>
      </c>
      <c r="W1045" s="162" t="e">
        <f aca="false">VLOOKUP(U1045,PRODUTOS!N:Q,3,0)</f>
        <v>#N/A</v>
      </c>
      <c r="X1045" s="162" t="e">
        <f aca="false">VLOOKUP(U1045,PRODUTOS!N:Q,4,0)</f>
        <v>#N/A</v>
      </c>
      <c r="Y1045" s="165" t="e">
        <f aca="false">X1045/T1045</f>
        <v>#N/A</v>
      </c>
      <c r="Z1045" s="162"/>
      <c r="AA1045" s="162"/>
      <c r="AB1045" s="162"/>
    </row>
    <row r="1046" customFormat="false" ht="15" hidden="false" customHeight="false" outlineLevel="0" collapsed="false">
      <c r="A1046" s="43" t="n">
        <v>83</v>
      </c>
      <c r="B1046" s="1" t="s">
        <v>1985</v>
      </c>
      <c r="C1046" s="1" t="n">
        <v>1550</v>
      </c>
      <c r="D1046" s="1" t="n">
        <v>25101</v>
      </c>
      <c r="E1046" s="114" t="s">
        <v>1947</v>
      </c>
      <c r="F1046" s="162" t="n">
        <v>35000000</v>
      </c>
      <c r="G1046" s="0" t="s">
        <v>1989</v>
      </c>
      <c r="H1046" s="163" t="n">
        <v>100</v>
      </c>
      <c r="I1046" s="162"/>
      <c r="J1046" s="0"/>
      <c r="K1046" s="0"/>
      <c r="L1046" s="0"/>
      <c r="M1046" s="0"/>
      <c r="N1046" s="0"/>
      <c r="O1046" s="0"/>
      <c r="P1046" s="0"/>
      <c r="Q1046" s="0"/>
      <c r="R1046" s="0"/>
      <c r="S1046" s="0"/>
      <c r="T1046" s="162" t="n">
        <f aca="false">SUM(H1046:S1046)</f>
        <v>100</v>
      </c>
      <c r="U1046" s="164" t="str">
        <f aca="false">CONCATENATE(D1046,G1046)</f>
        <v>25101PROJETO O MINISTÉRIO PÚBLICO PELA PAZ NO TRÂNSITO E EM DEFESA DA VIDA IMPLANTADO</v>
      </c>
      <c r="V1046" s="162" t="str">
        <f aca="false">VLOOKUP(U1046,PRODUTOS!N:O,2,0)</f>
        <v>PROJETO O MINISTÉRIO PÚBLICO PELA PAZ NO TRÂNSITO E EM DEFESA DA VIDA IMPLANTADO</v>
      </c>
      <c r="W1046" s="162" t="str">
        <f aca="false">VLOOKUP(U1046,PRODUTOS!N:Q,3,0)</f>
        <v>PERCENTAGEM</v>
      </c>
      <c r="X1046" s="162" t="n">
        <f aca="false">VLOOKUP(U1046,PRODUTOS!N:Q,4,0)</f>
        <v>25</v>
      </c>
      <c r="Y1046" s="165" t="n">
        <f aca="false">X1046/T1046</f>
        <v>0.25</v>
      </c>
      <c r="Z1046" s="162"/>
      <c r="AA1046" s="162"/>
      <c r="AB1046" s="162"/>
    </row>
    <row r="1047" customFormat="false" ht="15" hidden="false" customHeight="false" outlineLevel="0" collapsed="false">
      <c r="A1047" s="43" t="n">
        <v>83</v>
      </c>
      <c r="B1047" s="1" t="s">
        <v>1985</v>
      </c>
      <c r="C1047" s="1" t="n">
        <v>1550</v>
      </c>
      <c r="D1047" s="1" t="n">
        <v>25101</v>
      </c>
      <c r="E1047" s="114" t="s">
        <v>1947</v>
      </c>
      <c r="F1047" s="162" t="n">
        <v>35000000</v>
      </c>
      <c r="G1047" s="0" t="s">
        <v>1990</v>
      </c>
      <c r="H1047" s="163" t="n">
        <v>100</v>
      </c>
      <c r="I1047" s="162"/>
      <c r="J1047" s="0"/>
      <c r="K1047" s="0"/>
      <c r="L1047" s="0"/>
      <c r="M1047" s="0"/>
      <c r="N1047" s="0"/>
      <c r="O1047" s="0"/>
      <c r="P1047" s="0"/>
      <c r="Q1047" s="0"/>
      <c r="R1047" s="0"/>
      <c r="S1047" s="0"/>
      <c r="T1047" s="162" t="n">
        <f aca="false">SUM(H1047:S1047)</f>
        <v>100</v>
      </c>
      <c r="U1047" s="164" t="str">
        <f aca="false">CONCATENATE(D1047,G1047)</f>
        <v>25101PROJETO PROCON MÓVEL IMPLANTADO</v>
      </c>
      <c r="V1047" s="162" t="str">
        <f aca="false">VLOOKUP(U1047,PRODUTOS!N:O,2,0)</f>
        <v>PROJETO PROCON MÓVEL IMPLANTADO</v>
      </c>
      <c r="W1047" s="162" t="str">
        <f aca="false">VLOOKUP(U1047,PRODUTOS!N:Q,3,0)</f>
        <v>PERCENTAGEM</v>
      </c>
      <c r="X1047" s="162" t="n">
        <f aca="false">VLOOKUP(U1047,PRODUTOS!N:Q,4,0)</f>
        <v>25</v>
      </c>
      <c r="Y1047" s="165" t="n">
        <f aca="false">X1047/T1047</f>
        <v>0.25</v>
      </c>
      <c r="Z1047" s="162"/>
      <c r="AA1047" s="162"/>
      <c r="AB1047" s="162"/>
    </row>
    <row r="1048" customFormat="false" ht="15" hidden="false" customHeight="false" outlineLevel="0" collapsed="false">
      <c r="A1048" s="43" t="n">
        <v>83</v>
      </c>
      <c r="B1048" s="1" t="s">
        <v>1985</v>
      </c>
      <c r="C1048" s="1" t="n">
        <v>1550</v>
      </c>
      <c r="D1048" s="1" t="str">
        <f aca="false">LEFT(E1:E1048,5)</f>
        <v>25101</v>
      </c>
      <c r="E1048" s="114" t="s">
        <v>1947</v>
      </c>
      <c r="F1048" s="162" t="n">
        <v>35000000</v>
      </c>
      <c r="G1048" s="0" t="s">
        <v>3698</v>
      </c>
      <c r="H1048" s="163" t="n">
        <v>1</v>
      </c>
      <c r="I1048" s="162"/>
      <c r="J1048" s="0"/>
      <c r="K1048" s="0"/>
      <c r="L1048" s="0"/>
      <c r="M1048" s="0"/>
      <c r="N1048" s="0"/>
      <c r="O1048" s="0"/>
      <c r="P1048" s="0"/>
      <c r="Q1048" s="0"/>
      <c r="R1048" s="0"/>
      <c r="S1048" s="0"/>
      <c r="T1048" s="162" t="n">
        <f aca="false">SUM(H1048:S1048)</f>
        <v>1</v>
      </c>
      <c r="U1048" s="164" t="str">
        <f aca="false">CONCATENATE(D1048,G1048)</f>
        <v>25101NÚCLEO DE PROTEÇÃO À VITIMA IMPLANTADO</v>
      </c>
      <c r="V1048" s="162" t="e">
        <f aca="false">VLOOKUP(U1048,PRODUTOS!N:O,2,0)</f>
        <v>#N/A</v>
      </c>
      <c r="W1048" s="162" t="e">
        <f aca="false">VLOOKUP(U1048,PRODUTOS!N:Q,3,0)</f>
        <v>#N/A</v>
      </c>
      <c r="X1048" s="162" t="e">
        <f aca="false">VLOOKUP(U1048,PRODUTOS!N:Q,4,0)</f>
        <v>#N/A</v>
      </c>
      <c r="Y1048" s="165" t="e">
        <f aca="false">X1048/T1048</f>
        <v>#N/A</v>
      </c>
      <c r="Z1048" s="162"/>
      <c r="AA1048" s="162"/>
      <c r="AB1048" s="162"/>
    </row>
    <row r="1049" customFormat="false" ht="15" hidden="false" customHeight="false" outlineLevel="0" collapsed="false">
      <c r="A1049" s="43" t="n">
        <v>83</v>
      </c>
      <c r="B1049" s="1" t="s">
        <v>1993</v>
      </c>
      <c r="C1049" s="1" t="n">
        <v>1646</v>
      </c>
      <c r="D1049" s="1" t="str">
        <f aca="false">LEFT(E1:E1049,5)</f>
        <v>25101</v>
      </c>
      <c r="E1049" s="114" t="s">
        <v>1947</v>
      </c>
      <c r="F1049" s="162" t="n">
        <v>42800000</v>
      </c>
      <c r="G1049" s="0" t="s">
        <v>3699</v>
      </c>
      <c r="H1049" s="163" t="n">
        <v>1</v>
      </c>
      <c r="I1049" s="162"/>
      <c r="J1049" s="0"/>
      <c r="K1049" s="0"/>
      <c r="L1049" s="0"/>
      <c r="M1049" s="0"/>
      <c r="N1049" s="0"/>
      <c r="O1049" s="0"/>
      <c r="P1049" s="0"/>
      <c r="Q1049" s="0"/>
      <c r="R1049" s="0"/>
      <c r="S1049" s="0"/>
      <c r="T1049" s="162" t="n">
        <f aca="false">SUM(H1049:S1049)</f>
        <v>1</v>
      </c>
      <c r="U1049" s="164" t="str">
        <f aca="false">CONCATENATE(D1049,G1049)</f>
        <v>25101GRUPO DE APOIO TÉCNICO/GAT INSTITUIDO</v>
      </c>
      <c r="V1049" s="162" t="e">
        <f aca="false">VLOOKUP(U1049,PRODUTOS!N:O,2,0)</f>
        <v>#N/A</v>
      </c>
      <c r="W1049" s="162" t="e">
        <f aca="false">VLOOKUP(U1049,PRODUTOS!N:Q,3,0)</f>
        <v>#N/A</v>
      </c>
      <c r="X1049" s="162" t="e">
        <f aca="false">VLOOKUP(U1049,PRODUTOS!N:Q,4,0)</f>
        <v>#N/A</v>
      </c>
      <c r="Y1049" s="165" t="e">
        <f aca="false">X1049/T1049</f>
        <v>#N/A</v>
      </c>
      <c r="Z1049" s="162"/>
      <c r="AA1049" s="162"/>
      <c r="AB1049" s="162"/>
    </row>
    <row r="1050" customFormat="false" ht="15" hidden="false" customHeight="false" outlineLevel="0" collapsed="false">
      <c r="A1050" s="43" t="n">
        <v>82</v>
      </c>
      <c r="B1050" s="1" t="s">
        <v>1998</v>
      </c>
      <c r="C1050" s="1" t="n">
        <v>1626</v>
      </c>
      <c r="D1050" s="1" t="n">
        <v>25102</v>
      </c>
      <c r="E1050" s="114" t="s">
        <v>1999</v>
      </c>
      <c r="F1050" s="162" t="n">
        <v>12000000</v>
      </c>
      <c r="G1050" s="0" t="s">
        <v>2000</v>
      </c>
      <c r="H1050" s="163" t="n">
        <v>20</v>
      </c>
      <c r="I1050" s="162"/>
      <c r="J1050" s="0"/>
      <c r="K1050" s="0"/>
      <c r="L1050" s="0"/>
      <c r="M1050" s="0"/>
      <c r="N1050" s="0"/>
      <c r="O1050" s="0"/>
      <c r="P1050" s="0"/>
      <c r="Q1050" s="0"/>
      <c r="R1050" s="0"/>
      <c r="S1050" s="0"/>
      <c r="T1050" s="162" t="n">
        <f aca="false">SUM(H1050:S1050)</f>
        <v>20</v>
      </c>
      <c r="U1050" s="164" t="str">
        <f aca="false">CONCATENATE(D1050,G1050)</f>
        <v>25102AQUISIÇÃO, CONSTRUÇÃO, AMPLIAÇÃO E REFORMA DE IMÓVEIS IMPLEMENTADAS</v>
      </c>
      <c r="V1050" s="162" t="str">
        <f aca="false">VLOOKUP(U1050,PRODUTOS!N:O,2,0)</f>
        <v>AQUISIÇÃO, CONSTRUÇÃO, AMPLIAÇÃO E REFORMA DE IMÓVEIS IMPLEMENTADAS</v>
      </c>
      <c r="W1050" s="162" t="str">
        <f aca="false">VLOOKUP(U1050,PRODUTOS!N:Q,3,0)</f>
        <v>% EXECUTADO</v>
      </c>
      <c r="X1050" s="162" t="n">
        <f aca="false">VLOOKUP(U1050,PRODUTOS!N:Q,4,0)</f>
        <v>5</v>
      </c>
      <c r="Y1050" s="165" t="n">
        <f aca="false">X1050/T1050</f>
        <v>0.25</v>
      </c>
      <c r="Z1050" s="162"/>
      <c r="AA1050" s="162"/>
      <c r="AB1050" s="162"/>
    </row>
    <row r="1051" customFormat="false" ht="15" hidden="false" customHeight="false" outlineLevel="0" collapsed="false">
      <c r="A1051" s="43" t="n">
        <v>82</v>
      </c>
      <c r="B1051" s="1" t="s">
        <v>1998</v>
      </c>
      <c r="C1051" s="1" t="n">
        <v>1626</v>
      </c>
      <c r="D1051" s="1" t="n">
        <v>25102</v>
      </c>
      <c r="E1051" s="114" t="s">
        <v>1999</v>
      </c>
      <c r="F1051" s="162" t="n">
        <v>12000000</v>
      </c>
      <c r="G1051" s="0" t="s">
        <v>2002</v>
      </c>
      <c r="H1051" s="163" t="n">
        <v>20</v>
      </c>
      <c r="I1051" s="162"/>
      <c r="J1051" s="0"/>
      <c r="K1051" s="0"/>
      <c r="L1051" s="0"/>
      <c r="M1051" s="0"/>
      <c r="N1051" s="0"/>
      <c r="O1051" s="0"/>
      <c r="P1051" s="0"/>
      <c r="Q1051" s="0"/>
      <c r="R1051" s="0"/>
      <c r="S1051" s="0"/>
      <c r="T1051" s="162" t="n">
        <f aca="false">SUM(H1051:S1051)</f>
        <v>20</v>
      </c>
      <c r="U1051" s="164" t="str">
        <f aca="false">CONCATENATE(D1051,G1051)</f>
        <v>25102CAPACITAÇÃO PARA MEMBROS E DO PESSOAL ADMINISTRATIVO REALIZADA</v>
      </c>
      <c r="V1051" s="162" t="str">
        <f aca="false">VLOOKUP(U1051,PRODUTOS!N:O,2,0)</f>
        <v>CAPACITAÇÃO PARA MEMBROS E DO PESSOAL ADMINISTRATIVO REALIZADA</v>
      </c>
      <c r="W1051" s="162" t="str">
        <f aca="false">VLOOKUP(U1051,PRODUTOS!N:Q,3,0)</f>
        <v>CAPACITAÇÃO</v>
      </c>
      <c r="X1051" s="162" t="n">
        <f aca="false">VLOOKUP(U1051,PRODUTOS!N:Q,4,0)</f>
        <v>5</v>
      </c>
      <c r="Y1051" s="165" t="n">
        <f aca="false">X1051/T1051</f>
        <v>0.25</v>
      </c>
      <c r="Z1051" s="162"/>
      <c r="AA1051" s="162"/>
      <c r="AB1051" s="162"/>
    </row>
    <row r="1052" customFormat="false" ht="15" hidden="false" customHeight="false" outlineLevel="0" collapsed="false">
      <c r="A1052" s="43" t="n">
        <v>82</v>
      </c>
      <c r="B1052" s="1" t="s">
        <v>1998</v>
      </c>
      <c r="C1052" s="1" t="n">
        <v>1626</v>
      </c>
      <c r="D1052" s="1" t="n">
        <v>25102</v>
      </c>
      <c r="E1052" s="114" t="s">
        <v>1999</v>
      </c>
      <c r="F1052" s="162" t="n">
        <v>12000000</v>
      </c>
      <c r="G1052" s="0" t="s">
        <v>2003</v>
      </c>
      <c r="H1052" s="163" t="n">
        <v>1</v>
      </c>
      <c r="I1052" s="162"/>
      <c r="J1052" s="0"/>
      <c r="K1052" s="0"/>
      <c r="L1052" s="0"/>
      <c r="M1052" s="0"/>
      <c r="N1052" s="0"/>
      <c r="O1052" s="0"/>
      <c r="P1052" s="0"/>
      <c r="Q1052" s="0"/>
      <c r="R1052" s="0"/>
      <c r="S1052" s="0"/>
      <c r="T1052" s="162" t="n">
        <f aca="false">SUM(H1052:S1052)</f>
        <v>1</v>
      </c>
      <c r="U1052" s="164" t="str">
        <f aca="false">CONCATENATE(D1052,G1052)</f>
        <v>25102CONCURSO PÚBLICO PARA O CARGO DE PROMOTOR DE JUSTIÇA SUBSTITUTO</v>
      </c>
      <c r="V1052" s="162" t="str">
        <f aca="false">VLOOKUP(U1052,PRODUTOS!N:O,2,0)</f>
        <v>CONCURSO PÚBLICO PARA O CARGO DE PROMOTOR DE JUSTIÇA SUBSTITUTO</v>
      </c>
      <c r="W1052" s="162" t="str">
        <f aca="false">VLOOKUP(U1052,PRODUTOS!N:Q,3,0)</f>
        <v>CONCURSO</v>
      </c>
      <c r="X1052" s="162" t="n">
        <f aca="false">VLOOKUP(U1052,PRODUTOS!N:Q,4,0)</f>
        <v>1</v>
      </c>
      <c r="Y1052" s="165" t="n">
        <f aca="false">X1052/T1052</f>
        <v>1</v>
      </c>
      <c r="Z1052" s="162"/>
      <c r="AA1052" s="162"/>
      <c r="AB1052" s="162"/>
    </row>
    <row r="1053" customFormat="false" ht="15" hidden="false" customHeight="false" outlineLevel="0" collapsed="false">
      <c r="A1053" s="43" t="n">
        <v>82</v>
      </c>
      <c r="B1053" s="1" t="s">
        <v>1998</v>
      </c>
      <c r="C1053" s="1" t="n">
        <v>1626</v>
      </c>
      <c r="D1053" s="1" t="n">
        <v>25102</v>
      </c>
      <c r="E1053" s="114" t="s">
        <v>1999</v>
      </c>
      <c r="F1053" s="162" t="n">
        <v>12000000</v>
      </c>
      <c r="G1053" s="0" t="s">
        <v>2004</v>
      </c>
      <c r="H1053" s="163" t="n">
        <v>1</v>
      </c>
      <c r="I1053" s="162"/>
      <c r="J1053" s="0"/>
      <c r="K1053" s="0"/>
      <c r="L1053" s="0"/>
      <c r="M1053" s="0"/>
      <c r="N1053" s="0"/>
      <c r="O1053" s="0"/>
      <c r="P1053" s="0"/>
      <c r="Q1053" s="0"/>
      <c r="R1053" s="0"/>
      <c r="S1053" s="0"/>
      <c r="T1053" s="162" t="n">
        <f aca="false">SUM(H1053:S1053)</f>
        <v>1</v>
      </c>
      <c r="U1053" s="164" t="str">
        <f aca="false">CONCATENATE(D1053,G1053)</f>
        <v>25102CONCURSO PÚBLICO PARA O QUADRO DE SERVIDORES</v>
      </c>
      <c r="V1053" s="162" t="str">
        <f aca="false">VLOOKUP(U1053,PRODUTOS!N:O,2,0)</f>
        <v>CONCURSO PÚBLICO PARA O QUADRO DE SERVIDORES</v>
      </c>
      <c r="W1053" s="162" t="str">
        <f aca="false">VLOOKUP(U1053,PRODUTOS!N:Q,3,0)</f>
        <v>CONCURSO</v>
      </c>
      <c r="X1053" s="162" t="n">
        <f aca="false">VLOOKUP(U1053,PRODUTOS!N:Q,4,0)</f>
        <v>1</v>
      </c>
      <c r="Y1053" s="165" t="n">
        <f aca="false">X1053/T1053</f>
        <v>1</v>
      </c>
      <c r="Z1053" s="162"/>
      <c r="AA1053" s="162"/>
      <c r="AB1053" s="162"/>
    </row>
    <row r="1054" customFormat="false" ht="15" hidden="false" customHeight="false" outlineLevel="0" collapsed="false">
      <c r="A1054" s="43" t="n">
        <v>82</v>
      </c>
      <c r="B1054" s="1" t="s">
        <v>1998</v>
      </c>
      <c r="C1054" s="1" t="n">
        <v>1626</v>
      </c>
      <c r="D1054" s="1" t="n">
        <v>25102</v>
      </c>
      <c r="E1054" s="114" t="s">
        <v>1999</v>
      </c>
      <c r="F1054" s="162" t="n">
        <v>12000000</v>
      </c>
      <c r="G1054" s="0" t="s">
        <v>2005</v>
      </c>
      <c r="H1054" s="163" t="n">
        <v>200</v>
      </c>
      <c r="I1054" s="162"/>
      <c r="J1054" s="0"/>
      <c r="K1054" s="0"/>
      <c r="L1054" s="0"/>
      <c r="M1054" s="0"/>
      <c r="N1054" s="0"/>
      <c r="O1054" s="0"/>
      <c r="P1054" s="0"/>
      <c r="Q1054" s="0"/>
      <c r="R1054" s="0"/>
      <c r="S1054" s="0"/>
      <c r="T1054" s="162" t="n">
        <f aca="false">SUM(H1054:S1054)</f>
        <v>200</v>
      </c>
      <c r="U1054" s="164" t="str">
        <f aca="false">CONCATENATE(D1054,G1054)</f>
        <v>25102EQUIPAMENTOS E BENS MÓVEIS ADQUIRIDOS</v>
      </c>
      <c r="V1054" s="162" t="str">
        <f aca="false">VLOOKUP(U1054,PRODUTOS!N:O,2,0)</f>
        <v>EQUIPAMENTOS E BENS MÓVEIS ADQUIRIDOS</v>
      </c>
      <c r="W1054" s="162" t="str">
        <f aca="false">VLOOKUP(U1054,PRODUTOS!N:Q,3,0)</f>
        <v>AQUISIÇÃO</v>
      </c>
      <c r="X1054" s="162" t="n">
        <f aca="false">VLOOKUP(U1054,PRODUTOS!N:Q,4,0)</f>
        <v>50</v>
      </c>
      <c r="Y1054" s="165" t="n">
        <f aca="false">X1054/T1054</f>
        <v>0.25</v>
      </c>
      <c r="Z1054" s="162"/>
      <c r="AA1054" s="162"/>
      <c r="AB1054" s="162"/>
    </row>
    <row r="1055" customFormat="false" ht="15" hidden="false" customHeight="false" outlineLevel="0" collapsed="false">
      <c r="A1055" s="43" t="n">
        <v>82</v>
      </c>
      <c r="B1055" s="1" t="s">
        <v>1998</v>
      </c>
      <c r="C1055" s="1" t="n">
        <v>1626</v>
      </c>
      <c r="D1055" s="1" t="n">
        <v>25102</v>
      </c>
      <c r="E1055" s="114" t="s">
        <v>1999</v>
      </c>
      <c r="F1055" s="162" t="n">
        <v>12000000</v>
      </c>
      <c r="G1055" s="0" t="s">
        <v>2006</v>
      </c>
      <c r="H1055" s="163" t="n">
        <v>30</v>
      </c>
      <c r="I1055" s="162"/>
      <c r="J1055" s="0"/>
      <c r="K1055" s="0"/>
      <c r="L1055" s="0"/>
      <c r="M1055" s="0"/>
      <c r="N1055" s="0"/>
      <c r="O1055" s="0"/>
      <c r="P1055" s="0"/>
      <c r="Q1055" s="0"/>
      <c r="R1055" s="0"/>
      <c r="S1055" s="0"/>
      <c r="T1055" s="162" t="n">
        <f aca="false">SUM(H1055:S1055)</f>
        <v>30</v>
      </c>
      <c r="U1055" s="164" t="str">
        <f aca="false">CONCATENATE(D1055,G1055)</f>
        <v>25102MODERNIZAÇÃO DOS SERVIÇOS DE INFORMÁTICA E COMUNICAÇÃO INTEGRADA AMPLIADOS</v>
      </c>
      <c r="V1055" s="162" t="str">
        <f aca="false">VLOOKUP(U1055,PRODUTOS!N:O,2,0)</f>
        <v>MODERNIZAÇÃO DOS SERVIÇOS DE INFORMÁTICA E COMUNICAÇÃO INTEGRADA AMPLIADOS</v>
      </c>
      <c r="W1055" s="162" t="str">
        <f aca="false">VLOOKUP(U1055,PRODUTOS!N:Q,3,0)</f>
        <v>% EXECUTADO</v>
      </c>
      <c r="X1055" s="162" t="n">
        <f aca="false">VLOOKUP(U1055,PRODUTOS!N:Q,4,0)</f>
        <v>10</v>
      </c>
      <c r="Y1055" s="165" t="n">
        <f aca="false">X1055/T1055</f>
        <v>0.333333333333333</v>
      </c>
      <c r="Z1055" s="162"/>
      <c r="AA1055" s="162"/>
      <c r="AB1055" s="162"/>
    </row>
    <row r="1056" customFormat="false" ht="15" hidden="false" customHeight="false" outlineLevel="0" collapsed="false">
      <c r="A1056" s="43" t="n">
        <v>82</v>
      </c>
      <c r="B1056" s="1" t="s">
        <v>1998</v>
      </c>
      <c r="C1056" s="1" t="n">
        <v>1626</v>
      </c>
      <c r="D1056" s="1" t="n">
        <v>25102</v>
      </c>
      <c r="E1056" s="114" t="s">
        <v>1999</v>
      </c>
      <c r="F1056" s="162" t="n">
        <v>12000000</v>
      </c>
      <c r="G1056" s="0" t="s">
        <v>2007</v>
      </c>
      <c r="H1056" s="163" t="n">
        <v>4</v>
      </c>
      <c r="I1056" s="162"/>
      <c r="J1056" s="0"/>
      <c r="K1056" s="0"/>
      <c r="L1056" s="0"/>
      <c r="M1056" s="0"/>
      <c r="N1056" s="0"/>
      <c r="O1056" s="0"/>
      <c r="P1056" s="0"/>
      <c r="Q1056" s="0"/>
      <c r="R1056" s="0"/>
      <c r="S1056" s="0"/>
      <c r="T1056" s="162" t="n">
        <f aca="false">SUM(H1056:S1056)</f>
        <v>4</v>
      </c>
      <c r="U1056" s="164" t="str">
        <f aca="false">CONCATENATE(D1056,G1056)</f>
        <v>25102SELEÇÃO DE ESTÁGIARIOS</v>
      </c>
      <c r="V1056" s="162" t="str">
        <f aca="false">VLOOKUP(U1056,PRODUTOS!N:O,2,0)</f>
        <v>SELEÇÃO DE ESTÁGIARIOS</v>
      </c>
      <c r="W1056" s="162" t="str">
        <f aca="false">VLOOKUP(U1056,PRODUTOS!N:Q,3,0)</f>
        <v>SELEÇÃO DE CANDIDATOS</v>
      </c>
      <c r="X1056" s="162" t="n">
        <f aca="false">VLOOKUP(U1056,PRODUTOS!N:Q,4,0)</f>
        <v>1</v>
      </c>
      <c r="Y1056" s="165" t="n">
        <f aca="false">X1056/T1056</f>
        <v>0.25</v>
      </c>
      <c r="Z1056" s="162"/>
      <c r="AA1056" s="162"/>
      <c r="AB1056" s="162"/>
    </row>
    <row r="1057" customFormat="false" ht="15" hidden="false" customHeight="false" outlineLevel="0" collapsed="false">
      <c r="A1057" s="43" t="n">
        <v>83</v>
      </c>
      <c r="B1057" s="1" t="s">
        <v>2011</v>
      </c>
      <c r="C1057" s="1" t="n">
        <v>1513</v>
      </c>
      <c r="D1057" s="1" t="n">
        <v>25104</v>
      </c>
      <c r="E1057" s="114" t="s">
        <v>2010</v>
      </c>
      <c r="F1057" s="162" t="n">
        <v>5000000</v>
      </c>
      <c r="G1057" s="0" t="s">
        <v>2012</v>
      </c>
      <c r="H1057" s="163" t="n">
        <v>100</v>
      </c>
      <c r="I1057" s="162"/>
      <c r="J1057" s="0"/>
      <c r="K1057" s="0"/>
      <c r="L1057" s="0"/>
      <c r="M1057" s="0"/>
      <c r="N1057" s="0"/>
      <c r="O1057" s="0"/>
      <c r="P1057" s="0"/>
      <c r="Q1057" s="0"/>
      <c r="R1057" s="0"/>
      <c r="S1057" s="0"/>
      <c r="T1057" s="162" t="n">
        <f aca="false">SUM(H1057:S1057)</f>
        <v>100</v>
      </c>
      <c r="U1057" s="164" t="str">
        <f aca="false">CONCATENATE(D1057,G1057)</f>
        <v>25104COORDENADORIA DO PROGRAMA DE PROTEÇÃO E DEFESA DO CONSUMIDOR (PROCON) ESTRUTURADA</v>
      </c>
      <c r="V1057" s="162" t="str">
        <f aca="false">VLOOKUP(U1057,PRODUTOS!N:O,2,0)</f>
        <v>COORDENADORIA DO PROGRAMA DE PROTEÇÃO E DEFESA DO CONSUMIDOR (PROCON) ESTRUTURADA</v>
      </c>
      <c r="W1057" s="162" t="str">
        <f aca="false">VLOOKUP(U1057,PRODUTOS!N:Q,3,0)</f>
        <v>% EXECUTADO</v>
      </c>
      <c r="X1057" s="162" t="n">
        <f aca="false">VLOOKUP(U1057,PRODUTOS!N:Q,4,0)</f>
        <v>25</v>
      </c>
      <c r="Y1057" s="165" t="n">
        <f aca="false">X1057/T1057</f>
        <v>0.25</v>
      </c>
      <c r="Z1057" s="162"/>
      <c r="AA1057" s="162"/>
      <c r="AB1057" s="162"/>
    </row>
    <row r="1058" customFormat="false" ht="15" hidden="false" customHeight="false" outlineLevel="0" collapsed="false">
      <c r="A1058" s="43" t="n">
        <v>83</v>
      </c>
      <c r="B1058" s="1" t="s">
        <v>2011</v>
      </c>
      <c r="C1058" s="1" t="n">
        <v>1513</v>
      </c>
      <c r="D1058" s="1" t="n">
        <v>25104</v>
      </c>
      <c r="E1058" s="114" t="s">
        <v>2010</v>
      </c>
      <c r="F1058" s="162" t="n">
        <v>5000000</v>
      </c>
      <c r="G1058" s="0" t="s">
        <v>2014</v>
      </c>
      <c r="H1058" s="163" t="n">
        <v>5</v>
      </c>
      <c r="I1058" s="162"/>
      <c r="J1058" s="0"/>
      <c r="K1058" s="0"/>
      <c r="L1058" s="0"/>
      <c r="M1058" s="0"/>
      <c r="N1058" s="0"/>
      <c r="O1058" s="0"/>
      <c r="P1058" s="0"/>
      <c r="Q1058" s="0"/>
      <c r="R1058" s="0"/>
      <c r="S1058" s="0"/>
      <c r="T1058" s="162" t="n">
        <f aca="false">SUM(H1058:S1058)</f>
        <v>5</v>
      </c>
      <c r="U1058" s="164" t="str">
        <f aca="false">CONCATENATE(D1058,G1058)</f>
        <v>25104CURSOS DE CAPACITAÇÃO E APERFEIÇOAMENTO DE RECURSOS HUMANOS</v>
      </c>
      <c r="V1058" s="162" t="str">
        <f aca="false">VLOOKUP(U1058,PRODUTOS!N:O,2,0)</f>
        <v>CURSOS DE CAPACITAÇÃO E APERFEIÇOAMENTO DE RECURSOS HUMANOS</v>
      </c>
      <c r="W1058" s="162" t="str">
        <f aca="false">VLOOKUP(U1058,PRODUTOS!N:Q,3,0)</f>
        <v>CURSO</v>
      </c>
      <c r="X1058" s="162" t="n">
        <f aca="false">VLOOKUP(U1058,PRODUTOS!N:Q,4,0)</f>
        <v>2</v>
      </c>
      <c r="Y1058" s="165" t="n">
        <f aca="false">X1058/T1058</f>
        <v>0.4</v>
      </c>
      <c r="Z1058" s="162"/>
      <c r="AA1058" s="162"/>
      <c r="AB1058" s="162"/>
    </row>
    <row r="1059" customFormat="false" ht="15" hidden="false" customHeight="false" outlineLevel="0" collapsed="false">
      <c r="A1059" s="43" t="n">
        <v>83</v>
      </c>
      <c r="B1059" s="1" t="s">
        <v>2011</v>
      </c>
      <c r="C1059" s="1" t="n">
        <v>1513</v>
      </c>
      <c r="D1059" s="1" t="n">
        <v>25104</v>
      </c>
      <c r="E1059" s="114" t="s">
        <v>2010</v>
      </c>
      <c r="F1059" s="162" t="n">
        <v>5000000</v>
      </c>
      <c r="G1059" s="0" t="s">
        <v>2015</v>
      </c>
      <c r="H1059" s="163" t="n">
        <v>20</v>
      </c>
      <c r="I1059" s="162"/>
      <c r="J1059" s="0"/>
      <c r="K1059" s="0"/>
      <c r="L1059" s="0"/>
      <c r="M1059" s="0"/>
      <c r="N1059" s="0"/>
      <c r="O1059" s="0"/>
      <c r="P1059" s="0"/>
      <c r="Q1059" s="0"/>
      <c r="R1059" s="0"/>
      <c r="S1059" s="0"/>
      <c r="T1059" s="162" t="n">
        <f aca="false">SUM(H1059:S1059)</f>
        <v>20</v>
      </c>
      <c r="U1059" s="164" t="str">
        <f aca="false">CONCATENATE(D1059,G1059)</f>
        <v>25104EVENTOS E ATIVIDADES RELATIVAS À EDUCAÇÃO, PESQUISA E DIVULGAÇÃO DE INFORMAÇÕES REALIZADOS</v>
      </c>
      <c r="V1059" s="162" t="str">
        <f aca="false">VLOOKUP(U1059,PRODUTOS!N:O,2,0)</f>
        <v>EVENTOS E ATIVIDADES RELATIVAS À EDUCAÇÃO, PESQUISA E DIVULGAÇÃO DE INFORMAÇÕES REALIZADOS</v>
      </c>
      <c r="W1059" s="162" t="str">
        <f aca="false">VLOOKUP(U1059,PRODUTOS!N:Q,3,0)</f>
        <v>UNIDADE</v>
      </c>
      <c r="X1059" s="162" t="n">
        <f aca="false">VLOOKUP(U1059,PRODUTOS!N:Q,4,0)</f>
        <v>5</v>
      </c>
      <c r="Y1059" s="165" t="n">
        <f aca="false">X1059/T1059</f>
        <v>0.25</v>
      </c>
      <c r="Z1059" s="162"/>
      <c r="AA1059" s="162"/>
      <c r="AB1059" s="162"/>
    </row>
    <row r="1060" customFormat="false" ht="15" hidden="false" customHeight="false" outlineLevel="0" collapsed="false">
      <c r="A1060" s="43" t="n">
        <v>83</v>
      </c>
      <c r="B1060" s="1" t="s">
        <v>2011</v>
      </c>
      <c r="C1060" s="1" t="n">
        <v>1513</v>
      </c>
      <c r="D1060" s="1" t="n">
        <v>25104</v>
      </c>
      <c r="E1060" s="114" t="s">
        <v>2010</v>
      </c>
      <c r="F1060" s="162" t="n">
        <v>5000000</v>
      </c>
      <c r="G1060" s="0" t="s">
        <v>2016</v>
      </c>
      <c r="H1060" s="163" t="n">
        <v>100</v>
      </c>
      <c r="I1060" s="162"/>
      <c r="J1060" s="0"/>
      <c r="K1060" s="0"/>
      <c r="L1060" s="0"/>
      <c r="M1060" s="0"/>
      <c r="N1060" s="0"/>
      <c r="O1060" s="0"/>
      <c r="P1060" s="0"/>
      <c r="Q1060" s="0"/>
      <c r="R1060" s="0"/>
      <c r="S1060" s="0"/>
      <c r="T1060" s="162" t="n">
        <f aca="false">SUM(H1060:S1060)</f>
        <v>100</v>
      </c>
      <c r="U1060" s="164" t="str">
        <f aca="false">CONCATENATE(D1060,G1060)</f>
        <v>25104MATERIAL PERMANENTE E DE CONSUMO ADQUIRIDOS</v>
      </c>
      <c r="V1060" s="162" t="str">
        <f aca="false">VLOOKUP(U1060,PRODUTOS!N:O,2,0)</f>
        <v>MATERIAL PERMANENTE E DE CONSUMO ADQUIRIDOS</v>
      </c>
      <c r="W1060" s="162" t="str">
        <f aca="false">VLOOKUP(U1060,PRODUTOS!N:Q,3,0)</f>
        <v>% EXECUTADO</v>
      </c>
      <c r="X1060" s="162" t="n">
        <f aca="false">VLOOKUP(U1060,PRODUTOS!N:Q,4,0)</f>
        <v>25</v>
      </c>
      <c r="Y1060" s="165" t="n">
        <f aca="false">X1060/T1060</f>
        <v>0.25</v>
      </c>
      <c r="Z1060" s="162"/>
      <c r="AA1060" s="162"/>
      <c r="AB1060" s="162"/>
    </row>
    <row r="1061" customFormat="false" ht="15" hidden="false" customHeight="false" outlineLevel="0" collapsed="false">
      <c r="A1061" s="43" t="n">
        <v>83</v>
      </c>
      <c r="B1061" s="1" t="s">
        <v>2011</v>
      </c>
      <c r="C1061" s="1" t="n">
        <v>1513</v>
      </c>
      <c r="D1061" s="1" t="n">
        <v>25104</v>
      </c>
      <c r="E1061" s="114" t="s">
        <v>2010</v>
      </c>
      <c r="F1061" s="162" t="n">
        <v>5000000</v>
      </c>
      <c r="G1061" s="0" t="s">
        <v>2017</v>
      </c>
      <c r="H1061" s="163" t="n">
        <v>4</v>
      </c>
      <c r="I1061" s="162"/>
      <c r="J1061" s="0"/>
      <c r="K1061" s="0"/>
      <c r="L1061" s="0"/>
      <c r="M1061" s="0"/>
      <c r="N1061" s="0"/>
      <c r="O1061" s="0"/>
      <c r="P1061" s="0"/>
      <c r="Q1061" s="0"/>
      <c r="R1061" s="0"/>
      <c r="S1061" s="0"/>
      <c r="T1061" s="162" t="n">
        <f aca="false">SUM(H1061:S1061)</f>
        <v>4</v>
      </c>
      <c r="U1061" s="164" t="str">
        <f aca="false">CONCATENATE(D1061,G1061)</f>
        <v>25104PROGRAMAS E PROJETOS DE PROTEÇÃO E DEFESA DO CONSUMIDOR EXECUTADOS</v>
      </c>
      <c r="V1061" s="162" t="str">
        <f aca="false">VLOOKUP(U1061,PRODUTOS!N:O,2,0)</f>
        <v>PROGRAMAS E PROJETOS DE PROTEÇÃO E DEFESA DO CONSUMIDOR EXECUTADOS</v>
      </c>
      <c r="W1061" s="162" t="str">
        <f aca="false">VLOOKUP(U1061,PRODUTOS!N:Q,3,0)</f>
        <v>PROJETOS</v>
      </c>
      <c r="X1061" s="162" t="n">
        <f aca="false">VLOOKUP(U1061,PRODUTOS!N:Q,4,0)</f>
        <v>1</v>
      </c>
      <c r="Y1061" s="165" t="n">
        <f aca="false">X1061/T1061</f>
        <v>0.25</v>
      </c>
      <c r="Z1061" s="162"/>
      <c r="AA1061" s="162"/>
      <c r="AB1061" s="162"/>
    </row>
    <row r="1062" customFormat="false" ht="15" hidden="false" customHeight="false" outlineLevel="0" collapsed="false">
      <c r="A1062" s="43" t="n">
        <v>83</v>
      </c>
      <c r="B1062" s="1" t="s">
        <v>2011</v>
      </c>
      <c r="C1062" s="1" t="n">
        <v>1513</v>
      </c>
      <c r="D1062" s="1" t="n">
        <v>25104</v>
      </c>
      <c r="E1062" s="114" t="s">
        <v>2010</v>
      </c>
      <c r="F1062" s="162" t="n">
        <v>5000000</v>
      </c>
      <c r="G1062" s="0" t="s">
        <v>2018</v>
      </c>
      <c r="H1062" s="163" t="n">
        <v>100</v>
      </c>
      <c r="I1062" s="162"/>
      <c r="J1062" s="0"/>
      <c r="K1062" s="0"/>
      <c r="L1062" s="0"/>
      <c r="M1062" s="0"/>
      <c r="N1062" s="0"/>
      <c r="O1062" s="0"/>
      <c r="P1062" s="0"/>
      <c r="Q1062" s="0"/>
      <c r="R1062" s="0"/>
      <c r="S1062" s="0"/>
      <c r="T1062" s="162" t="n">
        <f aca="false">SUM(H1062:S1062)</f>
        <v>100</v>
      </c>
      <c r="U1062" s="164" t="str">
        <f aca="false">CONCATENATE(D1062,G1062)</f>
        <v>25104PROJETOS DE ESTÍMULO À CRIAÇÃO DE PROCONS MUNICIPAIS E ENTIDADES CIVIS DE DEFESA DO CONSUMIDOR IMPLANTADOS</v>
      </c>
      <c r="V1062" s="162" t="str">
        <f aca="false">VLOOKUP(U1062,PRODUTOS!N:O,2,0)</f>
        <v>PROJETOS DE ESTÍMULO À CRIAÇÃO DE PROCONS MUNICIPAIS E ENTIDADES CIVIS DE DEFESA DO CONSUMIDOR IMPLANTADOS</v>
      </c>
      <c r="W1062" s="162" t="str">
        <f aca="false">VLOOKUP(U1062,PRODUTOS!N:Q,3,0)</f>
        <v>% EXECUTADO</v>
      </c>
      <c r="X1062" s="162" t="n">
        <f aca="false">VLOOKUP(U1062,PRODUTOS!N:Q,4,0)</f>
        <v>30</v>
      </c>
      <c r="Y1062" s="165" t="n">
        <f aca="false">X1062/T1062</f>
        <v>0.3</v>
      </c>
      <c r="Z1062" s="162"/>
      <c r="AA1062" s="162"/>
      <c r="AB1062" s="162"/>
    </row>
    <row r="1063" customFormat="false" ht="15" hidden="false" customHeight="false" outlineLevel="0" collapsed="false">
      <c r="A1063" s="43" t="n">
        <v>1</v>
      </c>
      <c r="B1063" s="1" t="s">
        <v>2021</v>
      </c>
      <c r="C1063" s="1" t="n">
        <v>2683</v>
      </c>
      <c r="D1063" s="1" t="n">
        <v>26101</v>
      </c>
      <c r="E1063" s="114" t="s">
        <v>2020</v>
      </c>
      <c r="F1063" s="162" t="n">
        <v>18110000</v>
      </c>
      <c r="G1063" s="0" t="s">
        <v>2022</v>
      </c>
      <c r="H1063" s="163" t="n">
        <v>1000</v>
      </c>
      <c r="I1063" s="162"/>
      <c r="J1063" s="0"/>
      <c r="K1063" s="0"/>
      <c r="L1063" s="0"/>
      <c r="M1063" s="0"/>
      <c r="N1063" s="0"/>
      <c r="O1063" s="0"/>
      <c r="P1063" s="0"/>
      <c r="Q1063" s="0"/>
      <c r="R1063" s="0"/>
      <c r="S1063" s="0"/>
      <c r="T1063" s="162" t="n">
        <f aca="false">SUM(H1063:S1063)</f>
        <v>1000</v>
      </c>
      <c r="U1063" s="164" t="str">
        <f aca="false">CONCATENATE(D1063,G1063)</f>
        <v>26101CAPACITAÇÃO DE POLICIAIS MILITARES ESPECIALISTA NO TRÂNSITO</v>
      </c>
      <c r="V1063" s="162" t="str">
        <f aca="false">VLOOKUP(U1063,PRODUTOS!N:O,2,0)</f>
        <v>CAPACITAÇÃO DE POLICIAIS MILITARES ESPECIALISTA NO TRÂNSITO</v>
      </c>
      <c r="W1063" s="162" t="str">
        <f aca="false">VLOOKUP(U1063,PRODUTOS!N:Q,3,0)</f>
        <v>ALUNOS</v>
      </c>
      <c r="X1063" s="162" t="n">
        <f aca="false">VLOOKUP(U1063,PRODUTOS!N:Q,4,0)</f>
        <v>250</v>
      </c>
      <c r="Y1063" s="165" t="n">
        <f aca="false">X1063/T1063</f>
        <v>0.25</v>
      </c>
      <c r="Z1063" s="162"/>
      <c r="AA1063" s="162"/>
      <c r="AB1063" s="162"/>
    </row>
    <row r="1064" customFormat="false" ht="15" hidden="false" customHeight="false" outlineLevel="0" collapsed="false">
      <c r="A1064" s="43" t="n">
        <v>1</v>
      </c>
      <c r="B1064" s="1" t="s">
        <v>2021</v>
      </c>
      <c r="C1064" s="1" t="n">
        <v>2683</v>
      </c>
      <c r="D1064" s="1" t="n">
        <v>26101</v>
      </c>
      <c r="E1064" s="114" t="s">
        <v>2020</v>
      </c>
      <c r="F1064" s="162" t="n">
        <v>18110000</v>
      </c>
      <c r="G1064" s="0" t="s">
        <v>2024</v>
      </c>
      <c r="H1064" s="163" t="n">
        <v>1000</v>
      </c>
      <c r="I1064" s="162"/>
      <c r="J1064" s="0"/>
      <c r="K1064" s="0"/>
      <c r="L1064" s="0"/>
      <c r="M1064" s="0"/>
      <c r="N1064" s="0"/>
      <c r="O1064" s="0"/>
      <c r="P1064" s="0"/>
      <c r="Q1064" s="0"/>
      <c r="R1064" s="0"/>
      <c r="S1064" s="0"/>
      <c r="T1064" s="162" t="n">
        <f aca="false">SUM(H1064:S1064)</f>
        <v>1000</v>
      </c>
      <c r="U1064" s="164" t="str">
        <f aca="false">CONCATENATE(D1064,G1064)</f>
        <v>26101CAPACITAÇÃO DE POLICIAIS MILITARES REALIZADO</v>
      </c>
      <c r="V1064" s="162" t="str">
        <f aca="false">VLOOKUP(U1064,PRODUTOS!N:O,2,0)</f>
        <v>CAPACITAÇÃO DE POLICIAIS MILITARES REALIZADO</v>
      </c>
      <c r="W1064" s="162" t="str">
        <f aca="false">VLOOKUP(U1064,PRODUTOS!N:Q,3,0)</f>
        <v>ALUNOS</v>
      </c>
      <c r="X1064" s="162" t="n">
        <f aca="false">VLOOKUP(U1064,PRODUTOS!N:Q,4,0)</f>
        <v>250</v>
      </c>
      <c r="Y1064" s="165" t="n">
        <f aca="false">X1064/T1064</f>
        <v>0.25</v>
      </c>
      <c r="Z1064" s="162"/>
      <c r="AA1064" s="162"/>
      <c r="AB1064" s="162"/>
    </row>
    <row r="1065" customFormat="false" ht="15" hidden="false" customHeight="false" outlineLevel="0" collapsed="false">
      <c r="A1065" s="43" t="n">
        <v>1</v>
      </c>
      <c r="B1065" s="1" t="s">
        <v>2021</v>
      </c>
      <c r="C1065" s="1" t="n">
        <v>2683</v>
      </c>
      <c r="D1065" s="1" t="n">
        <v>26101</v>
      </c>
      <c r="E1065" s="114" t="s">
        <v>2020</v>
      </c>
      <c r="F1065" s="162" t="n">
        <v>18110000</v>
      </c>
      <c r="G1065" s="0" t="s">
        <v>2025</v>
      </c>
      <c r="H1065" s="163" t="n">
        <v>4000</v>
      </c>
      <c r="I1065" s="162"/>
      <c r="J1065" s="0"/>
      <c r="K1065" s="0"/>
      <c r="L1065" s="0"/>
      <c r="M1065" s="0"/>
      <c r="N1065" s="0"/>
      <c r="O1065" s="0"/>
      <c r="P1065" s="0"/>
      <c r="Q1065" s="0"/>
      <c r="R1065" s="0"/>
      <c r="S1065" s="0"/>
      <c r="T1065" s="162" t="n">
        <f aca="false">SUM(H1065:S1065)</f>
        <v>4000</v>
      </c>
      <c r="U1065" s="164" t="str">
        <f aca="false">CONCATENATE(D1065,G1065)</f>
        <v>26101FORMAÇÃO POLICIAL MILITAR</v>
      </c>
      <c r="V1065" s="162" t="str">
        <f aca="false">VLOOKUP(U1065,PRODUTOS!N:O,2,0)</f>
        <v>FORMAÇÃO POLICIAL MILITAR</v>
      </c>
      <c r="W1065" s="162" t="str">
        <f aca="false">VLOOKUP(U1065,PRODUTOS!N:Q,3,0)</f>
        <v>CANDIDATOS</v>
      </c>
      <c r="X1065" s="162" t="n">
        <f aca="false">VLOOKUP(U1065,PRODUTOS!N:Q,4,0)</f>
        <v>500</v>
      </c>
      <c r="Y1065" s="165" t="n">
        <f aca="false">X1065/T1065</f>
        <v>0.125</v>
      </c>
      <c r="Z1065" s="162"/>
      <c r="AA1065" s="162"/>
      <c r="AB1065" s="162"/>
    </row>
    <row r="1066" customFormat="false" ht="15" hidden="false" customHeight="false" outlineLevel="0" collapsed="false">
      <c r="A1066" s="43" t="n">
        <v>7</v>
      </c>
      <c r="B1066" s="1" t="s">
        <v>2028</v>
      </c>
      <c r="C1066" s="1" t="n">
        <v>2732</v>
      </c>
      <c r="D1066" s="1" t="n">
        <v>26101</v>
      </c>
      <c r="E1066" s="114" t="s">
        <v>2020</v>
      </c>
      <c r="F1066" s="162" t="n">
        <v>141647535</v>
      </c>
      <c r="G1066" s="0" t="s">
        <v>2054</v>
      </c>
      <c r="H1066" s="163" t="n">
        <v>100</v>
      </c>
      <c r="I1066" s="162"/>
      <c r="J1066" s="0"/>
      <c r="K1066" s="0"/>
      <c r="L1066" s="0"/>
      <c r="M1066" s="0"/>
      <c r="N1066" s="0"/>
      <c r="O1066" s="0"/>
      <c r="P1066" s="0"/>
      <c r="Q1066" s="0"/>
      <c r="R1066" s="0"/>
      <c r="S1066" s="0"/>
      <c r="T1066" s="162" t="n">
        <f aca="false">SUM(H1066:S1066)</f>
        <v>100</v>
      </c>
      <c r="U1066" s="164" t="str">
        <f aca="false">CONCATENATE(D1066,G1066)</f>
        <v>26101APARELHOS E UTENSILIOS DOMÉSTICOS ADQUIRIDOS</v>
      </c>
      <c r="V1066" s="162" t="str">
        <f aca="false">VLOOKUP(U1066,PRODUTOS!N:O,2,0)</f>
        <v>APARELHOS E UTENSILIOS DOMÉSTICOS ADQUIRIDOS</v>
      </c>
      <c r="W1066" s="162" t="str">
        <f aca="false">VLOOKUP(U1066,PRODUTOS!N:Q,3,0)</f>
        <v>UNIDADE</v>
      </c>
      <c r="X1066" s="162" t="n">
        <f aca="false">VLOOKUP(U1066,PRODUTOS!N:Q,4,0)</f>
        <v>25</v>
      </c>
      <c r="Y1066" s="165" t="n">
        <f aca="false">X1066/T1066</f>
        <v>0.25</v>
      </c>
      <c r="Z1066" s="162"/>
      <c r="AA1066" s="162"/>
      <c r="AB1066" s="162"/>
    </row>
    <row r="1067" customFormat="false" ht="15" hidden="false" customHeight="false" outlineLevel="0" collapsed="false">
      <c r="A1067" s="43" t="n">
        <v>7</v>
      </c>
      <c r="B1067" s="1" t="s">
        <v>2028</v>
      </c>
      <c r="C1067" s="1" t="n">
        <v>2732</v>
      </c>
      <c r="D1067" s="1" t="n">
        <v>26101</v>
      </c>
      <c r="E1067" s="114" t="s">
        <v>2020</v>
      </c>
      <c r="F1067" s="162" t="n">
        <v>141647535</v>
      </c>
      <c r="G1067" s="0" t="s">
        <v>2033</v>
      </c>
      <c r="H1067" s="163" t="n">
        <v>400</v>
      </c>
      <c r="I1067" s="162"/>
      <c r="J1067" s="0"/>
      <c r="K1067" s="0"/>
      <c r="L1067" s="0"/>
      <c r="M1067" s="0"/>
      <c r="N1067" s="0"/>
      <c r="O1067" s="0"/>
      <c r="P1067" s="0"/>
      <c r="Q1067" s="0"/>
      <c r="R1067" s="0"/>
      <c r="S1067" s="0"/>
      <c r="T1067" s="162" t="n">
        <f aca="false">SUM(H1067:S1067)</f>
        <v>400</v>
      </c>
      <c r="U1067" s="164" t="str">
        <f aca="false">CONCATENATE(D1067,G1067)</f>
        <v>26101ARMAMENTO BÉLICO ADQUIRIDO (CARABINA CAL.5.56MM, FUZIL CAL. 7,66MM E ESPINGADA CAL. 12)</v>
      </c>
      <c r="V1067" s="162" t="str">
        <f aca="false">VLOOKUP(U1067,PRODUTOS!N:O,2,0)</f>
        <v>ARMAMENTO BÉLICO ADQUIRIDO (CARABINA CAL.5.56MM, FUZIL CAL. 7,66MM E ESPINGADA CAL. 12)</v>
      </c>
      <c r="W1067" s="162" t="str">
        <f aca="false">VLOOKUP(U1067,PRODUTOS!N:Q,3,0)</f>
        <v>UNIDADE</v>
      </c>
      <c r="X1067" s="162" t="n">
        <f aca="false">VLOOKUP(U1067,PRODUTOS!N:Q,4,0)</f>
        <v>100</v>
      </c>
      <c r="Y1067" s="165" t="n">
        <f aca="false">X1067/T1067</f>
        <v>0.25</v>
      </c>
      <c r="Z1067" s="162"/>
      <c r="AA1067" s="162"/>
      <c r="AB1067" s="162"/>
    </row>
    <row r="1068" customFormat="false" ht="15" hidden="false" customHeight="false" outlineLevel="0" collapsed="false">
      <c r="A1068" s="43" t="n">
        <v>7</v>
      </c>
      <c r="B1068" s="1" t="s">
        <v>2028</v>
      </c>
      <c r="C1068" s="1" t="n">
        <v>2732</v>
      </c>
      <c r="D1068" s="1" t="n">
        <v>26101</v>
      </c>
      <c r="E1068" s="114" t="s">
        <v>2020</v>
      </c>
      <c r="F1068" s="162" t="n">
        <v>141647535</v>
      </c>
      <c r="G1068" s="0" t="s">
        <v>2035</v>
      </c>
      <c r="H1068" s="163" t="n">
        <v>3500</v>
      </c>
      <c r="I1068" s="162"/>
      <c r="J1068" s="0"/>
      <c r="K1068" s="0"/>
      <c r="L1068" s="0"/>
      <c r="M1068" s="0"/>
      <c r="N1068" s="0"/>
      <c r="O1068" s="0"/>
      <c r="P1068" s="0"/>
      <c r="Q1068" s="0"/>
      <c r="R1068" s="0"/>
      <c r="S1068" s="0"/>
      <c r="T1068" s="162" t="n">
        <f aca="false">SUM(H1068:S1068)</f>
        <v>3500</v>
      </c>
      <c r="U1068" s="164" t="str">
        <f aca="false">CONCATENATE(D1068,G1068)</f>
        <v>26101ARMAMENTO BELICO ADQUIRIDO (PISTOLA)</v>
      </c>
      <c r="V1068" s="162" t="str">
        <f aca="false">VLOOKUP(U1068,PRODUTOS!N:O,2,0)</f>
        <v>ARMAMENTO BELICO ADQUIRIDO (PISTOLA)</v>
      </c>
      <c r="W1068" s="162" t="str">
        <f aca="false">VLOOKUP(U1068,PRODUTOS!N:Q,3,0)</f>
        <v>UNIDADE</v>
      </c>
      <c r="X1068" s="162" t="n">
        <f aca="false">VLOOKUP(U1068,PRODUTOS!N:Q,4,0)</f>
        <v>875</v>
      </c>
      <c r="Y1068" s="165" t="n">
        <f aca="false">X1068/T1068</f>
        <v>0.25</v>
      </c>
      <c r="Z1068" s="162"/>
      <c r="AA1068" s="162"/>
      <c r="AB1068" s="162"/>
    </row>
    <row r="1069" customFormat="false" ht="15" hidden="false" customHeight="false" outlineLevel="0" collapsed="false">
      <c r="A1069" s="43" t="n">
        <v>7</v>
      </c>
      <c r="B1069" s="1" t="s">
        <v>2028</v>
      </c>
      <c r="C1069" s="1" t="n">
        <v>2732</v>
      </c>
      <c r="D1069" s="1" t="n">
        <v>26101</v>
      </c>
      <c r="E1069" s="114" t="s">
        <v>2020</v>
      </c>
      <c r="F1069" s="162" t="n">
        <v>141647535</v>
      </c>
      <c r="G1069" s="0" t="s">
        <v>2036</v>
      </c>
      <c r="H1069" s="163" t="n">
        <v>200</v>
      </c>
      <c r="I1069" s="162"/>
      <c r="J1069" s="0"/>
      <c r="K1069" s="0"/>
      <c r="L1069" s="0"/>
      <c r="M1069" s="0"/>
      <c r="N1069" s="0"/>
      <c r="O1069" s="0"/>
      <c r="P1069" s="0"/>
      <c r="Q1069" s="0"/>
      <c r="R1069" s="0"/>
      <c r="S1069" s="0"/>
      <c r="T1069" s="162" t="n">
        <f aca="false">SUM(H1069:S1069)</f>
        <v>200</v>
      </c>
      <c r="U1069" s="164" t="str">
        <f aca="false">CONCATENATE(D1069,G1069)</f>
        <v>26101CÂMERA DE VIDEOMONITORAMENTO ADQUIRIDO</v>
      </c>
      <c r="V1069" s="162" t="str">
        <f aca="false">VLOOKUP(U1069,PRODUTOS!N:O,2,0)</f>
        <v>CÂMERA DE VIDEOMONITORAMENTO ADQUIRIDO</v>
      </c>
      <c r="W1069" s="162" t="str">
        <f aca="false">VLOOKUP(U1069,PRODUTOS!N:Q,3,0)</f>
        <v>UNIDADE</v>
      </c>
      <c r="X1069" s="162" t="n">
        <f aca="false">VLOOKUP(U1069,PRODUTOS!N:Q,4,0)</f>
        <v>50</v>
      </c>
      <c r="Y1069" s="165" t="n">
        <f aca="false">X1069/T1069</f>
        <v>0.25</v>
      </c>
      <c r="Z1069" s="162"/>
      <c r="AA1069" s="162"/>
      <c r="AB1069" s="162"/>
    </row>
    <row r="1070" customFormat="false" ht="15" hidden="false" customHeight="false" outlineLevel="0" collapsed="false">
      <c r="A1070" s="43" t="n">
        <v>7</v>
      </c>
      <c r="B1070" s="1" t="s">
        <v>2028</v>
      </c>
      <c r="C1070" s="1" t="n">
        <v>2732</v>
      </c>
      <c r="D1070" s="1" t="n">
        <v>26101</v>
      </c>
      <c r="E1070" s="114" t="s">
        <v>2020</v>
      </c>
      <c r="F1070" s="162" t="n">
        <v>141647535</v>
      </c>
      <c r="G1070" s="0" t="s">
        <v>2039</v>
      </c>
      <c r="H1070" s="163" t="n">
        <v>100</v>
      </c>
      <c r="I1070" s="162"/>
      <c r="J1070" s="0"/>
      <c r="K1070" s="0"/>
      <c r="L1070" s="0"/>
      <c r="M1070" s="0"/>
      <c r="N1070" s="0"/>
      <c r="O1070" s="0"/>
      <c r="P1070" s="0"/>
      <c r="Q1070" s="0"/>
      <c r="R1070" s="0"/>
      <c r="S1070" s="0"/>
      <c r="T1070" s="162" t="n">
        <f aca="false">SUM(H1070:S1070)</f>
        <v>100</v>
      </c>
      <c r="U1070" s="164" t="str">
        <f aca="false">CONCATENATE(D1070,G1070)</f>
        <v>26101EQUIPAMENTO DE PROCESSAMENTO DE DADOS</v>
      </c>
      <c r="V1070" s="162" t="str">
        <f aca="false">VLOOKUP(U1070,PRODUTOS!N:O,2,0)</f>
        <v>EQUIPAMENTO DE PROCESSAMENTO DE DADOS</v>
      </c>
      <c r="W1070" s="162" t="str">
        <f aca="false">VLOOKUP(U1070,PRODUTOS!N:Q,3,0)</f>
        <v>UNIDADE</v>
      </c>
      <c r="X1070" s="162" t="n">
        <f aca="false">VLOOKUP(U1070,PRODUTOS!N:Q,4,0)</f>
        <v>25</v>
      </c>
      <c r="Y1070" s="165" t="n">
        <f aca="false">X1070/T1070</f>
        <v>0.25</v>
      </c>
      <c r="Z1070" s="162"/>
      <c r="AA1070" s="162"/>
      <c r="AB1070" s="162"/>
    </row>
    <row r="1071" customFormat="false" ht="15" hidden="false" customHeight="false" outlineLevel="0" collapsed="false">
      <c r="A1071" s="43" t="n">
        <v>7</v>
      </c>
      <c r="B1071" s="1" t="s">
        <v>2028</v>
      </c>
      <c r="C1071" s="1" t="n">
        <v>2732</v>
      </c>
      <c r="D1071" s="1" t="n">
        <v>26101</v>
      </c>
      <c r="E1071" s="114" t="s">
        <v>2020</v>
      </c>
      <c r="F1071" s="162" t="n">
        <v>141647535</v>
      </c>
      <c r="G1071" s="0" t="s">
        <v>2037</v>
      </c>
      <c r="H1071" s="163" t="n">
        <v>4000</v>
      </c>
      <c r="I1071" s="162"/>
      <c r="J1071" s="0"/>
      <c r="K1071" s="0"/>
      <c r="L1071" s="0"/>
      <c r="M1071" s="0"/>
      <c r="N1071" s="0"/>
      <c r="O1071" s="0"/>
      <c r="P1071" s="0"/>
      <c r="Q1071" s="0"/>
      <c r="R1071" s="0"/>
      <c r="S1071" s="0"/>
      <c r="T1071" s="162" t="n">
        <f aca="false">SUM(H1071:S1071)</f>
        <v>4000</v>
      </c>
      <c r="U1071" s="164" t="str">
        <f aca="false">CONCATENATE(D1071,G1071)</f>
        <v>26101EQUIPAMENTO DE PROTEÇÃO INDIVIDUAL ADQUIRIDO</v>
      </c>
      <c r="V1071" s="162" t="str">
        <f aca="false">VLOOKUP(U1071,PRODUTOS!N:O,2,0)</f>
        <v>EQUIPAMENTO DE PROTEÇÃO INDIVIDUAL ADQUIRIDO</v>
      </c>
      <c r="W1071" s="162" t="str">
        <f aca="false">VLOOKUP(U1071,PRODUTOS!N:Q,3,0)</f>
        <v>UNIDADE</v>
      </c>
      <c r="X1071" s="162" t="n">
        <f aca="false">VLOOKUP(U1071,PRODUTOS!N:Q,4,0)</f>
        <v>1000</v>
      </c>
      <c r="Y1071" s="165" t="n">
        <f aca="false">X1071/T1071</f>
        <v>0.25</v>
      </c>
      <c r="Z1071" s="162"/>
      <c r="AA1071" s="162"/>
      <c r="AB1071" s="162"/>
    </row>
    <row r="1072" customFormat="false" ht="15" hidden="false" customHeight="false" outlineLevel="0" collapsed="false">
      <c r="A1072" s="43" t="n">
        <v>7</v>
      </c>
      <c r="B1072" s="1" t="s">
        <v>2046</v>
      </c>
      <c r="C1072" s="1" t="n">
        <v>2565</v>
      </c>
      <c r="D1072" s="1" t="n">
        <v>26101</v>
      </c>
      <c r="E1072" s="114" t="s">
        <v>2020</v>
      </c>
      <c r="F1072" s="162" t="n">
        <v>3052000</v>
      </c>
      <c r="G1072" s="0" t="s">
        <v>2050</v>
      </c>
      <c r="H1072" s="163" t="n">
        <v>15000</v>
      </c>
      <c r="I1072" s="162"/>
      <c r="J1072" s="0"/>
      <c r="K1072" s="0"/>
      <c r="L1072" s="0"/>
      <c r="M1072" s="0"/>
      <c r="N1072" s="0"/>
      <c r="O1072" s="0"/>
      <c r="P1072" s="0"/>
      <c r="Q1072" s="0"/>
      <c r="R1072" s="0"/>
      <c r="S1072" s="0"/>
      <c r="T1072" s="162" t="n">
        <f aca="false">SUM(H1072:S1072)</f>
        <v>15000</v>
      </c>
      <c r="U1072" s="164" t="str">
        <f aca="false">CONCATENATE(D1072,G1072)</f>
        <v>26101INCLUSÃO NO PROJETO MIRIM</v>
      </c>
      <c r="V1072" s="162" t="str">
        <f aca="false">VLOOKUP(U1072,PRODUTOS!N:O,2,0)</f>
        <v>INCLUSÃO NO PROJETO MIRIM</v>
      </c>
      <c r="W1072" s="162" t="str">
        <f aca="false">VLOOKUP(U1072,PRODUTOS!N:Q,3,0)</f>
        <v>JOVEM</v>
      </c>
      <c r="X1072" s="162" t="n">
        <f aca="false">VLOOKUP(U1072,PRODUTOS!N:Q,4,0)</f>
        <v>3750</v>
      </c>
      <c r="Y1072" s="165" t="n">
        <f aca="false">X1072/T1072</f>
        <v>0.25</v>
      </c>
      <c r="Z1072" s="162"/>
      <c r="AA1072" s="162"/>
      <c r="AB1072" s="162"/>
    </row>
    <row r="1073" customFormat="false" ht="15" hidden="false" customHeight="false" outlineLevel="0" collapsed="false">
      <c r="A1073" s="43" t="n">
        <v>7</v>
      </c>
      <c r="B1073" s="1" t="s">
        <v>2046</v>
      </c>
      <c r="C1073" s="1" t="n">
        <v>2565</v>
      </c>
      <c r="D1073" s="1" t="n">
        <v>26101</v>
      </c>
      <c r="E1073" s="114" t="s">
        <v>2020</v>
      </c>
      <c r="F1073" s="162" t="n">
        <v>3052000</v>
      </c>
      <c r="G1073" s="0" t="s">
        <v>2052</v>
      </c>
      <c r="H1073" s="163" t="n">
        <v>200000</v>
      </c>
      <c r="I1073" s="162"/>
      <c r="J1073" s="0"/>
      <c r="K1073" s="0"/>
      <c r="L1073" s="0"/>
      <c r="M1073" s="0"/>
      <c r="N1073" s="0"/>
      <c r="O1073" s="0"/>
      <c r="P1073" s="0"/>
      <c r="Q1073" s="0"/>
      <c r="R1073" s="0"/>
      <c r="S1073" s="0"/>
      <c r="T1073" s="162" t="n">
        <f aca="false">SUM(H1073:S1073)</f>
        <v>200000</v>
      </c>
      <c r="U1073" s="164" t="str">
        <f aca="false">CONCATENATE(D1073,G1073)</f>
        <v>26101PALESTRAS NAS ESCOLAS</v>
      </c>
      <c r="V1073" s="162" t="str">
        <f aca="false">VLOOKUP(U1073,PRODUTOS!N:O,2,0)</f>
        <v>PALESTRAS NAS ESCOLAS</v>
      </c>
      <c r="W1073" s="162" t="str">
        <f aca="false">VLOOKUP(U1073,PRODUTOS!N:Q,3,0)</f>
        <v>PARTICIPANTES</v>
      </c>
      <c r="X1073" s="162" t="n">
        <f aca="false">VLOOKUP(U1073,PRODUTOS!N:Q,4,0)</f>
        <v>50000</v>
      </c>
      <c r="Y1073" s="165" t="n">
        <f aca="false">X1073/T1073</f>
        <v>0.25</v>
      </c>
      <c r="Z1073" s="162"/>
      <c r="AA1073" s="162"/>
      <c r="AB1073" s="162"/>
    </row>
    <row r="1074" customFormat="false" ht="15" hidden="false" customHeight="false" outlineLevel="0" collapsed="false">
      <c r="A1074" s="43" t="n">
        <v>7</v>
      </c>
      <c r="B1074" s="1" t="s">
        <v>2046</v>
      </c>
      <c r="C1074" s="1" t="n">
        <v>2565</v>
      </c>
      <c r="D1074" s="1" t="n">
        <v>26101</v>
      </c>
      <c r="E1074" s="114" t="s">
        <v>2020</v>
      </c>
      <c r="F1074" s="162" t="n">
        <v>3052000</v>
      </c>
      <c r="G1074" s="0" t="s">
        <v>2047</v>
      </c>
      <c r="H1074" s="163" t="n">
        <v>100</v>
      </c>
      <c r="I1074" s="162"/>
      <c r="J1074" s="0"/>
      <c r="K1074" s="0"/>
      <c r="L1074" s="0"/>
      <c r="M1074" s="0"/>
      <c r="N1074" s="0"/>
      <c r="O1074" s="0"/>
      <c r="P1074" s="0"/>
      <c r="Q1074" s="0"/>
      <c r="R1074" s="0"/>
      <c r="S1074" s="0"/>
      <c r="T1074" s="162" t="n">
        <f aca="false">SUM(H1074:S1074)</f>
        <v>100</v>
      </c>
      <c r="U1074" s="164" t="str">
        <f aca="false">CONCATENATE(D1074,G1074)</f>
        <v>26101POLICIAMENTO OSTENSIVO PREVENTIVO</v>
      </c>
      <c r="V1074" s="162" t="str">
        <f aca="false">VLOOKUP(U1074,PRODUTOS!N:O,2,0)</f>
        <v>POLICIAMENTO OSTENSIVO PREVENTIVO</v>
      </c>
      <c r="W1074" s="162" t="str">
        <f aca="false">VLOOKUP(U1074,PRODUTOS!N:Q,3,0)</f>
        <v>PERCENTUAL</v>
      </c>
      <c r="X1074" s="162" t="n">
        <f aca="false">VLOOKUP(U1074,PRODUTOS!N:Q,4,0)</f>
        <v>25</v>
      </c>
      <c r="Y1074" s="165" t="n">
        <f aca="false">X1074/T1074</f>
        <v>0.25</v>
      </c>
      <c r="Z1074" s="162"/>
      <c r="AA1074" s="162"/>
      <c r="AB1074" s="162"/>
    </row>
    <row r="1075" customFormat="false" ht="15" hidden="false" customHeight="false" outlineLevel="0" collapsed="false">
      <c r="A1075" s="43" t="n">
        <v>7</v>
      </c>
      <c r="B1075" s="1" t="s">
        <v>2028</v>
      </c>
      <c r="C1075" s="1" t="n">
        <v>2732</v>
      </c>
      <c r="D1075" s="1" t="n">
        <v>26101</v>
      </c>
      <c r="E1075" s="114" t="s">
        <v>2020</v>
      </c>
      <c r="F1075" s="162" t="n">
        <v>141647535</v>
      </c>
      <c r="G1075" s="0" t="s">
        <v>2042</v>
      </c>
      <c r="H1075" s="163" t="n">
        <v>34</v>
      </c>
      <c r="I1075" s="162"/>
      <c r="J1075" s="0"/>
      <c r="K1075" s="0"/>
      <c r="L1075" s="0"/>
      <c r="M1075" s="0"/>
      <c r="N1075" s="0"/>
      <c r="O1075" s="0"/>
      <c r="P1075" s="0"/>
      <c r="Q1075" s="0"/>
      <c r="R1075" s="0"/>
      <c r="S1075" s="0"/>
      <c r="T1075" s="162" t="n">
        <f aca="false">SUM(H1075:S1075)</f>
        <v>34</v>
      </c>
      <c r="U1075" s="164" t="str">
        <f aca="false">CONCATENATE(D1075,G1075)</f>
        <v>26101QUARTÉIS DA PMPI CONSTRUÍDOS</v>
      </c>
      <c r="V1075" s="162" t="str">
        <f aca="false">VLOOKUP(U1075,PRODUTOS!N:O,2,0)</f>
        <v>QUARTÉIS DA PMPI CONSTRUÍDOS</v>
      </c>
      <c r="W1075" s="162" t="str">
        <f aca="false">VLOOKUP(U1075,PRODUTOS!N:Q,3,0)</f>
        <v>UNIDADE</v>
      </c>
      <c r="X1075" s="162" t="n">
        <f aca="false">VLOOKUP(U1075,PRODUTOS!N:Q,4,0)</f>
        <v>7</v>
      </c>
      <c r="Y1075" s="165" t="n">
        <f aca="false">X1075/T1075</f>
        <v>0.205882352941176</v>
      </c>
      <c r="Z1075" s="162"/>
      <c r="AA1075" s="162"/>
      <c r="AB1075" s="162"/>
    </row>
    <row r="1076" customFormat="false" ht="15" hidden="false" customHeight="false" outlineLevel="0" collapsed="false">
      <c r="A1076" s="43" t="n">
        <v>7</v>
      </c>
      <c r="B1076" s="1" t="s">
        <v>2028</v>
      </c>
      <c r="C1076" s="1" t="n">
        <v>2732</v>
      </c>
      <c r="D1076" s="1" t="n">
        <v>26101</v>
      </c>
      <c r="E1076" s="114" t="s">
        <v>2020</v>
      </c>
      <c r="F1076" s="162" t="n">
        <v>141647535</v>
      </c>
      <c r="G1076" s="0" t="s">
        <v>2044</v>
      </c>
      <c r="H1076" s="163" t="n">
        <v>100</v>
      </c>
      <c r="I1076" s="162"/>
      <c r="J1076" s="0"/>
      <c r="K1076" s="0"/>
      <c r="L1076" s="0"/>
      <c r="M1076" s="0"/>
      <c r="N1076" s="0"/>
      <c r="O1076" s="0"/>
      <c r="P1076" s="0"/>
      <c r="Q1076" s="0"/>
      <c r="R1076" s="0"/>
      <c r="S1076" s="0"/>
      <c r="T1076" s="162" t="n">
        <f aca="false">SUM(H1076:S1076)</f>
        <v>100</v>
      </c>
      <c r="U1076" s="164" t="str">
        <f aca="false">CONCATENATE(D1076,G1076)</f>
        <v>26101QUARTEIS DA PMPI REFORMADOS</v>
      </c>
      <c r="V1076" s="162" t="str">
        <f aca="false">VLOOKUP(U1076,PRODUTOS!N:O,2,0)</f>
        <v>QUARTEIS DA PMPI REFORMADOS</v>
      </c>
      <c r="W1076" s="162" t="str">
        <f aca="false">VLOOKUP(U1076,PRODUTOS!N:Q,3,0)</f>
        <v>UNIDADE</v>
      </c>
      <c r="X1076" s="162" t="n">
        <f aca="false">VLOOKUP(U1076,PRODUTOS!N:Q,4,0)</f>
        <v>25</v>
      </c>
      <c r="Y1076" s="165" t="n">
        <f aca="false">X1076/T1076</f>
        <v>0.25</v>
      </c>
      <c r="Z1076" s="162"/>
      <c r="AA1076" s="162"/>
      <c r="AB1076" s="162"/>
    </row>
    <row r="1077" customFormat="false" ht="15" hidden="false" customHeight="false" outlineLevel="0" collapsed="false">
      <c r="A1077" s="43" t="n">
        <v>7</v>
      </c>
      <c r="B1077" s="1" t="s">
        <v>2028</v>
      </c>
      <c r="C1077" s="1" t="n">
        <v>2732</v>
      </c>
      <c r="D1077" s="1" t="n">
        <v>26101</v>
      </c>
      <c r="E1077" s="114" t="s">
        <v>2020</v>
      </c>
      <c r="F1077" s="162" t="n">
        <v>141647535</v>
      </c>
      <c r="G1077" s="0" t="s">
        <v>2055</v>
      </c>
      <c r="H1077" s="163" t="n">
        <v>800</v>
      </c>
      <c r="I1077" s="162"/>
      <c r="J1077" s="0"/>
      <c r="K1077" s="0"/>
      <c r="L1077" s="0"/>
      <c r="M1077" s="0"/>
      <c r="N1077" s="0"/>
      <c r="O1077" s="0"/>
      <c r="P1077" s="0"/>
      <c r="Q1077" s="0"/>
      <c r="R1077" s="0"/>
      <c r="S1077" s="0"/>
      <c r="T1077" s="162" t="n">
        <f aca="false">SUM(H1077:S1077)</f>
        <v>800</v>
      </c>
      <c r="U1077" s="164" t="str">
        <f aca="false">CONCATENATE(D1077,G1077)</f>
        <v>26101RÁDIO DE COMUNICAÇÃO ADQUIRIDO</v>
      </c>
      <c r="V1077" s="162" t="str">
        <f aca="false">VLOOKUP(U1077,PRODUTOS!N:O,2,0)</f>
        <v>RÁDIO DE COMUNICAÇÃO ADQUIRIDO</v>
      </c>
      <c r="W1077" s="162" t="str">
        <f aca="false">VLOOKUP(U1077,PRODUTOS!N:Q,3,0)</f>
        <v>UNIDADE</v>
      </c>
      <c r="X1077" s="162" t="n">
        <f aca="false">VLOOKUP(U1077,PRODUTOS!N:Q,4,0)</f>
        <v>200</v>
      </c>
      <c r="Y1077" s="165" t="n">
        <f aca="false">X1077/T1077</f>
        <v>0.25</v>
      </c>
      <c r="Z1077" s="162"/>
      <c r="AA1077" s="162"/>
      <c r="AB1077" s="162"/>
    </row>
    <row r="1078" customFormat="false" ht="15" hidden="false" customHeight="false" outlineLevel="0" collapsed="false">
      <c r="A1078" s="43" t="n">
        <v>7</v>
      </c>
      <c r="B1078" s="1" t="s">
        <v>2028</v>
      </c>
      <c r="C1078" s="1" t="n">
        <v>2732</v>
      </c>
      <c r="D1078" s="1" t="n">
        <v>26101</v>
      </c>
      <c r="E1078" s="114" t="s">
        <v>2020</v>
      </c>
      <c r="F1078" s="162" t="n">
        <v>141647535</v>
      </c>
      <c r="G1078" s="0" t="s">
        <v>2029</v>
      </c>
      <c r="H1078" s="163" t="n">
        <v>400</v>
      </c>
      <c r="I1078" s="162"/>
      <c r="J1078" s="0"/>
      <c r="K1078" s="0"/>
      <c r="L1078" s="0"/>
      <c r="M1078" s="0"/>
      <c r="N1078" s="0"/>
      <c r="O1078" s="0"/>
      <c r="P1078" s="0"/>
      <c r="Q1078" s="0"/>
      <c r="R1078" s="0"/>
      <c r="S1078" s="0"/>
      <c r="T1078" s="162" t="n">
        <f aca="false">SUM(H1078:S1078)</f>
        <v>400</v>
      </c>
      <c r="U1078" s="164" t="str">
        <f aca="false">CONCATENATE(D1078,G1078)</f>
        <v>26101VIATURAS (CARRO) PARA PMPI ADQUIRIDOS</v>
      </c>
      <c r="V1078" s="162" t="str">
        <f aca="false">VLOOKUP(U1078,PRODUTOS!N:O,2,0)</f>
        <v>VIATURAS (CARRO) PARA PMPI ADQUIRIDOS</v>
      </c>
      <c r="W1078" s="162" t="str">
        <f aca="false">VLOOKUP(U1078,PRODUTOS!N:Q,3,0)</f>
        <v>UNIDADE</v>
      </c>
      <c r="X1078" s="162" t="n">
        <f aca="false">VLOOKUP(U1078,PRODUTOS!N:Q,4,0)</f>
        <v>100</v>
      </c>
      <c r="Y1078" s="165" t="n">
        <f aca="false">X1078/T1078</f>
        <v>0.25</v>
      </c>
      <c r="Z1078" s="162"/>
      <c r="AA1078" s="162"/>
      <c r="AB1078" s="162"/>
    </row>
    <row r="1079" customFormat="false" ht="15" hidden="false" customHeight="false" outlineLevel="0" collapsed="false">
      <c r="A1079" s="43" t="n">
        <v>7</v>
      </c>
      <c r="B1079" s="1" t="s">
        <v>2028</v>
      </c>
      <c r="C1079" s="1" t="n">
        <v>2732</v>
      </c>
      <c r="D1079" s="1" t="n">
        <v>26101</v>
      </c>
      <c r="E1079" s="114" t="s">
        <v>2020</v>
      </c>
      <c r="F1079" s="162" t="n">
        <v>141647535</v>
      </c>
      <c r="G1079" s="0" t="s">
        <v>2031</v>
      </c>
      <c r="H1079" s="163" t="n">
        <v>400</v>
      </c>
      <c r="I1079" s="162"/>
      <c r="J1079" s="0"/>
      <c r="K1079" s="0"/>
      <c r="L1079" s="0"/>
      <c r="M1079" s="0"/>
      <c r="N1079" s="0"/>
      <c r="O1079" s="0"/>
      <c r="P1079" s="0"/>
      <c r="Q1079" s="0"/>
      <c r="R1079" s="0"/>
      <c r="S1079" s="0"/>
      <c r="T1079" s="162" t="n">
        <f aca="false">SUM(H1079:S1079)</f>
        <v>400</v>
      </c>
      <c r="U1079" s="164" t="str">
        <f aca="false">CONCATENATE(D1079,G1079)</f>
        <v>26101VIATURAS (MOTO) PARA PMPI ADQUIRIDOS</v>
      </c>
      <c r="V1079" s="162" t="str">
        <f aca="false">VLOOKUP(U1079,PRODUTOS!N:O,2,0)</f>
        <v>VIATURAS (MOTO) PARA PMPI ADQUIRIDOS</v>
      </c>
      <c r="W1079" s="162" t="str">
        <f aca="false">VLOOKUP(U1079,PRODUTOS!N:Q,3,0)</f>
        <v>UNIDADE</v>
      </c>
      <c r="X1079" s="162" t="n">
        <f aca="false">VLOOKUP(U1079,PRODUTOS!N:Q,4,0)</f>
        <v>100</v>
      </c>
      <c r="Y1079" s="165" t="n">
        <f aca="false">X1079/T1079</f>
        <v>0.25</v>
      </c>
      <c r="Z1079" s="162"/>
      <c r="AA1079" s="162"/>
      <c r="AB1079" s="162"/>
    </row>
    <row r="1080" customFormat="false" ht="15" hidden="false" customHeight="false" outlineLevel="0" collapsed="false">
      <c r="A1080" s="43" t="n">
        <v>30</v>
      </c>
      <c r="B1080" s="1" t="s">
        <v>2057</v>
      </c>
      <c r="C1080" s="1" t="n">
        <v>2602</v>
      </c>
      <c r="D1080" s="1" t="n">
        <v>26101</v>
      </c>
      <c r="E1080" s="114" t="s">
        <v>2020</v>
      </c>
      <c r="F1080" s="162" t="n">
        <v>2280000</v>
      </c>
      <c r="G1080" s="0" t="s">
        <v>2058</v>
      </c>
      <c r="H1080" s="163" t="n">
        <v>100</v>
      </c>
      <c r="I1080" s="162"/>
      <c r="J1080" s="0"/>
      <c r="K1080" s="0"/>
      <c r="L1080" s="0"/>
      <c r="M1080" s="0"/>
      <c r="N1080" s="0"/>
      <c r="O1080" s="0"/>
      <c r="P1080" s="0"/>
      <c r="Q1080" s="0"/>
      <c r="R1080" s="0"/>
      <c r="S1080" s="0"/>
      <c r="T1080" s="162" t="n">
        <f aca="false">SUM(H1080:S1080)</f>
        <v>100</v>
      </c>
      <c r="U1080" s="164" t="str">
        <f aca="false">CONCATENATE(D1080,G1080)</f>
        <v>26101BLITZ DA PMPI REALIZADA</v>
      </c>
      <c r="V1080" s="162" t="str">
        <f aca="false">VLOOKUP(U1080,PRODUTOS!N:O,2,0)</f>
        <v>BLITZ DA PMPI REALIZADA</v>
      </c>
      <c r="W1080" s="162" t="str">
        <f aca="false">VLOOKUP(U1080,PRODUTOS!N:Q,3,0)</f>
        <v>PERCENTUAL</v>
      </c>
      <c r="X1080" s="162" t="n">
        <f aca="false">VLOOKUP(U1080,PRODUTOS!N:Q,4,0)</f>
        <v>25</v>
      </c>
      <c r="Y1080" s="165" t="n">
        <f aca="false">X1080/T1080</f>
        <v>0.25</v>
      </c>
      <c r="Z1080" s="162"/>
      <c r="AA1080" s="162"/>
      <c r="AB1080" s="162"/>
    </row>
    <row r="1081" customFormat="false" ht="15" hidden="false" customHeight="false" outlineLevel="0" collapsed="false">
      <c r="A1081" s="43" t="n">
        <v>30</v>
      </c>
      <c r="B1081" s="1" t="s">
        <v>2057</v>
      </c>
      <c r="C1081" s="1" t="n">
        <v>2602</v>
      </c>
      <c r="D1081" s="1" t="n">
        <v>26101</v>
      </c>
      <c r="E1081" s="114" t="s">
        <v>2020</v>
      </c>
      <c r="F1081" s="162" t="n">
        <v>2280000</v>
      </c>
      <c r="G1081" s="0" t="s">
        <v>2059</v>
      </c>
      <c r="H1081" s="163" t="n">
        <v>100000</v>
      </c>
      <c r="I1081" s="162"/>
      <c r="J1081" s="0"/>
      <c r="K1081" s="0"/>
      <c r="L1081" s="0"/>
      <c r="M1081" s="0"/>
      <c r="N1081" s="0"/>
      <c r="O1081" s="0"/>
      <c r="P1081" s="0"/>
      <c r="Q1081" s="0"/>
      <c r="R1081" s="0"/>
      <c r="S1081" s="0"/>
      <c r="T1081" s="162" t="n">
        <f aca="false">SUM(H1081:S1081)</f>
        <v>100000</v>
      </c>
      <c r="U1081" s="164" t="str">
        <f aca="false">CONCATENATE(D1081,G1081)</f>
        <v>26101CAPANHAS EDUCATIVAS NAS ESCOLAS</v>
      </c>
      <c r="V1081" s="162" t="str">
        <f aca="false">VLOOKUP(U1081,PRODUTOS!N:O,2,0)</f>
        <v>CAPANHAS EDUCATIVAS NAS ESCOLAS</v>
      </c>
      <c r="W1081" s="162" t="str">
        <f aca="false">VLOOKUP(U1081,PRODUTOS!N:Q,3,0)</f>
        <v>PESSOAS</v>
      </c>
      <c r="X1081" s="162" t="n">
        <f aca="false">VLOOKUP(U1081,PRODUTOS!N:Q,4,0)</f>
        <v>25000</v>
      </c>
      <c r="Y1081" s="165" t="n">
        <f aca="false">X1081/T1081</f>
        <v>0.25</v>
      </c>
      <c r="Z1081" s="162"/>
      <c r="AA1081" s="162"/>
      <c r="AB1081" s="162"/>
    </row>
    <row r="1082" customFormat="false" ht="15" hidden="false" customHeight="false" outlineLevel="0" collapsed="false">
      <c r="A1082" s="43" t="n">
        <v>30</v>
      </c>
      <c r="B1082" s="1" t="s">
        <v>2057</v>
      </c>
      <c r="C1082" s="1" t="n">
        <v>2602</v>
      </c>
      <c r="D1082" s="1" t="n">
        <v>26101</v>
      </c>
      <c r="E1082" s="114" t="s">
        <v>2020</v>
      </c>
      <c r="F1082" s="162" t="n">
        <v>2280000</v>
      </c>
      <c r="G1082" s="0" t="s">
        <v>2060</v>
      </c>
      <c r="H1082" s="166"/>
      <c r="I1082" s="162" t="n">
        <v>4</v>
      </c>
      <c r="J1082" s="0"/>
      <c r="K1082" s="0"/>
      <c r="L1082" s="0" t="n">
        <v>4</v>
      </c>
      <c r="M1082" s="0"/>
      <c r="N1082" s="0"/>
      <c r="O1082" s="0"/>
      <c r="P1082" s="0"/>
      <c r="Q1082" s="0"/>
      <c r="R1082" s="0"/>
      <c r="S1082" s="0"/>
      <c r="T1082" s="162" t="n">
        <f aca="false">SUM(H1082:S1082)</f>
        <v>8</v>
      </c>
      <c r="U1082" s="164" t="str">
        <f aca="false">CONCATENATE(D1082,G1082)</f>
        <v>26101FORUM CONSULTIVO ESTADUAL SOBRE O TRÂNSITO REALIZADO</v>
      </c>
      <c r="V1082" s="162" t="str">
        <f aca="false">VLOOKUP(U1082,PRODUTOS!N:O,2,0)</f>
        <v>FORUM CONSULTIVO ESTADUAL SOBRE O TRÂNSITO REALIZADO</v>
      </c>
      <c r="W1082" s="162" t="str">
        <f aca="false">VLOOKUP(U1082,PRODUTOS!N:Q,3,0)</f>
        <v>UNIDADE</v>
      </c>
      <c r="X1082" s="162" t="n">
        <f aca="false">VLOOKUP(U1082,PRODUTOS!N:Q,4,0)</f>
        <v>2</v>
      </c>
      <c r="Y1082" s="165" t="n">
        <f aca="false">X1082/T1082</f>
        <v>0.25</v>
      </c>
      <c r="Z1082" s="162"/>
      <c r="AA1082" s="162"/>
      <c r="AB1082" s="162"/>
    </row>
    <row r="1083" customFormat="false" ht="15" hidden="false" customHeight="false" outlineLevel="0" collapsed="false">
      <c r="A1083" s="43" t="n">
        <v>30</v>
      </c>
      <c r="B1083" s="1" t="s">
        <v>2057</v>
      </c>
      <c r="C1083" s="1" t="n">
        <v>2602</v>
      </c>
      <c r="D1083" s="1" t="n">
        <v>26101</v>
      </c>
      <c r="E1083" s="114" t="s">
        <v>2020</v>
      </c>
      <c r="F1083" s="162" t="n">
        <v>2280000</v>
      </c>
      <c r="G1083" s="0" t="s">
        <v>2061</v>
      </c>
      <c r="H1083" s="163" t="n">
        <v>60</v>
      </c>
      <c r="I1083" s="162"/>
      <c r="J1083" s="0"/>
      <c r="K1083" s="0"/>
      <c r="L1083" s="0"/>
      <c r="M1083" s="0"/>
      <c r="N1083" s="0"/>
      <c r="O1083" s="0"/>
      <c r="P1083" s="0"/>
      <c r="Q1083" s="0"/>
      <c r="R1083" s="0"/>
      <c r="S1083" s="0"/>
      <c r="T1083" s="162" t="n">
        <f aca="false">SUM(H1083:S1083)</f>
        <v>60</v>
      </c>
      <c r="U1083" s="164" t="str">
        <f aca="false">CONCATENATE(D1083,G1083)</f>
        <v>26101PROJETO PILOTO DE FISCALIZAÇÃO ELETRÔNICA E AUTOMATICA DE VEICULOS AUTOMOTORES</v>
      </c>
      <c r="V1083" s="162" t="str">
        <f aca="false">VLOOKUP(U1083,PRODUTOS!N:O,2,0)</f>
        <v>PROJETO PILOTO DE FISCALIZAÇÃO ELETRÔNICA E AUTOMATICA DE VEICULOS AUTOMOTORES</v>
      </c>
      <c r="W1083" s="162" t="str">
        <f aca="false">VLOOKUP(U1083,PRODUTOS!N:Q,3,0)</f>
        <v>PERCENTUAL</v>
      </c>
      <c r="X1083" s="162" t="n">
        <f aca="false">VLOOKUP(U1083,PRODUTOS!N:Q,4,0)</f>
        <v>15</v>
      </c>
      <c r="Y1083" s="165" t="n">
        <f aca="false">X1083/T1083</f>
        <v>0.25</v>
      </c>
      <c r="Z1083" s="162"/>
      <c r="AA1083" s="162"/>
      <c r="AB1083" s="162"/>
    </row>
    <row r="1084" customFormat="false" ht="15" hidden="false" customHeight="false" outlineLevel="0" collapsed="false">
      <c r="A1084" s="43" t="n">
        <v>90</v>
      </c>
      <c r="B1084" s="1" t="s">
        <v>2062</v>
      </c>
      <c r="C1084" s="1" t="n">
        <v>2508</v>
      </c>
      <c r="D1084" s="1" t="n">
        <v>26101</v>
      </c>
      <c r="E1084" s="114" t="s">
        <v>2020</v>
      </c>
      <c r="F1084" s="162" t="n">
        <v>1557501172</v>
      </c>
      <c r="G1084" s="0" t="s">
        <v>2063</v>
      </c>
      <c r="H1084" s="163" t="n">
        <v>100</v>
      </c>
      <c r="I1084" s="162"/>
      <c r="J1084" s="0"/>
      <c r="K1084" s="0"/>
      <c r="L1084" s="0"/>
      <c r="M1084" s="0"/>
      <c r="N1084" s="0"/>
      <c r="O1084" s="0"/>
      <c r="P1084" s="0"/>
      <c r="Q1084" s="0"/>
      <c r="R1084" s="0"/>
      <c r="S1084" s="0"/>
      <c r="T1084" s="162" t="n">
        <f aca="false">SUM(H1084:S1084)</f>
        <v>100</v>
      </c>
      <c r="U1084" s="164" t="str">
        <f aca="false">CONCATENATE(D1084,G1084)</f>
        <v>26101MANUTENÇÃO ADMINISTRATIVA DA PMPI.</v>
      </c>
      <c r="V1084" s="162" t="str">
        <f aca="false">VLOOKUP(U1084,PRODUTOS!N:O,2,0)</f>
        <v>MANUTENÇÃO ADMINISTRATIVA DA PMPI.</v>
      </c>
      <c r="W1084" s="162" t="str">
        <f aca="false">VLOOKUP(U1084,PRODUTOS!N:Q,3,0)</f>
        <v>PERCENTAGEM</v>
      </c>
      <c r="X1084" s="162" t="n">
        <f aca="false">VLOOKUP(U1084,PRODUTOS!N:Q,4,0)</f>
        <v>25</v>
      </c>
      <c r="Y1084" s="165" t="n">
        <f aca="false">X1084/T1084</f>
        <v>0.25</v>
      </c>
      <c r="Z1084" s="162"/>
      <c r="AA1084" s="162"/>
      <c r="AB1084" s="162"/>
    </row>
    <row r="1085" customFormat="false" ht="15" hidden="false" customHeight="false" outlineLevel="0" collapsed="false">
      <c r="A1085" s="43" t="n">
        <v>1</v>
      </c>
      <c r="B1085" s="1" t="s">
        <v>2064</v>
      </c>
      <c r="C1085" s="1" t="n">
        <v>2457</v>
      </c>
      <c r="D1085" s="1" t="n">
        <v>26102</v>
      </c>
      <c r="E1085" s="114" t="s">
        <v>2065</v>
      </c>
      <c r="F1085" s="162" t="n">
        <v>232050</v>
      </c>
      <c r="G1085" s="0" t="s">
        <v>2066</v>
      </c>
      <c r="H1085" s="166"/>
      <c r="I1085" s="162"/>
      <c r="J1085" s="0"/>
      <c r="K1085" s="0"/>
      <c r="L1085" s="162" t="n">
        <v>200</v>
      </c>
      <c r="M1085" s="0"/>
      <c r="N1085" s="0"/>
      <c r="O1085" s="0"/>
      <c r="P1085" s="0"/>
      <c r="Q1085" s="0"/>
      <c r="R1085" s="0"/>
      <c r="S1085" s="0"/>
      <c r="T1085" s="162" t="n">
        <f aca="false">SUM(H1085:S1085)</f>
        <v>200</v>
      </c>
      <c r="U1085" s="164" t="str">
        <f aca="false">CONCATENATE(D1085,G1085)</f>
        <v>26102PROMOÇÃO DA CAPACITAÇÃO E VALORIZAÇÃO DOS RECURSOS HUMANOS.</v>
      </c>
      <c r="V1085" s="162" t="str">
        <f aca="false">VLOOKUP(U1085,PRODUTOS!N:O,2,0)</f>
        <v>PROMOÇÃO DA CAPACITAÇÃO E VALORIZAÇÃO DOS RECURSOS HUMANOS.</v>
      </c>
      <c r="W1085" s="162" t="str">
        <f aca="false">VLOOKUP(U1085,PRODUTOS!N:Q,3,0)</f>
        <v>SERVIDORES</v>
      </c>
      <c r="X1085" s="162" t="n">
        <f aca="false">VLOOKUP(U1085,PRODUTOS!N:Q,4,0)</f>
        <v>50</v>
      </c>
      <c r="Y1085" s="165" t="n">
        <f aca="false">X1085/T1085</f>
        <v>0.25</v>
      </c>
      <c r="Z1085" s="162"/>
      <c r="AA1085" s="162"/>
      <c r="AB1085" s="162"/>
    </row>
    <row r="1086" customFormat="false" ht="15" hidden="false" customHeight="false" outlineLevel="0" collapsed="false">
      <c r="A1086" s="43" t="n">
        <v>3</v>
      </c>
      <c r="B1086" s="1" t="s">
        <v>2068</v>
      </c>
      <c r="C1086" s="1" t="n">
        <v>2444</v>
      </c>
      <c r="D1086" s="1" t="n">
        <v>26102</v>
      </c>
      <c r="E1086" s="114" t="s">
        <v>2065</v>
      </c>
      <c r="F1086" s="162" t="n">
        <v>54859618</v>
      </c>
      <c r="G1086" s="0" t="s">
        <v>2069</v>
      </c>
      <c r="H1086" s="166"/>
      <c r="I1086" s="162"/>
      <c r="J1086" s="0"/>
      <c r="K1086" s="0"/>
      <c r="L1086" s="162" t="n">
        <v>640000</v>
      </c>
      <c r="M1086" s="0"/>
      <c r="N1086" s="0"/>
      <c r="O1086" s="0"/>
      <c r="P1086" s="0"/>
      <c r="Q1086" s="0"/>
      <c r="R1086" s="0"/>
      <c r="S1086" s="0"/>
      <c r="T1086" s="162" t="n">
        <f aca="false">SUM(H1086:S1086)</f>
        <v>640000</v>
      </c>
      <c r="U1086" s="164" t="str">
        <f aca="false">CONCATENATE(D1086,G1086)</f>
        <v>26102ASSISTÊNCIAS HOSPITALAR E AMBULATÓRIAL DE MÉDIA E ALTA COMPLEXIDADE À POPULAÇÃO REALIZADAS</v>
      </c>
      <c r="V1086" s="162" t="str">
        <f aca="false">VLOOKUP(U1086,PRODUTOS!N:O,2,0)</f>
        <v>ASSISTÊNCIAS HOSPITALAR E AMBULATÓRIAL DE MÉDIA E ALTA COMPLEXIDADE À POPULAÇÃO REALIZADAS</v>
      </c>
      <c r="W1086" s="162" t="str">
        <f aca="false">VLOOKUP(U1086,PRODUTOS!N:Q,3,0)</f>
        <v>PACIENTE</v>
      </c>
      <c r="X1086" s="162" t="n">
        <f aca="false">VLOOKUP(U1086,PRODUTOS!N:Q,4,0)</f>
        <v>160000</v>
      </c>
      <c r="Y1086" s="165" t="n">
        <f aca="false">X1086/T1086</f>
        <v>0.25</v>
      </c>
      <c r="Z1086" s="162"/>
      <c r="AA1086" s="162"/>
      <c r="AB1086" s="162"/>
    </row>
    <row r="1087" customFormat="false" ht="15" hidden="false" customHeight="false" outlineLevel="0" collapsed="false">
      <c r="A1087" s="43" t="n">
        <v>90</v>
      </c>
      <c r="B1087" s="1" t="s">
        <v>2071</v>
      </c>
      <c r="C1087" s="1" t="n">
        <v>2444</v>
      </c>
      <c r="D1087" s="1" t="n">
        <v>26102</v>
      </c>
      <c r="E1087" s="114" t="s">
        <v>2065</v>
      </c>
      <c r="F1087" s="162" t="n">
        <v>90926472</v>
      </c>
      <c r="G1087" s="0" t="s">
        <v>2072</v>
      </c>
      <c r="H1087" s="166"/>
      <c r="I1087" s="162"/>
      <c r="J1087" s="0"/>
      <c r="K1087" s="0"/>
      <c r="L1087" s="162" t="n">
        <v>100</v>
      </c>
      <c r="M1087" s="0"/>
      <c r="N1087" s="0"/>
      <c r="O1087" s="0"/>
      <c r="P1087" s="0"/>
      <c r="Q1087" s="0"/>
      <c r="R1087" s="0"/>
      <c r="S1087" s="0"/>
      <c r="T1087" s="162" t="n">
        <f aca="false">SUM(H1087:S1087)</f>
        <v>100</v>
      </c>
      <c r="U1087" s="164" t="str">
        <f aca="false">CONCATENATE(D1087,G1087)</f>
        <v>26102ADMINISTRAÇÃO GERAL DO HOSPITAL</v>
      </c>
      <c r="V1087" s="162" t="str">
        <f aca="false">VLOOKUP(U1087,PRODUTOS!N:O,2,0)</f>
        <v>ADMINISTRAÇÃO GERAL DO HOSPITAL</v>
      </c>
      <c r="W1087" s="162" t="str">
        <f aca="false">VLOOKUP(U1087,PRODUTOS!N:Q,3,0)</f>
        <v>PERCENTAGEM</v>
      </c>
      <c r="X1087" s="162" t="n">
        <f aca="false">VLOOKUP(U1087,PRODUTOS!N:Q,4,0)</f>
        <v>100</v>
      </c>
      <c r="Y1087" s="165" t="n">
        <f aca="false">X1087/T1087</f>
        <v>1</v>
      </c>
      <c r="Z1087" s="162"/>
      <c r="AA1087" s="162"/>
      <c r="AB1087" s="162"/>
    </row>
    <row r="1088" customFormat="false" ht="15" hidden="false" customHeight="false" outlineLevel="0" collapsed="false">
      <c r="A1088" s="43" t="n">
        <v>90</v>
      </c>
      <c r="B1088" s="1" t="s">
        <v>2074</v>
      </c>
      <c r="C1088" s="1" t="n">
        <v>2542</v>
      </c>
      <c r="D1088" s="1" t="n">
        <v>26103</v>
      </c>
      <c r="E1088" s="114" t="s">
        <v>2073</v>
      </c>
      <c r="F1088" s="162" t="n">
        <v>1120000</v>
      </c>
      <c r="G1088" s="0" t="s">
        <v>2075</v>
      </c>
      <c r="H1088" s="166"/>
      <c r="I1088" s="162" t="n">
        <v>100</v>
      </c>
      <c r="J1088" s="0"/>
      <c r="K1088" s="0"/>
      <c r="L1088" s="0"/>
      <c r="M1088" s="0"/>
      <c r="N1088" s="0"/>
      <c r="O1088" s="0"/>
      <c r="P1088" s="0"/>
      <c r="Q1088" s="0"/>
      <c r="R1088" s="0"/>
      <c r="S1088" s="0"/>
      <c r="T1088" s="162" t="n">
        <f aca="false">SUM(H1088:S1088)</f>
        <v>100</v>
      </c>
      <c r="U1088" s="164" t="str">
        <f aca="false">CONCATENATE(D1088,G1088)</f>
        <v>26103MELHORIA DA GESTÃO ADMINISTRATIVA DO 2º BATALHÃO DA POLÍCIA MILITAR -PARNAIBA</v>
      </c>
      <c r="V1088" s="162" t="str">
        <f aca="false">VLOOKUP(U1088,PRODUTOS!N:O,2,0)</f>
        <v>MELHORIA DA GESTÃO ADMINISTRATIVA DO 2º BATALHÃO DA POLÍCIA MILITAR -PARNAIBA</v>
      </c>
      <c r="W1088" s="162" t="str">
        <f aca="false">VLOOKUP(U1088,PRODUTOS!N:Q,3,0)</f>
        <v>PERCENTUAL</v>
      </c>
      <c r="X1088" s="162" t="n">
        <f aca="false">VLOOKUP(U1088,PRODUTOS!N:Q,4,0)</f>
        <v>25</v>
      </c>
      <c r="Y1088" s="165" t="n">
        <f aca="false">X1088/T1088</f>
        <v>0.25</v>
      </c>
      <c r="Z1088" s="162"/>
      <c r="AA1088" s="162"/>
      <c r="AB1088" s="162"/>
    </row>
    <row r="1089" customFormat="false" ht="15" hidden="false" customHeight="false" outlineLevel="0" collapsed="false">
      <c r="A1089" s="43" t="n">
        <v>90</v>
      </c>
      <c r="B1089" s="1" t="s">
        <v>2074</v>
      </c>
      <c r="C1089" s="1" t="n">
        <v>2542</v>
      </c>
      <c r="D1089" s="1" t="n">
        <v>26103</v>
      </c>
      <c r="E1089" s="114" t="s">
        <v>2073</v>
      </c>
      <c r="F1089" s="162" t="n">
        <v>1120000</v>
      </c>
      <c r="G1089" s="0" t="s">
        <v>2076</v>
      </c>
      <c r="H1089" s="166"/>
      <c r="I1089" s="162" t="n">
        <v>100</v>
      </c>
      <c r="J1089" s="0"/>
      <c r="K1089" s="0"/>
      <c r="L1089" s="0"/>
      <c r="M1089" s="0"/>
      <c r="N1089" s="0"/>
      <c r="O1089" s="0"/>
      <c r="P1089" s="0"/>
      <c r="Q1089" s="0"/>
      <c r="R1089" s="0"/>
      <c r="S1089" s="0"/>
      <c r="T1089" s="162" t="n">
        <f aca="false">SUM(H1089:S1089)</f>
        <v>100</v>
      </c>
      <c r="U1089" s="164" t="str">
        <f aca="false">CONCATENATE(D1089,G1089)</f>
        <v>26103REALIZAÇÃO DE AÇÕES DE FISCALIZAÇÃO POR MEIO DE BLITZ DA PMPI</v>
      </c>
      <c r="V1089" s="162" t="str">
        <f aca="false">VLOOKUP(U1089,PRODUTOS!N:O,2,0)</f>
        <v>REALIZAÇÃO DE AÇÕES DE FISCALIZAÇÃO POR MEIO DE BLITZ DA PMPI</v>
      </c>
      <c r="W1089" s="162" t="str">
        <f aca="false">VLOOKUP(U1089,PRODUTOS!N:Q,3,0)</f>
        <v>PERCENTUAL</v>
      </c>
      <c r="X1089" s="162" t="n">
        <f aca="false">VLOOKUP(U1089,PRODUTOS!N:Q,4,0)</f>
        <v>25</v>
      </c>
      <c r="Y1089" s="165" t="n">
        <f aca="false">X1089/T1089</f>
        <v>0.25</v>
      </c>
      <c r="Z1089" s="162"/>
      <c r="AA1089" s="162"/>
      <c r="AB1089" s="162"/>
    </row>
    <row r="1090" customFormat="false" ht="15" hidden="false" customHeight="false" outlineLevel="0" collapsed="false">
      <c r="A1090" s="43" t="n">
        <v>90</v>
      </c>
      <c r="B1090" s="1" t="s">
        <v>2078</v>
      </c>
      <c r="C1090" s="1" t="n">
        <v>2543</v>
      </c>
      <c r="D1090" s="1" t="n">
        <v>26104</v>
      </c>
      <c r="E1090" s="114" t="s">
        <v>2077</v>
      </c>
      <c r="F1090" s="162" t="n">
        <v>1120000</v>
      </c>
      <c r="G1090" s="0" t="s">
        <v>2079</v>
      </c>
      <c r="H1090" s="166"/>
      <c r="I1090" s="162"/>
      <c r="J1090" s="0"/>
      <c r="K1090" s="0"/>
      <c r="L1090" s="0"/>
      <c r="M1090" s="0"/>
      <c r="N1090" s="0"/>
      <c r="O1090" s="0"/>
      <c r="P1090" s="0"/>
      <c r="Q1090" s="162" t="n">
        <v>100</v>
      </c>
      <c r="R1090" s="0"/>
      <c r="S1090" s="0"/>
      <c r="T1090" s="162" t="n">
        <f aca="false">SUM(H1090:S1090)</f>
        <v>100</v>
      </c>
      <c r="U1090" s="164" t="str">
        <f aca="false">CONCATENATE(D1090,G1090)</f>
        <v>26104MANUTENÇÃO ADMINISTRATIVA DO 3º BATALHÃO DA POLÍCIA MILITAR</v>
      </c>
      <c r="V1090" s="162" t="str">
        <f aca="false">VLOOKUP(U1090,PRODUTOS!N:O,2,0)</f>
        <v>MANUTENÇÃO ADMINISTRATIVA DO 3º BATALHÃO DA POLÍCIA MILITAR</v>
      </c>
      <c r="W1090" s="162" t="str">
        <f aca="false">VLOOKUP(U1090,PRODUTOS!N:Q,3,0)</f>
        <v>PERCENTUAL</v>
      </c>
      <c r="X1090" s="162" t="n">
        <f aca="false">VLOOKUP(U1090,PRODUTOS!N:Q,4,0)</f>
        <v>25</v>
      </c>
      <c r="Y1090" s="165" t="n">
        <f aca="false">X1090/T1090</f>
        <v>0.25</v>
      </c>
      <c r="Z1090" s="162"/>
      <c r="AA1090" s="162"/>
      <c r="AB1090" s="162"/>
    </row>
    <row r="1091" customFormat="false" ht="15" hidden="false" customHeight="false" outlineLevel="0" collapsed="false">
      <c r="A1091" s="43" t="n">
        <v>90</v>
      </c>
      <c r="B1091" s="1" t="s">
        <v>2078</v>
      </c>
      <c r="C1091" s="1" t="n">
        <v>2543</v>
      </c>
      <c r="D1091" s="1" t="n">
        <v>26104</v>
      </c>
      <c r="E1091" s="114" t="s">
        <v>2077</v>
      </c>
      <c r="F1091" s="162" t="n">
        <v>1120000</v>
      </c>
      <c r="G1091" s="0" t="s">
        <v>2076</v>
      </c>
      <c r="H1091" s="166"/>
      <c r="I1091" s="162"/>
      <c r="J1091" s="0"/>
      <c r="K1091" s="0"/>
      <c r="L1091" s="0"/>
      <c r="M1091" s="0"/>
      <c r="N1091" s="0"/>
      <c r="O1091" s="0"/>
      <c r="P1091" s="0"/>
      <c r="Q1091" s="162" t="n">
        <v>100</v>
      </c>
      <c r="R1091" s="0"/>
      <c r="S1091" s="0"/>
      <c r="T1091" s="162" t="n">
        <f aca="false">SUM(H1091:S1091)</f>
        <v>100</v>
      </c>
      <c r="U1091" s="164" t="str">
        <f aca="false">CONCATENATE(D1091,G1091)</f>
        <v>26104REALIZAÇÃO DE AÇÕES DE FISCALIZAÇÃO POR MEIO DE BLITZ DA PMPI</v>
      </c>
      <c r="V1091" s="162" t="str">
        <f aca="false">VLOOKUP(U1091,PRODUTOS!N:O,2,0)</f>
        <v>REALIZAÇÃO DE AÇÕES DE FISCALIZAÇÃO POR MEIO DE BLITZ DA PMPI</v>
      </c>
      <c r="W1091" s="162" t="str">
        <f aca="false">VLOOKUP(U1091,PRODUTOS!N:Q,3,0)</f>
        <v>PERCENTUAL</v>
      </c>
      <c r="X1091" s="162" t="n">
        <f aca="false">VLOOKUP(U1091,PRODUTOS!N:Q,4,0)</f>
        <v>25</v>
      </c>
      <c r="Y1091" s="165" t="n">
        <f aca="false">X1091/T1091</f>
        <v>0.25</v>
      </c>
      <c r="Z1091" s="162"/>
      <c r="AA1091" s="162"/>
      <c r="AB1091" s="162"/>
    </row>
    <row r="1092" customFormat="false" ht="15" hidden="false" customHeight="false" outlineLevel="0" collapsed="false">
      <c r="A1092" s="43" t="n">
        <v>90</v>
      </c>
      <c r="B1092" s="1" t="s">
        <v>2081</v>
      </c>
      <c r="C1092" s="1" t="n">
        <v>2544</v>
      </c>
      <c r="D1092" s="1" t="n">
        <v>26105</v>
      </c>
      <c r="E1092" s="114" t="s">
        <v>2080</v>
      </c>
      <c r="F1092" s="162" t="n">
        <v>1120000</v>
      </c>
      <c r="G1092" s="0" t="s">
        <v>2082</v>
      </c>
      <c r="H1092" s="166"/>
      <c r="I1092" s="162"/>
      <c r="J1092" s="0"/>
      <c r="K1092" s="0"/>
      <c r="L1092" s="0"/>
      <c r="M1092" s="0"/>
      <c r="N1092" s="162" t="n">
        <v>100</v>
      </c>
      <c r="O1092" s="0"/>
      <c r="P1092" s="0"/>
      <c r="R1092" s="0"/>
      <c r="S1092" s="0"/>
      <c r="T1092" s="162" t="n">
        <f aca="false">SUM(H1092:S1092)</f>
        <v>100</v>
      </c>
      <c r="U1092" s="164" t="str">
        <f aca="false">CONCATENATE(D1092,G1092)</f>
        <v>26105MANUTENÇÃO ADMINISTRATIVA DO 4º BATALHÃO DA PM - PICOS</v>
      </c>
      <c r="V1092" s="162" t="str">
        <f aca="false">VLOOKUP(U1092,PRODUTOS!N:O,2,0)</f>
        <v>MANUTENÇÃO ADMINISTRATIVA DO 4º BATALHÃO DA PM - PICOS</v>
      </c>
      <c r="W1092" s="162" t="str">
        <f aca="false">VLOOKUP(U1092,PRODUTOS!N:Q,3,0)</f>
        <v>PERCENTUAL</v>
      </c>
      <c r="X1092" s="162" t="n">
        <f aca="false">VLOOKUP(U1092,PRODUTOS!N:Q,4,0)</f>
        <v>25</v>
      </c>
      <c r="Y1092" s="165" t="n">
        <f aca="false">X1092/T1092</f>
        <v>0.25</v>
      </c>
      <c r="Z1092" s="162"/>
      <c r="AA1092" s="162"/>
      <c r="AB1092" s="162"/>
    </row>
    <row r="1093" customFormat="false" ht="15" hidden="false" customHeight="false" outlineLevel="0" collapsed="false">
      <c r="A1093" s="43" t="n">
        <v>90</v>
      </c>
      <c r="B1093" s="1" t="s">
        <v>2081</v>
      </c>
      <c r="C1093" s="1" t="n">
        <v>2544</v>
      </c>
      <c r="D1093" s="1" t="n">
        <v>26105</v>
      </c>
      <c r="E1093" s="114" t="s">
        <v>2080</v>
      </c>
      <c r="F1093" s="162" t="n">
        <v>1120000</v>
      </c>
      <c r="G1093" s="0" t="s">
        <v>2083</v>
      </c>
      <c r="H1093" s="166"/>
      <c r="I1093" s="162"/>
      <c r="J1093" s="0"/>
      <c r="K1093" s="0"/>
      <c r="L1093" s="0"/>
      <c r="M1093" s="0"/>
      <c r="N1093" s="162" t="n">
        <v>100</v>
      </c>
      <c r="O1093" s="0"/>
      <c r="P1093" s="0"/>
      <c r="R1093" s="0"/>
      <c r="S1093" s="0"/>
      <c r="T1093" s="162" t="n">
        <f aca="false">SUM(H1093:S1093)</f>
        <v>100</v>
      </c>
      <c r="U1093" s="164" t="str">
        <f aca="false">CONCATENATE(D1093,G1093)</f>
        <v>26105REALIZAÇÃO DE AÇÕES DE FISCALIZAÇÃO POR MEIO DE BLITZ DA PM/PI</v>
      </c>
      <c r="V1093" s="162" t="str">
        <f aca="false">VLOOKUP(U1093,PRODUTOS!N:O,2,0)</f>
        <v>REALIZAÇÃO DE AÇÕES DE FISCALIZAÇÃO POR MEIO DE BLITZ DA PM/PI</v>
      </c>
      <c r="W1093" s="162" t="str">
        <f aca="false">VLOOKUP(U1093,PRODUTOS!N:Q,3,0)</f>
        <v>PERCENTUAL</v>
      </c>
      <c r="X1093" s="162" t="n">
        <f aca="false">VLOOKUP(U1093,PRODUTOS!N:Q,4,0)</f>
        <v>25</v>
      </c>
      <c r="Y1093" s="165" t="n">
        <f aca="false">X1093/T1093</f>
        <v>0.25</v>
      </c>
      <c r="Z1093" s="162"/>
      <c r="AA1093" s="162"/>
      <c r="AB1093" s="162"/>
    </row>
    <row r="1094" customFormat="false" ht="15" hidden="false" customHeight="false" outlineLevel="0" collapsed="false">
      <c r="A1094" s="43" t="n">
        <v>90</v>
      </c>
      <c r="B1094" s="1" t="s">
        <v>2085</v>
      </c>
      <c r="C1094" s="1" t="n">
        <v>2545</v>
      </c>
      <c r="D1094" s="1" t="n">
        <v>26106</v>
      </c>
      <c r="E1094" s="114" t="s">
        <v>2084</v>
      </c>
      <c r="F1094" s="162" t="n">
        <v>1120000</v>
      </c>
      <c r="G1094" s="0" t="s">
        <v>2086</v>
      </c>
      <c r="H1094" s="166"/>
      <c r="I1094" s="162"/>
      <c r="J1094" s="0"/>
      <c r="K1094" s="0"/>
      <c r="L1094" s="0"/>
      <c r="M1094" s="0"/>
      <c r="N1094" s="0"/>
      <c r="O1094" s="0"/>
      <c r="P1094" s="0"/>
      <c r="R1094" s="0"/>
      <c r="S1094" s="162" t="n">
        <v>100</v>
      </c>
      <c r="T1094" s="162" t="n">
        <f aca="false">SUM(H1094:S1094)</f>
        <v>100</v>
      </c>
      <c r="U1094" s="164" t="str">
        <f aca="false">CONCATENATE(D1094,G1094)</f>
        <v>26106MANUTENÇÃO ADMINISTRATIVA 7º BATALHÃO DA POLÍCIA MILITAR - CORRENTE PI</v>
      </c>
      <c r="V1094" s="162" t="str">
        <f aca="false">VLOOKUP(U1094,PRODUTOS!N:O,2,0)</f>
        <v>MANUTENÇÃO ADMINISTRATIVA 7º BATALHÃO DA POLÍCIA MILITAR - CORRENTE PI</v>
      </c>
      <c r="W1094" s="162" t="str">
        <f aca="false">VLOOKUP(U1094,PRODUTOS!N:Q,3,0)</f>
        <v>PERCENTUAL</v>
      </c>
      <c r="X1094" s="162" t="n">
        <f aca="false">VLOOKUP(U1094,PRODUTOS!N:Q,4,0)</f>
        <v>25</v>
      </c>
      <c r="Y1094" s="165" t="n">
        <f aca="false">X1094/T1094</f>
        <v>0.25</v>
      </c>
      <c r="Z1094" s="162"/>
      <c r="AA1094" s="162"/>
      <c r="AB1094" s="162"/>
    </row>
    <row r="1095" customFormat="false" ht="15" hidden="false" customHeight="false" outlineLevel="0" collapsed="false">
      <c r="A1095" s="43" t="n">
        <v>90</v>
      </c>
      <c r="B1095" s="1" t="s">
        <v>2085</v>
      </c>
      <c r="C1095" s="1" t="n">
        <v>2545</v>
      </c>
      <c r="D1095" s="1" t="n">
        <v>26106</v>
      </c>
      <c r="E1095" s="114" t="s">
        <v>2084</v>
      </c>
      <c r="F1095" s="162" t="n">
        <v>1120000</v>
      </c>
      <c r="G1095" s="0" t="s">
        <v>2083</v>
      </c>
      <c r="H1095" s="166"/>
      <c r="I1095" s="162"/>
      <c r="J1095" s="0"/>
      <c r="K1095" s="0"/>
      <c r="L1095" s="0"/>
      <c r="M1095" s="0"/>
      <c r="N1095" s="0"/>
      <c r="O1095" s="0"/>
      <c r="P1095" s="0"/>
      <c r="R1095" s="0"/>
      <c r="S1095" s="162" t="n">
        <v>100</v>
      </c>
      <c r="T1095" s="162" t="n">
        <f aca="false">SUM(H1095:S1095)</f>
        <v>100</v>
      </c>
      <c r="U1095" s="164" t="str">
        <f aca="false">CONCATENATE(D1095,G1095)</f>
        <v>26106REALIZAÇÃO DE AÇÕES DE FISCALIZAÇÃO POR MEIO DE BLITZ DA PM/PI</v>
      </c>
      <c r="V1095" s="162" t="str">
        <f aca="false">VLOOKUP(U1095,PRODUTOS!N:O,2,0)</f>
        <v>REALIZAÇÃO DE AÇÕES DE FISCALIZAÇÃO POR MEIO DE BLITZ DA PM/PI</v>
      </c>
      <c r="W1095" s="162" t="str">
        <f aca="false">VLOOKUP(U1095,PRODUTOS!N:Q,3,0)</f>
        <v>PERCENTUAL</v>
      </c>
      <c r="X1095" s="162" t="n">
        <f aca="false">VLOOKUP(U1095,PRODUTOS!N:Q,4,0)</f>
        <v>25</v>
      </c>
      <c r="Y1095" s="165" t="n">
        <f aca="false">X1095/T1095</f>
        <v>0.25</v>
      </c>
      <c r="Z1095" s="162"/>
      <c r="AA1095" s="162"/>
      <c r="AB1095" s="162"/>
    </row>
    <row r="1096" customFormat="false" ht="15" hidden="false" customHeight="false" outlineLevel="0" collapsed="false">
      <c r="A1096" s="43" t="n">
        <v>1</v>
      </c>
      <c r="B1096" s="1" t="s">
        <v>2088</v>
      </c>
      <c r="C1096" s="1" t="n">
        <v>2586</v>
      </c>
      <c r="D1096" s="1" t="n">
        <v>26107</v>
      </c>
      <c r="E1096" s="114" t="s">
        <v>2087</v>
      </c>
      <c r="F1096" s="162" t="n">
        <v>884000</v>
      </c>
      <c r="G1096" s="0" t="s">
        <v>2089</v>
      </c>
      <c r="H1096" s="166"/>
      <c r="I1096" s="162" t="n">
        <v>320</v>
      </c>
      <c r="J1096" s="0"/>
      <c r="K1096" s="0"/>
      <c r="L1096" s="0"/>
      <c r="M1096" s="0"/>
      <c r="N1096" s="0"/>
      <c r="O1096" s="0"/>
      <c r="P1096" s="0"/>
      <c r="R1096" s="0"/>
      <c r="S1096" s="0"/>
      <c r="T1096" s="162" t="n">
        <f aca="false">SUM(H1096:S1096)</f>
        <v>320</v>
      </c>
      <c r="U1096" s="164" t="str">
        <f aca="false">CONCATENATE(D1096,G1096)</f>
        <v>26107CAPACITAÇÃO DE POLICIAIS MILITARES</v>
      </c>
      <c r="V1096" s="162" t="str">
        <f aca="false">VLOOKUP(U1096,PRODUTOS!N:O,2,0)</f>
        <v>CAPACITAÇÃO DE POLICIAIS MILITARES</v>
      </c>
      <c r="W1096" s="162" t="str">
        <f aca="false">VLOOKUP(U1096,PRODUTOS!N:Q,3,0)</f>
        <v>POLICIAL</v>
      </c>
      <c r="X1096" s="162" t="n">
        <f aca="false">VLOOKUP(U1096,PRODUTOS!N:Q,4,0)</f>
        <v>80</v>
      </c>
      <c r="Y1096" s="165" t="n">
        <f aca="false">X1096/T1096</f>
        <v>0.25</v>
      </c>
      <c r="Z1096" s="162"/>
      <c r="AA1096" s="162"/>
      <c r="AB1096" s="162"/>
    </row>
    <row r="1097" customFormat="false" ht="15" hidden="false" customHeight="false" outlineLevel="0" collapsed="false">
      <c r="A1097" s="43" t="n">
        <v>1</v>
      </c>
      <c r="B1097" s="1" t="s">
        <v>2088</v>
      </c>
      <c r="C1097" s="1" t="n">
        <v>2586</v>
      </c>
      <c r="D1097" s="1" t="n">
        <v>26107</v>
      </c>
      <c r="E1097" s="114" t="s">
        <v>2087</v>
      </c>
      <c r="F1097" s="162" t="n">
        <v>884000</v>
      </c>
      <c r="G1097" s="0" t="s">
        <v>2025</v>
      </c>
      <c r="H1097" s="166"/>
      <c r="I1097" s="162" t="n">
        <v>160</v>
      </c>
      <c r="J1097" s="0"/>
      <c r="K1097" s="0"/>
      <c r="L1097" s="0"/>
      <c r="M1097" s="0"/>
      <c r="N1097" s="0"/>
      <c r="O1097" s="0"/>
      <c r="P1097" s="0"/>
      <c r="R1097" s="0"/>
      <c r="S1097" s="0"/>
      <c r="T1097" s="162" t="n">
        <f aca="false">SUM(H1097:S1097)</f>
        <v>160</v>
      </c>
      <c r="U1097" s="164" t="str">
        <f aca="false">CONCATENATE(D1097,G1097)</f>
        <v>26107FORMAÇÃO POLICIAL MILITAR</v>
      </c>
      <c r="V1097" s="162" t="str">
        <f aca="false">VLOOKUP(U1097,PRODUTOS!N:O,2,0)</f>
        <v>FORMAÇÃO POLICIAL MILITAR</v>
      </c>
      <c r="W1097" s="162" t="str">
        <f aca="false">VLOOKUP(U1097,PRODUTOS!N:Q,3,0)</f>
        <v>ALUNOS</v>
      </c>
      <c r="X1097" s="162" t="n">
        <f aca="false">VLOOKUP(U1097,PRODUTOS!N:Q,4,0)</f>
        <v>40</v>
      </c>
      <c r="Y1097" s="165" t="n">
        <f aca="false">X1097/T1097</f>
        <v>0.25</v>
      </c>
      <c r="Z1097" s="162"/>
      <c r="AA1097" s="162"/>
      <c r="AB1097" s="162"/>
    </row>
    <row r="1098" customFormat="false" ht="15" hidden="false" customHeight="false" outlineLevel="0" collapsed="false">
      <c r="A1098" s="43" t="n">
        <v>90</v>
      </c>
      <c r="B1098" s="1" t="s">
        <v>2091</v>
      </c>
      <c r="C1098" s="1" t="n">
        <v>2494</v>
      </c>
      <c r="D1098" s="1" t="n">
        <v>26107</v>
      </c>
      <c r="E1098" s="114" t="s">
        <v>2087</v>
      </c>
      <c r="F1098" s="162" t="n">
        <v>1216000</v>
      </c>
      <c r="G1098" s="0" t="s">
        <v>2092</v>
      </c>
      <c r="H1098" s="166"/>
      <c r="I1098" s="162" t="n">
        <v>100</v>
      </c>
      <c r="J1098" s="0"/>
      <c r="K1098" s="0"/>
      <c r="L1098" s="0"/>
      <c r="M1098" s="0"/>
      <c r="N1098" s="0"/>
      <c r="O1098" s="0"/>
      <c r="P1098" s="0"/>
      <c r="R1098" s="0"/>
      <c r="S1098" s="0"/>
      <c r="T1098" s="162" t="n">
        <f aca="false">SUM(H1098:S1098)</f>
        <v>100</v>
      </c>
      <c r="U1098" s="164" t="str">
        <f aca="false">CONCATENATE(D1098,G1098)</f>
        <v>26107MANUTENÇÃO ADMINISTRATIVA DA ACADEMIA DE POLICIA MILITAR</v>
      </c>
      <c r="V1098" s="162" t="str">
        <f aca="false">VLOOKUP(U1098,PRODUTOS!N:O,2,0)</f>
        <v>MANUTENÇÃO ADMINISTRATIVA DA ACADEMIA DE POLICIA MILITAR</v>
      </c>
      <c r="W1098" s="162" t="str">
        <f aca="false">VLOOKUP(U1098,PRODUTOS!N:Q,3,0)</f>
        <v>PERCENTUAL</v>
      </c>
      <c r="X1098" s="162" t="n">
        <f aca="false">VLOOKUP(U1098,PRODUTOS!N:Q,4,0)</f>
        <v>25</v>
      </c>
      <c r="Y1098" s="165" t="n">
        <f aca="false">X1098/T1098</f>
        <v>0.25</v>
      </c>
      <c r="Z1098" s="162"/>
      <c r="AA1098" s="162"/>
      <c r="AB1098" s="162"/>
    </row>
    <row r="1099" customFormat="false" ht="15" hidden="false" customHeight="false" outlineLevel="0" collapsed="false">
      <c r="A1099" s="43" t="n">
        <v>90</v>
      </c>
      <c r="B1099" s="1" t="s">
        <v>2094</v>
      </c>
      <c r="C1099" s="1" t="n">
        <v>2539</v>
      </c>
      <c r="D1099" s="1" t="n">
        <v>26108</v>
      </c>
      <c r="E1099" s="114" t="s">
        <v>2093</v>
      </c>
      <c r="F1099" s="162" t="n">
        <v>1120000</v>
      </c>
      <c r="G1099" s="0" t="s">
        <v>2095</v>
      </c>
      <c r="H1099" s="166"/>
      <c r="I1099" s="162"/>
      <c r="J1099" s="0"/>
      <c r="K1099" s="0"/>
      <c r="L1099" s="0"/>
      <c r="M1099" s="0"/>
      <c r="N1099" s="0"/>
      <c r="O1099" s="0"/>
      <c r="P1099" s="0"/>
      <c r="R1099" s="162" t="n">
        <v>100</v>
      </c>
      <c r="S1099" s="0"/>
      <c r="T1099" s="162" t="n">
        <f aca="false">SUM(H1099:S1099)</f>
        <v>100</v>
      </c>
      <c r="U1099" s="164" t="str">
        <f aca="false">CONCATENATE(D1099,G1099)</f>
        <v>26108MANUTENÇÃO ADMINISTRATIVA DO 10º BATALHÃO DA PM - URUÇUI /PI</v>
      </c>
      <c r="V1099" s="162" t="str">
        <f aca="false">VLOOKUP(U1099,PRODUTOS!N:O,2,0)</f>
        <v>MANUTENÇÃO ADMINISTRATIVA DO 10º BATALHÃO DA PM - URUÇUI /PI</v>
      </c>
      <c r="W1099" s="162" t="str">
        <f aca="false">VLOOKUP(U1099,PRODUTOS!N:Q,3,0)</f>
        <v>PERCENTUAL</v>
      </c>
      <c r="X1099" s="162" t="n">
        <f aca="false">VLOOKUP(U1099,PRODUTOS!N:Q,4,0)</f>
        <v>25</v>
      </c>
      <c r="Y1099" s="165" t="n">
        <f aca="false">X1099/T1099</f>
        <v>0.25</v>
      </c>
      <c r="Z1099" s="162"/>
      <c r="AA1099" s="162"/>
      <c r="AB1099" s="162"/>
    </row>
    <row r="1100" customFormat="false" ht="15" hidden="false" customHeight="false" outlineLevel="0" collapsed="false">
      <c r="A1100" s="43" t="n">
        <v>90</v>
      </c>
      <c r="B1100" s="1" t="s">
        <v>2094</v>
      </c>
      <c r="C1100" s="1" t="n">
        <v>2539</v>
      </c>
      <c r="D1100" s="1" t="n">
        <v>26108</v>
      </c>
      <c r="E1100" s="114" t="s">
        <v>2093</v>
      </c>
      <c r="F1100" s="162" t="n">
        <v>1120000</v>
      </c>
      <c r="G1100" s="0" t="s">
        <v>2076</v>
      </c>
      <c r="H1100" s="166"/>
      <c r="I1100" s="162"/>
      <c r="J1100" s="0"/>
      <c r="K1100" s="0"/>
      <c r="L1100" s="0"/>
      <c r="M1100" s="0"/>
      <c r="N1100" s="0"/>
      <c r="O1100" s="0"/>
      <c r="P1100" s="0"/>
      <c r="R1100" s="162" t="n">
        <v>100</v>
      </c>
      <c r="S1100" s="0"/>
      <c r="T1100" s="162" t="n">
        <f aca="false">SUM(H1100:S1100)</f>
        <v>100</v>
      </c>
      <c r="U1100" s="164" t="str">
        <f aca="false">CONCATENATE(D1100,G1100)</f>
        <v>26108REALIZAÇÃO DE AÇÕES DE FISCALIZAÇÃO POR MEIO DE BLITZ DA PMPI</v>
      </c>
      <c r="V1100" s="162" t="str">
        <f aca="false">VLOOKUP(U1100,PRODUTOS!N:O,2,0)</f>
        <v>REALIZAÇÃO DE AÇÕES DE FISCALIZAÇÃO POR MEIO DE BLITZ DA PMPI</v>
      </c>
      <c r="W1100" s="162" t="str">
        <f aca="false">VLOOKUP(U1100,PRODUTOS!N:Q,3,0)</f>
        <v>PERCENTUAL</v>
      </c>
      <c r="X1100" s="162" t="n">
        <f aca="false">VLOOKUP(U1100,PRODUTOS!N:Q,4,0)</f>
        <v>25</v>
      </c>
      <c r="Y1100" s="165" t="n">
        <f aca="false">X1100/T1100</f>
        <v>0.25</v>
      </c>
      <c r="Z1100" s="162"/>
      <c r="AA1100" s="162"/>
      <c r="AB1100" s="162"/>
    </row>
    <row r="1101" customFormat="false" ht="15" hidden="false" customHeight="false" outlineLevel="0" collapsed="false">
      <c r="A1101" s="43" t="n">
        <v>90</v>
      </c>
      <c r="B1101" s="1" t="s">
        <v>2097</v>
      </c>
      <c r="C1101" s="1" t="n">
        <v>2540</v>
      </c>
      <c r="D1101" s="1" t="n">
        <v>26109</v>
      </c>
      <c r="E1101" s="114" t="s">
        <v>2096</v>
      </c>
      <c r="F1101" s="162" t="n">
        <v>1120000</v>
      </c>
      <c r="G1101" s="0" t="s">
        <v>2076</v>
      </c>
      <c r="H1101" s="166"/>
      <c r="I1101" s="162"/>
      <c r="J1101" s="0"/>
      <c r="K1101" s="0"/>
      <c r="L1101" s="0"/>
      <c r="M1101" s="0"/>
      <c r="N1101" s="0"/>
      <c r="O1101" s="0"/>
      <c r="P1101" s="162" t="n">
        <v>400</v>
      </c>
      <c r="R1101" s="0"/>
      <c r="S1101" s="0"/>
      <c r="T1101" s="162" t="n">
        <f aca="false">SUM(H1101:S1101)</f>
        <v>400</v>
      </c>
      <c r="U1101" s="164" t="str">
        <f aca="false">CONCATENATE(D1101,G1101)</f>
        <v>26109REALIZAÇÃO DE AÇÕES DE FISCALIZAÇÃO POR MEIO DE BLITZ DA PMPI</v>
      </c>
      <c r="V1101" s="162" t="str">
        <f aca="false">VLOOKUP(U1101,PRODUTOS!N:O,2,0)</f>
        <v>REALIZAÇÃO DE AÇÕES DE FISCALIZAÇÃO POR MEIO DE BLITZ DA PMPI</v>
      </c>
      <c r="W1101" s="162" t="str">
        <f aca="false">VLOOKUP(U1101,PRODUTOS!N:Q,3,0)</f>
        <v>PERCENTUAL</v>
      </c>
      <c r="X1101" s="162" t="n">
        <f aca="false">VLOOKUP(U1101,PRODUTOS!N:Q,4,0)</f>
        <v>100</v>
      </c>
      <c r="Y1101" s="165" t="n">
        <f aca="false">X1101/T1101</f>
        <v>0.25</v>
      </c>
      <c r="Z1101" s="162"/>
      <c r="AA1101" s="162"/>
      <c r="AB1101" s="162"/>
    </row>
    <row r="1102" customFormat="false" ht="15" hidden="false" customHeight="false" outlineLevel="0" collapsed="false">
      <c r="A1102" s="43" t="n">
        <v>90</v>
      </c>
      <c r="B1102" s="1" t="s">
        <v>2097</v>
      </c>
      <c r="C1102" s="1" t="n">
        <v>2540</v>
      </c>
      <c r="D1102" s="1" t="n">
        <v>26109</v>
      </c>
      <c r="E1102" s="114" t="s">
        <v>2096</v>
      </c>
      <c r="F1102" s="162" t="n">
        <v>1120000</v>
      </c>
      <c r="G1102" s="0" t="s">
        <v>2098</v>
      </c>
      <c r="H1102" s="166"/>
      <c r="I1102" s="162"/>
      <c r="J1102" s="0"/>
      <c r="K1102" s="0"/>
      <c r="L1102" s="0"/>
      <c r="M1102" s="0"/>
      <c r="N1102" s="0"/>
      <c r="O1102" s="0"/>
      <c r="P1102" s="0" t="n">
        <v>100</v>
      </c>
      <c r="R1102" s="0"/>
      <c r="S1102" s="0"/>
      <c r="T1102" s="162" t="n">
        <f aca="false">SUM(H1102:S1102)</f>
        <v>100</v>
      </c>
      <c r="U1102" s="164" t="str">
        <f aca="false">CONCATENATE(D1102,G1102)</f>
        <v>26109MANUTENÇÃO ADMINISTRATIVA DO 11º DA PMPI.</v>
      </c>
      <c r="V1102" s="162" t="str">
        <f aca="false">VLOOKUP(U1102,PRODUTOS!N:O,2,0)</f>
        <v>MANUTENÇÃO ADMINISTRATIVA DO 11º DA PMPI.</v>
      </c>
      <c r="W1102" s="162" t="str">
        <f aca="false">VLOOKUP(U1102,PRODUTOS!N:Q,3,0)</f>
        <v>PERCENTUAL</v>
      </c>
      <c r="X1102" s="162" t="n">
        <f aca="false">VLOOKUP(U1102,PRODUTOS!N:Q,4,0)</f>
        <v>25</v>
      </c>
      <c r="Y1102" s="165" t="n">
        <f aca="false">X1102/T1102</f>
        <v>0.25</v>
      </c>
      <c r="Z1102" s="162"/>
      <c r="AA1102" s="162"/>
      <c r="AB1102" s="162"/>
    </row>
    <row r="1103" customFormat="false" ht="15" hidden="false" customHeight="false" outlineLevel="0" collapsed="false">
      <c r="A1103" s="43" t="n">
        <v>90</v>
      </c>
      <c r="B1103" s="1" t="s">
        <v>2100</v>
      </c>
      <c r="C1103" s="1" t="n">
        <v>2541</v>
      </c>
      <c r="D1103" s="1" t="n">
        <v>26110</v>
      </c>
      <c r="E1103" s="114" t="s">
        <v>2099</v>
      </c>
      <c r="F1103" s="162" t="n">
        <v>1120000</v>
      </c>
      <c r="G1103" s="0" t="s">
        <v>2101</v>
      </c>
      <c r="H1103" s="166"/>
      <c r="I1103" s="162"/>
      <c r="J1103" s="162" t="n">
        <v>100</v>
      </c>
      <c r="K1103" s="0"/>
      <c r="L1103" s="0"/>
      <c r="M1103" s="0"/>
      <c r="N1103" s="0"/>
      <c r="O1103" s="0"/>
      <c r="P1103" s="0"/>
      <c r="R1103" s="0"/>
      <c r="S1103" s="0"/>
      <c r="T1103" s="162" t="n">
        <f aca="false">SUM(H1103:S1103)</f>
        <v>100</v>
      </c>
      <c r="U1103" s="164" t="str">
        <f aca="false">CONCATENATE(D1103,G1103)</f>
        <v>26110MANUTENÇÃO ADMINISTRATIVA DO 12º BATALHÃO DA PM PIRIPIRI /PI</v>
      </c>
      <c r="V1103" s="162" t="str">
        <f aca="false">VLOOKUP(U1103,PRODUTOS!N:O,2,0)</f>
        <v>MANUTENÇÃO ADMINISTRATIVA DO 12º BATALHÃO DA PM PIRIPIRI /PI</v>
      </c>
      <c r="W1103" s="162" t="str">
        <f aca="false">VLOOKUP(U1103,PRODUTOS!N:Q,3,0)</f>
        <v>PERCENTUAL</v>
      </c>
      <c r="X1103" s="162" t="n">
        <f aca="false">VLOOKUP(U1103,PRODUTOS!N:Q,4,0)</f>
        <v>25</v>
      </c>
      <c r="Y1103" s="165" t="n">
        <f aca="false">X1103/T1103</f>
        <v>0.25</v>
      </c>
      <c r="Z1103" s="162"/>
      <c r="AA1103" s="162"/>
      <c r="AB1103" s="162"/>
    </row>
    <row r="1104" customFormat="false" ht="15" hidden="false" customHeight="false" outlineLevel="0" collapsed="false">
      <c r="A1104" s="43" t="n">
        <v>90</v>
      </c>
      <c r="B1104" s="1" t="s">
        <v>2100</v>
      </c>
      <c r="C1104" s="1" t="n">
        <v>2541</v>
      </c>
      <c r="D1104" s="1" t="n">
        <v>26110</v>
      </c>
      <c r="E1104" s="114" t="s">
        <v>2099</v>
      </c>
      <c r="F1104" s="162" t="n">
        <v>1120000</v>
      </c>
      <c r="G1104" s="0" t="s">
        <v>2076</v>
      </c>
      <c r="H1104" s="166"/>
      <c r="I1104" s="162"/>
      <c r="J1104" s="0"/>
      <c r="K1104" s="162" t="n">
        <v>100</v>
      </c>
      <c r="L1104" s="0"/>
      <c r="M1104" s="0"/>
      <c r="N1104" s="0"/>
      <c r="O1104" s="0"/>
      <c r="P1104" s="0"/>
      <c r="R1104" s="0"/>
      <c r="S1104" s="0"/>
      <c r="T1104" s="162" t="n">
        <f aca="false">SUM(H1104:S1104)</f>
        <v>100</v>
      </c>
      <c r="U1104" s="164" t="str">
        <f aca="false">CONCATENATE(D1104,G1104)</f>
        <v>26110REALIZAÇÃO DE AÇÕES DE FISCALIZAÇÃO POR MEIO DE BLITZ DA PMPI</v>
      </c>
      <c r="V1104" s="162" t="str">
        <f aca="false">VLOOKUP(U1104,PRODUTOS!N:O,2,0)</f>
        <v>REALIZAÇÃO DE AÇÕES DE FISCALIZAÇÃO POR MEIO DE BLITZ DA PMPI</v>
      </c>
      <c r="W1104" s="162" t="str">
        <f aca="false">VLOOKUP(U1104,PRODUTOS!N:Q,3,0)</f>
        <v>PERCENTUAL</v>
      </c>
      <c r="X1104" s="162" t="n">
        <f aca="false">VLOOKUP(U1104,PRODUTOS!N:Q,4,0)</f>
        <v>25</v>
      </c>
      <c r="Y1104" s="165" t="n">
        <f aca="false">X1104/T1104</f>
        <v>0.25</v>
      </c>
      <c r="Z1104" s="162"/>
      <c r="AA1104" s="162"/>
      <c r="AB1104" s="162"/>
    </row>
    <row r="1105" customFormat="false" ht="15" hidden="false" customHeight="false" outlineLevel="0" collapsed="false">
      <c r="A1105" s="43" t="n">
        <v>90</v>
      </c>
      <c r="B1105" s="1" t="s">
        <v>2103</v>
      </c>
      <c r="C1105" s="1" t="n">
        <v>1543</v>
      </c>
      <c r="D1105" s="1" t="n">
        <v>26111</v>
      </c>
      <c r="E1105" s="114" t="s">
        <v>3507</v>
      </c>
      <c r="F1105" s="162" t="n">
        <v>1120000</v>
      </c>
      <c r="G1105" s="0" t="s">
        <v>2104</v>
      </c>
      <c r="H1105" s="166"/>
      <c r="I1105" s="162"/>
      <c r="J1105" s="0"/>
      <c r="K1105" s="0"/>
      <c r="L1105" s="0"/>
      <c r="M1105" s="0"/>
      <c r="N1105" s="0"/>
      <c r="O1105" s="162" t="n">
        <v>100</v>
      </c>
      <c r="P1105" s="0"/>
      <c r="R1105" s="0"/>
      <c r="S1105" s="0"/>
      <c r="T1105" s="162" t="n">
        <f aca="false">SUM(H1105:S1105)</f>
        <v>100</v>
      </c>
      <c r="U1105" s="164" t="str">
        <f aca="false">CONCATENATE(D1105,G1105)</f>
        <v>26111MANUTENÇÃO ADMINISTRATIVA DO 14º BATALHÃO DA PM - OEIRAS/PI</v>
      </c>
      <c r="V1105" s="162" t="str">
        <f aca="false">VLOOKUP(U1105,PRODUTOS!N:O,2,0)</f>
        <v>MANUTENÇÃO ADMINISTRATIVA DO 14º BATALHÃO DA PM - OEIRAS/PI</v>
      </c>
      <c r="W1105" s="162" t="str">
        <f aca="false">VLOOKUP(U1105,PRODUTOS!N:Q,3,0)</f>
        <v>PERCENTUAL</v>
      </c>
      <c r="X1105" s="162" t="n">
        <f aca="false">VLOOKUP(U1105,PRODUTOS!N:Q,4,0)</f>
        <v>25</v>
      </c>
      <c r="Y1105" s="165" t="n">
        <f aca="false">X1105/T1105</f>
        <v>0.25</v>
      </c>
      <c r="Z1105" s="162"/>
      <c r="AA1105" s="162"/>
      <c r="AB1105" s="162"/>
    </row>
    <row r="1106" customFormat="false" ht="15" hidden="false" customHeight="false" outlineLevel="0" collapsed="false">
      <c r="A1106" s="43" t="n">
        <v>90</v>
      </c>
      <c r="B1106" s="1" t="s">
        <v>2103</v>
      </c>
      <c r="C1106" s="1" t="n">
        <v>1543</v>
      </c>
      <c r="D1106" s="1" t="n">
        <v>26111</v>
      </c>
      <c r="E1106" s="114" t="s">
        <v>3507</v>
      </c>
      <c r="F1106" s="162" t="n">
        <v>1120000</v>
      </c>
      <c r="G1106" s="0" t="s">
        <v>2076</v>
      </c>
      <c r="H1106" s="166"/>
      <c r="I1106" s="162"/>
      <c r="J1106" s="0"/>
      <c r="K1106" s="0"/>
      <c r="L1106" s="0"/>
      <c r="M1106" s="0"/>
      <c r="N1106" s="0"/>
      <c r="O1106" s="162" t="n">
        <v>100</v>
      </c>
      <c r="P1106" s="0"/>
      <c r="R1106" s="0"/>
      <c r="S1106" s="0"/>
      <c r="T1106" s="162" t="n">
        <f aca="false">SUM(H1106:S1106)</f>
        <v>100</v>
      </c>
      <c r="U1106" s="164" t="str">
        <f aca="false">CONCATENATE(D1106,G1106)</f>
        <v>26111REALIZAÇÃO DE AÇÕES DE FISCALIZAÇÃO POR MEIO DE BLITZ DA PMPI</v>
      </c>
      <c r="V1106" s="162" t="str">
        <f aca="false">VLOOKUP(U1106,PRODUTOS!N:O,2,0)</f>
        <v>REALIZAÇÃO DE AÇÕES DE FISCALIZAÇÃO POR MEIO DE BLITZ DA PMPI</v>
      </c>
      <c r="W1106" s="162" t="str">
        <f aca="false">VLOOKUP(U1106,PRODUTOS!N:Q,3,0)</f>
        <v>PERCENTUAL</v>
      </c>
      <c r="X1106" s="162" t="n">
        <f aca="false">VLOOKUP(U1106,PRODUTOS!N:Q,4,0)</f>
        <v>25</v>
      </c>
      <c r="Y1106" s="165" t="n">
        <f aca="false">X1106/T1106</f>
        <v>0.25</v>
      </c>
      <c r="Z1106" s="162"/>
      <c r="AA1106" s="162"/>
      <c r="AB1106" s="162"/>
    </row>
    <row r="1107" customFormat="false" ht="15" hidden="false" customHeight="false" outlineLevel="0" collapsed="false">
      <c r="A1107" s="43" t="n">
        <v>90</v>
      </c>
      <c r="B1107" s="1" t="s">
        <v>2106</v>
      </c>
      <c r="C1107" s="1" t="n">
        <v>1544</v>
      </c>
      <c r="D1107" s="1" t="n">
        <v>26112</v>
      </c>
      <c r="E1107" s="114" t="s">
        <v>2105</v>
      </c>
      <c r="F1107" s="162" t="n">
        <v>1120000</v>
      </c>
      <c r="G1107" s="0" t="s">
        <v>2107</v>
      </c>
      <c r="H1107" s="166"/>
      <c r="I1107" s="162"/>
      <c r="J1107" s="0"/>
      <c r="K1107" s="162" t="n">
        <v>100</v>
      </c>
      <c r="L1107" s="0"/>
      <c r="M1107" s="0"/>
      <c r="N1107" s="0"/>
      <c r="O1107" s="0"/>
      <c r="P1107" s="0"/>
      <c r="R1107" s="0"/>
      <c r="S1107" s="0"/>
      <c r="T1107" s="162" t="n">
        <f aca="false">SUM(H1107:S1107)</f>
        <v>100</v>
      </c>
      <c r="U1107" s="164" t="str">
        <f aca="false">CONCATENATE(D1107,G1107)</f>
        <v>26112MANUTENÇÃO ADMINISTRATIVA DO 15º BATALHÃO DA POLÍCIA MILITAR - CAMPO MAIOR /PI</v>
      </c>
      <c r="V1107" s="162" t="str">
        <f aca="false">VLOOKUP(U1107,PRODUTOS!N:O,2,0)</f>
        <v>MANUTENÇÃO ADMINISTRATIVA DO 15º BATALHÃO DA POLÍCIA MILITAR - CAMPO MAIOR /PI</v>
      </c>
      <c r="W1107" s="162" t="str">
        <f aca="false">VLOOKUP(U1107,PRODUTOS!N:Q,3,0)</f>
        <v>PERCENTUAL</v>
      </c>
      <c r="X1107" s="162" t="n">
        <f aca="false">VLOOKUP(U1107,PRODUTOS!N:Q,4,0)</f>
        <v>25</v>
      </c>
      <c r="Y1107" s="165" t="n">
        <f aca="false">X1107/T1107</f>
        <v>0.25</v>
      </c>
      <c r="Z1107" s="162"/>
      <c r="AA1107" s="162"/>
      <c r="AB1107" s="162"/>
    </row>
    <row r="1108" customFormat="false" ht="15" hidden="false" customHeight="false" outlineLevel="0" collapsed="false">
      <c r="A1108" s="43" t="n">
        <v>90</v>
      </c>
      <c r="B1108" s="1" t="s">
        <v>2106</v>
      </c>
      <c r="C1108" s="1" t="n">
        <v>1544</v>
      </c>
      <c r="D1108" s="1" t="n">
        <v>26112</v>
      </c>
      <c r="E1108" s="114" t="s">
        <v>2105</v>
      </c>
      <c r="F1108" s="162" t="n">
        <v>1120000</v>
      </c>
      <c r="G1108" s="0" t="s">
        <v>2076</v>
      </c>
      <c r="H1108" s="166"/>
      <c r="I1108" s="162"/>
      <c r="J1108" s="0"/>
      <c r="K1108" s="162" t="n">
        <v>400</v>
      </c>
      <c r="L1108" s="0"/>
      <c r="M1108" s="0"/>
      <c r="N1108" s="0"/>
      <c r="O1108" s="0"/>
      <c r="P1108" s="0"/>
      <c r="R1108" s="0"/>
      <c r="S1108" s="0"/>
      <c r="T1108" s="162" t="n">
        <f aca="false">SUM(H1108:S1108)</f>
        <v>400</v>
      </c>
      <c r="U1108" s="164" t="str">
        <f aca="false">CONCATENATE(D1108,G1108)</f>
        <v>26112REALIZAÇÃO DE AÇÕES DE FISCALIZAÇÃO POR MEIO DE BLITZ DA PMPI</v>
      </c>
      <c r="V1108" s="162" t="str">
        <f aca="false">VLOOKUP(U1108,PRODUTOS!N:O,2,0)</f>
        <v>REALIZAÇÃO DE AÇÕES DE FISCALIZAÇÃO POR MEIO DE BLITZ DA PMPI</v>
      </c>
      <c r="W1108" s="162" t="str">
        <f aca="false">VLOOKUP(U1108,PRODUTOS!N:Q,3,0)</f>
        <v>PERCENTUAL</v>
      </c>
      <c r="X1108" s="162" t="n">
        <f aca="false">VLOOKUP(U1108,PRODUTOS!N:Q,4,0)</f>
        <v>100</v>
      </c>
      <c r="Y1108" s="165" t="n">
        <f aca="false">X1108/T1108</f>
        <v>0.25</v>
      </c>
      <c r="Z1108" s="162"/>
      <c r="AA1108" s="162"/>
      <c r="AB1108" s="162"/>
    </row>
    <row r="1109" customFormat="false" ht="15" hidden="false" customHeight="false" outlineLevel="0" collapsed="false">
      <c r="A1109" s="43" t="n">
        <v>90</v>
      </c>
      <c r="B1109" s="1" t="s">
        <v>2109</v>
      </c>
      <c r="C1109" s="1" t="n">
        <v>1545</v>
      </c>
      <c r="D1109" s="1" t="n">
        <v>26113</v>
      </c>
      <c r="E1109" s="114" t="s">
        <v>2108</v>
      </c>
      <c r="F1109" s="162" t="n">
        <v>690000</v>
      </c>
      <c r="G1109" s="0" t="s">
        <v>2110</v>
      </c>
      <c r="H1109" s="166"/>
      <c r="I1109" s="162"/>
      <c r="J1109" s="0"/>
      <c r="K1109" s="0"/>
      <c r="L1109" s="0"/>
      <c r="M1109" s="0"/>
      <c r="N1109" s="162" t="n">
        <v>100</v>
      </c>
      <c r="O1109" s="0"/>
      <c r="P1109" s="0"/>
      <c r="R1109" s="0"/>
      <c r="S1109" s="0"/>
      <c r="T1109" s="162" t="n">
        <f aca="false">SUM(H1109:S1109)</f>
        <v>100</v>
      </c>
      <c r="U1109" s="164" t="str">
        <f aca="false">CONCATENATE(D1109,G1109)</f>
        <v>26113MANUTENÇÃO ADMINISTRATIVA DA 5ª COMPANHIA INDEPENDENTE DE POLÍCIA MILITAR - PAULISTANA/PI</v>
      </c>
      <c r="V1109" s="162" t="str">
        <f aca="false">VLOOKUP(U1109,PRODUTOS!N:O,2,0)</f>
        <v>MANUTENÇÃO ADMINISTRATIVA DA 5ª COMPANHIA INDEPENDENTE DE POLÍCIA MILITAR - PAULISTANA/PI</v>
      </c>
      <c r="W1109" s="162" t="str">
        <f aca="false">VLOOKUP(U1109,PRODUTOS!N:Q,3,0)</f>
        <v>PERCENTUAL</v>
      </c>
      <c r="X1109" s="162" t="n">
        <f aca="false">VLOOKUP(U1109,PRODUTOS!N:Q,4,0)</f>
        <v>25</v>
      </c>
      <c r="Y1109" s="165" t="n">
        <f aca="false">X1109/T1109</f>
        <v>0.25</v>
      </c>
      <c r="Z1109" s="162"/>
      <c r="AA1109" s="162"/>
      <c r="AB1109" s="162"/>
    </row>
    <row r="1110" customFormat="false" ht="15" hidden="false" customHeight="false" outlineLevel="0" collapsed="false">
      <c r="A1110" s="43" t="n">
        <v>90</v>
      </c>
      <c r="B1110" s="1" t="s">
        <v>2109</v>
      </c>
      <c r="C1110" s="1" t="n">
        <v>1545</v>
      </c>
      <c r="D1110" s="1" t="n">
        <v>26113</v>
      </c>
      <c r="E1110" s="114" t="s">
        <v>2108</v>
      </c>
      <c r="F1110" s="162" t="n">
        <v>690000</v>
      </c>
      <c r="G1110" s="0" t="s">
        <v>2076</v>
      </c>
      <c r="H1110" s="166"/>
      <c r="I1110" s="162"/>
      <c r="J1110" s="0"/>
      <c r="K1110" s="0"/>
      <c r="L1110" s="0"/>
      <c r="M1110" s="0"/>
      <c r="N1110" s="162" t="n">
        <v>100</v>
      </c>
      <c r="O1110" s="0"/>
      <c r="P1110" s="0"/>
      <c r="R1110" s="0"/>
      <c r="S1110" s="0"/>
      <c r="T1110" s="162" t="n">
        <f aca="false">SUM(H1110:S1110)</f>
        <v>100</v>
      </c>
      <c r="U1110" s="164" t="str">
        <f aca="false">CONCATENATE(D1110,G1110)</f>
        <v>26113REALIZAÇÃO DE AÇÕES DE FISCALIZAÇÃO POR MEIO DE BLITZ DA PMPI</v>
      </c>
      <c r="V1110" s="162" t="str">
        <f aca="false">VLOOKUP(U1110,PRODUTOS!N:O,2,0)</f>
        <v>REALIZAÇÃO DE AÇÕES DE FISCALIZAÇÃO POR MEIO DE BLITZ DA PMPI</v>
      </c>
      <c r="W1110" s="162" t="str">
        <f aca="false">VLOOKUP(U1110,PRODUTOS!N:Q,3,0)</f>
        <v>PERCENTUAL</v>
      </c>
      <c r="X1110" s="162" t="n">
        <f aca="false">VLOOKUP(U1110,PRODUTOS!N:Q,4,0)</f>
        <v>25</v>
      </c>
      <c r="Y1110" s="165" t="n">
        <f aca="false">X1110/T1110</f>
        <v>0.25</v>
      </c>
      <c r="Z1110" s="162"/>
      <c r="AA1110" s="162"/>
      <c r="AB1110" s="162"/>
    </row>
    <row r="1111" customFormat="false" ht="15" hidden="false" customHeight="false" outlineLevel="0" collapsed="false">
      <c r="A1111" s="43" t="n">
        <v>90</v>
      </c>
      <c r="B1111" s="1" t="s">
        <v>2112</v>
      </c>
      <c r="C1111" s="1" t="n">
        <v>1540</v>
      </c>
      <c r="D1111" s="1" t="n">
        <v>26114</v>
      </c>
      <c r="E1111" s="114" t="s">
        <v>2111</v>
      </c>
      <c r="F1111" s="162" t="n">
        <v>690000</v>
      </c>
      <c r="G1111" s="0" t="s">
        <v>2113</v>
      </c>
      <c r="H1111" s="166"/>
      <c r="I1111" s="162" t="n">
        <v>100</v>
      </c>
      <c r="J1111" s="0"/>
      <c r="K1111" s="0"/>
      <c r="L1111" s="0"/>
      <c r="M1111" s="0"/>
      <c r="N1111" s="0"/>
      <c r="O1111" s="0"/>
      <c r="P1111" s="0"/>
      <c r="R1111" s="0"/>
      <c r="S1111" s="0"/>
      <c r="T1111" s="162" t="n">
        <f aca="false">SUM(H1111:S1111)</f>
        <v>100</v>
      </c>
      <c r="U1111" s="164" t="str">
        <f aca="false">CONCATENATE(D1111,G1111)</f>
        <v>26114MANUTENÇÃO ADMINISTRATIVA DA COMPANHIA INDEPENDENTE DE TURISMO - LUÍS CORREIA-PI.</v>
      </c>
      <c r="V1111" s="162" t="str">
        <f aca="false">VLOOKUP(U1111,PRODUTOS!N:O,2,0)</f>
        <v>MANUTENÇÃO ADMINISTRATIVA DA COMPANHIA INDEPENDENTE DE TURISMO - LUÍS CORREIA-PI.</v>
      </c>
      <c r="W1111" s="162" t="str">
        <f aca="false">VLOOKUP(U1111,PRODUTOS!N:Q,3,0)</f>
        <v>PERCENTUAL</v>
      </c>
      <c r="X1111" s="162" t="n">
        <f aca="false">VLOOKUP(U1111,PRODUTOS!N:Q,4,0)</f>
        <v>25</v>
      </c>
      <c r="Y1111" s="165" t="n">
        <f aca="false">X1111/T1111</f>
        <v>0.25</v>
      </c>
      <c r="Z1111" s="162"/>
      <c r="AA1111" s="162"/>
      <c r="AB1111" s="162"/>
    </row>
    <row r="1112" customFormat="false" ht="15" hidden="false" customHeight="false" outlineLevel="0" collapsed="false">
      <c r="A1112" s="43" t="n">
        <v>90</v>
      </c>
      <c r="B1112" s="1" t="s">
        <v>2112</v>
      </c>
      <c r="C1112" s="1" t="n">
        <v>1540</v>
      </c>
      <c r="D1112" s="1" t="n">
        <v>26114</v>
      </c>
      <c r="E1112" s="114" t="s">
        <v>2111</v>
      </c>
      <c r="F1112" s="162" t="n">
        <v>690000</v>
      </c>
      <c r="G1112" s="0" t="s">
        <v>2076</v>
      </c>
      <c r="H1112" s="166"/>
      <c r="I1112" s="162" t="n">
        <v>100</v>
      </c>
      <c r="J1112" s="0"/>
      <c r="K1112" s="0"/>
      <c r="L1112" s="0"/>
      <c r="M1112" s="0"/>
      <c r="N1112" s="0"/>
      <c r="O1112" s="0"/>
      <c r="P1112" s="0"/>
      <c r="R1112" s="0"/>
      <c r="S1112" s="0"/>
      <c r="T1112" s="162" t="n">
        <f aca="false">SUM(H1112:S1112)</f>
        <v>100</v>
      </c>
      <c r="U1112" s="164" t="str">
        <f aca="false">CONCATENATE(D1112,G1112)</f>
        <v>26114REALIZAÇÃO DE AÇÕES DE FISCALIZAÇÃO POR MEIO DE BLITZ DA PMPI</v>
      </c>
      <c r="V1112" s="162" t="str">
        <f aca="false">VLOOKUP(U1112,PRODUTOS!N:O,2,0)</f>
        <v>REALIZAÇÃO DE AÇÕES DE FISCALIZAÇÃO POR MEIO DE BLITZ DA PMPI</v>
      </c>
      <c r="W1112" s="162" t="str">
        <f aca="false">VLOOKUP(U1112,PRODUTOS!N:Q,3,0)</f>
        <v>PERCENTUAL</v>
      </c>
      <c r="X1112" s="162" t="n">
        <f aca="false">VLOOKUP(U1112,PRODUTOS!N:Q,4,0)</f>
        <v>25</v>
      </c>
      <c r="Y1112" s="165" t="n">
        <f aca="false">X1112/T1112</f>
        <v>0.25</v>
      </c>
      <c r="Z1112" s="162"/>
      <c r="AA1112" s="162"/>
      <c r="AB1112" s="162"/>
    </row>
    <row r="1113" customFormat="false" ht="15" hidden="false" customHeight="false" outlineLevel="0" collapsed="false">
      <c r="A1113" s="43" t="n">
        <v>17</v>
      </c>
      <c r="B1113" s="1" t="s">
        <v>2147</v>
      </c>
      <c r="C1113" s="1" t="n">
        <v>2721</v>
      </c>
      <c r="D1113" s="1" t="n">
        <v>28101</v>
      </c>
      <c r="E1113" s="114" t="s">
        <v>2114</v>
      </c>
      <c r="F1113" s="162" t="n">
        <v>140415442</v>
      </c>
      <c r="G1113" s="0" t="s">
        <v>2148</v>
      </c>
      <c r="H1113" s="166"/>
      <c r="I1113" s="162" t="n">
        <v>1</v>
      </c>
      <c r="J1113" s="0"/>
      <c r="K1113" s="0"/>
      <c r="L1113" s="0"/>
      <c r="M1113" s="0"/>
      <c r="N1113" s="0"/>
      <c r="O1113" s="0"/>
      <c r="P1113" s="0"/>
      <c r="R1113" s="0"/>
      <c r="S1113" s="0"/>
      <c r="T1113" s="162" t="n">
        <f aca="false">SUM(H1113:S1113)</f>
        <v>1</v>
      </c>
      <c r="U1113" s="164" t="str">
        <f aca="false">CONCATENATE(D1113,G1113)</f>
        <v>28101ÁREAS DEGRADADAS NA REGIÃO DA LAGOA DO PORTINHO RECUPERADAS.</v>
      </c>
      <c r="V1113" s="162" t="str">
        <f aca="false">VLOOKUP(U1113,PRODUTOS!N:O,2,0)</f>
        <v>ÁREAS DEGRADADAS NA REGIÃO DA LAGOA DO PORTINHO RECUPERADAS.</v>
      </c>
      <c r="W1113" s="162" t="str">
        <f aca="false">VLOOKUP(U1113,PRODUTOS!N:Q,3,0)</f>
        <v>ÁREA</v>
      </c>
      <c r="X1113" s="162" t="n">
        <f aca="false">VLOOKUP(U1113,PRODUTOS!N:Q,4,0)</f>
        <v>0.5</v>
      </c>
      <c r="Y1113" s="165" t="n">
        <f aca="false">X1113/T1113</f>
        <v>0.5</v>
      </c>
      <c r="Z1113" s="162"/>
      <c r="AA1113" s="162"/>
      <c r="AB1113" s="162"/>
    </row>
    <row r="1114" customFormat="false" ht="15" hidden="false" customHeight="false" outlineLevel="0" collapsed="false">
      <c r="A1114" s="43" t="n">
        <v>17</v>
      </c>
      <c r="B1114" s="1" t="s">
        <v>2156</v>
      </c>
      <c r="C1114" s="1" t="n">
        <v>2562</v>
      </c>
      <c r="D1114" s="1" t="n">
        <v>28101</v>
      </c>
      <c r="E1114" s="114" t="s">
        <v>2114</v>
      </c>
      <c r="F1114" s="162" t="n">
        <v>32500000</v>
      </c>
      <c r="G1114" s="0" t="s">
        <v>2157</v>
      </c>
      <c r="H1114" s="163" t="n">
        <v>100</v>
      </c>
      <c r="I1114" s="162"/>
      <c r="J1114" s="0"/>
      <c r="K1114" s="0"/>
      <c r="L1114" s="0"/>
      <c r="M1114" s="0"/>
      <c r="N1114" s="0"/>
      <c r="O1114" s="0"/>
      <c r="P1114" s="0"/>
      <c r="R1114" s="0"/>
      <c r="S1114" s="0"/>
      <c r="T1114" s="162" t="n">
        <f aca="false">SUM(H1114:S1114)</f>
        <v>100</v>
      </c>
      <c r="U1114" s="164" t="str">
        <f aca="false">CONCATENATE(D1114,G1114)</f>
        <v>28101CADASTRAMENTO DAS PROPRIEDADES RURAIS DE ACORDO COM AS ESPECIFICAÇÕES DO SICAR EFETIVADO</v>
      </c>
      <c r="V1114" s="162" t="str">
        <f aca="false">VLOOKUP(U1114,PRODUTOS!N:O,2,0)</f>
        <v>CADASTRAMENTO DAS PROPRIEDADES RURAIS DE ACORDO COM AS ESPECIFICAÇÕES DO SICAR EFETIVADO</v>
      </c>
      <c r="W1114" s="162" t="str">
        <f aca="false">VLOOKUP(U1114,PRODUTOS!N:Q,3,0)</f>
        <v>% EXECUTADO</v>
      </c>
      <c r="X1114" s="162" t="n">
        <f aca="false">VLOOKUP(U1114,PRODUTOS!N:Q,4,0)</f>
        <v>50</v>
      </c>
      <c r="Y1114" s="165" t="n">
        <f aca="false">X1114/T1114</f>
        <v>0.5</v>
      </c>
      <c r="Z1114" s="162"/>
      <c r="AA1114" s="162"/>
      <c r="AB1114" s="162"/>
    </row>
    <row r="1115" customFormat="false" ht="15" hidden="false" customHeight="false" outlineLevel="0" collapsed="false">
      <c r="A1115" s="43" t="n">
        <v>17</v>
      </c>
      <c r="B1115" s="1" t="s">
        <v>2124</v>
      </c>
      <c r="C1115" s="1" t="n">
        <v>2455</v>
      </c>
      <c r="D1115" s="1" t="n">
        <v>28101</v>
      </c>
      <c r="E1115" s="114" t="s">
        <v>2114</v>
      </c>
      <c r="F1115" s="162" t="n">
        <v>40000000</v>
      </c>
      <c r="G1115" s="0" t="s">
        <v>2125</v>
      </c>
      <c r="H1115" s="163" t="n">
        <v>30000</v>
      </c>
      <c r="I1115" s="162"/>
      <c r="J1115" s="0"/>
      <c r="K1115" s="0"/>
      <c r="L1115" s="0"/>
      <c r="M1115" s="0"/>
      <c r="N1115" s="0"/>
      <c r="O1115" s="0"/>
      <c r="P1115" s="0"/>
      <c r="R1115" s="0"/>
      <c r="S1115" s="0"/>
      <c r="T1115" s="162" t="n">
        <f aca="false">SUM(H1115:S1115)</f>
        <v>30000</v>
      </c>
      <c r="U1115" s="164" t="str">
        <f aca="false">CONCATENATE(D1115,G1115)</f>
        <v>28101CADASTRAMENTO REALIZADO DE USUÁRIOS DE ÁGUA SUBTERRÂNEA NÃO TRATADA.</v>
      </c>
      <c r="V1115" s="162" t="str">
        <f aca="false">VLOOKUP(U1115,PRODUTOS!N:O,2,0)</f>
        <v>CADASTRAMENTO REALIZADO DE USUÁRIOS DE ÁGUA SUBTERRÂNEA NÃO TRATADA.</v>
      </c>
      <c r="W1115" s="162" t="str">
        <f aca="false">VLOOKUP(U1115,PRODUTOS!N:Q,3,0)</f>
        <v>UNIDADE</v>
      </c>
      <c r="X1115" s="162" t="n">
        <f aca="false">VLOOKUP(U1115,PRODUTOS!N:Q,4,0)</f>
        <v>6000</v>
      </c>
      <c r="Y1115" s="165" t="n">
        <f aca="false">X1115/T1115</f>
        <v>0.2</v>
      </c>
      <c r="Z1115" s="162"/>
      <c r="AA1115" s="162"/>
      <c r="AB1115" s="162"/>
    </row>
    <row r="1116" customFormat="false" ht="15" hidden="false" customHeight="false" outlineLevel="0" collapsed="false">
      <c r="A1116" s="43" t="n">
        <v>17</v>
      </c>
      <c r="B1116" s="1" t="s">
        <v>2128</v>
      </c>
      <c r="C1116" s="1" t="n">
        <v>2651</v>
      </c>
      <c r="D1116" s="1" t="n">
        <v>28101</v>
      </c>
      <c r="E1116" s="114" t="s">
        <v>2114</v>
      </c>
      <c r="F1116" s="162" t="n">
        <v>10808162</v>
      </c>
      <c r="G1116" s="0" t="s">
        <v>3700</v>
      </c>
      <c r="H1116" s="166"/>
      <c r="I1116" s="162"/>
      <c r="J1116" s="0"/>
      <c r="K1116" s="0"/>
      <c r="L1116" s="162" t="n">
        <v>1</v>
      </c>
      <c r="M1116" s="0"/>
      <c r="N1116" s="0"/>
      <c r="O1116" s="0"/>
      <c r="P1116" s="0"/>
      <c r="R1116" s="0"/>
      <c r="S1116" s="0"/>
      <c r="T1116" s="162" t="n">
        <f aca="false">SUM(H1116:S1116)</f>
        <v>1</v>
      </c>
      <c r="U1116" s="164" t="str">
        <f aca="false">CONCATENATE(D1116,G1116)</f>
        <v>28101CENTRO DE EDUCAÇÃO AMBIENTAL REFORMA ESTRUTURADO</v>
      </c>
      <c r="V1116" s="162" t="e">
        <f aca="false">VLOOKUP(U1116,PRODUTOS!N:O,2,0)</f>
        <v>#N/A</v>
      </c>
      <c r="W1116" s="162" t="e">
        <f aca="false">VLOOKUP(U1116,PRODUTOS!N:Q,3,0)</f>
        <v>#N/A</v>
      </c>
      <c r="X1116" s="162" t="e">
        <f aca="false">VLOOKUP(U1116,PRODUTOS!N:Q,4,0)</f>
        <v>#N/A</v>
      </c>
      <c r="Y1116" s="165" t="e">
        <f aca="false">X1116/T1116</f>
        <v>#N/A</v>
      </c>
      <c r="Z1116" s="162"/>
      <c r="AA1116" s="162"/>
      <c r="AB1116" s="162"/>
    </row>
    <row r="1117" customFormat="false" ht="15" hidden="false" customHeight="false" outlineLevel="0" collapsed="false">
      <c r="A1117" s="43" t="n">
        <v>17</v>
      </c>
      <c r="B1117" s="1" t="s">
        <v>2147</v>
      </c>
      <c r="C1117" s="1" t="n">
        <v>2721</v>
      </c>
      <c r="D1117" s="1" t="n">
        <v>28101</v>
      </c>
      <c r="E1117" s="114" t="s">
        <v>2114</v>
      </c>
      <c r="F1117" s="162" t="n">
        <v>140415442</v>
      </c>
      <c r="G1117" s="0" t="s">
        <v>2150</v>
      </c>
      <c r="H1117" s="166"/>
      <c r="I1117" s="162"/>
      <c r="J1117" s="0"/>
      <c r="K1117" s="0"/>
      <c r="L1117" s="0"/>
      <c r="M1117" s="0"/>
      <c r="N1117" s="0"/>
      <c r="O1117" s="162" t="n">
        <v>1000</v>
      </c>
      <c r="P1117" s="0" t="n">
        <v>1000</v>
      </c>
      <c r="R1117" s="0"/>
      <c r="S1117" s="0"/>
      <c r="T1117" s="162" t="n">
        <f aca="false">SUM(H1117:S1117)</f>
        <v>2000</v>
      </c>
      <c r="U1117" s="164" t="str">
        <f aca="false">CONCATENATE(D1117,G1117)</f>
        <v>28101COMBATE A DESERTIFICAÇÃO E MITIGAÇÃO DOS EFEITOS DA SECA NA CAATINGA</v>
      </c>
      <c r="V1117" s="162" t="str">
        <f aca="false">VLOOKUP(U1117,PRODUTOS!N:O,2,0)</f>
        <v>COMBATE A DESERTIFICAÇÃO E MITIGAÇÃO DOS EFEITOS DA SECA NA CAATINGA</v>
      </c>
      <c r="W1117" s="162" t="str">
        <f aca="false">VLOOKUP(U1117,PRODUTOS!N:Q,3,0)</f>
        <v>HECTARES</v>
      </c>
      <c r="X1117" s="162" t="n">
        <f aca="false">VLOOKUP(U1117,PRODUTOS!N:Q,4,0)</f>
        <v>500</v>
      </c>
      <c r="Y1117" s="165" t="n">
        <f aca="false">X1117/T1117</f>
        <v>0.25</v>
      </c>
      <c r="Z1117" s="162"/>
      <c r="AA1117" s="162"/>
      <c r="AB1117" s="162"/>
    </row>
    <row r="1118" customFormat="false" ht="15" hidden="false" customHeight="false" outlineLevel="0" collapsed="false">
      <c r="A1118" s="43" t="n">
        <v>17</v>
      </c>
      <c r="B1118" s="1" t="s">
        <v>2163</v>
      </c>
      <c r="C1118" s="1" t="n">
        <v>2650</v>
      </c>
      <c r="D1118" s="1" t="n">
        <v>28101</v>
      </c>
      <c r="E1118" s="114" t="s">
        <v>2114</v>
      </c>
      <c r="F1118" s="162" t="n">
        <v>1200000</v>
      </c>
      <c r="G1118" s="0" t="s">
        <v>2164</v>
      </c>
      <c r="H1118" s="163" t="n">
        <v>5</v>
      </c>
      <c r="I1118" s="162"/>
      <c r="J1118" s="0"/>
      <c r="K1118" s="0"/>
      <c r="L1118" s="0"/>
      <c r="M1118" s="0"/>
      <c r="N1118" s="0"/>
      <c r="O1118" s="0"/>
      <c r="P1118" s="0"/>
      <c r="R1118" s="0"/>
      <c r="S1118" s="0"/>
      <c r="T1118" s="162" t="n">
        <f aca="false">SUM(H1118:S1118)</f>
        <v>5</v>
      </c>
      <c r="U1118" s="164" t="str">
        <f aca="false">CONCATENATE(D1118,G1118)</f>
        <v>28101COMITÊS DAS BACIAS HIDROGRÁFICAS DO ESTADO CONSOLIDADOS</v>
      </c>
      <c r="V1118" s="162" t="str">
        <f aca="false">VLOOKUP(U1118,PRODUTOS!N:O,2,0)</f>
        <v>COMITÊS DAS BACIAS HIDROGRÁFICAS DO ESTADO CONSOLIDADOS</v>
      </c>
      <c r="W1118" s="162" t="str">
        <f aca="false">VLOOKUP(U1118,PRODUTOS!N:Q,3,0)</f>
        <v>CONSELHO</v>
      </c>
      <c r="X1118" s="162" t="n">
        <f aca="false">VLOOKUP(U1118,PRODUTOS!N:Q,4,0)</f>
        <v>2</v>
      </c>
      <c r="Y1118" s="165" t="n">
        <f aca="false">X1118/T1118</f>
        <v>0.4</v>
      </c>
      <c r="Z1118" s="162"/>
      <c r="AA1118" s="162"/>
      <c r="AB1118" s="162"/>
    </row>
    <row r="1119" customFormat="false" ht="15" hidden="false" customHeight="false" outlineLevel="0" collapsed="false">
      <c r="A1119" s="43" t="n">
        <v>90</v>
      </c>
      <c r="B1119" s="1" t="s">
        <v>2165</v>
      </c>
      <c r="C1119" s="1" t="n">
        <v>2617</v>
      </c>
      <c r="D1119" s="1" t="n">
        <v>28101</v>
      </c>
      <c r="E1119" s="114" t="s">
        <v>2114</v>
      </c>
      <c r="F1119" s="162" t="n">
        <v>43050000</v>
      </c>
      <c r="G1119" s="0" t="s">
        <v>1609</v>
      </c>
      <c r="H1119" s="163" t="n">
        <v>1</v>
      </c>
      <c r="I1119" s="162"/>
      <c r="J1119" s="0"/>
      <c r="K1119" s="0"/>
      <c r="L1119" s="0"/>
      <c r="M1119" s="0"/>
      <c r="N1119" s="0"/>
      <c r="O1119" s="0"/>
      <c r="P1119" s="0"/>
      <c r="R1119" s="0"/>
      <c r="S1119" s="0"/>
      <c r="T1119" s="162" t="n">
        <f aca="false">SUM(H1119:S1119)</f>
        <v>1</v>
      </c>
      <c r="U1119" s="164" t="str">
        <f aca="false">CONCATENATE(D1119,G1119)</f>
        <v>28101CONCURSO PÚBLICO</v>
      </c>
      <c r="V1119" s="162" t="str">
        <f aca="false">VLOOKUP(U1119,PRODUTOS!N:O,2,0)</f>
        <v>CONCURSO PÚBLICO</v>
      </c>
      <c r="W1119" s="162" t="str">
        <f aca="false">VLOOKUP(U1119,PRODUTOS!N:Q,3,0)</f>
        <v>CONCURSO</v>
      </c>
      <c r="X1119" s="162" t="n">
        <f aca="false">VLOOKUP(U1119,PRODUTOS!N:Q,4,0)</f>
        <v>1</v>
      </c>
      <c r="Y1119" s="165" t="n">
        <f aca="false">X1119/T1119</f>
        <v>1</v>
      </c>
      <c r="Z1119" s="162"/>
      <c r="AA1119" s="162"/>
      <c r="AB1119" s="162"/>
    </row>
    <row r="1120" customFormat="false" ht="15" hidden="false" customHeight="false" outlineLevel="0" collapsed="false">
      <c r="A1120" s="43" t="n">
        <v>17</v>
      </c>
      <c r="B1120" s="1" t="s">
        <v>2128</v>
      </c>
      <c r="C1120" s="1" t="n">
        <v>2651</v>
      </c>
      <c r="D1120" s="1" t="n">
        <v>28101</v>
      </c>
      <c r="E1120" s="114" t="s">
        <v>2114</v>
      </c>
      <c r="F1120" s="162" t="n">
        <v>10808162</v>
      </c>
      <c r="G1120" s="0" t="s">
        <v>2129</v>
      </c>
      <c r="H1120" s="163" t="n">
        <v>4</v>
      </c>
      <c r="I1120" s="162"/>
      <c r="J1120" s="0"/>
      <c r="K1120" s="0"/>
      <c r="L1120" s="0"/>
      <c r="M1120" s="0"/>
      <c r="N1120" s="0"/>
      <c r="O1120" s="0"/>
      <c r="P1120" s="0"/>
      <c r="R1120" s="0"/>
      <c r="S1120" s="0"/>
      <c r="T1120" s="162" t="n">
        <f aca="false">SUM(H1120:S1120)</f>
        <v>4</v>
      </c>
      <c r="U1120" s="164" t="str">
        <f aca="false">CONCATENATE(D1120,G1120)</f>
        <v>28101CONCURSOS DE MONOGRAFIAS, FOTOGRAFIAS E ARTIGOS CIENTÍFICOS COM TEMÁTICA AMBIENTAL REALIZADOS</v>
      </c>
      <c r="V1120" s="162" t="str">
        <f aca="false">VLOOKUP(U1120,PRODUTOS!N:O,2,0)</f>
        <v>CONCURSOS DE MONOGRAFIAS, FOTOGRAFIAS E ARTIGOS CIENTÍFICOS COM TEMÁTICA AMBIENTAL REALIZADOS</v>
      </c>
      <c r="W1120" s="162" t="str">
        <f aca="false">VLOOKUP(U1120,PRODUTOS!N:Q,3,0)</f>
        <v>CONCURSO</v>
      </c>
      <c r="X1120" s="162" t="n">
        <f aca="false">VLOOKUP(U1120,PRODUTOS!N:Q,4,0)</f>
        <v>1</v>
      </c>
      <c r="Y1120" s="165" t="n">
        <f aca="false">X1120/T1120</f>
        <v>0.25</v>
      </c>
      <c r="Z1120" s="162"/>
      <c r="AA1120" s="162"/>
      <c r="AB1120" s="162"/>
    </row>
    <row r="1121" customFormat="false" ht="15" hidden="false" customHeight="false" outlineLevel="0" collapsed="false">
      <c r="A1121" s="43" t="n">
        <v>17</v>
      </c>
      <c r="B1121" s="1" t="s">
        <v>2128</v>
      </c>
      <c r="C1121" s="1" t="n">
        <v>2651</v>
      </c>
      <c r="D1121" s="1" t="n">
        <v>28101</v>
      </c>
      <c r="E1121" s="114" t="s">
        <v>2114</v>
      </c>
      <c r="F1121" s="162" t="n">
        <v>10808162</v>
      </c>
      <c r="G1121" s="0" t="s">
        <v>3701</v>
      </c>
      <c r="H1121" s="166"/>
      <c r="I1121" s="162"/>
      <c r="J1121" s="0"/>
      <c r="K1121" s="0"/>
      <c r="L1121" s="162" t="n">
        <v>1</v>
      </c>
      <c r="M1121" s="0"/>
      <c r="N1121" s="0"/>
      <c r="O1121" s="0"/>
      <c r="P1121" s="0"/>
      <c r="R1121" s="0"/>
      <c r="S1121" s="0"/>
      <c r="T1121" s="162" t="n">
        <f aca="false">SUM(H1121:S1121)</f>
        <v>1</v>
      </c>
      <c r="U1121" s="164" t="str">
        <f aca="false">CONCATENATE(D1121,G1121)</f>
        <v>28101CONGRESSO INTERNACIONAL DE MEIO AMBIENTE DO PIAUÍ (CIMAPI) REALIZADO</v>
      </c>
      <c r="V1121" s="162" t="e">
        <f aca="false">VLOOKUP(U1121,PRODUTOS!N:O,2,0)</f>
        <v>#N/A</v>
      </c>
      <c r="W1121" s="162" t="e">
        <f aca="false">VLOOKUP(U1121,PRODUTOS!N:Q,3,0)</f>
        <v>#N/A</v>
      </c>
      <c r="X1121" s="162" t="e">
        <f aca="false">VLOOKUP(U1121,PRODUTOS!N:Q,4,0)</f>
        <v>#N/A</v>
      </c>
      <c r="Y1121" s="165" t="e">
        <f aca="false">X1121/T1121</f>
        <v>#N/A</v>
      </c>
      <c r="Z1121" s="162"/>
      <c r="AA1121" s="162"/>
      <c r="AB1121" s="162"/>
    </row>
    <row r="1122" customFormat="false" ht="15" hidden="false" customHeight="false" outlineLevel="0" collapsed="false">
      <c r="A1122" s="43" t="n">
        <v>17</v>
      </c>
      <c r="B1122" s="1" t="s">
        <v>2147</v>
      </c>
      <c r="C1122" s="1" t="str">
        <f aca="false">VLOOKUP(B1122,'AÇÕES ESTRATÉGICAS'!D:E,2,0)</f>
        <v>2721</v>
      </c>
      <c r="D1122" s="1" t="n">
        <v>28101</v>
      </c>
      <c r="E1122" s="114" t="s">
        <v>2114</v>
      </c>
      <c r="F1122" s="162" t="n">
        <v>140415442</v>
      </c>
      <c r="G1122" s="0" t="s">
        <v>3702</v>
      </c>
      <c r="H1122" s="166"/>
      <c r="I1122" s="162" t="n">
        <v>3</v>
      </c>
      <c r="J1122" s="0"/>
      <c r="K1122" s="0"/>
      <c r="L1122" s="0"/>
      <c r="M1122" s="0"/>
      <c r="N1122" s="0"/>
      <c r="O1122" s="0"/>
      <c r="P1122" s="0"/>
      <c r="R1122" s="0"/>
      <c r="S1122" s="0"/>
      <c r="T1122" s="162" t="n">
        <f aca="false">SUM(H1122:S1122)</f>
        <v>3</v>
      </c>
      <c r="U1122" s="164" t="str">
        <f aca="false">CONCATENATE(D1122,G1122)</f>
        <v>28101CONTENÇÃO DE DUNAS</v>
      </c>
      <c r="V1122" s="162" t="e">
        <f aca="false">VLOOKUP(U1122,PRODUTOS!N:O,2,0)</f>
        <v>#N/A</v>
      </c>
      <c r="W1122" s="162" t="e">
        <f aca="false">VLOOKUP(U1122,PRODUTOS!N:Q,3,0)</f>
        <v>#N/A</v>
      </c>
      <c r="X1122" s="162" t="e">
        <f aca="false">VLOOKUP(U1122,PRODUTOS!N:Q,4,0)</f>
        <v>#N/A</v>
      </c>
      <c r="Y1122" s="165" t="e">
        <f aca="false">X1122/T1122</f>
        <v>#N/A</v>
      </c>
      <c r="Z1122" s="162"/>
      <c r="AA1122" s="162"/>
      <c r="AB1122" s="162"/>
    </row>
    <row r="1123" customFormat="false" ht="15" hidden="false" customHeight="false" outlineLevel="0" collapsed="false">
      <c r="A1123" s="43" t="n">
        <v>17</v>
      </c>
      <c r="B1123" s="1" t="s">
        <v>2120</v>
      </c>
      <c r="C1123" s="1" t="str">
        <f aca="false">VLOOKUP(B1123,'AÇÕES ESTRATÉGICAS'!D:E,2,0)</f>
        <v>2570</v>
      </c>
      <c r="D1123" s="1" t="n">
        <v>28101</v>
      </c>
      <c r="E1123" s="114" t="s">
        <v>2114</v>
      </c>
      <c r="F1123" s="162" t="n">
        <v>55313796</v>
      </c>
      <c r="G1123" s="0" t="s">
        <v>2121</v>
      </c>
      <c r="H1123" s="163" t="n">
        <v>4</v>
      </c>
      <c r="I1123" s="162"/>
      <c r="J1123" s="0"/>
      <c r="K1123" s="0"/>
      <c r="L1123" s="0"/>
      <c r="M1123" s="0"/>
      <c r="N1123" s="0"/>
      <c r="O1123" s="0"/>
      <c r="P1123" s="0"/>
      <c r="R1123" s="0"/>
      <c r="S1123" s="0"/>
      <c r="T1123" s="162" t="n">
        <f aca="false">SUM(H1123:S1123)</f>
        <v>4</v>
      </c>
      <c r="U1123" s="164" t="str">
        <f aca="false">CONCATENATE(D1123,G1123)</f>
        <v>28101CRIAÇÃO DE INSTRUMENTOS DE CONTROLE VOLTADOS PARA A PREVENÇÃO DA CONTAMINAÇÃO E POLUIÇÃO AMBIENTAL E COMBATE ÀS QUEIMADAS.</v>
      </c>
      <c r="V1123" s="162" t="str">
        <f aca="false">VLOOKUP(U1123,PRODUTOS!N:O,2,0)</f>
        <v>CRIAÇÃO DE INSTRUMENTOS DE CONTROLE VOLTADOS PARA A PREVENÇÃO DA CONTAMINAÇÃO E POLUIÇÃO AMBIENTAL E COMBATE ÀS QUEIMADAS.</v>
      </c>
      <c r="W1123" s="162" t="str">
        <f aca="false">VLOOKUP(U1123,PRODUTOS!N:Q,3,0)</f>
        <v>CENTROS</v>
      </c>
      <c r="X1123" s="162" t="n">
        <f aca="false">VLOOKUP(U1123,PRODUTOS!N:Q,4,0)</f>
        <v>1</v>
      </c>
      <c r="Y1123" s="165" t="n">
        <f aca="false">X1123/T1123</f>
        <v>0.25</v>
      </c>
      <c r="Z1123" s="162"/>
      <c r="AA1123" s="162"/>
      <c r="AB1123" s="162"/>
    </row>
    <row r="1124" customFormat="false" ht="15" hidden="false" customHeight="false" outlineLevel="0" collapsed="false">
      <c r="A1124" s="43" t="n">
        <v>17</v>
      </c>
      <c r="B1124" s="1" t="s">
        <v>2120</v>
      </c>
      <c r="C1124" s="1" t="str">
        <f aca="false">VLOOKUP(B1124,'AÇÕES ESTRATÉGICAS'!D:E,2,0)</f>
        <v>2570</v>
      </c>
      <c r="D1124" s="1" t="n">
        <v>28101</v>
      </c>
      <c r="E1124" s="114" t="s">
        <v>2114</v>
      </c>
      <c r="F1124" s="162" t="n">
        <v>55313796</v>
      </c>
      <c r="G1124" s="0" t="s">
        <v>3703</v>
      </c>
      <c r="H1124" s="163" t="n">
        <v>1</v>
      </c>
      <c r="I1124" s="162"/>
      <c r="J1124" s="0"/>
      <c r="K1124" s="0"/>
      <c r="L1124" s="0"/>
      <c r="M1124" s="0"/>
      <c r="N1124" s="0"/>
      <c r="O1124" s="0"/>
      <c r="P1124" s="0"/>
      <c r="R1124" s="0"/>
      <c r="S1124" s="0"/>
      <c r="T1124" s="162" t="n">
        <f aca="false">SUM(H1124:S1124)</f>
        <v>1</v>
      </c>
      <c r="U1124" s="164" t="str">
        <f aca="false">CONCATENATE(D1124,G1124)</f>
        <v>28101CRIAÇÃO DE SISTEMA DE GERENCIAMENTO DE SUBSTÂNCIAS PERIGOSAS</v>
      </c>
      <c r="V1124" s="162" t="e">
        <f aca="false">VLOOKUP(U1124,PRODUTOS!N:O,2,0)</f>
        <v>#N/A</v>
      </c>
      <c r="W1124" s="162" t="e">
        <f aca="false">VLOOKUP(U1124,PRODUTOS!N:Q,3,0)</f>
        <v>#N/A</v>
      </c>
      <c r="X1124" s="162" t="e">
        <f aca="false">VLOOKUP(U1124,PRODUTOS!N:Q,4,0)</f>
        <v>#N/A</v>
      </c>
      <c r="Y1124" s="165" t="e">
        <f aca="false">X1124/T1124</f>
        <v>#N/A</v>
      </c>
      <c r="Z1124" s="162"/>
      <c r="AA1124" s="162"/>
      <c r="AB1124" s="162"/>
    </row>
    <row r="1125" customFormat="false" ht="15" hidden="false" customHeight="false" outlineLevel="0" collapsed="false">
      <c r="A1125" s="43" t="n">
        <v>17</v>
      </c>
      <c r="B1125" s="1" t="s">
        <v>2159</v>
      </c>
      <c r="C1125" s="1" t="n">
        <v>2196</v>
      </c>
      <c r="D1125" s="1" t="n">
        <v>28101</v>
      </c>
      <c r="E1125" s="114" t="s">
        <v>2114</v>
      </c>
      <c r="F1125" s="162" t="n">
        <v>11000000</v>
      </c>
      <c r="G1125" s="0" t="s">
        <v>2160</v>
      </c>
      <c r="H1125" s="163" t="n">
        <v>60</v>
      </c>
      <c r="I1125" s="162"/>
      <c r="J1125" s="0"/>
      <c r="K1125" s="0"/>
      <c r="L1125" s="0"/>
      <c r="M1125" s="0"/>
      <c r="N1125" s="0"/>
      <c r="O1125" s="0"/>
      <c r="P1125" s="0"/>
      <c r="R1125" s="0"/>
      <c r="S1125" s="0"/>
      <c r="T1125" s="162" t="n">
        <f aca="false">SUM(H1125:S1125)</f>
        <v>60</v>
      </c>
      <c r="U1125" s="164" t="str">
        <f aca="false">CONCATENATE(D1125,G1125)</f>
        <v>28101ESTAÇÕES DE MEDIÇÕES HIDROMETEREOLÓGICAS AUTOMÁTICAS IMPLANTADOS.</v>
      </c>
      <c r="V1125" s="162" t="str">
        <f aca="false">VLOOKUP(U1125,PRODUTOS!N:O,2,0)</f>
        <v>ESTAÇÕES DE MEDIÇÕES HIDROMETEREOLÓGICAS AUTOMÁTICAS IMPLANTADOS.</v>
      </c>
      <c r="W1125" s="162" t="str">
        <f aca="false">VLOOKUP(U1125,PRODUTOS!N:Q,3,0)</f>
        <v>UNIDADE</v>
      </c>
      <c r="X1125" s="162" t="n">
        <f aca="false">VLOOKUP(U1125,PRODUTOS!N:Q,4,0)</f>
        <v>6</v>
      </c>
      <c r="Y1125" s="165" t="n">
        <f aca="false">X1125/T1125</f>
        <v>0.1</v>
      </c>
      <c r="Z1125" s="162"/>
      <c r="AA1125" s="162"/>
      <c r="AB1125" s="162"/>
    </row>
    <row r="1126" customFormat="false" ht="15" hidden="false" customHeight="false" outlineLevel="0" collapsed="false">
      <c r="A1126" s="43" t="n">
        <v>17</v>
      </c>
      <c r="B1126" s="1" t="s">
        <v>3520</v>
      </c>
      <c r="C1126" s="1" t="n">
        <v>2556</v>
      </c>
      <c r="D1126" s="1" t="n">
        <v>28101</v>
      </c>
      <c r="E1126" s="114" t="s">
        <v>2114</v>
      </c>
      <c r="F1126" s="162" t="n">
        <v>7001111</v>
      </c>
      <c r="G1126" s="0" t="s">
        <v>3704</v>
      </c>
      <c r="H1126" s="166"/>
      <c r="I1126" s="162"/>
      <c r="J1126" s="0"/>
      <c r="K1126" s="0"/>
      <c r="L1126" s="0"/>
      <c r="M1126" s="0"/>
      <c r="N1126" s="0"/>
      <c r="O1126" s="0"/>
      <c r="P1126" s="0"/>
      <c r="R1126" s="0"/>
      <c r="S1126" s="162" t="n">
        <v>50</v>
      </c>
      <c r="T1126" s="162" t="n">
        <f aca="false">SUM(H1126:S1126)</f>
        <v>50</v>
      </c>
      <c r="U1126" s="164" t="str">
        <f aca="false">CONCATENATE(D1126,G1126)</f>
        <v>28101ESTRUTURAS DE CONTROLE DE VAZÃO EM POÇOS JORRANTES IMPLANTADAS.</v>
      </c>
      <c r="V1126" s="162" t="e">
        <f aca="false">VLOOKUP(U1126,PRODUTOS!N:O,2,0)</f>
        <v>#N/A</v>
      </c>
      <c r="W1126" s="162" t="e">
        <f aca="false">VLOOKUP(U1126,PRODUTOS!N:Q,3,0)</f>
        <v>#N/A</v>
      </c>
      <c r="X1126" s="162" t="e">
        <f aca="false">VLOOKUP(U1126,PRODUTOS!N:Q,4,0)</f>
        <v>#N/A</v>
      </c>
      <c r="Y1126" s="165" t="e">
        <f aca="false">X1126/T1126</f>
        <v>#N/A</v>
      </c>
      <c r="Z1126" s="162"/>
      <c r="AA1126" s="162"/>
      <c r="AB1126" s="162"/>
    </row>
    <row r="1127" customFormat="false" ht="15" hidden="false" customHeight="false" outlineLevel="0" collapsed="false">
      <c r="A1127" s="43" t="n">
        <v>17</v>
      </c>
      <c r="B1127" s="1" t="s">
        <v>2128</v>
      </c>
      <c r="C1127" s="1" t="n">
        <v>2651</v>
      </c>
      <c r="D1127" s="1" t="n">
        <v>28101</v>
      </c>
      <c r="E1127" s="114" t="s">
        <v>2114</v>
      </c>
      <c r="F1127" s="162" t="n">
        <v>10808162</v>
      </c>
      <c r="G1127" s="0" t="s">
        <v>2131</v>
      </c>
      <c r="H1127" s="163" t="n">
        <v>22</v>
      </c>
      <c r="I1127" s="162"/>
      <c r="J1127" s="0"/>
      <c r="K1127" s="0"/>
      <c r="L1127" s="0"/>
      <c r="M1127" s="0"/>
      <c r="N1127" s="0"/>
      <c r="O1127" s="0"/>
      <c r="P1127" s="0"/>
      <c r="R1127" s="0"/>
      <c r="T1127" s="162" t="n">
        <f aca="false">SUM(H1127:S1127)</f>
        <v>22</v>
      </c>
      <c r="U1127" s="164" t="str">
        <f aca="false">CONCATENATE(D1127,G1127)</f>
        <v>28101EVENTOS DE MOBILIZAÇÃO DE AGENTES AMBIENTAIS LOCAIS NOS TERRITÓRIOS DE DESENVOLVIMENTO REALIZADOS</v>
      </c>
      <c r="V1127" s="162" t="str">
        <f aca="false">VLOOKUP(U1127,PRODUTOS!N:O,2,0)</f>
        <v>EVENTOS DE MOBILIZAÇÃO DE AGENTES AMBIENTAIS LOCAIS NOS TERRITÓRIOS DE DESENVOLVIMENTO REALIZADOS</v>
      </c>
      <c r="W1127" s="162" t="str">
        <f aca="false">VLOOKUP(U1127,PRODUTOS!N:Q,3,0)</f>
        <v>EVENTO</v>
      </c>
      <c r="X1127" s="162" t="n">
        <f aca="false">VLOOKUP(U1127,PRODUTOS!N:Q,4,0)</f>
        <v>6</v>
      </c>
      <c r="Y1127" s="165" t="n">
        <f aca="false">X1127/T1127</f>
        <v>0.272727272727273</v>
      </c>
      <c r="Z1127" s="162"/>
      <c r="AA1127" s="162"/>
      <c r="AB1127" s="162"/>
    </row>
    <row r="1128" customFormat="false" ht="15" hidden="false" customHeight="false" outlineLevel="0" collapsed="false">
      <c r="A1128" s="43" t="n">
        <v>90</v>
      </c>
      <c r="B1128" s="1" t="s">
        <v>2165</v>
      </c>
      <c r="C1128" s="1" t="n">
        <v>2617</v>
      </c>
      <c r="D1128" s="1" t="n">
        <v>28101</v>
      </c>
      <c r="E1128" s="114" t="s">
        <v>2114</v>
      </c>
      <c r="F1128" s="162" t="n">
        <v>43050000</v>
      </c>
      <c r="G1128" s="0" t="s">
        <v>2166</v>
      </c>
      <c r="H1128" s="163" t="n">
        <v>100</v>
      </c>
      <c r="I1128" s="162"/>
      <c r="J1128" s="0"/>
      <c r="K1128" s="0"/>
      <c r="L1128" s="0"/>
      <c r="M1128" s="0"/>
      <c r="N1128" s="0"/>
      <c r="O1128" s="0"/>
      <c r="P1128" s="0"/>
      <c r="R1128" s="0"/>
      <c r="T1128" s="162" t="n">
        <f aca="false">SUM(H1128:S1128)</f>
        <v>100</v>
      </c>
      <c r="U1128" s="164" t="str">
        <f aca="false">CONCATENATE(D1128,G1128)</f>
        <v>28101FOLHA DE PESSOAL</v>
      </c>
      <c r="V1128" s="162" t="str">
        <f aca="false">VLOOKUP(U1128,PRODUTOS!N:O,2,0)</f>
        <v>FOLHA DE PESSOAL</v>
      </c>
      <c r="W1128" s="162" t="str">
        <f aca="false">VLOOKUP(U1128,PRODUTOS!N:Q,3,0)</f>
        <v>PERCENTUAL</v>
      </c>
      <c r="X1128" s="162" t="n">
        <f aca="false">VLOOKUP(U1128,PRODUTOS!N:Q,4,0)</f>
        <v>25</v>
      </c>
      <c r="Y1128" s="165" t="n">
        <f aca="false">X1128/T1128</f>
        <v>0.25</v>
      </c>
      <c r="Z1128" s="162"/>
      <c r="AA1128" s="162"/>
      <c r="AB1128" s="162"/>
    </row>
    <row r="1129" customFormat="false" ht="15" hidden="false" customHeight="false" outlineLevel="0" collapsed="false">
      <c r="A1129" s="43" t="n">
        <v>17</v>
      </c>
      <c r="B1129" s="1" t="s">
        <v>2120</v>
      </c>
      <c r="C1129" s="1" t="str">
        <f aca="false">VLOOKUP(B1129,'AÇÕES ESTRATÉGICAS'!D:E,2,0)</f>
        <v>2570</v>
      </c>
      <c r="D1129" s="1" t="n">
        <v>28101</v>
      </c>
      <c r="E1129" s="114" t="s">
        <v>2114</v>
      </c>
      <c r="F1129" s="162" t="n">
        <v>55313796</v>
      </c>
      <c r="G1129" s="0" t="s">
        <v>3705</v>
      </c>
      <c r="H1129" s="163" t="n">
        <v>11</v>
      </c>
      <c r="I1129" s="162"/>
      <c r="J1129" s="0"/>
      <c r="K1129" s="0"/>
      <c r="L1129" s="0"/>
      <c r="M1129" s="0"/>
      <c r="N1129" s="0"/>
      <c r="O1129" s="0"/>
      <c r="P1129" s="0"/>
      <c r="R1129" s="0"/>
      <c r="T1129" s="162" t="n">
        <f aca="false">SUM(H1129:S1129)</f>
        <v>11</v>
      </c>
      <c r="U1129" s="164" t="str">
        <f aca="false">CONCATENATE(D1129,G1129)</f>
        <v>28101GEORREFERENCIAMENTO POR MEIO DE PERFIL TRIDIMENSIONAL A LASER REALIZADO</v>
      </c>
      <c r="V1129" s="162" t="e">
        <f aca="false">VLOOKUP(U1129,PRODUTOS!N:O,2,0)</f>
        <v>#N/A</v>
      </c>
      <c r="W1129" s="162" t="e">
        <f aca="false">VLOOKUP(U1129,PRODUTOS!N:Q,3,0)</f>
        <v>#N/A</v>
      </c>
      <c r="X1129" s="162" t="e">
        <f aca="false">VLOOKUP(U1129,PRODUTOS!N:Q,4,0)</f>
        <v>#N/A</v>
      </c>
      <c r="Y1129" s="165" t="e">
        <f aca="false">X1129/T1129</f>
        <v>#N/A</v>
      </c>
      <c r="Z1129" s="162"/>
      <c r="AA1129" s="162"/>
      <c r="AB1129" s="162"/>
    </row>
    <row r="1130" customFormat="false" ht="15" hidden="false" customHeight="false" outlineLevel="0" collapsed="false">
      <c r="A1130" s="43" t="n">
        <v>90</v>
      </c>
      <c r="B1130" s="1" t="s">
        <v>2165</v>
      </c>
      <c r="C1130" s="1" t="n">
        <v>2617</v>
      </c>
      <c r="D1130" s="1" t="n">
        <v>28101</v>
      </c>
      <c r="E1130" s="114" t="s">
        <v>2114</v>
      </c>
      <c r="F1130" s="162" t="n">
        <v>43050000</v>
      </c>
      <c r="G1130" s="0" t="s">
        <v>259</v>
      </c>
      <c r="H1130" s="163" t="n">
        <v>100</v>
      </c>
      <c r="I1130" s="162"/>
      <c r="J1130" s="0"/>
      <c r="K1130" s="0"/>
      <c r="L1130" s="0"/>
      <c r="M1130" s="0"/>
      <c r="N1130" s="0"/>
      <c r="O1130" s="0"/>
      <c r="P1130" s="0"/>
      <c r="R1130" s="0"/>
      <c r="T1130" s="162" t="n">
        <f aca="false">SUM(H1130:S1130)</f>
        <v>100</v>
      </c>
      <c r="U1130" s="164" t="str">
        <f aca="false">CONCATENATE(D1130,G1130)</f>
        <v>28101GESTÃO ADMINISTRATIVA MELHORADA</v>
      </c>
      <c r="V1130" s="162" t="str">
        <f aca="false">VLOOKUP(U1130,PRODUTOS!N:O,2,0)</f>
        <v>GESTÃO ADMINISTRATIVA MELHORADA</v>
      </c>
      <c r="W1130" s="162" t="str">
        <f aca="false">VLOOKUP(U1130,PRODUTOS!N:Q,3,0)</f>
        <v>PERCENTUAL</v>
      </c>
      <c r="X1130" s="162" t="n">
        <f aca="false">VLOOKUP(U1130,PRODUTOS!N:Q,4,0)</f>
        <v>25</v>
      </c>
      <c r="Y1130" s="165" t="n">
        <f aca="false">X1130/T1130</f>
        <v>0.25</v>
      </c>
      <c r="Z1130" s="162"/>
      <c r="AA1130" s="162"/>
      <c r="AB1130" s="162"/>
    </row>
    <row r="1131" customFormat="false" ht="15" hidden="false" customHeight="false" outlineLevel="0" collapsed="false">
      <c r="A1131" s="43" t="n">
        <v>17</v>
      </c>
      <c r="B1131" s="1" t="s">
        <v>2128</v>
      </c>
      <c r="C1131" s="1" t="n">
        <v>2651</v>
      </c>
      <c r="D1131" s="1" t="n">
        <v>28101</v>
      </c>
      <c r="E1131" s="114" t="s">
        <v>2114</v>
      </c>
      <c r="F1131" s="162" t="n">
        <v>10808162</v>
      </c>
      <c r="G1131" s="0" t="s">
        <v>2132</v>
      </c>
      <c r="H1131" s="163" t="n">
        <v>112</v>
      </c>
      <c r="I1131" s="162"/>
      <c r="J1131" s="0"/>
      <c r="K1131" s="0"/>
      <c r="L1131" s="0"/>
      <c r="M1131" s="0"/>
      <c r="N1131" s="0"/>
      <c r="O1131" s="0"/>
      <c r="P1131" s="0"/>
      <c r="R1131" s="0"/>
      <c r="T1131" s="162" t="n">
        <f aca="false">SUM(H1131:S1131)</f>
        <v>112</v>
      </c>
      <c r="U1131" s="164" t="str">
        <f aca="false">CONCATENATE(D1131,G1131)</f>
        <v>28101GESTÃO AMBIENTAL MUNICIPAL APOIADA.</v>
      </c>
      <c r="V1131" s="162" t="str">
        <f aca="false">VLOOKUP(U1131,PRODUTOS!N:O,2,0)</f>
        <v>GESTÃO AMBIENTAL MUNICIPAL APOIADA.</v>
      </c>
      <c r="W1131" s="162" t="str">
        <f aca="false">VLOOKUP(U1131,PRODUTOS!N:Q,3,0)</f>
        <v>MUNICÍPIOS BENEFICIADOS</v>
      </c>
      <c r="X1131" s="162" t="n">
        <f aca="false">VLOOKUP(U1131,PRODUTOS!N:Q,4,0)</f>
        <v>28</v>
      </c>
      <c r="Y1131" s="165" t="n">
        <f aca="false">X1131/T1131</f>
        <v>0.25</v>
      </c>
      <c r="Z1131" s="162"/>
      <c r="AA1131" s="162"/>
      <c r="AB1131" s="162"/>
    </row>
    <row r="1132" customFormat="false" ht="15" hidden="false" customHeight="false" outlineLevel="0" collapsed="false">
      <c r="A1132" s="43" t="n">
        <v>17</v>
      </c>
      <c r="B1132" s="1" t="s">
        <v>2120</v>
      </c>
      <c r="C1132" s="1" t="str">
        <f aca="false">VLOOKUP(B1132,'AÇÕES ESTRATÉGICAS'!D:E,2,0)</f>
        <v>2570</v>
      </c>
      <c r="D1132" s="1" t="n">
        <v>28101</v>
      </c>
      <c r="E1132" s="114" t="s">
        <v>2114</v>
      </c>
      <c r="F1132" s="162" t="n">
        <v>55313796</v>
      </c>
      <c r="G1132" s="0" t="s">
        <v>3706</v>
      </c>
      <c r="H1132" s="163" t="n">
        <v>1</v>
      </c>
      <c r="I1132" s="162"/>
      <c r="J1132" s="0"/>
      <c r="K1132" s="0"/>
      <c r="L1132" s="0"/>
      <c r="M1132" s="0"/>
      <c r="N1132" s="0"/>
      <c r="O1132" s="0"/>
      <c r="P1132" s="0"/>
      <c r="R1132" s="0"/>
      <c r="T1132" s="162" t="n">
        <f aca="false">SUM(H1132:S1132)</f>
        <v>1</v>
      </c>
      <c r="U1132" s="164" t="str">
        <f aca="false">CONCATENATE(D1132,G1132)</f>
        <v>28101INVENTÁRIO ESTADUAL DE EMISSÕES DE GASES DE EFEITO ESTUFA - GEE IMPLANTADO</v>
      </c>
      <c r="V1132" s="162" t="e">
        <f aca="false">VLOOKUP(U1132,PRODUTOS!N:O,2,0)</f>
        <v>#N/A</v>
      </c>
      <c r="W1132" s="162" t="e">
        <f aca="false">VLOOKUP(U1132,PRODUTOS!N:Q,3,0)</f>
        <v>#N/A</v>
      </c>
      <c r="X1132" s="162" t="e">
        <f aca="false">VLOOKUP(U1132,PRODUTOS!N:Q,4,0)</f>
        <v>#N/A</v>
      </c>
      <c r="Y1132" s="165" t="e">
        <f aca="false">X1132/T1132</f>
        <v>#N/A</v>
      </c>
      <c r="Z1132" s="162"/>
      <c r="AA1132" s="162"/>
      <c r="AB1132" s="162"/>
    </row>
    <row r="1133" customFormat="false" ht="15" hidden="false" customHeight="false" outlineLevel="0" collapsed="false">
      <c r="A1133" s="43" t="n">
        <v>17</v>
      </c>
      <c r="B1133" s="1" t="s">
        <v>2147</v>
      </c>
      <c r="C1133" s="1" t="n">
        <v>2721</v>
      </c>
      <c r="D1133" s="1" t="n">
        <v>28101</v>
      </c>
      <c r="E1133" s="114" t="s">
        <v>2114</v>
      </c>
      <c r="F1133" s="162" t="n">
        <v>140415442</v>
      </c>
      <c r="G1133" s="0" t="s">
        <v>3707</v>
      </c>
      <c r="H1133" s="166"/>
      <c r="I1133" s="162"/>
      <c r="J1133" s="0"/>
      <c r="K1133" s="0"/>
      <c r="L1133" s="162" t="n">
        <v>20</v>
      </c>
      <c r="M1133" s="0"/>
      <c r="N1133" s="0"/>
      <c r="O1133" s="0"/>
      <c r="P1133" s="0"/>
      <c r="R1133" s="0"/>
      <c r="T1133" s="162" t="n">
        <f aca="false">SUM(H1133:S1133)</f>
        <v>20</v>
      </c>
      <c r="U1133" s="164" t="str">
        <f aca="false">CONCATENATE(D1133,G1133)</f>
        <v>28101JARDINS FILTRANTES IMPLANTADOS.</v>
      </c>
      <c r="V1133" s="162" t="e">
        <f aca="false">VLOOKUP(U1133,PRODUTOS!N:O,2,0)</f>
        <v>#N/A</v>
      </c>
      <c r="W1133" s="162" t="e">
        <f aca="false">VLOOKUP(U1133,PRODUTOS!N:Q,3,0)</f>
        <v>#N/A</v>
      </c>
      <c r="X1133" s="162" t="e">
        <f aca="false">VLOOKUP(U1133,PRODUTOS!N:Q,4,0)</f>
        <v>#N/A</v>
      </c>
      <c r="Y1133" s="165" t="e">
        <f aca="false">X1133/T1133</f>
        <v>#N/A</v>
      </c>
      <c r="Z1133" s="162"/>
      <c r="AA1133" s="162"/>
      <c r="AB1133" s="162"/>
    </row>
    <row r="1134" customFormat="false" ht="15" hidden="false" customHeight="false" outlineLevel="0" collapsed="false">
      <c r="A1134" s="43" t="n">
        <v>17</v>
      </c>
      <c r="B1134" s="1" t="s">
        <v>3525</v>
      </c>
      <c r="C1134" s="1" t="str">
        <f aca="false">VLOOKUP(B1134,'AÇÕES ESTRATÉGICAS'!D:E,2,0)</f>
        <v>2733</v>
      </c>
      <c r="D1134" s="1" t="n">
        <v>28101</v>
      </c>
      <c r="E1134" s="114" t="s">
        <v>2114</v>
      </c>
      <c r="F1134" s="162" t="n">
        <v>500000</v>
      </c>
      <c r="G1134" s="0" t="s">
        <v>3708</v>
      </c>
      <c r="H1134" s="163" t="n">
        <v>1</v>
      </c>
      <c r="I1134" s="162"/>
      <c r="J1134" s="0"/>
      <c r="K1134" s="0"/>
      <c r="L1134" s="0"/>
      <c r="M1134" s="0"/>
      <c r="N1134" s="0"/>
      <c r="O1134" s="0"/>
      <c r="P1134" s="0"/>
      <c r="R1134" s="0"/>
      <c r="T1134" s="162" t="n">
        <f aca="false">SUM(H1134:S1134)</f>
        <v>1</v>
      </c>
      <c r="U1134" s="164" t="str">
        <f aca="false">CONCATENATE(D1134,G1134)</f>
        <v>28101LEGISLAÇÃO ESTADUAL ATUALIZADA DE ACORDO COM A LEGISLAÇÃO NACIONAL.</v>
      </c>
      <c r="V1134" s="162" t="e">
        <f aca="false">VLOOKUP(U1134,PRODUTOS!N:O,2,0)</f>
        <v>#N/A</v>
      </c>
      <c r="W1134" s="162" t="e">
        <f aca="false">VLOOKUP(U1134,PRODUTOS!N:Q,3,0)</f>
        <v>#N/A</v>
      </c>
      <c r="X1134" s="162" t="e">
        <f aca="false">VLOOKUP(U1134,PRODUTOS!N:Q,4,0)</f>
        <v>#N/A</v>
      </c>
      <c r="Y1134" s="165" t="e">
        <f aca="false">X1134/T1134</f>
        <v>#N/A</v>
      </c>
      <c r="Z1134" s="162"/>
      <c r="AA1134" s="162"/>
      <c r="AB1134" s="162"/>
    </row>
    <row r="1135" customFormat="false" ht="15" hidden="false" customHeight="false" outlineLevel="0" collapsed="false">
      <c r="A1135" s="43" t="n">
        <v>17</v>
      </c>
      <c r="B1135" s="1" t="s">
        <v>2147</v>
      </c>
      <c r="C1135" s="1" t="n">
        <v>2721</v>
      </c>
      <c r="D1135" s="1" t="n">
        <v>28101</v>
      </c>
      <c r="E1135" s="114" t="s">
        <v>2114</v>
      </c>
      <c r="F1135" s="162" t="n">
        <v>140415442</v>
      </c>
      <c r="G1135" s="0" t="s">
        <v>2151</v>
      </c>
      <c r="H1135" s="166"/>
      <c r="I1135" s="162"/>
      <c r="J1135" s="0"/>
      <c r="K1135" s="0"/>
      <c r="L1135" s="0"/>
      <c r="M1135" s="0"/>
      <c r="N1135" s="0"/>
      <c r="O1135" s="162" t="n">
        <v>750</v>
      </c>
      <c r="P1135" s="0"/>
      <c r="R1135" s="0"/>
      <c r="T1135" s="162" t="n">
        <f aca="false">SUM(H1135:S1135)</f>
        <v>750</v>
      </c>
      <c r="U1135" s="164" t="str">
        <f aca="false">CONCATENATE(D1135,G1135)</f>
        <v>28101MATAS CILIARES RECUPERADAS POR MEIO DE PLANTIO DE MUDAS</v>
      </c>
      <c r="V1135" s="162" t="str">
        <f aca="false">VLOOKUP(U1135,PRODUTOS!N:O,2,0)</f>
        <v>MATAS CILIARES RECUPERADAS POR MEIO DE PLANTIO DE MUDAS</v>
      </c>
      <c r="W1135" s="162" t="str">
        <f aca="false">VLOOKUP(U1135,PRODUTOS!N:Q,3,0)</f>
        <v>HECTARES</v>
      </c>
      <c r="X1135" s="162" t="n">
        <f aca="false">VLOOKUP(U1135,PRODUTOS!N:Q,4,0)</f>
        <v>180</v>
      </c>
      <c r="Y1135" s="165" t="n">
        <f aca="false">X1135/T1135</f>
        <v>0.24</v>
      </c>
      <c r="Z1135" s="162"/>
      <c r="AA1135" s="162"/>
      <c r="AB1135" s="162"/>
    </row>
    <row r="1136" customFormat="false" ht="15" hidden="false" customHeight="false" outlineLevel="0" collapsed="false">
      <c r="A1136" s="43" t="n">
        <v>17</v>
      </c>
      <c r="B1136" s="1" t="s">
        <v>2120</v>
      </c>
      <c r="C1136" s="1" t="str">
        <f aca="false">VLOOKUP(B1136,'AÇÕES ESTRATÉGICAS'!D:E,2,0)</f>
        <v>2570</v>
      </c>
      <c r="D1136" s="1" t="n">
        <v>28101</v>
      </c>
      <c r="E1136" s="114" t="s">
        <v>2114</v>
      </c>
      <c r="F1136" s="162" t="n">
        <v>55313796</v>
      </c>
      <c r="G1136" s="0" t="s">
        <v>3709</v>
      </c>
      <c r="H1136" s="163" t="n">
        <v>1</v>
      </c>
      <c r="I1136" s="162"/>
      <c r="J1136" s="0"/>
      <c r="K1136" s="0"/>
      <c r="L1136" s="0"/>
      <c r="M1136" s="0"/>
      <c r="N1136" s="0"/>
      <c r="O1136" s="0"/>
      <c r="P1136" s="0"/>
      <c r="R1136" s="0"/>
      <c r="T1136" s="162" t="n">
        <f aca="false">SUM(H1136:S1136)</f>
        <v>1</v>
      </c>
      <c r="U1136" s="164" t="str">
        <f aca="false">CONCATENATE(D1136,G1136)</f>
        <v>28101MECANISMOS DE LICENCIAMENTO E FISCALIZAÇÃO (SOFTWARE) APRIMORADOS.</v>
      </c>
      <c r="V1136" s="162" t="e">
        <f aca="false">VLOOKUP(U1136,PRODUTOS!N:O,2,0)</f>
        <v>#N/A</v>
      </c>
      <c r="W1136" s="162" t="e">
        <f aca="false">VLOOKUP(U1136,PRODUTOS!N:Q,3,0)</f>
        <v>#N/A</v>
      </c>
      <c r="X1136" s="162" t="e">
        <f aca="false">VLOOKUP(U1136,PRODUTOS!N:Q,4,0)</f>
        <v>#N/A</v>
      </c>
      <c r="Y1136" s="165" t="e">
        <f aca="false">X1136/T1136</f>
        <v>#N/A</v>
      </c>
      <c r="Z1136" s="162"/>
      <c r="AA1136" s="162"/>
      <c r="AB1136" s="162"/>
    </row>
    <row r="1137" customFormat="false" ht="15" hidden="false" customHeight="false" outlineLevel="0" collapsed="false">
      <c r="A1137" s="43" t="n">
        <v>17</v>
      </c>
      <c r="B1137" s="1" t="s">
        <v>2128</v>
      </c>
      <c r="C1137" s="1" t="n">
        <v>2651</v>
      </c>
      <c r="D1137" s="1" t="n">
        <v>28101</v>
      </c>
      <c r="E1137" s="114" t="s">
        <v>2114</v>
      </c>
      <c r="F1137" s="162" t="n">
        <v>10808162</v>
      </c>
      <c r="G1137" s="0" t="s">
        <v>2133</v>
      </c>
      <c r="H1137" s="163" t="n">
        <v>2000</v>
      </c>
      <c r="I1137" s="162"/>
      <c r="J1137" s="0"/>
      <c r="K1137" s="0"/>
      <c r="L1137" s="0"/>
      <c r="M1137" s="0"/>
      <c r="N1137" s="0"/>
      <c r="O1137" s="0"/>
      <c r="P1137" s="0"/>
      <c r="R1137" s="0"/>
      <c r="T1137" s="162" t="n">
        <f aca="false">SUM(H1137:S1137)</f>
        <v>2000</v>
      </c>
      <c r="U1137" s="164" t="str">
        <f aca="false">CONCATENATE(D1137,G1137)</f>
        <v>28101MOBILIZAÇÃO DE AGENTES LOCAIS DE EDUCAÇÃO AMBIENTAL DA AGRICULTURA FAMILIAR.</v>
      </c>
      <c r="V1137" s="162" t="str">
        <f aca="false">VLOOKUP(U1137,PRODUTOS!N:O,2,0)</f>
        <v>MOBILIZAÇÃO DE AGENTES LOCAIS DE EDUCAÇÃO AMBIENTAL DA AGRICULTURA FAMILIAR.</v>
      </c>
      <c r="W1137" s="162" t="str">
        <f aca="false">VLOOKUP(U1137,PRODUTOS!N:Q,3,0)</f>
        <v>ALUNOS</v>
      </c>
      <c r="X1137" s="162" t="n">
        <f aca="false">VLOOKUP(U1137,PRODUTOS!N:Q,4,0)</f>
        <v>500</v>
      </c>
      <c r="Y1137" s="165" t="n">
        <f aca="false">X1137/T1137</f>
        <v>0.25</v>
      </c>
      <c r="Z1137" s="162"/>
      <c r="AA1137" s="162"/>
      <c r="AB1137" s="162"/>
    </row>
    <row r="1138" customFormat="false" ht="15" hidden="false" customHeight="false" outlineLevel="0" collapsed="false">
      <c r="A1138" s="43" t="n">
        <v>17</v>
      </c>
      <c r="B1138" s="1" t="s">
        <v>2144</v>
      </c>
      <c r="C1138" s="1" t="n">
        <v>2124</v>
      </c>
      <c r="D1138" s="1" t="n">
        <v>28101</v>
      </c>
      <c r="E1138" s="114" t="s">
        <v>2114</v>
      </c>
      <c r="F1138" s="162" t="n">
        <v>4385793</v>
      </c>
      <c r="G1138" s="0" t="s">
        <v>2145</v>
      </c>
      <c r="H1138" s="163" t="n">
        <v>169</v>
      </c>
      <c r="I1138" s="162"/>
      <c r="J1138" s="0"/>
      <c r="K1138" s="0"/>
      <c r="L1138" s="0"/>
      <c r="M1138" s="0"/>
      <c r="N1138" s="0"/>
      <c r="O1138" s="0"/>
      <c r="P1138" s="0"/>
      <c r="R1138" s="0"/>
      <c r="T1138" s="162" t="n">
        <f aca="false">SUM(H1138:S1138)</f>
        <v>169</v>
      </c>
      <c r="U1138" s="164" t="str">
        <f aca="false">CONCATENATE(D1138,G1138)</f>
        <v>28101MONITORAMENTO DA QUALIDADE DA ÁGUA REALIZADO EM MANANCIAIS SUPERFICIAIS PRESENTES NO ESTADO.</v>
      </c>
      <c r="V1138" s="162" t="str">
        <f aca="false">VLOOKUP(U1138,PRODUTOS!N:O,2,0)</f>
        <v>MONITORAMENTO DA QUALIDADE DA ÁGUA REALIZADO EM MANANCIAIS SUPERFICIAIS PRESENTES NO ESTADO.</v>
      </c>
      <c r="W1138" s="162" t="str">
        <f aca="false">VLOOKUP(U1138,PRODUTOS!N:Q,3,0)</f>
        <v>UNIDADE</v>
      </c>
      <c r="X1138" s="162" t="n">
        <f aca="false">VLOOKUP(U1138,PRODUTOS!N:Q,4,0)</f>
        <v>17</v>
      </c>
      <c r="Y1138" s="165" t="n">
        <f aca="false">X1138/T1138</f>
        <v>0.100591715976331</v>
      </c>
      <c r="Z1138" s="162"/>
      <c r="AA1138" s="162"/>
      <c r="AB1138" s="162"/>
    </row>
    <row r="1139" customFormat="false" ht="15" hidden="false" customHeight="false" outlineLevel="0" collapsed="false">
      <c r="A1139" s="43" t="n">
        <v>17</v>
      </c>
      <c r="B1139" s="1" t="s">
        <v>2128</v>
      </c>
      <c r="C1139" s="1" t="n">
        <v>2651</v>
      </c>
      <c r="D1139" s="1" t="n">
        <v>28101</v>
      </c>
      <c r="E1139" s="114" t="s">
        <v>2114</v>
      </c>
      <c r="F1139" s="162" t="n">
        <v>10808162</v>
      </c>
      <c r="G1139" s="0" t="s">
        <v>2134</v>
      </c>
      <c r="H1139" s="163" t="n">
        <v>63</v>
      </c>
      <c r="I1139" s="162"/>
      <c r="J1139" s="0"/>
      <c r="K1139" s="0"/>
      <c r="L1139" s="0"/>
      <c r="M1139" s="0"/>
      <c r="N1139" s="0"/>
      <c r="O1139" s="0"/>
      <c r="P1139" s="0"/>
      <c r="R1139" s="0"/>
      <c r="T1139" s="162" t="n">
        <f aca="false">SUM(H1139:S1139)</f>
        <v>63</v>
      </c>
      <c r="U1139" s="164" t="str">
        <f aca="false">CONCATENATE(D1139,G1139)</f>
        <v>28101ÓRGÃOS DA ADMINISTRAÇÃO PÚBLICA ESTADUAL COM ADOÇÃO DE PRÁTICAS DE SUSTENTABILIDADE INTERNA</v>
      </c>
      <c r="V1139" s="162" t="str">
        <f aca="false">VLOOKUP(U1139,PRODUTOS!N:O,2,0)</f>
        <v>ÓRGÃOS DA ADMINISTRAÇÃO PÚBLICA ESTADUAL COM ADOÇÃO DE PRÁTICAS DE SUSTENTABILIDADE INTERNA</v>
      </c>
      <c r="W1139" s="162" t="str">
        <f aca="false">VLOOKUP(U1139,PRODUTOS!N:Q,3,0)</f>
        <v>ÓRGÃO</v>
      </c>
      <c r="X1139" s="162" t="n">
        <f aca="false">VLOOKUP(U1139,PRODUTOS!N:Q,4,0)</f>
        <v>16</v>
      </c>
      <c r="Y1139" s="165" t="n">
        <f aca="false">X1139/T1139</f>
        <v>0.253968253968254</v>
      </c>
      <c r="Z1139" s="162"/>
      <c r="AA1139" s="162"/>
      <c r="AB1139" s="162"/>
    </row>
    <row r="1140" customFormat="false" ht="15" hidden="false" customHeight="false" outlineLevel="0" collapsed="false">
      <c r="A1140" s="43" t="n">
        <v>17</v>
      </c>
      <c r="B1140" s="1" t="s">
        <v>2147</v>
      </c>
      <c r="C1140" s="1" t="n">
        <v>2721</v>
      </c>
      <c r="D1140" s="1" t="n">
        <v>28101</v>
      </c>
      <c r="E1140" s="114" t="s">
        <v>2114</v>
      </c>
      <c r="F1140" s="162" t="n">
        <v>140415442</v>
      </c>
      <c r="G1140" s="0" t="s">
        <v>2152</v>
      </c>
      <c r="H1140" s="166"/>
      <c r="I1140" s="162"/>
      <c r="J1140" s="0"/>
      <c r="K1140" s="0"/>
      <c r="L1140" s="0"/>
      <c r="M1140" s="0"/>
      <c r="N1140" s="0"/>
      <c r="O1140" s="0"/>
      <c r="P1140" s="0"/>
      <c r="R1140" s="162" t="n">
        <v>1</v>
      </c>
      <c r="T1140" s="162" t="n">
        <f aca="false">SUM(H1140:S1140)</f>
        <v>1</v>
      </c>
      <c r="U1140" s="164" t="str">
        <f aca="false">CONCATENATE(D1140,G1140)</f>
        <v>28101PARQUE DAS NASCENTES DO RIO PARNAÍBA DEMARCADO</v>
      </c>
      <c r="V1140" s="162" t="str">
        <f aca="false">VLOOKUP(U1140,PRODUTOS!N:O,2,0)</f>
        <v>PARQUE DAS NASCENTES DO RIO PARNAÍBA DEMARCADO</v>
      </c>
      <c r="W1140" s="162" t="str">
        <f aca="false">VLOOKUP(U1140,PRODUTOS!N:Q,3,0)</f>
        <v>ÁREA</v>
      </c>
      <c r="X1140" s="162" t="n">
        <f aca="false">VLOOKUP(U1140,PRODUTOS!N:Q,4,0)</f>
        <v>0.5</v>
      </c>
      <c r="Y1140" s="165" t="n">
        <f aca="false">X1140/T1140</f>
        <v>0.5</v>
      </c>
      <c r="Z1140" s="162"/>
      <c r="AA1140" s="162"/>
      <c r="AB1140" s="162"/>
    </row>
    <row r="1141" customFormat="false" ht="15" hidden="false" customHeight="false" outlineLevel="0" collapsed="false">
      <c r="A1141" s="43" t="n">
        <v>17</v>
      </c>
      <c r="B1141" s="1" t="s">
        <v>2147</v>
      </c>
      <c r="C1141" s="1" t="n">
        <v>2721</v>
      </c>
      <c r="D1141" s="1" t="n">
        <v>28101</v>
      </c>
      <c r="E1141" s="114" t="s">
        <v>2114</v>
      </c>
      <c r="F1141" s="162" t="n">
        <v>140415442</v>
      </c>
      <c r="G1141" s="0" t="s">
        <v>2153</v>
      </c>
      <c r="H1141" s="166"/>
      <c r="I1141" s="162"/>
      <c r="J1141" s="0"/>
      <c r="K1141" s="0"/>
      <c r="L1141" s="0"/>
      <c r="M1141" s="0"/>
      <c r="N1141" s="0"/>
      <c r="O1141" s="0"/>
      <c r="P1141" s="0"/>
      <c r="R1141" s="114" t="n">
        <v>0.5</v>
      </c>
      <c r="S1141" s="114" t="n">
        <v>0.5</v>
      </c>
      <c r="T1141" s="162" t="n">
        <f aca="false">SUM(H1141:S1141)</f>
        <v>1</v>
      </c>
      <c r="U1141" s="164" t="str">
        <f aca="false">CONCATENATE(D1141,G1141)</f>
        <v>28101PLANO DE DESENVOLVIMENTO INTEGRADO DA BACIA DO GURGUÉIA ELABORADO</v>
      </c>
      <c r="V1141" s="162" t="str">
        <f aca="false">VLOOKUP(U1141,PRODUTOS!N:O,2,0)</f>
        <v>PLANO DE DESENVOLVIMENTO INTEGRADO DA BACIA DO GURGUÉIA ELABORADO</v>
      </c>
      <c r="W1141" s="162" t="str">
        <f aca="false">VLOOKUP(U1141,PRODUTOS!N:Q,3,0)</f>
        <v>PLANO</v>
      </c>
      <c r="X1141" s="162" t="n">
        <f aca="false">VLOOKUP(U1141,PRODUTOS!N:Q,4,0)</f>
        <v>1</v>
      </c>
      <c r="Y1141" s="165" t="n">
        <f aca="false">X1141/T1141</f>
        <v>1</v>
      </c>
      <c r="Z1141" s="162"/>
      <c r="AA1141" s="162"/>
      <c r="AB1141" s="162"/>
    </row>
    <row r="1142" customFormat="false" ht="15" hidden="false" customHeight="false" outlineLevel="0" collapsed="false">
      <c r="A1142" s="43" t="n">
        <v>17</v>
      </c>
      <c r="B1142" s="1" t="s">
        <v>2147</v>
      </c>
      <c r="C1142" s="1" t="n">
        <v>2721</v>
      </c>
      <c r="D1142" s="1" t="n">
        <v>28101</v>
      </c>
      <c r="E1142" s="114" t="s">
        <v>2114</v>
      </c>
      <c r="F1142" s="162" t="n">
        <v>140415442</v>
      </c>
      <c r="G1142" s="0" t="s">
        <v>2154</v>
      </c>
      <c r="H1142" s="166"/>
      <c r="I1142" s="162" t="n">
        <v>1</v>
      </c>
      <c r="J1142" s="0"/>
      <c r="K1142" s="0"/>
      <c r="L1142" s="0"/>
      <c r="M1142" s="0"/>
      <c r="N1142" s="0"/>
      <c r="O1142" s="0"/>
      <c r="P1142" s="0"/>
      <c r="T1142" s="162" t="n">
        <f aca="false">SUM(H1142:S1142)</f>
        <v>1</v>
      </c>
      <c r="U1142" s="164" t="str">
        <f aca="false">CONCATENATE(D1142,G1142)</f>
        <v>28101PLANO DE REVITALIZAÇÃO DA REGIÃO DA LAGOA DO PORTINHO ELABORADO.</v>
      </c>
      <c r="V1142" s="162" t="str">
        <f aca="false">VLOOKUP(U1142,PRODUTOS!N:O,2,0)</f>
        <v>PLANO DE REVITALIZAÇÃO DA REGIÃO DA LAGOA DO PORTINHO ELABORADO.</v>
      </c>
      <c r="W1142" s="162" t="str">
        <f aca="false">VLOOKUP(U1142,PRODUTOS!N:Q,3,0)</f>
        <v>PLANO</v>
      </c>
      <c r="X1142" s="162" t="n">
        <f aca="false">VLOOKUP(U1142,PRODUTOS!N:Q,4,0)</f>
        <v>1</v>
      </c>
      <c r="Y1142" s="165" t="n">
        <f aca="false">X1142/T1142</f>
        <v>1</v>
      </c>
      <c r="Z1142" s="162"/>
      <c r="AA1142" s="162"/>
      <c r="AB1142" s="162"/>
    </row>
    <row r="1143" customFormat="false" ht="15" hidden="false" customHeight="false" outlineLevel="0" collapsed="false">
      <c r="A1143" s="43" t="n">
        <v>17</v>
      </c>
      <c r="B1143" s="1" t="s">
        <v>2159</v>
      </c>
      <c r="C1143" s="1" t="str">
        <f aca="false">VLOOKUP(B1143,'AÇÕES ESTRATÉGICAS'!D:E,2,0)</f>
        <v>2196</v>
      </c>
      <c r="D1143" s="1" t="n">
        <v>28101</v>
      </c>
      <c r="E1143" s="114" t="s">
        <v>2114</v>
      </c>
      <c r="F1143" s="162" t="n">
        <v>11000000</v>
      </c>
      <c r="G1143" s="0" t="s">
        <v>2161</v>
      </c>
      <c r="H1143" s="163" t="n">
        <v>300</v>
      </c>
      <c r="I1143" s="162"/>
      <c r="J1143" s="0"/>
      <c r="K1143" s="0"/>
      <c r="L1143" s="0"/>
      <c r="M1143" s="0"/>
      <c r="N1143" s="0"/>
      <c r="O1143" s="0"/>
      <c r="P1143" s="0"/>
      <c r="T1143" s="162" t="n">
        <f aca="false">SUM(H1143:S1143)</f>
        <v>300</v>
      </c>
      <c r="U1143" s="164" t="str">
        <f aca="false">CONCATENATE(D1143,G1143)</f>
        <v>28101PLUVIÔMETROS CONVENCIONAIS INSTALADOS.</v>
      </c>
      <c r="V1143" s="162" t="str">
        <f aca="false">VLOOKUP(U1143,PRODUTOS!N:O,2,0)</f>
        <v>PLUVIÔMETROS CONVENCIONAIS INSTALADOS.</v>
      </c>
      <c r="W1143" s="162" t="str">
        <f aca="false">VLOOKUP(U1143,PRODUTOS!N:Q,3,0)</f>
        <v>UNIDADE</v>
      </c>
      <c r="X1143" s="162" t="n">
        <f aca="false">VLOOKUP(U1143,PRODUTOS!N:Q,4,0)</f>
        <v>30</v>
      </c>
      <c r="Y1143" s="165" t="n">
        <f aca="false">X1143/T1143</f>
        <v>0.1</v>
      </c>
      <c r="Z1143" s="162"/>
      <c r="AA1143" s="162"/>
      <c r="AB1143" s="162"/>
    </row>
    <row r="1144" customFormat="false" ht="15" hidden="false" customHeight="false" outlineLevel="0" collapsed="false">
      <c r="A1144" s="43" t="n">
        <v>17</v>
      </c>
      <c r="B1144" s="1" t="s">
        <v>2128</v>
      </c>
      <c r="C1144" s="1" t="n">
        <v>2651</v>
      </c>
      <c r="D1144" s="1" t="n">
        <v>28101</v>
      </c>
      <c r="E1144" s="114" t="s">
        <v>2114</v>
      </c>
      <c r="F1144" s="162" t="n">
        <v>10808162</v>
      </c>
      <c r="G1144" s="0" t="s">
        <v>2135</v>
      </c>
      <c r="H1144" s="163" t="n">
        <v>150</v>
      </c>
      <c r="I1144" s="162"/>
      <c r="J1144" s="0"/>
      <c r="K1144" s="0"/>
      <c r="L1144" s="0"/>
      <c r="M1144" s="0"/>
      <c r="N1144" s="0"/>
      <c r="O1144" s="0"/>
      <c r="P1144" s="0"/>
      <c r="T1144" s="162" t="n">
        <f aca="false">SUM(H1144:S1144)</f>
        <v>150</v>
      </c>
      <c r="U1144" s="164" t="str">
        <f aca="false">CONCATENATE(D1144,G1144)</f>
        <v>28101PONTOS DE NASCENTES E DE OUTROS CORPOS DÁGUA PRIORITÁRIOS PARA CONSERVAÇÃO E ADOÇÃO DE INTERVENÇÕES EM EDUCAÇÃO AMBIENTAL IDENTIFICADOS E MONITORADOS.</v>
      </c>
      <c r="V1144" s="162" t="str">
        <f aca="false">VLOOKUP(U1144,PRODUTOS!N:O,2,0)</f>
        <v>PONTOS DE NASCENTES E DE OUTROS CORPOS DÁGUA PRIORITÁRIOS PARA CONSERVAÇÃO E ADOÇÃO DE INTERVENÇÕES EM EDUCAÇÃO AMBIENTAL IDENTIFICADOS E MONITORADOS.</v>
      </c>
      <c r="W1144" s="162" t="str">
        <f aca="false">VLOOKUP(U1144,PRODUTOS!N:Q,3,0)</f>
        <v>ÁREA</v>
      </c>
      <c r="X1144" s="162" t="n">
        <f aca="false">VLOOKUP(U1144,PRODUTOS!N:Q,4,0)</f>
        <v>37</v>
      </c>
      <c r="Y1144" s="165" t="n">
        <f aca="false">X1144/T1144</f>
        <v>0.246666666666667</v>
      </c>
      <c r="Z1144" s="162"/>
      <c r="AA1144" s="162"/>
      <c r="AB1144" s="162"/>
    </row>
    <row r="1145" customFormat="false" ht="15" hidden="false" customHeight="false" outlineLevel="0" collapsed="false">
      <c r="A1145" s="43" t="n">
        <v>17</v>
      </c>
      <c r="B1145" s="1" t="s">
        <v>2128</v>
      </c>
      <c r="C1145" s="1" t="n">
        <v>2651</v>
      </c>
      <c r="D1145" s="1" t="n">
        <v>28101</v>
      </c>
      <c r="E1145" s="114" t="s">
        <v>2114</v>
      </c>
      <c r="F1145" s="162" t="n">
        <v>10808162</v>
      </c>
      <c r="G1145" s="0" t="s">
        <v>2136</v>
      </c>
      <c r="H1145" s="163" t="n">
        <v>670</v>
      </c>
      <c r="I1145" s="162"/>
      <c r="J1145" s="0"/>
      <c r="K1145" s="0"/>
      <c r="L1145" s="0"/>
      <c r="M1145" s="0"/>
      <c r="N1145" s="0"/>
      <c r="O1145" s="0"/>
      <c r="P1145" s="0"/>
      <c r="T1145" s="162" t="n">
        <f aca="false">SUM(H1145:S1145)</f>
        <v>670</v>
      </c>
      <c r="U1145" s="164" t="str">
        <f aca="false">CONCATENATE(D1145,G1145)</f>
        <v>28101PROFESSORES DA REDE PÚBLICA CAPACITADOS</v>
      </c>
      <c r="V1145" s="162" t="str">
        <f aca="false">VLOOKUP(U1145,PRODUTOS!N:O,2,0)</f>
        <v>PROFESSORES DA REDE PÚBLICA CAPACITADOS</v>
      </c>
      <c r="W1145" s="162" t="str">
        <f aca="false">VLOOKUP(U1145,PRODUTOS!N:Q,3,0)</f>
        <v>ESCOLAS</v>
      </c>
      <c r="X1145" s="162" t="n">
        <f aca="false">VLOOKUP(U1145,PRODUTOS!N:Q,4,0)</f>
        <v>167</v>
      </c>
      <c r="Y1145" s="165" t="n">
        <f aca="false">X1145/T1145</f>
        <v>0.249253731343284</v>
      </c>
      <c r="Z1145" s="162"/>
      <c r="AA1145" s="162"/>
      <c r="AB1145" s="162"/>
    </row>
    <row r="1146" customFormat="false" ht="15" hidden="false" customHeight="false" outlineLevel="0" collapsed="false">
      <c r="A1146" s="43" t="n">
        <v>17</v>
      </c>
      <c r="B1146" s="1" t="s">
        <v>2147</v>
      </c>
      <c r="C1146" s="1" t="str">
        <f aca="false">VLOOKUP(B1146,'AÇÕES ESTRATÉGICAS'!D:E,2,0)</f>
        <v>2721</v>
      </c>
      <c r="D1146" s="1" t="n">
        <v>28101</v>
      </c>
      <c r="E1146" s="114" t="s">
        <v>2114</v>
      </c>
      <c r="F1146" s="162" t="n">
        <v>140415442</v>
      </c>
      <c r="G1146" s="0" t="s">
        <v>3710</v>
      </c>
      <c r="H1146" s="163" t="n">
        <v>1</v>
      </c>
      <c r="I1146" s="162"/>
      <c r="J1146" s="0"/>
      <c r="K1146" s="0"/>
      <c r="L1146" s="0"/>
      <c r="M1146" s="0"/>
      <c r="N1146" s="0"/>
      <c r="O1146" s="0"/>
      <c r="P1146" s="0"/>
      <c r="T1146" s="162" t="n">
        <f aca="false">SUM(H1146:S1146)</f>
        <v>1</v>
      </c>
      <c r="U1146" s="164" t="str">
        <f aca="false">CONCATENATE(D1146,G1146)</f>
        <v>28101PROGRAMA DE REPOVOAMENTO DA ICTIOFAUNA NATIVA DA BACIA DO RIO PARNAÍBA IMPLANTADO</v>
      </c>
      <c r="V1146" s="162" t="e">
        <f aca="false">VLOOKUP(U1146,PRODUTOS!N:O,2,0)</f>
        <v>#N/A</v>
      </c>
      <c r="W1146" s="162" t="e">
        <f aca="false">VLOOKUP(U1146,PRODUTOS!N:Q,3,0)</f>
        <v>#N/A</v>
      </c>
      <c r="X1146" s="162" t="e">
        <f aca="false">VLOOKUP(U1146,PRODUTOS!N:Q,4,0)</f>
        <v>#N/A</v>
      </c>
      <c r="Y1146" s="165" t="e">
        <f aca="false">X1146/T1146</f>
        <v>#N/A</v>
      </c>
      <c r="Z1146" s="162"/>
      <c r="AA1146" s="162"/>
      <c r="AB1146" s="162"/>
    </row>
    <row r="1147" customFormat="false" ht="15" hidden="false" customHeight="false" outlineLevel="0" collapsed="false">
      <c r="A1147" s="43" t="n">
        <v>17</v>
      </c>
      <c r="B1147" s="1" t="s">
        <v>2128</v>
      </c>
      <c r="C1147" s="1" t="str">
        <f aca="false">VLOOKUP(B1147,'AÇÕES ESTRATÉGICAS'!D:E,2,0)</f>
        <v>2651</v>
      </c>
      <c r="D1147" s="1" t="n">
        <v>28101</v>
      </c>
      <c r="E1147" s="114" t="s">
        <v>2114</v>
      </c>
      <c r="F1147" s="162" t="n">
        <v>10808162</v>
      </c>
      <c r="G1147" s="0" t="s">
        <v>3711</v>
      </c>
      <c r="H1147" s="163" t="n">
        <v>2</v>
      </c>
      <c r="I1147" s="162"/>
      <c r="J1147" s="0"/>
      <c r="K1147" s="0"/>
      <c r="L1147" s="0"/>
      <c r="M1147" s="0"/>
      <c r="N1147" s="0"/>
      <c r="O1147" s="0"/>
      <c r="P1147" s="0"/>
      <c r="T1147" s="162" t="n">
        <f aca="false">SUM(H1147:S1147)</f>
        <v>2</v>
      </c>
      <c r="U1147" s="164" t="str">
        <f aca="false">CONCATENATE(D1147,G1147)</f>
        <v>28101PRONATEC AMBIENTAL E O PRONATEC CATADOR DE LIXO IMPANTADOS</v>
      </c>
      <c r="V1147" s="162" t="e">
        <f aca="false">VLOOKUP(U1147,PRODUTOS!N:O,2,0)</f>
        <v>#N/A</v>
      </c>
      <c r="W1147" s="162" t="e">
        <f aca="false">VLOOKUP(U1147,PRODUTOS!N:Q,3,0)</f>
        <v>#N/A</v>
      </c>
      <c r="X1147" s="162" t="e">
        <f aca="false">VLOOKUP(U1147,PRODUTOS!N:Q,4,0)</f>
        <v>#N/A</v>
      </c>
      <c r="Y1147" s="165" t="e">
        <f aca="false">X1147/T1147</f>
        <v>#N/A</v>
      </c>
      <c r="Z1147" s="162"/>
      <c r="AA1147" s="162"/>
      <c r="AB1147" s="162"/>
    </row>
    <row r="1148" customFormat="false" ht="15" hidden="false" customHeight="false" outlineLevel="0" collapsed="false">
      <c r="A1148" s="43" t="n">
        <v>17</v>
      </c>
      <c r="B1148" s="1" t="s">
        <v>2128</v>
      </c>
      <c r="C1148" s="1" t="n">
        <v>2651</v>
      </c>
      <c r="D1148" s="1" t="n">
        <v>28101</v>
      </c>
      <c r="E1148" s="114" t="s">
        <v>2114</v>
      </c>
      <c r="F1148" s="162" t="n">
        <v>10808162</v>
      </c>
      <c r="G1148" s="0" t="s">
        <v>2137</v>
      </c>
      <c r="H1148" s="163" t="n">
        <v>63</v>
      </c>
      <c r="I1148" s="162"/>
      <c r="J1148" s="0"/>
      <c r="K1148" s="0"/>
      <c r="L1148" s="0"/>
      <c r="M1148" s="0"/>
      <c r="N1148" s="0"/>
      <c r="O1148" s="0"/>
      <c r="P1148" s="0"/>
      <c r="T1148" s="162" t="n">
        <f aca="false">SUM(H1148:S1148)</f>
        <v>63</v>
      </c>
      <c r="U1148" s="164" t="str">
        <f aca="false">CONCATENATE(D1148,G1148)</f>
        <v>28101REATIVAR A A3P E AS CISAS, REALIZAR AÇÕES DE ACOMPANHAMENTO DE REDUÇÃO DE CONSUMO E DO DESPERDÍCIO DE ÁGUA, ENERGIA E INSUMOS ADMINISTRATIVOS NOS ÓRGÃOS DO ESTADO DO PIAUÍ.</v>
      </c>
      <c r="V1148" s="162" t="str">
        <f aca="false">VLOOKUP(U1148,PRODUTOS!N:O,2,0)</f>
        <v>REATIVAR A A3P E AS CISAS, REALIZAR AÇÕES DE ACOMPANHAMENTO DE REDUÇÃO DE CONSUMO E DO DESPERDÍCIO DE ÁGUA, ENERGIA E INSUMOS ADMINISTRATIVOS NOS ÓRGÃOS DO ESTADO DO PIAUÍ.</v>
      </c>
      <c r="W1148" s="162" t="str">
        <f aca="false">VLOOKUP(U1148,PRODUTOS!N:Q,3,0)</f>
        <v>ÓRGÃO</v>
      </c>
      <c r="X1148" s="162" t="n">
        <f aca="false">VLOOKUP(U1148,PRODUTOS!N:Q,4,0)</f>
        <v>16</v>
      </c>
      <c r="Y1148" s="165" t="n">
        <f aca="false">X1148/T1148</f>
        <v>0.253968253968254</v>
      </c>
      <c r="Z1148" s="162"/>
      <c r="AA1148" s="162"/>
      <c r="AB1148" s="162"/>
    </row>
    <row r="1149" customFormat="false" ht="15" hidden="false" customHeight="false" outlineLevel="0" collapsed="false">
      <c r="A1149" s="43" t="n">
        <v>17</v>
      </c>
      <c r="B1149" s="1" t="s">
        <v>2147</v>
      </c>
      <c r="C1149" s="1" t="n">
        <v>2721</v>
      </c>
      <c r="D1149" s="1" t="n">
        <v>28101</v>
      </c>
      <c r="E1149" s="114" t="s">
        <v>2114</v>
      </c>
      <c r="F1149" s="162" t="n">
        <v>140415442</v>
      </c>
      <c r="G1149" s="0" t="s">
        <v>2155</v>
      </c>
      <c r="H1149" s="166"/>
      <c r="I1149" s="162"/>
      <c r="J1149" s="0"/>
      <c r="K1149" s="0"/>
      <c r="L1149" s="0"/>
      <c r="M1149" s="0"/>
      <c r="N1149" s="0" t="n">
        <v>200000</v>
      </c>
      <c r="O1149" s="0" t="n">
        <v>200000</v>
      </c>
      <c r="P1149" s="0" t="n">
        <v>200000</v>
      </c>
      <c r="T1149" s="162" t="n">
        <f aca="false">SUM(H1149:S1149)</f>
        <v>600000</v>
      </c>
      <c r="U1149" s="164" t="str">
        <f aca="false">CONCATENATE(D1149,G1149)</f>
        <v>28101REFLORESTAMENTO DA CAATINGA REALIZADO COM PLANTIO DE MUDAS DE ESPÉCIES APÍMELÍFERAS.</v>
      </c>
      <c r="V1149" s="162" t="str">
        <f aca="false">VLOOKUP(U1149,PRODUTOS!N:O,2,0)</f>
        <v>REFLORESTAMENTO DA CAATINGA REALIZADO COM PLANTIO DE MUDAS DE ESPÉCIES APÍMELÍFERAS.</v>
      </c>
      <c r="W1149" s="162" t="str">
        <f aca="false">VLOOKUP(U1149,PRODUTOS!N:Q,3,0)</f>
        <v>UNIDADE</v>
      </c>
      <c r="X1149" s="162" t="n">
        <f aca="false">VLOOKUP(U1149,PRODUTOS!N:Q,4,0)</f>
        <v>30000</v>
      </c>
      <c r="Y1149" s="165" t="n">
        <f aca="false">X1149/T1149</f>
        <v>0.05</v>
      </c>
      <c r="Z1149" s="162"/>
      <c r="AA1149" s="162"/>
      <c r="AB1149" s="162"/>
    </row>
    <row r="1150" customFormat="false" ht="15" hidden="false" customHeight="false" outlineLevel="0" collapsed="false">
      <c r="A1150" s="43" t="n">
        <v>17</v>
      </c>
      <c r="B1150" s="1" t="s">
        <v>2128</v>
      </c>
      <c r="C1150" s="1" t="n">
        <v>2651</v>
      </c>
      <c r="D1150" s="1" t="n">
        <v>28101</v>
      </c>
      <c r="E1150" s="114" t="s">
        <v>2114</v>
      </c>
      <c r="F1150" s="162" t="n">
        <v>10808162</v>
      </c>
      <c r="G1150" s="0" t="s">
        <v>2138</v>
      </c>
      <c r="H1150" s="166"/>
      <c r="I1150" s="162"/>
      <c r="J1150" s="0"/>
      <c r="K1150" s="0"/>
      <c r="L1150" s="162" t="n">
        <v>4</v>
      </c>
      <c r="M1150" s="0"/>
      <c r="N1150" s="0"/>
      <c r="O1150" s="0"/>
      <c r="P1150" s="0"/>
      <c r="T1150" s="162" t="n">
        <f aca="false">SUM(H1150:S1150)</f>
        <v>4</v>
      </c>
      <c r="U1150" s="164" t="str">
        <f aca="false">CONCATENATE(D1150,G1150)</f>
        <v>28101SEMINÁRIO ESTADUAL DE EDUCAÇÃO AMBIENTAL REALIZADO.</v>
      </c>
      <c r="V1150" s="162" t="str">
        <f aca="false">VLOOKUP(U1150,PRODUTOS!N:O,2,0)</f>
        <v>SEMINÁRIO ESTADUAL DE EDUCAÇÃO AMBIENTAL REALIZADO.</v>
      </c>
      <c r="W1150" s="162" t="str">
        <f aca="false">VLOOKUP(U1150,PRODUTOS!N:Q,3,0)</f>
        <v>EVENTO</v>
      </c>
      <c r="X1150" s="162" t="n">
        <f aca="false">VLOOKUP(U1150,PRODUTOS!N:Q,4,0)</f>
        <v>1</v>
      </c>
      <c r="Y1150" s="165" t="n">
        <f aca="false">X1150/T1150</f>
        <v>0.25</v>
      </c>
      <c r="Z1150" s="162"/>
      <c r="AA1150" s="162"/>
      <c r="AB1150" s="162"/>
    </row>
    <row r="1151" customFormat="false" ht="15" hidden="false" customHeight="false" outlineLevel="0" collapsed="false">
      <c r="A1151" s="43" t="n">
        <v>17</v>
      </c>
      <c r="B1151" s="1" t="s">
        <v>3521</v>
      </c>
      <c r="C1151" s="1" t="n">
        <v>2625</v>
      </c>
      <c r="D1151" s="1" t="n">
        <v>28101</v>
      </c>
      <c r="E1151" s="114" t="s">
        <v>2114</v>
      </c>
      <c r="F1151" s="162" t="n">
        <v>239610000</v>
      </c>
      <c r="G1151" s="0" t="s">
        <v>3712</v>
      </c>
      <c r="H1151" s="166"/>
      <c r="I1151" s="162"/>
      <c r="J1151" s="0"/>
      <c r="K1151" s="0"/>
      <c r="L1151" s="0"/>
      <c r="M1151" s="0"/>
      <c r="N1151" s="162" t="n">
        <v>1</v>
      </c>
      <c r="O1151" s="0"/>
      <c r="P1151" s="0"/>
      <c r="T1151" s="162" t="n">
        <f aca="false">SUM(H1151:S1151)</f>
        <v>1</v>
      </c>
      <c r="U1151" s="164" t="str">
        <f aca="false">CONCATENATE(D1151,G1151)</f>
        <v>28101SISTEMA ADUTOR BOCAINA / PIAUS II CONCLUÍDO.</v>
      </c>
      <c r="V1151" s="162" t="e">
        <f aca="false">VLOOKUP(U1151,PRODUTOS!N:O,2,0)</f>
        <v>#N/A</v>
      </c>
      <c r="W1151" s="162" t="e">
        <f aca="false">VLOOKUP(U1151,PRODUTOS!N:Q,3,0)</f>
        <v>#N/A</v>
      </c>
      <c r="X1151" s="162" t="e">
        <f aca="false">VLOOKUP(U1151,PRODUTOS!N:Q,4,0)</f>
        <v>#N/A</v>
      </c>
      <c r="Y1151" s="165" t="e">
        <f aca="false">X1151/T1151</f>
        <v>#N/A</v>
      </c>
      <c r="Z1151" s="162"/>
      <c r="AA1151" s="162"/>
      <c r="AB1151" s="162"/>
    </row>
    <row r="1152" customFormat="false" ht="15" hidden="false" customHeight="false" outlineLevel="0" collapsed="false">
      <c r="A1152" s="43" t="n">
        <v>17</v>
      </c>
      <c r="B1152" s="1" t="s">
        <v>3521</v>
      </c>
      <c r="C1152" s="1" t="n">
        <v>2625</v>
      </c>
      <c r="D1152" s="1" t="n">
        <v>28101</v>
      </c>
      <c r="E1152" s="114" t="s">
        <v>2114</v>
      </c>
      <c r="F1152" s="162" t="n">
        <v>239610000</v>
      </c>
      <c r="G1152" s="0" t="s">
        <v>3713</v>
      </c>
      <c r="H1152" s="166"/>
      <c r="I1152" s="162"/>
      <c r="J1152" s="0"/>
      <c r="K1152" s="0"/>
      <c r="L1152" s="0"/>
      <c r="M1152" s="0"/>
      <c r="N1152" s="0"/>
      <c r="O1152" s="162" t="n">
        <v>1</v>
      </c>
      <c r="P1152" s="0"/>
      <c r="T1152" s="162" t="n">
        <f aca="false">SUM(H1152:S1152)</f>
        <v>1</v>
      </c>
      <c r="U1152" s="164" t="str">
        <f aca="false">CONCATENATE(D1152,G1152)</f>
        <v>28101SISTEMA ADUTOR PEDRA REDONDA IMPLANTADO.</v>
      </c>
      <c r="V1152" s="162" t="e">
        <f aca="false">VLOOKUP(U1152,PRODUTOS!N:O,2,0)</f>
        <v>#N/A</v>
      </c>
      <c r="W1152" s="162" t="e">
        <f aca="false">VLOOKUP(U1152,PRODUTOS!N:Q,3,0)</f>
        <v>#N/A</v>
      </c>
      <c r="X1152" s="162" t="e">
        <f aca="false">VLOOKUP(U1152,PRODUTOS!N:Q,4,0)</f>
        <v>#N/A</v>
      </c>
      <c r="Y1152" s="165" t="e">
        <f aca="false">X1152/T1152</f>
        <v>#N/A</v>
      </c>
      <c r="Z1152" s="162"/>
      <c r="AA1152" s="162"/>
      <c r="AB1152" s="162"/>
    </row>
    <row r="1153" customFormat="false" ht="15" hidden="false" customHeight="false" outlineLevel="0" collapsed="false">
      <c r="A1153" s="43" t="n">
        <v>17</v>
      </c>
      <c r="B1153" s="1" t="s">
        <v>2140</v>
      </c>
      <c r="C1153" s="1" t="n">
        <v>2199</v>
      </c>
      <c r="D1153" s="1" t="n">
        <v>28101</v>
      </c>
      <c r="E1153" s="114" t="s">
        <v>2114</v>
      </c>
      <c r="F1153" s="162" t="n">
        <v>16887900</v>
      </c>
      <c r="G1153" s="0" t="s">
        <v>2141</v>
      </c>
      <c r="H1153" s="163" t="n">
        <v>4</v>
      </c>
      <c r="I1153" s="162"/>
      <c r="J1153" s="0"/>
      <c r="K1153" s="0"/>
      <c r="L1153" s="0"/>
      <c r="M1153" s="0"/>
      <c r="N1153" s="0"/>
      <c r="P1153" s="0"/>
      <c r="T1153" s="162" t="n">
        <f aca="false">SUM(H1153:S1153)</f>
        <v>4</v>
      </c>
      <c r="U1153" s="164" t="str">
        <f aca="false">CONCATENATE(D1153,G1153)</f>
        <v>28101UNIDADES DE CONSERVAÇÃO ESTADUAIS EXISTENTES ESTRUTURADAS</v>
      </c>
      <c r="V1153" s="162" t="str">
        <f aca="false">VLOOKUP(U1153,PRODUTOS!N:O,2,0)</f>
        <v>UNIDADES DE CONSERVAÇÃO ESTADUAIS EXISTENTES ESTRUTURADAS</v>
      </c>
      <c r="W1153" s="162" t="str">
        <f aca="false">VLOOKUP(U1153,PRODUTOS!N:Q,3,0)</f>
        <v>UNIDADE</v>
      </c>
      <c r="X1153" s="162" t="n">
        <f aca="false">VLOOKUP(U1153,PRODUTOS!N:Q,4,0)</f>
        <v>1</v>
      </c>
      <c r="Y1153" s="165" t="n">
        <f aca="false">X1153/T1153</f>
        <v>0.25</v>
      </c>
      <c r="Z1153" s="162"/>
      <c r="AA1153" s="162"/>
      <c r="AB1153" s="162"/>
    </row>
    <row r="1154" customFormat="false" ht="15" hidden="false" customHeight="false" outlineLevel="0" collapsed="false">
      <c r="A1154" s="43" t="n">
        <v>17</v>
      </c>
      <c r="B1154" s="1" t="s">
        <v>2140</v>
      </c>
      <c r="C1154" s="1" t="str">
        <f aca="false">VLOOKUP(B1154,'AÇÕES ESTRATÉGICAS'!D:E,2,0)</f>
        <v>2199</v>
      </c>
      <c r="D1154" s="1" t="n">
        <v>28101</v>
      </c>
      <c r="E1154" s="114" t="s">
        <v>2114</v>
      </c>
      <c r="F1154" s="162" t="n">
        <v>16887900</v>
      </c>
      <c r="G1154" s="0" t="s">
        <v>2162</v>
      </c>
      <c r="H1154" s="166"/>
      <c r="I1154" s="162" t="n">
        <v>3</v>
      </c>
      <c r="J1154" s="0"/>
      <c r="K1154" s="0"/>
      <c r="L1154" s="0"/>
      <c r="M1154" s="0"/>
      <c r="N1154" s="0" t="n">
        <v>1</v>
      </c>
      <c r="O1154" s="114" t="n">
        <v>1</v>
      </c>
      <c r="P1154" s="0"/>
      <c r="Q1154" s="114" t="n">
        <v>1</v>
      </c>
      <c r="T1154" s="162" t="n">
        <f aca="false">SUM(H1154:S1154)</f>
        <v>6</v>
      </c>
      <c r="U1154" s="164" t="str">
        <f aca="false">CONCATENATE(D1154,G1154)</f>
        <v>28101UNIDADES DE CONSERVAÇÃO NO BIOMA CAATINGA CRIADAS</v>
      </c>
      <c r="V1154" s="162" t="str">
        <f aca="false">VLOOKUP(U1154,PRODUTOS!N:O,2,0)</f>
        <v>UNIDADES DE CONSERVAÇÃO NO BIOMA CAATINGA CRIADAS</v>
      </c>
      <c r="W1154" s="162" t="str">
        <f aca="false">VLOOKUP(U1154,PRODUTOS!N:Q,3,0)</f>
        <v>UNIDADE</v>
      </c>
      <c r="X1154" s="162" t="n">
        <f aca="false">VLOOKUP(U1154,PRODUTOS!N:Q,4,0)</f>
        <v>1</v>
      </c>
      <c r="Y1154" s="165" t="n">
        <f aca="false">X1154/T1154</f>
        <v>0.166666666666667</v>
      </c>
      <c r="Z1154" s="162"/>
      <c r="AA1154" s="162"/>
      <c r="AB1154" s="162"/>
    </row>
    <row r="1155" customFormat="false" ht="15" hidden="false" customHeight="false" outlineLevel="0" collapsed="false">
      <c r="A1155" s="43" t="n">
        <v>17</v>
      </c>
      <c r="B1155" s="1" t="s">
        <v>2128</v>
      </c>
      <c r="C1155" s="1" t="str">
        <f aca="false">VLOOKUP(B1155,'AÇÕES ESTRATÉGICAS'!D:E,2,0)</f>
        <v>2651</v>
      </c>
      <c r="D1155" s="1" t="n">
        <v>28101</v>
      </c>
      <c r="E1155" s="114" t="s">
        <v>2114</v>
      </c>
      <c r="F1155" s="162" t="n">
        <v>10808162</v>
      </c>
      <c r="G1155" s="0" t="s">
        <v>3714</v>
      </c>
      <c r="H1155" s="163" t="n">
        <v>220</v>
      </c>
      <c r="I1155" s="162"/>
      <c r="J1155" s="0"/>
      <c r="K1155" s="0"/>
      <c r="L1155" s="0"/>
      <c r="M1155" s="0"/>
      <c r="N1155" s="0"/>
      <c r="P1155" s="0"/>
      <c r="T1155" s="162" t="n">
        <f aca="false">SUM(H1155:S1155)</f>
        <v>220</v>
      </c>
      <c r="U1155" s="164" t="str">
        <f aca="false">CONCATENATE(D1155,G1155)</f>
        <v>28101VÍDEO-AULAS PRODUZIDAS</v>
      </c>
      <c r="V1155" s="162" t="e">
        <f aca="false">VLOOKUP(U1155,PRODUTOS!N:O,2,0)</f>
        <v>#N/A</v>
      </c>
      <c r="W1155" s="162" t="e">
        <f aca="false">VLOOKUP(U1155,PRODUTOS!N:Q,3,0)</f>
        <v>#N/A</v>
      </c>
      <c r="X1155" s="162" t="e">
        <f aca="false">VLOOKUP(U1155,PRODUTOS!N:Q,4,0)</f>
        <v>#N/A</v>
      </c>
      <c r="Y1155" s="165" t="e">
        <f aca="false">X1155/T1155</f>
        <v>#N/A</v>
      </c>
      <c r="Z1155" s="162"/>
      <c r="AA1155" s="162"/>
      <c r="AB1155" s="162"/>
    </row>
    <row r="1156" customFormat="false" ht="15" hidden="false" customHeight="false" outlineLevel="0" collapsed="false">
      <c r="A1156" s="43" t="n">
        <v>17</v>
      </c>
      <c r="B1156" s="1" t="s">
        <v>2156</v>
      </c>
      <c r="C1156" s="1" t="n">
        <v>2562</v>
      </c>
      <c r="D1156" s="1" t="n">
        <v>28101</v>
      </c>
      <c r="E1156" s="114" t="s">
        <v>2114</v>
      </c>
      <c r="F1156" s="162" t="n">
        <v>32500000</v>
      </c>
      <c r="G1156" s="0" t="s">
        <v>2158</v>
      </c>
      <c r="H1156" s="163" t="n">
        <v>2</v>
      </c>
      <c r="I1156" s="162"/>
      <c r="J1156" s="0"/>
      <c r="K1156" s="0"/>
      <c r="L1156" s="0"/>
      <c r="M1156" s="0"/>
      <c r="N1156" s="0"/>
      <c r="P1156" s="0"/>
      <c r="T1156" s="162" t="n">
        <f aca="false">SUM(H1156:S1156)</f>
        <v>2</v>
      </c>
      <c r="U1156" s="164" t="str">
        <f aca="false">CONCATENATE(D1156,G1156)</f>
        <v>28101ZONEAMENTO ECOLÓGICO ECONÔMICO (ZEE) DO BIOMAS CAATINGA E MEIO NORTE ELABORADOS E ZEES EXISTENTES IMPLEMENTADOS</v>
      </c>
      <c r="V1156" s="162" t="str">
        <f aca="false">VLOOKUP(U1156,PRODUTOS!N:O,2,0)</f>
        <v>ZONEAMENTO ECOLÓGICO ECONÔMICO (ZEE) DO BIOMAS CAATINGA E MEIO NORTE ELABORADOS E ZEES EXISTENTES IMPLEMENTADOS</v>
      </c>
      <c r="W1156" s="162" t="str">
        <f aca="false">VLOOKUP(U1156,PRODUTOS!N:Q,3,0)</f>
        <v>ESTUDO</v>
      </c>
      <c r="X1156" s="162" t="n">
        <f aca="false">VLOOKUP(U1156,PRODUTOS!N:Q,4,0)</f>
        <v>1</v>
      </c>
      <c r="Y1156" s="165" t="n">
        <f aca="false">X1156/T1156</f>
        <v>0.5</v>
      </c>
      <c r="Z1156" s="162"/>
      <c r="AA1156" s="162"/>
      <c r="AB1156" s="162"/>
    </row>
    <row r="1157" customFormat="false" ht="15" hidden="false" customHeight="false" outlineLevel="0" collapsed="false">
      <c r="A1157" s="43" t="n">
        <v>17</v>
      </c>
      <c r="B1157" s="1" t="s">
        <v>2115</v>
      </c>
      <c r="C1157" s="1" t="n">
        <v>2553</v>
      </c>
      <c r="D1157" s="1" t="n">
        <v>28101</v>
      </c>
      <c r="E1157" s="114" t="s">
        <v>2114</v>
      </c>
      <c r="F1157" s="162" t="n">
        <v>8600000</v>
      </c>
      <c r="G1157" s="0" t="s">
        <v>2116</v>
      </c>
      <c r="H1157" s="163"/>
      <c r="I1157" s="162"/>
      <c r="J1157" s="0"/>
      <c r="K1157" s="0"/>
      <c r="L1157" s="0" t="n">
        <v>1</v>
      </c>
      <c r="M1157" s="0"/>
      <c r="N1157" s="0"/>
      <c r="O1157" s="114" t="n">
        <v>1</v>
      </c>
      <c r="P1157" s="0"/>
      <c r="R1157" s="114" t="n">
        <v>1</v>
      </c>
      <c r="T1157" s="162" t="n">
        <f aca="false">SUM(H1157:S1157)</f>
        <v>3</v>
      </c>
      <c r="U1157" s="164" t="str">
        <f aca="false">CONCATENATE(D1157,G1157)</f>
        <v>28101ESCRITÓRIOS DO ÓRGÃO AMBIENTAL ESTADUAL NOS BIOMAS CAATINGA, CERRADOS E MEIO NORTE ESTRUTURADOS.</v>
      </c>
      <c r="V1157" s="162" t="str">
        <f aca="false">VLOOKUP(U1157,PRODUTOS!N:O,2,0)</f>
        <v>ESCRITÓRIOS DO ÓRGÃO AMBIENTAL ESTADUAL NOS BIOMAS CAATINGA, CERRADOS E MEIO NORTE ESTRUTURADOS.</v>
      </c>
      <c r="W1157" s="162" t="str">
        <f aca="false">VLOOKUP(U1157,PRODUTOS!N:Q,3,0)</f>
        <v>GERÊNCIAS REGIONAIS</v>
      </c>
      <c r="X1157" s="162" t="n">
        <f aca="false">VLOOKUP(U1157,PRODUTOS!N:Q,4,0)</f>
        <v>3</v>
      </c>
      <c r="Y1157" s="165" t="n">
        <f aca="false">X1157/T1157</f>
        <v>1</v>
      </c>
      <c r="Z1157" s="162"/>
      <c r="AA1157" s="162"/>
      <c r="AB1157" s="162"/>
    </row>
    <row r="1158" customFormat="false" ht="15" hidden="false" customHeight="false" outlineLevel="0" collapsed="false">
      <c r="A1158" s="43" t="n">
        <v>17</v>
      </c>
      <c r="B1158" s="1" t="s">
        <v>2115</v>
      </c>
      <c r="C1158" s="1" t="n">
        <v>2553</v>
      </c>
      <c r="D1158" s="1" t="n">
        <v>28101</v>
      </c>
      <c r="E1158" s="114" t="s">
        <v>2114</v>
      </c>
      <c r="F1158" s="162" t="n">
        <v>8600000</v>
      </c>
      <c r="G1158" s="0" t="s">
        <v>3715</v>
      </c>
      <c r="H1158" s="163"/>
      <c r="I1158" s="162"/>
      <c r="J1158" s="0"/>
      <c r="K1158" s="0"/>
      <c r="L1158" s="0"/>
      <c r="M1158" s="0"/>
      <c r="N1158" s="0"/>
      <c r="P1158" s="0"/>
      <c r="T1158" s="162" t="n">
        <f aca="false">SUM(H1158:S1158)</f>
        <v>0</v>
      </c>
      <c r="U1158" s="164" t="str">
        <f aca="false">CONCATENATE(D1158,G1158)</f>
        <v>28101SEDE REFORMADA</v>
      </c>
      <c r="V1158" s="162" t="e">
        <f aca="false">VLOOKUP(U1158,PRODUTOS!N:O,2,0)</f>
        <v>#N/A</v>
      </c>
      <c r="W1158" s="162" t="e">
        <f aca="false">VLOOKUP(U1158,PRODUTOS!N:Q,3,0)</f>
        <v>#N/A</v>
      </c>
      <c r="X1158" s="162" t="e">
        <f aca="false">VLOOKUP(U1158,PRODUTOS!N:Q,4,0)</f>
        <v>#N/A</v>
      </c>
      <c r="Y1158" s="165" t="e">
        <f aca="false">X1158/T1158</f>
        <v>#N/A</v>
      </c>
      <c r="Z1158" s="162"/>
      <c r="AA1158" s="162"/>
      <c r="AB1158" s="162"/>
    </row>
    <row r="1159" customFormat="false" ht="15" hidden="false" customHeight="false" outlineLevel="0" collapsed="false">
      <c r="A1159" s="43" t="n">
        <v>17</v>
      </c>
      <c r="B1159" s="1" t="s">
        <v>2115</v>
      </c>
      <c r="C1159" s="1" t="n">
        <v>2553</v>
      </c>
      <c r="D1159" s="1" t="n">
        <v>28101</v>
      </c>
      <c r="E1159" s="114" t="s">
        <v>2114</v>
      </c>
      <c r="F1159" s="162" t="n">
        <v>8600000</v>
      </c>
      <c r="G1159" s="0" t="s">
        <v>2158</v>
      </c>
      <c r="H1159" s="163" t="n">
        <v>2</v>
      </c>
      <c r="I1159" s="162"/>
      <c r="J1159" s="0"/>
      <c r="K1159" s="0"/>
      <c r="L1159" s="0"/>
      <c r="M1159" s="0"/>
      <c r="N1159" s="0"/>
      <c r="P1159" s="0"/>
      <c r="T1159" s="162" t="n">
        <f aca="false">SUM(H1159:S1159)</f>
        <v>2</v>
      </c>
      <c r="U1159" s="164" t="str">
        <f aca="false">CONCATENATE(D1159,G1159)</f>
        <v>28101ZONEAMENTO ECOLÓGICO ECONÔMICO (ZEE) DO BIOMAS CAATINGA E MEIO NORTE ELABORADOS E ZEES EXISTENTES IMPLEMENTADOS</v>
      </c>
      <c r="V1159" s="162" t="str">
        <f aca="false">VLOOKUP(U1159,PRODUTOS!N:O,2,0)</f>
        <v>ZONEAMENTO ECOLÓGICO ECONÔMICO (ZEE) DO BIOMAS CAATINGA E MEIO NORTE ELABORADOS E ZEES EXISTENTES IMPLEMENTADOS</v>
      </c>
      <c r="W1159" s="162" t="str">
        <f aca="false">VLOOKUP(U1159,PRODUTOS!N:Q,3,0)</f>
        <v>ESTUDO</v>
      </c>
      <c r="X1159" s="162" t="n">
        <f aca="false">VLOOKUP(U1159,PRODUTOS!N:Q,4,0)</f>
        <v>1</v>
      </c>
      <c r="Y1159" s="165" t="n">
        <f aca="false">X1159/T1159</f>
        <v>0.5</v>
      </c>
      <c r="Z1159" s="162"/>
      <c r="AA1159" s="162"/>
      <c r="AB1159" s="162"/>
    </row>
    <row r="1160" customFormat="false" ht="15" hidden="false" customHeight="false" outlineLevel="0" collapsed="false">
      <c r="A1160" s="43" t="n">
        <v>1</v>
      </c>
      <c r="B1160" s="1" t="s">
        <v>2168</v>
      </c>
      <c r="C1160" s="1" t="n">
        <v>1628</v>
      </c>
      <c r="D1160" s="1" t="n">
        <v>30101</v>
      </c>
      <c r="E1160" s="114" t="s">
        <v>2167</v>
      </c>
      <c r="F1160" s="162" t="n">
        <v>23000000</v>
      </c>
      <c r="G1160" s="0" t="s">
        <v>2169</v>
      </c>
      <c r="H1160" s="163" t="n">
        <v>48</v>
      </c>
      <c r="I1160" s="162"/>
      <c r="J1160" s="0"/>
      <c r="K1160" s="0"/>
      <c r="L1160" s="0"/>
      <c r="M1160" s="0"/>
      <c r="N1160" s="0"/>
      <c r="P1160" s="0"/>
      <c r="T1160" s="162" t="n">
        <f aca="false">SUM(H1160:S1160)</f>
        <v>48</v>
      </c>
      <c r="U1160" s="164" t="str">
        <f aca="false">CONCATENATE(D1160,G1160)</f>
        <v>30101CAPACITAÇÃO E QUALIFICAÇÃO DE SERVIDORES</v>
      </c>
      <c r="V1160" s="162" t="str">
        <f aca="false">VLOOKUP(U1160,PRODUTOS!N:O,2,0)</f>
        <v>CAPACITAÇÃO E QUALIFICAÇÃO DE SERVIDORES</v>
      </c>
      <c r="W1160" s="162" t="str">
        <f aca="false">VLOOKUP(U1160,PRODUTOS!N:Q,3,0)</f>
        <v>CAPACITAÇÃO</v>
      </c>
      <c r="X1160" s="162" t="n">
        <f aca="false">VLOOKUP(U1160,PRODUTOS!N:Q,4,0)</f>
        <v>12</v>
      </c>
      <c r="Y1160" s="165" t="n">
        <f aca="false">X1160/T1160</f>
        <v>0.25</v>
      </c>
      <c r="Z1160" s="162"/>
      <c r="AA1160" s="162"/>
      <c r="AB1160" s="162"/>
    </row>
    <row r="1161" customFormat="false" ht="15" hidden="false" customHeight="false" outlineLevel="0" collapsed="false">
      <c r="A1161" s="43" t="n">
        <v>1</v>
      </c>
      <c r="B1161" s="1" t="s">
        <v>2168</v>
      </c>
      <c r="C1161" s="1" t="n">
        <v>1628</v>
      </c>
      <c r="D1161" s="1" t="n">
        <v>30101</v>
      </c>
      <c r="E1161" s="114" t="s">
        <v>2167</v>
      </c>
      <c r="F1161" s="162" t="n">
        <v>23000000</v>
      </c>
      <c r="G1161" s="0" t="s">
        <v>2170</v>
      </c>
      <c r="H1161" s="163" t="n">
        <v>30</v>
      </c>
      <c r="I1161" s="162"/>
      <c r="J1161" s="0"/>
      <c r="K1161" s="0"/>
      <c r="L1161" s="0"/>
      <c r="M1161" s="0"/>
      <c r="N1161" s="0"/>
      <c r="P1161" s="0"/>
      <c r="T1161" s="162" t="n">
        <f aca="false">SUM(H1161:S1161)</f>
        <v>30</v>
      </c>
      <c r="U1161" s="164" t="str">
        <f aca="false">CONCATENATE(D1161,G1161)</f>
        <v>30101MODERNIZAÇÃO DA TECNOLOGIA DE INFORMAÇÃO (AQUISIÇÃO DE EQUIPAMENTOS DE INFORMÁTICA)</v>
      </c>
      <c r="V1161" s="162" t="str">
        <f aca="false">VLOOKUP(U1161,PRODUTOS!N:O,2,0)</f>
        <v>MODERNIZAÇÃO DA TECNOLOGIA DE INFORMAÇÃO (AQUISIÇÃO DE EQUIPAMENTOS DE INFORMÁTICA)</v>
      </c>
      <c r="W1161" s="162" t="str">
        <f aca="false">VLOOKUP(U1161,PRODUTOS!N:Q,3,0)</f>
        <v>UNIDADE</v>
      </c>
      <c r="X1161" s="162" t="n">
        <f aca="false">VLOOKUP(U1161,PRODUTOS!N:Q,4,0)</f>
        <v>10</v>
      </c>
      <c r="Y1161" s="165" t="n">
        <f aca="false">X1161/T1161</f>
        <v>0.333333333333333</v>
      </c>
      <c r="Z1161" s="162"/>
      <c r="AA1161" s="162"/>
      <c r="AB1161" s="162"/>
    </row>
    <row r="1162" customFormat="false" ht="15" hidden="false" customHeight="false" outlineLevel="0" collapsed="false">
      <c r="A1162" s="43" t="n">
        <v>1</v>
      </c>
      <c r="B1162" s="1" t="s">
        <v>2168</v>
      </c>
      <c r="C1162" s="1" t="n">
        <v>1628</v>
      </c>
      <c r="D1162" s="1" t="n">
        <v>30101</v>
      </c>
      <c r="E1162" s="114" t="s">
        <v>2167</v>
      </c>
      <c r="F1162" s="162" t="n">
        <v>23000000</v>
      </c>
      <c r="G1162" s="0" t="s">
        <v>2171</v>
      </c>
      <c r="H1162" s="163" t="n">
        <v>30</v>
      </c>
      <c r="I1162" s="162"/>
      <c r="J1162" s="0"/>
      <c r="K1162" s="0"/>
      <c r="L1162" s="0"/>
      <c r="M1162" s="0"/>
      <c r="N1162" s="0"/>
      <c r="P1162" s="0"/>
      <c r="T1162" s="162" t="n">
        <f aca="false">SUM(H1162:S1162)</f>
        <v>30</v>
      </c>
      <c r="U1162" s="164" t="str">
        <f aca="false">CONCATENATE(D1162,G1162)</f>
        <v>30101REFORMA DAS INSTALAÇÕES FÍSICAS, HIDRÁULICAS E ELETRICAS</v>
      </c>
      <c r="V1162" s="162" t="str">
        <f aca="false">VLOOKUP(U1162,PRODUTOS!N:O,2,0)</f>
        <v>REFORMA DAS INSTALAÇÕES FÍSICAS, HIDRÁULICAS E ELETRICAS</v>
      </c>
      <c r="W1162" s="162" t="str">
        <f aca="false">VLOOKUP(U1162,PRODUTOS!N:Q,3,0)</f>
        <v>UNIDADE</v>
      </c>
      <c r="X1162" s="162" t="n">
        <f aca="false">VLOOKUP(U1162,PRODUTOS!N:Q,4,0)</f>
        <v>10</v>
      </c>
      <c r="Y1162" s="165" t="n">
        <f aca="false">X1162/T1162</f>
        <v>0.333333333333333</v>
      </c>
      <c r="Z1162" s="162"/>
      <c r="AA1162" s="162"/>
      <c r="AB1162" s="162"/>
    </row>
    <row r="1163" customFormat="false" ht="15" hidden="false" customHeight="false" outlineLevel="0" collapsed="false">
      <c r="A1163" s="43" t="n">
        <v>4</v>
      </c>
      <c r="B1163" s="1" t="s">
        <v>2183</v>
      </c>
      <c r="C1163" s="1" t="n">
        <v>2716</v>
      </c>
      <c r="D1163" s="1" t="n">
        <v>30101</v>
      </c>
      <c r="E1163" s="114" t="s">
        <v>2167</v>
      </c>
      <c r="F1163" s="162" t="n">
        <v>10070000</v>
      </c>
      <c r="G1163" s="0" t="s">
        <v>2206</v>
      </c>
      <c r="H1163" s="163" t="n">
        <v>224</v>
      </c>
      <c r="I1163" s="162"/>
      <c r="J1163" s="0"/>
      <c r="K1163" s="0"/>
      <c r="L1163" s="0"/>
      <c r="M1163" s="0"/>
      <c r="N1163" s="0"/>
      <c r="P1163" s="0"/>
      <c r="T1163" s="162" t="n">
        <f aca="false">SUM(H1163:S1163)</f>
        <v>224</v>
      </c>
      <c r="U1163" s="164" t="str">
        <f aca="false">CONCATENATE(D1163,G1163)</f>
        <v>30101AÇÕES DE PROMOÇÃO DA CIDADANIA E DIREITOS DE LGBT</v>
      </c>
      <c r="V1163" s="162" t="str">
        <f aca="false">VLOOKUP(U1163,PRODUTOS!N:O,2,0)</f>
        <v>AÇÕES DE PROMOÇÃO DA CIDADANIA E DIREITOS DE LGBT</v>
      </c>
      <c r="W1163" s="162" t="str">
        <f aca="false">VLOOKUP(U1163,PRODUTOS!N:Q,3,0)</f>
        <v>MUNICÍPIOS</v>
      </c>
      <c r="X1163" s="162" t="n">
        <f aca="false">VLOOKUP(U1163,PRODUTOS!N:Q,4,0)</f>
        <v>56</v>
      </c>
      <c r="Y1163" s="165" t="n">
        <f aca="false">X1163/T1163</f>
        <v>0.25</v>
      </c>
      <c r="Z1163" s="162"/>
      <c r="AA1163" s="162"/>
      <c r="AB1163" s="162"/>
    </row>
    <row r="1164" customFormat="false" ht="15" hidden="false" customHeight="false" outlineLevel="0" collapsed="false">
      <c r="A1164" s="43" t="n">
        <v>4</v>
      </c>
      <c r="B1164" s="1" t="s">
        <v>2183</v>
      </c>
      <c r="C1164" s="1" t="n">
        <v>2716</v>
      </c>
      <c r="D1164" s="1" t="n">
        <v>30101</v>
      </c>
      <c r="E1164" s="114" t="s">
        <v>2167</v>
      </c>
      <c r="F1164" s="162" t="n">
        <v>10070000</v>
      </c>
      <c r="G1164" s="0" t="s">
        <v>2215</v>
      </c>
      <c r="H1164" s="163" t="n">
        <v>1</v>
      </c>
      <c r="I1164" s="162"/>
      <c r="J1164" s="0"/>
      <c r="K1164" s="0"/>
      <c r="L1164" s="0"/>
      <c r="M1164" s="0"/>
      <c r="N1164" s="0"/>
      <c r="P1164" s="0"/>
      <c r="T1164" s="162" t="n">
        <f aca="false">SUM(H1164:S1164)</f>
        <v>1</v>
      </c>
      <c r="U1164" s="164" t="str">
        <f aca="false">CONCATENATE(D1164,G1164)</f>
        <v>30101ATUALIZAÇÃODO PLANO ESTADUAL DE PROMOÇÃO DE IGUALDADE RACIAL E DO PLANO ESTADUAL E DEFESA DA CIDADANIA DE LESBICAS, GAYS, BISSEXUAIS, TRAVESTIS E TRANSSEXUAIS</v>
      </c>
      <c r="V1164" s="162" t="str">
        <f aca="false">VLOOKUP(U1164,PRODUTOS!N:O,2,0)</f>
        <v>ATUALIZAÇÃODO PLANO ESTADUAL DE PROMOÇÃO DE IGUALDADE RACIAL E DO PLANO ESTADUAL E DEFESA DA CIDADANIA DE LESBICAS, GAYS, BISSEXUAIS, TRAVESTIS E TRANSSEXUAIS</v>
      </c>
      <c r="W1164" s="162" t="str">
        <f aca="false">VLOOKUP(U1164,PRODUTOS!N:Q,3,0)</f>
        <v>PLANO</v>
      </c>
      <c r="X1164" s="162" t="n">
        <f aca="false">VLOOKUP(U1164,PRODUTOS!N:Q,4,0)</f>
        <v>1</v>
      </c>
      <c r="Y1164" s="165" t="n">
        <f aca="false">X1164/T1164</f>
        <v>1</v>
      </c>
      <c r="Z1164" s="162"/>
      <c r="AA1164" s="162"/>
      <c r="AB1164" s="162"/>
    </row>
    <row r="1165" customFormat="false" ht="15" hidden="false" customHeight="false" outlineLevel="0" collapsed="false">
      <c r="A1165" s="43" t="n">
        <v>4</v>
      </c>
      <c r="B1165" s="1" t="s">
        <v>2183</v>
      </c>
      <c r="C1165" s="1" t="n">
        <v>2716</v>
      </c>
      <c r="D1165" s="1" t="n">
        <v>30101</v>
      </c>
      <c r="E1165" s="114" t="s">
        <v>2167</v>
      </c>
      <c r="F1165" s="162" t="n">
        <v>10070000</v>
      </c>
      <c r="G1165" s="0" t="s">
        <v>2216</v>
      </c>
      <c r="H1165" s="163" t="n">
        <v>224</v>
      </c>
      <c r="I1165" s="162"/>
      <c r="J1165" s="0"/>
      <c r="K1165" s="0"/>
      <c r="L1165" s="0"/>
      <c r="M1165" s="0"/>
      <c r="N1165" s="0"/>
      <c r="P1165" s="0"/>
      <c r="T1165" s="162" t="n">
        <f aca="false">SUM(H1165:S1165)</f>
        <v>224</v>
      </c>
      <c r="U1165" s="164" t="str">
        <f aca="false">CONCATENATE(D1165,G1165)</f>
        <v>30101CAPACITAÇÃO DE GESTORES EM DIREITOS HUMANOS E REALIZAÇÃO DE CAMPANHAS</v>
      </c>
      <c r="V1165" s="162" t="str">
        <f aca="false">VLOOKUP(U1165,PRODUTOS!N:O,2,0)</f>
        <v>CAPACITAÇÃO DE GESTORES EM DIREITOS HUMANOS E REALIZAÇÃO DE CAMPANHAS</v>
      </c>
      <c r="W1165" s="162" t="str">
        <f aca="false">VLOOKUP(U1165,PRODUTOS!N:Q,3,0)</f>
        <v>CAPACITAÇÃO</v>
      </c>
      <c r="X1165" s="162" t="n">
        <f aca="false">VLOOKUP(U1165,PRODUTOS!N:Q,4,0)</f>
        <v>56</v>
      </c>
      <c r="Y1165" s="165" t="n">
        <f aca="false">X1165/T1165</f>
        <v>0.25</v>
      </c>
      <c r="Z1165" s="162"/>
      <c r="AA1165" s="162"/>
      <c r="AB1165" s="162"/>
    </row>
    <row r="1166" customFormat="false" ht="15" hidden="false" customHeight="false" outlineLevel="0" collapsed="false">
      <c r="A1166" s="43" t="n">
        <v>4</v>
      </c>
      <c r="B1166" s="1" t="s">
        <v>2178</v>
      </c>
      <c r="C1166" s="1" t="n">
        <v>2707</v>
      </c>
      <c r="D1166" s="1" t="n">
        <v>30101</v>
      </c>
      <c r="E1166" s="114" t="s">
        <v>2167</v>
      </c>
      <c r="F1166" s="162" t="n">
        <v>23660000</v>
      </c>
      <c r="G1166" s="0" t="s">
        <v>2179</v>
      </c>
      <c r="H1166" s="163" t="n">
        <v>224</v>
      </c>
      <c r="I1166" s="162"/>
      <c r="J1166" s="0"/>
      <c r="K1166" s="0"/>
      <c r="L1166" s="0"/>
      <c r="M1166" s="0"/>
      <c r="N1166" s="0"/>
      <c r="P1166" s="0"/>
      <c r="T1166" s="162" t="n">
        <f aca="false">SUM(H1166:S1166)</f>
        <v>224</v>
      </c>
      <c r="U1166" s="164" t="str">
        <f aca="false">CONCATENATE(D1166,G1166)</f>
        <v>30101CAPACITAÇÃO DOS PROFISSIONAIS E FAMÍLIAS PARA ATUAREM NAS AÇÕES DE EDUCAÇÃO ALIMENTAR E NUTRICIONAL</v>
      </c>
      <c r="V1166" s="162" t="str">
        <f aca="false">VLOOKUP(U1166,PRODUTOS!N:O,2,0)</f>
        <v>CAPACITAÇÃO DOS PROFISSIONAIS E FAMÍLIAS PARA ATUAREM NAS AÇÕES DE EDUCAÇÃO ALIMENTAR E NUTRICIONAL</v>
      </c>
      <c r="W1166" s="162" t="str">
        <f aca="false">VLOOKUP(U1166,PRODUTOS!N:Q,3,0)</f>
        <v>CAPACITAÇÃO</v>
      </c>
      <c r="X1166" s="162" t="n">
        <f aca="false">VLOOKUP(U1166,PRODUTOS!N:Q,4,0)</f>
        <v>56</v>
      </c>
      <c r="Y1166" s="165" t="n">
        <f aca="false">X1166/T1166</f>
        <v>0.25</v>
      </c>
      <c r="Z1166" s="162"/>
      <c r="AA1166" s="162"/>
      <c r="AB1166" s="162"/>
    </row>
    <row r="1167" customFormat="false" ht="15" hidden="false" customHeight="false" outlineLevel="0" collapsed="false">
      <c r="A1167" s="43" t="n">
        <v>4</v>
      </c>
      <c r="B1167" s="1" t="s">
        <v>2173</v>
      </c>
      <c r="C1167" s="1" t="n">
        <v>2595</v>
      </c>
      <c r="D1167" s="1" t="n">
        <v>30101</v>
      </c>
      <c r="E1167" s="114" t="s">
        <v>2167</v>
      </c>
      <c r="F1167" s="162" t="n">
        <v>3130000</v>
      </c>
      <c r="G1167" s="0" t="s">
        <v>2174</v>
      </c>
      <c r="H1167" s="163" t="n">
        <v>44</v>
      </c>
      <c r="I1167" s="162"/>
      <c r="J1167" s="0"/>
      <c r="K1167" s="0"/>
      <c r="L1167" s="0"/>
      <c r="M1167" s="0"/>
      <c r="N1167" s="0"/>
      <c r="P1167" s="0"/>
      <c r="T1167" s="162" t="n">
        <f aca="false">SUM(H1167:S1167)</f>
        <v>44</v>
      </c>
      <c r="U1167" s="164" t="str">
        <f aca="false">CONCATENATE(D1167,G1167)</f>
        <v>30101CAPACITAÇÃO E QUALIFICAÇÃO DOS TRABALHADORES DO SUAS E REPRESENTANTES DAS INSTÂNCIAS DE CONTROLE SOCIAL;</v>
      </c>
      <c r="V1167" s="162" t="str">
        <f aca="false">VLOOKUP(U1167,PRODUTOS!N:O,2,0)</f>
        <v>CAPACITAÇÃO E QUALIFICAÇÃO DOS TRABALHADORES DO SUAS E REPRESENTANTES DAS INSTÂNCIAS DE CONTROLE SOCIAL;</v>
      </c>
      <c r="W1167" s="162" t="str">
        <f aca="false">VLOOKUP(U1167,PRODUTOS!N:Q,3,0)</f>
        <v>CAPACITAÇÃO</v>
      </c>
      <c r="X1167" s="162" t="n">
        <f aca="false">VLOOKUP(U1167,PRODUTOS!N:Q,4,0)</f>
        <v>11</v>
      </c>
      <c r="Y1167" s="165" t="n">
        <f aca="false">X1167/T1167</f>
        <v>0.25</v>
      </c>
      <c r="Z1167" s="162"/>
      <c r="AA1167" s="162"/>
      <c r="AB1167" s="162"/>
    </row>
    <row r="1168" customFormat="false" ht="15" hidden="false" customHeight="false" outlineLevel="0" collapsed="false">
      <c r="A1168" s="43" t="n">
        <v>4</v>
      </c>
      <c r="B1168" s="1" t="s">
        <v>2181</v>
      </c>
      <c r="C1168" s="1" t="n">
        <v>2576</v>
      </c>
      <c r="D1168" s="1" t="n">
        <v>30101</v>
      </c>
      <c r="E1168" s="114" t="s">
        <v>2167</v>
      </c>
      <c r="F1168" s="162" t="n">
        <v>2800000</v>
      </c>
      <c r="G1168" s="0" t="s">
        <v>2180</v>
      </c>
      <c r="H1168" s="163" t="n">
        <v>500</v>
      </c>
      <c r="I1168" s="162"/>
      <c r="J1168" s="0"/>
      <c r="K1168" s="0"/>
      <c r="L1168" s="0"/>
      <c r="M1168" s="0"/>
      <c r="N1168" s="0"/>
      <c r="P1168" s="0"/>
      <c r="T1168" s="162" t="n">
        <f aca="false">SUM(H1168:S1168)</f>
        <v>500</v>
      </c>
      <c r="U1168" s="164" t="str">
        <f aca="false">CONCATENATE(D1168,G1168)</f>
        <v>30101CAPACITAÇÃO EM EMPREENDEDORISMO VOLTADAS PARA AS FAMÍLIAS EM SITUAÇÃO DE VULNERABILIDADES</v>
      </c>
      <c r="V1168" s="162" t="str">
        <f aca="false">VLOOKUP(U1168,PRODUTOS!N:O,2,0)</f>
        <v>CAPACITAÇÃO EM EMPREENDEDORISMO VOLTADAS PARA AS FAMÍLIAS EM SITUAÇÃO DE VULNERABILIDADES</v>
      </c>
      <c r="W1168" s="162" t="str">
        <f aca="false">VLOOKUP(U1168,PRODUTOS!N:Q,3,0)</f>
        <v>MUNICÍPIOS</v>
      </c>
      <c r="X1168" s="162" t="n">
        <f aca="false">VLOOKUP(U1168,PRODUTOS!N:Q,4,0)</f>
        <v>125</v>
      </c>
      <c r="Y1168" s="165" t="n">
        <f aca="false">X1168/T1168</f>
        <v>0.25</v>
      </c>
      <c r="Z1168" s="162"/>
      <c r="AA1168" s="162"/>
      <c r="AB1168" s="162"/>
    </row>
    <row r="1169" customFormat="false" ht="15" hidden="false" customHeight="false" outlineLevel="0" collapsed="false">
      <c r="A1169" s="43" t="n">
        <v>4</v>
      </c>
      <c r="B1169" s="1" t="s">
        <v>2183</v>
      </c>
      <c r="C1169" s="1" t="n">
        <v>2716</v>
      </c>
      <c r="D1169" s="1" t="n">
        <v>30101</v>
      </c>
      <c r="E1169" s="114" t="s">
        <v>2167</v>
      </c>
      <c r="F1169" s="162" t="n">
        <v>10070000</v>
      </c>
      <c r="G1169" s="0" t="s">
        <v>2182</v>
      </c>
      <c r="H1169" s="163" t="n">
        <v>2</v>
      </c>
      <c r="I1169" s="162"/>
      <c r="J1169" s="0"/>
      <c r="K1169" s="0"/>
      <c r="L1169" s="0"/>
      <c r="M1169" s="0"/>
      <c r="N1169" s="0"/>
      <c r="P1169" s="0"/>
      <c r="T1169" s="162" t="n">
        <f aca="false">SUM(H1169:S1169)</f>
        <v>2</v>
      </c>
      <c r="U1169" s="164" t="str">
        <f aca="false">CONCATENATE(D1169,G1169)</f>
        <v>30101CONSTRUÇÃO DE CENTROS DE DIREITOS HUMANOS</v>
      </c>
      <c r="V1169" s="162" t="str">
        <f aca="false">VLOOKUP(U1169,PRODUTOS!N:O,2,0)</f>
        <v>CONSTRUÇÃO DE CENTROS DE DIREITOS HUMANOS</v>
      </c>
      <c r="W1169" s="162" t="str">
        <f aca="false">VLOOKUP(U1169,PRODUTOS!N:Q,3,0)</f>
        <v>CENTROS</v>
      </c>
      <c r="X1169" s="162" t="n">
        <f aca="false">VLOOKUP(U1169,PRODUTOS!N:Q,4,0)</f>
        <v>1</v>
      </c>
      <c r="Y1169" s="165" t="n">
        <f aca="false">X1169/T1169</f>
        <v>0.5</v>
      </c>
      <c r="Z1169" s="162"/>
      <c r="AA1169" s="162"/>
      <c r="AB1169" s="162"/>
    </row>
    <row r="1170" customFormat="false" ht="15" hidden="false" customHeight="false" outlineLevel="0" collapsed="false">
      <c r="A1170" s="43" t="n">
        <v>4</v>
      </c>
      <c r="B1170" s="1" t="s">
        <v>2178</v>
      </c>
      <c r="C1170" s="1" t="n">
        <v>2707</v>
      </c>
      <c r="D1170" s="1" t="n">
        <v>30101</v>
      </c>
      <c r="E1170" s="114" t="s">
        <v>2167</v>
      </c>
      <c r="F1170" s="162" t="n">
        <v>23660000</v>
      </c>
      <c r="G1170" s="0" t="s">
        <v>2214</v>
      </c>
      <c r="H1170" s="163" t="n">
        <v>2</v>
      </c>
      <c r="I1170" s="162"/>
      <c r="J1170" s="0"/>
      <c r="K1170" s="0"/>
      <c r="L1170" s="0"/>
      <c r="M1170" s="0"/>
      <c r="N1170" s="0"/>
      <c r="P1170" s="0"/>
      <c r="T1170" s="162" t="n">
        <f aca="false">SUM(H1170:S1170)</f>
        <v>2</v>
      </c>
      <c r="U1170" s="164" t="str">
        <f aca="false">CONCATENATE(D1170,G1170)</f>
        <v>30101CONSTRUÇÃO DE RESTAURANTES POPULARES</v>
      </c>
      <c r="V1170" s="162" t="str">
        <f aca="false">VLOOKUP(U1170,PRODUTOS!N:O,2,0)</f>
        <v>CONSTRUÇÃO DE RESTAURANTES POPULARES</v>
      </c>
      <c r="W1170" s="162" t="str">
        <f aca="false">VLOOKUP(U1170,PRODUTOS!N:Q,3,0)</f>
        <v>UNIDADE</v>
      </c>
      <c r="X1170" s="162" t="n">
        <f aca="false">VLOOKUP(U1170,PRODUTOS!N:Q,4,0)</f>
        <v>1</v>
      </c>
      <c r="Y1170" s="165" t="n">
        <f aca="false">X1170/T1170</f>
        <v>0.5</v>
      </c>
      <c r="Z1170" s="162"/>
      <c r="AA1170" s="162"/>
      <c r="AB1170" s="162"/>
    </row>
    <row r="1171" customFormat="false" ht="15" hidden="false" customHeight="false" outlineLevel="0" collapsed="false">
      <c r="A1171" s="43" t="n">
        <v>4</v>
      </c>
      <c r="B1171" s="1" t="s">
        <v>2183</v>
      </c>
      <c r="C1171" s="1" t="n">
        <v>2716</v>
      </c>
      <c r="D1171" s="1" t="n">
        <v>30101</v>
      </c>
      <c r="E1171" s="114" t="s">
        <v>2167</v>
      </c>
      <c r="F1171" s="162" t="n">
        <v>10070000</v>
      </c>
      <c r="G1171" s="0" t="s">
        <v>2217</v>
      </c>
      <c r="H1171" s="163" t="n">
        <v>224</v>
      </c>
      <c r="I1171" s="162"/>
      <c r="J1171" s="0"/>
      <c r="K1171" s="0"/>
      <c r="L1171" s="0"/>
      <c r="M1171" s="0"/>
      <c r="N1171" s="0"/>
      <c r="P1171" s="0"/>
      <c r="T1171" s="162" t="n">
        <f aca="false">SUM(H1171:S1171)</f>
        <v>224</v>
      </c>
      <c r="U1171" s="164" t="str">
        <f aca="false">CONCATENATE(D1171,G1171)</f>
        <v>30101DESENVOLVER AÇÕES DE PROMOÇÃO DA IGUALDADE RACIAL NOS 224 MUNICÍPIOS</v>
      </c>
      <c r="V1171" s="162" t="str">
        <f aca="false">VLOOKUP(U1171,PRODUTOS!N:O,2,0)</f>
        <v>DESENVOLVER AÇÕES DE PROMOÇÃO DA IGUALDADE RACIAL NOS 224 MUNICÍPIOS</v>
      </c>
      <c r="W1171" s="162" t="str">
        <f aca="false">VLOOKUP(U1171,PRODUTOS!N:Q,3,0)</f>
        <v>MUNICÍPIOS BENEFICIADOS</v>
      </c>
      <c r="X1171" s="162" t="n">
        <f aca="false">VLOOKUP(U1171,PRODUTOS!N:Q,4,0)</f>
        <v>56</v>
      </c>
      <c r="Y1171" s="165" t="n">
        <f aca="false">X1171/T1171</f>
        <v>0.25</v>
      </c>
      <c r="Z1171" s="162"/>
      <c r="AA1171" s="162"/>
      <c r="AB1171" s="162"/>
    </row>
    <row r="1172" customFormat="false" ht="15" hidden="false" customHeight="false" outlineLevel="0" collapsed="false">
      <c r="A1172" s="43" t="n">
        <v>4</v>
      </c>
      <c r="B1172" s="1" t="s">
        <v>2178</v>
      </c>
      <c r="C1172" s="1" t="n">
        <v>2707</v>
      </c>
      <c r="D1172" s="1" t="n">
        <v>30101</v>
      </c>
      <c r="E1172" s="114" t="s">
        <v>2167</v>
      </c>
      <c r="F1172" s="162" t="n">
        <v>23660000</v>
      </c>
      <c r="G1172" s="0" t="s">
        <v>2186</v>
      </c>
      <c r="H1172" s="163" t="n">
        <v>224</v>
      </c>
      <c r="I1172" s="162"/>
      <c r="J1172" s="0"/>
      <c r="K1172" s="0"/>
      <c r="L1172" s="0"/>
      <c r="M1172" s="0"/>
      <c r="N1172" s="0"/>
      <c r="P1172" s="0"/>
      <c r="T1172" s="162" t="n">
        <f aca="false">SUM(H1172:S1172)</f>
        <v>224</v>
      </c>
      <c r="U1172" s="164" t="str">
        <f aca="false">CONCATENATE(D1172,G1172)</f>
        <v>30101EFETIVAÇÃO DO SISTEMA ESTADUAL DE SEGURANÇA ALIMENTAR E NUTRICIONAL NOS 11 TERRITÓRIOS DO ESTADO</v>
      </c>
      <c r="V1172" s="162" t="str">
        <f aca="false">VLOOKUP(U1172,PRODUTOS!N:O,2,0)</f>
        <v>EFETIVAÇÃO DO SISTEMA ESTADUAL DE SEGURANÇA ALIMENTAR E NUTRICIONAL NOS 11 TERRITÓRIOS DO ESTADO</v>
      </c>
      <c r="W1172" s="162" t="str">
        <f aca="false">VLOOKUP(U1172,PRODUTOS!N:Q,3,0)</f>
        <v>MUNICÍPIOS</v>
      </c>
      <c r="X1172" s="162" t="n">
        <f aca="false">VLOOKUP(U1172,PRODUTOS!N:Q,4,0)</f>
        <v>55</v>
      </c>
      <c r="Y1172" s="165" t="n">
        <f aca="false">X1172/T1172</f>
        <v>0.245535714285714</v>
      </c>
      <c r="Z1172" s="162"/>
      <c r="AA1172" s="162"/>
      <c r="AB1172" s="162"/>
    </row>
    <row r="1173" customFormat="false" ht="15" hidden="false" customHeight="false" outlineLevel="0" collapsed="false">
      <c r="A1173" s="43" t="n">
        <v>4</v>
      </c>
      <c r="B1173" s="1" t="s">
        <v>2181</v>
      </c>
      <c r="C1173" s="1" t="n">
        <v>2576</v>
      </c>
      <c r="D1173" s="1" t="n">
        <v>30101</v>
      </c>
      <c r="E1173" s="114" t="s">
        <v>2167</v>
      </c>
      <c r="F1173" s="162" t="n">
        <v>2800000</v>
      </c>
      <c r="G1173" s="0" t="s">
        <v>2189</v>
      </c>
      <c r="H1173" s="163" t="n">
        <v>1000</v>
      </c>
      <c r="I1173" s="162"/>
      <c r="J1173" s="0"/>
      <c r="K1173" s="0"/>
      <c r="L1173" s="0"/>
      <c r="M1173" s="0"/>
      <c r="N1173" s="0"/>
      <c r="P1173" s="0"/>
      <c r="T1173" s="162" t="n">
        <f aca="false">SUM(H1173:S1173)</f>
        <v>1000</v>
      </c>
      <c r="U1173" s="164" t="str">
        <f aca="false">CONCATENATE(D1173,G1173)</f>
        <v>30101EXPANSÃO DAS AÇÕES DE INCLUSÃO PRODUTIVA ATRAVÉS DE PROJETOS DE ECONOMIA SOLIDÁRIA - CRIAÇÃO DE PEQUENOS ANIMAIS, HORTA, FEIRA E ARTESANATO</v>
      </c>
      <c r="V1173" s="162" t="str">
        <f aca="false">VLOOKUP(U1173,PRODUTOS!N:O,2,0)</f>
        <v>EXPANSÃO DAS AÇÕES DE INCLUSÃO PRODUTIVA ATRAVÉS DE PROJETOS DE ECONOMIA SOLIDÁRIA - CRIAÇÃO DE PEQUENOS ANIMAIS, HORTA, FEIRA E ARTESANATO</v>
      </c>
      <c r="W1173" s="162" t="str">
        <f aca="false">VLOOKUP(U1173,PRODUTOS!N:Q,3,0)</f>
        <v>PROJETOS</v>
      </c>
      <c r="X1173" s="162" t="n">
        <f aca="false">VLOOKUP(U1173,PRODUTOS!N:Q,4,0)</f>
        <v>250</v>
      </c>
      <c r="Y1173" s="165" t="n">
        <f aca="false">X1173/T1173</f>
        <v>0.25</v>
      </c>
      <c r="Z1173" s="162"/>
      <c r="AA1173" s="162"/>
      <c r="AB1173" s="162"/>
    </row>
    <row r="1174" customFormat="false" ht="15" hidden="false" customHeight="false" outlineLevel="0" collapsed="false">
      <c r="A1174" s="43" t="n">
        <v>4</v>
      </c>
      <c r="B1174" s="1" t="s">
        <v>2183</v>
      </c>
      <c r="C1174" s="1" t="n">
        <v>2716</v>
      </c>
      <c r="D1174" s="1" t="n">
        <v>30101</v>
      </c>
      <c r="E1174" s="114" t="s">
        <v>2167</v>
      </c>
      <c r="F1174" s="162" t="n">
        <v>10070000</v>
      </c>
      <c r="G1174" s="0" t="s">
        <v>2191</v>
      </c>
      <c r="H1174" s="163" t="n">
        <v>224</v>
      </c>
      <c r="I1174" s="162"/>
      <c r="J1174" s="0"/>
      <c r="K1174" s="0"/>
      <c r="L1174" s="0"/>
      <c r="M1174" s="0"/>
      <c r="N1174" s="0"/>
      <c r="P1174" s="0"/>
      <c r="T1174" s="162" t="n">
        <f aca="false">SUM(H1174:S1174)</f>
        <v>224</v>
      </c>
      <c r="U1174" s="164" t="str">
        <f aca="false">CONCATENATE(D1174,G1174)</f>
        <v>30101IMPLANTAÇÃO DE CONSELHOS E COMITÊS NO ÂMBITO DOS DIREITOS HUMANOS, NOS MUNICÍPIOS DO ESTADO</v>
      </c>
      <c r="V1174" s="162" t="str">
        <f aca="false">VLOOKUP(U1174,PRODUTOS!N:O,2,0)</f>
        <v>IMPLANTAÇÃO DE CONSELHOS E COMITÊS NO ÂMBITO DOS DIREITOS HUMANOS, NOS MUNICÍPIOS DO ESTADO</v>
      </c>
      <c r="W1174" s="162" t="str">
        <f aca="false">VLOOKUP(U1174,PRODUTOS!N:Q,3,0)</f>
        <v>MUNICÍPIO</v>
      </c>
      <c r="X1174" s="162" t="n">
        <f aca="false">VLOOKUP(U1174,PRODUTOS!N:Q,4,0)</f>
        <v>56</v>
      </c>
      <c r="Y1174" s="165" t="n">
        <f aca="false">X1174/T1174</f>
        <v>0.25</v>
      </c>
      <c r="Z1174" s="162"/>
      <c r="AA1174" s="162"/>
      <c r="AB1174" s="162"/>
    </row>
    <row r="1175" customFormat="false" ht="15" hidden="false" customHeight="false" outlineLevel="0" collapsed="false">
      <c r="A1175" s="43" t="n">
        <v>4</v>
      </c>
      <c r="B1175" s="1" t="s">
        <v>2183</v>
      </c>
      <c r="C1175" s="1" t="n">
        <v>2716</v>
      </c>
      <c r="D1175" s="1" t="n">
        <v>30101</v>
      </c>
      <c r="E1175" s="114" t="s">
        <v>2167</v>
      </c>
      <c r="F1175" s="162" t="n">
        <v>10070000</v>
      </c>
      <c r="G1175" s="0" t="s">
        <v>2193</v>
      </c>
      <c r="H1175" s="163" t="n">
        <v>1</v>
      </c>
      <c r="I1175" s="162"/>
      <c r="J1175" s="0"/>
      <c r="K1175" s="0"/>
      <c r="L1175" s="0"/>
      <c r="M1175" s="0"/>
      <c r="N1175" s="0"/>
      <c r="P1175" s="0"/>
      <c r="T1175" s="162" t="n">
        <f aca="false">SUM(H1175:S1175)</f>
        <v>1</v>
      </c>
      <c r="U1175" s="164" t="str">
        <f aca="false">CONCATENATE(D1175,G1175)</f>
        <v>30101IMPLANTAÇÃO DO SISTEMA NACIONAL DE PROMOÇÃO DA IGUALDADE RACIAL (REDE SINAPIR) NO PIAUÍ</v>
      </c>
      <c r="V1175" s="162" t="str">
        <f aca="false">VLOOKUP(U1175,PRODUTOS!N:O,2,0)</f>
        <v>IMPLANTAÇÃO DO SISTEMA NACIONAL DE PROMOÇÃO DA IGUALDADE RACIAL (REDE SINAPIR) NO PIAUÍ</v>
      </c>
      <c r="W1175" s="162" t="str">
        <f aca="false">VLOOKUP(U1175,PRODUTOS!N:Q,3,0)</f>
        <v>SISTEMA</v>
      </c>
      <c r="X1175" s="162" t="n">
        <f aca="false">VLOOKUP(U1175,PRODUTOS!N:Q,4,0)</f>
        <v>1</v>
      </c>
      <c r="Y1175" s="165" t="n">
        <f aca="false">X1175/T1175</f>
        <v>1</v>
      </c>
      <c r="Z1175" s="162"/>
      <c r="AA1175" s="162"/>
      <c r="AB1175" s="162"/>
    </row>
    <row r="1176" customFormat="false" ht="15" hidden="false" customHeight="false" outlineLevel="0" collapsed="false">
      <c r="A1176" s="43" t="n">
        <v>4</v>
      </c>
      <c r="B1176" s="1" t="s">
        <v>2196</v>
      </c>
      <c r="C1176" s="1" t="n">
        <v>1602</v>
      </c>
      <c r="D1176" s="1" t="n">
        <v>30101</v>
      </c>
      <c r="E1176" s="114" t="s">
        <v>2167</v>
      </c>
      <c r="F1176" s="162" t="n">
        <v>32278385</v>
      </c>
      <c r="G1176" s="0" t="s">
        <v>2199</v>
      </c>
      <c r="H1176" s="163" t="n">
        <v>5000</v>
      </c>
      <c r="I1176" s="162"/>
      <c r="J1176" s="0"/>
      <c r="K1176" s="0"/>
      <c r="L1176" s="0"/>
      <c r="M1176" s="0"/>
      <c r="N1176" s="0"/>
      <c r="P1176" s="0"/>
      <c r="T1176" s="162" t="n">
        <f aca="false">SUM(H1176:S1176)</f>
        <v>5000</v>
      </c>
      <c r="U1176" s="164" t="str">
        <f aca="false">CONCATENATE(D1176,G1176)</f>
        <v>30101OFERTA DE SERVIÇOS SOCIOASSISTENCIAIS E QUALIFICAÇÃO PROFISSIONAL EM UNIDADES FIXAS</v>
      </c>
      <c r="V1176" s="162" t="str">
        <f aca="false">VLOOKUP(U1176,PRODUTOS!N:O,2,0)</f>
        <v>OFERTA DE SERVIÇOS SOCIOASSISTENCIAIS E QUALIFICAÇÃO PROFISSIONAL EM UNIDADES FIXAS</v>
      </c>
      <c r="W1176" s="162" t="str">
        <f aca="false">VLOOKUP(U1176,PRODUTOS!N:Q,3,0)</f>
        <v>PESSOAS</v>
      </c>
      <c r="X1176" s="162" t="n">
        <f aca="false">VLOOKUP(U1176,PRODUTOS!N:Q,4,0)</f>
        <v>1000</v>
      </c>
      <c r="Y1176" s="165" t="n">
        <f aca="false">X1176/T1176</f>
        <v>0.2</v>
      </c>
      <c r="Z1176" s="162"/>
      <c r="AA1176" s="162"/>
      <c r="AB1176" s="162"/>
    </row>
    <row r="1177" customFormat="false" ht="15" hidden="false" customHeight="false" outlineLevel="0" collapsed="false">
      <c r="A1177" s="43" t="n">
        <v>4</v>
      </c>
      <c r="B1177" s="1" t="s">
        <v>2196</v>
      </c>
      <c r="C1177" s="1" t="n">
        <v>1602</v>
      </c>
      <c r="D1177" s="1" t="n">
        <v>30101</v>
      </c>
      <c r="E1177" s="114" t="s">
        <v>2167</v>
      </c>
      <c r="F1177" s="162" t="n">
        <v>32278385</v>
      </c>
      <c r="G1177" s="0" t="s">
        <v>2197</v>
      </c>
      <c r="H1177" s="163" t="n">
        <v>224</v>
      </c>
      <c r="I1177" s="162"/>
      <c r="J1177" s="0"/>
      <c r="K1177" s="0"/>
      <c r="L1177" s="0"/>
      <c r="M1177" s="0"/>
      <c r="N1177" s="0"/>
      <c r="P1177" s="0"/>
      <c r="T1177" s="162" t="n">
        <f aca="false">SUM(H1177:S1177)</f>
        <v>224</v>
      </c>
      <c r="U1177" s="164" t="str">
        <f aca="false">CONCATENATE(D1177,G1177)</f>
        <v>30101OFERTA DESCENTRALIZADA DE SERVIÇOS E ACESSO A DOCUMENTAÇÃO CIVIL BÁSICA EM UNIDADES MOVEIS(CIDADANIA ATIVA)</v>
      </c>
      <c r="V1177" s="162" t="str">
        <f aca="false">VLOOKUP(U1177,PRODUTOS!N:O,2,0)</f>
        <v>OFERTA DESCENTRALIZADA DE SERVIÇOS E ACESSO A DOCUMENTAÇÃO CIVIL BÁSICA EM UNIDADES MOVEIS(CIDADANIA ATIVA)</v>
      </c>
      <c r="W1177" s="162" t="str">
        <f aca="false">VLOOKUP(U1177,PRODUTOS!N:Q,3,0)</f>
        <v>MUNICÍPIOS</v>
      </c>
      <c r="X1177" s="162" t="n">
        <f aca="false">VLOOKUP(U1177,PRODUTOS!N:Q,4,0)</f>
        <v>56</v>
      </c>
      <c r="Y1177" s="165" t="n">
        <f aca="false">X1177/T1177</f>
        <v>0.25</v>
      </c>
      <c r="Z1177" s="162"/>
      <c r="AA1177" s="162"/>
      <c r="AB1177" s="162"/>
    </row>
    <row r="1178" customFormat="false" ht="15" hidden="false" customHeight="false" outlineLevel="0" collapsed="false">
      <c r="A1178" s="43" t="n">
        <v>4</v>
      </c>
      <c r="B1178" s="1" t="s">
        <v>2196</v>
      </c>
      <c r="C1178" s="1" t="n">
        <v>1602</v>
      </c>
      <c r="D1178" s="1" t="n">
        <v>30101</v>
      </c>
      <c r="E1178" s="114" t="s">
        <v>2167</v>
      </c>
      <c r="F1178" s="162" t="n">
        <v>32278385</v>
      </c>
      <c r="G1178" s="0" t="s">
        <v>2198</v>
      </c>
      <c r="H1178" s="163" t="n">
        <v>8000</v>
      </c>
      <c r="I1178" s="162"/>
      <c r="J1178" s="0"/>
      <c r="K1178" s="0"/>
      <c r="L1178" s="0"/>
      <c r="M1178" s="0"/>
      <c r="N1178" s="0"/>
      <c r="P1178" s="0"/>
      <c r="T1178" s="162" t="n">
        <f aca="false">SUM(H1178:S1178)</f>
        <v>8000</v>
      </c>
      <c r="U1178" s="164" t="str">
        <f aca="false">CONCATENATE(D1178,G1178)</f>
        <v>30101OFERTA DESCENTRALIZADA DE SERVIÇOS PROFISSIONALIZANTES EM UNIDADES MÓVEIS</v>
      </c>
      <c r="V1178" s="162" t="str">
        <f aca="false">VLOOKUP(U1178,PRODUTOS!N:O,2,0)</f>
        <v>OFERTA DESCENTRALIZADA DE SERVIÇOS PROFISSIONALIZANTES EM UNIDADES MÓVEIS</v>
      </c>
      <c r="W1178" s="162" t="str">
        <f aca="false">VLOOKUP(U1178,PRODUTOS!N:Q,3,0)</f>
        <v>PESSOAS</v>
      </c>
      <c r="X1178" s="162" t="n">
        <f aca="false">VLOOKUP(U1178,PRODUTOS!N:Q,4,0)</f>
        <v>2000</v>
      </c>
      <c r="Y1178" s="165" t="n">
        <f aca="false">X1178/T1178</f>
        <v>0.25</v>
      </c>
      <c r="Z1178" s="162"/>
      <c r="AA1178" s="162"/>
      <c r="AB1178" s="162"/>
    </row>
    <row r="1179" customFormat="false" ht="15" hidden="false" customHeight="false" outlineLevel="0" collapsed="false">
      <c r="A1179" s="43" t="n">
        <v>4</v>
      </c>
      <c r="B1179" s="1" t="s">
        <v>2183</v>
      </c>
      <c r="C1179" s="1" t="n">
        <v>2716</v>
      </c>
      <c r="D1179" s="1" t="n">
        <v>30101</v>
      </c>
      <c r="E1179" s="114" t="s">
        <v>2167</v>
      </c>
      <c r="F1179" s="162" t="n">
        <v>10070000</v>
      </c>
      <c r="G1179" s="0" t="s">
        <v>2200</v>
      </c>
      <c r="H1179" s="163" t="n">
        <v>1</v>
      </c>
      <c r="I1179" s="162"/>
      <c r="J1179" s="0"/>
      <c r="K1179" s="0"/>
      <c r="L1179" s="0"/>
      <c r="M1179" s="0"/>
      <c r="N1179" s="0"/>
      <c r="P1179" s="0"/>
      <c r="T1179" s="162" t="n">
        <f aca="false">SUM(H1179:S1179)</f>
        <v>1</v>
      </c>
      <c r="U1179" s="164" t="str">
        <f aca="false">CONCATENATE(D1179,G1179)</f>
        <v>30101PIAUÍ SEM HOMOFOBIA</v>
      </c>
      <c r="V1179" s="162" t="str">
        <f aca="false">VLOOKUP(U1179,PRODUTOS!N:O,2,0)</f>
        <v>PIAUÍ SEM HOMOFOBIA</v>
      </c>
      <c r="W1179" s="162" t="str">
        <f aca="false">VLOOKUP(U1179,PRODUTOS!N:Q,3,0)</f>
        <v>PROJETO</v>
      </c>
      <c r="X1179" s="162" t="n">
        <f aca="false">VLOOKUP(U1179,PRODUTOS!N:Q,4,0)</f>
        <v>1</v>
      </c>
      <c r="Y1179" s="165" t="n">
        <f aca="false">X1179/T1179</f>
        <v>1</v>
      </c>
      <c r="Z1179" s="162"/>
      <c r="AA1179" s="162"/>
      <c r="AB1179" s="162"/>
    </row>
    <row r="1180" customFormat="false" ht="15" hidden="false" customHeight="false" outlineLevel="0" collapsed="false">
      <c r="A1180" s="43" t="n">
        <v>4</v>
      </c>
      <c r="B1180" s="1" t="s">
        <v>2183</v>
      </c>
      <c r="C1180" s="1" t="n">
        <v>2716</v>
      </c>
      <c r="D1180" s="1" t="n">
        <v>30101</v>
      </c>
      <c r="E1180" s="114" t="s">
        <v>2167</v>
      </c>
      <c r="F1180" s="162" t="n">
        <v>10070000</v>
      </c>
      <c r="G1180" s="0" t="s">
        <v>2203</v>
      </c>
      <c r="H1180" s="163" t="n">
        <v>1</v>
      </c>
      <c r="I1180" s="162"/>
      <c r="J1180" s="0"/>
      <c r="K1180" s="0"/>
      <c r="L1180" s="0"/>
      <c r="M1180" s="0"/>
      <c r="N1180" s="0"/>
      <c r="P1180" s="0"/>
      <c r="T1180" s="162" t="n">
        <f aca="false">SUM(H1180:S1180)</f>
        <v>1</v>
      </c>
      <c r="U1180" s="164" t="str">
        <f aca="false">CONCATENATE(D1180,G1180)</f>
        <v>30101PROMOÇÃO DA ASSISTÊNCIA INTEGRAL A MULHERES VÍTIMAS DE VIOLÊNCIA</v>
      </c>
      <c r="V1180" s="162" t="str">
        <f aca="false">VLOOKUP(U1180,PRODUTOS!N:O,2,0)</f>
        <v>PROMOÇÃO DA ASSISTÊNCIA INTEGRAL A MULHERES VÍTIMAS DE VIOLÊNCIA</v>
      </c>
      <c r="W1180" s="162" t="str">
        <f aca="false">VLOOKUP(U1180,PRODUTOS!N:Q,3,0)</f>
        <v>MUNICÍPIO</v>
      </c>
      <c r="X1180" s="162" t="n">
        <f aca="false">VLOOKUP(U1180,PRODUTOS!N:Q,4,0)</f>
        <v>1</v>
      </c>
      <c r="Y1180" s="165" t="n">
        <f aca="false">X1180/T1180</f>
        <v>1</v>
      </c>
      <c r="Z1180" s="162"/>
      <c r="AA1180" s="162"/>
      <c r="AB1180" s="162"/>
    </row>
    <row r="1181" customFormat="false" ht="15" hidden="false" customHeight="false" outlineLevel="0" collapsed="false">
      <c r="A1181" s="43" t="n">
        <v>4</v>
      </c>
      <c r="B1181" s="1" t="s">
        <v>2178</v>
      </c>
      <c r="C1181" s="1" t="n">
        <v>2707</v>
      </c>
      <c r="D1181" s="1" t="n">
        <v>30101</v>
      </c>
      <c r="E1181" s="114" t="s">
        <v>2167</v>
      </c>
      <c r="F1181" s="162" t="n">
        <v>23660000</v>
      </c>
      <c r="G1181" s="0" t="s">
        <v>2209</v>
      </c>
      <c r="H1181" s="163" t="n">
        <v>5</v>
      </c>
      <c r="I1181" s="162"/>
      <c r="J1181" s="0"/>
      <c r="K1181" s="0"/>
      <c r="L1181" s="0"/>
      <c r="M1181" s="0"/>
      <c r="N1181" s="0"/>
      <c r="P1181" s="0"/>
      <c r="T1181" s="162" t="n">
        <f aca="false">SUM(H1181:S1181)</f>
        <v>5</v>
      </c>
      <c r="U1181" s="164" t="str">
        <f aca="false">CONCATENATE(D1181,G1181)</f>
        <v>30101PROMOÇÃO DO ACESSO IMEDIATO AO ALIMENTO ATRAVÉS DA AMPLIAÇÃO DE RESTAURANTES POPULARES E/OU COZINHAS COMUNITÁRIAS</v>
      </c>
      <c r="V1181" s="162" t="str">
        <f aca="false">VLOOKUP(U1181,PRODUTOS!N:O,2,0)</f>
        <v>PROMOÇÃO DO ACESSO IMEDIATO AO ALIMENTO ATRAVÉS DA AMPLIAÇÃO DE RESTAURANTES POPULARES E/OU COZINHAS COMUNITÁRIAS</v>
      </c>
      <c r="W1181" s="162" t="str">
        <f aca="false">VLOOKUP(U1181,PRODUTOS!N:Q,3,0)</f>
        <v>UNIDADE</v>
      </c>
      <c r="X1181" s="162" t="n">
        <f aca="false">VLOOKUP(U1181,PRODUTOS!N:Q,4,0)</f>
        <v>1</v>
      </c>
      <c r="Y1181" s="165" t="n">
        <f aca="false">X1181/T1181</f>
        <v>0.2</v>
      </c>
      <c r="Z1181" s="162"/>
      <c r="AA1181" s="162"/>
      <c r="AB1181" s="162"/>
    </row>
    <row r="1182" customFormat="false" ht="15" hidden="false" customHeight="false" outlineLevel="0" collapsed="false">
      <c r="A1182" s="43" t="n">
        <v>4</v>
      </c>
      <c r="B1182" s="1" t="s">
        <v>2173</v>
      </c>
      <c r="C1182" s="1" t="n">
        <v>2595</v>
      </c>
      <c r="D1182" s="1" t="n">
        <v>30101</v>
      </c>
      <c r="E1182" s="114" t="s">
        <v>2167</v>
      </c>
      <c r="F1182" s="162" t="n">
        <v>3130000</v>
      </c>
      <c r="G1182" s="0" t="s">
        <v>2175</v>
      </c>
      <c r="H1182" s="163" t="n">
        <v>6</v>
      </c>
      <c r="I1182" s="162"/>
      <c r="J1182" s="0"/>
      <c r="K1182" s="0"/>
      <c r="L1182" s="0"/>
      <c r="M1182" s="0"/>
      <c r="N1182" s="0"/>
      <c r="P1182" s="0"/>
      <c r="T1182" s="162" t="n">
        <f aca="false">SUM(H1182:S1182)</f>
        <v>6</v>
      </c>
      <c r="U1182" s="164" t="str">
        <f aca="false">CONCATENATE(D1182,G1182)</f>
        <v>30101REALIZAÇÃO DAS CONFERÊNCIAS ESTADUAIS DE DIREITO HUMANO, SEGURANÇA ALIMENTAR E ASSISTENCIA SOCIAL</v>
      </c>
      <c r="V1182" s="162" t="str">
        <f aca="false">VLOOKUP(U1182,PRODUTOS!N:O,2,0)</f>
        <v>REALIZAÇÃO DAS CONFERÊNCIAS ESTADUAIS DE DIREITO HUMANO, SEGURANÇA ALIMENTAR E ASSISTENCIA SOCIAL</v>
      </c>
      <c r="W1182" s="162" t="str">
        <f aca="false">VLOOKUP(U1182,PRODUTOS!N:Q,3,0)</f>
        <v>EVENTO</v>
      </c>
      <c r="X1182" s="162" t="n">
        <f aca="false">VLOOKUP(U1182,PRODUTOS!N:Q,4,0)</f>
        <v>2</v>
      </c>
      <c r="Y1182" s="165" t="n">
        <f aca="false">X1182/T1182</f>
        <v>0.333333333333333</v>
      </c>
      <c r="Z1182" s="162"/>
      <c r="AA1182" s="162"/>
      <c r="AB1182" s="162"/>
    </row>
    <row r="1183" customFormat="false" ht="15" hidden="false" customHeight="false" outlineLevel="0" collapsed="false">
      <c r="A1183" s="43" t="n">
        <v>4</v>
      </c>
      <c r="B1183" s="1" t="s">
        <v>2173</v>
      </c>
      <c r="C1183" s="1" t="n">
        <v>2595</v>
      </c>
      <c r="D1183" s="1" t="n">
        <v>30101</v>
      </c>
      <c r="E1183" s="114" t="s">
        <v>2167</v>
      </c>
      <c r="F1183" s="162" t="n">
        <v>3130000</v>
      </c>
      <c r="G1183" s="0" t="s">
        <v>2176</v>
      </c>
      <c r="H1183" s="163" t="n">
        <v>2</v>
      </c>
      <c r="I1183" s="162"/>
      <c r="J1183" s="0"/>
      <c r="K1183" s="0"/>
      <c r="L1183" s="0"/>
      <c r="M1183" s="0"/>
      <c r="N1183" s="0"/>
      <c r="P1183" s="0"/>
      <c r="T1183" s="162" t="n">
        <f aca="false">SUM(H1183:S1183)</f>
        <v>2</v>
      </c>
      <c r="U1183" s="164" t="str">
        <f aca="false">CONCATENATE(D1183,G1183)</f>
        <v>30101REGULAMENTAR E ESTRUTURAR OS FUNDOS ESTADUAIS DA POLÍTICA DA PESSOA IDOSA E DA CRIANÇA E ADOLESCENTE</v>
      </c>
      <c r="V1183" s="162" t="str">
        <f aca="false">VLOOKUP(U1183,PRODUTOS!N:O,2,0)</f>
        <v>REGULAMENTAR E ESTRUTURAR OS FUNDOS ESTADUAIS DA POLÍTICA DA PESSOA IDOSA E DA CRIANÇA E ADOLESCENTE</v>
      </c>
      <c r="W1183" s="162" t="str">
        <f aca="false">VLOOKUP(U1183,PRODUTOS!N:Q,3,0)</f>
        <v>UNIDADE</v>
      </c>
      <c r="X1183" s="162" t="n">
        <f aca="false">VLOOKUP(U1183,PRODUTOS!N:Q,4,0)</f>
        <v>1</v>
      </c>
      <c r="Y1183" s="165" t="n">
        <f aca="false">X1183/T1183</f>
        <v>0.5</v>
      </c>
      <c r="Z1183" s="162"/>
      <c r="AA1183" s="162"/>
      <c r="AB1183" s="162"/>
    </row>
    <row r="1184" customFormat="false" ht="15" hidden="false" customHeight="false" outlineLevel="0" collapsed="false">
      <c r="A1184" s="43" t="n">
        <v>4</v>
      </c>
      <c r="B1184" s="1" t="s">
        <v>2178</v>
      </c>
      <c r="C1184" s="1" t="n">
        <v>2707</v>
      </c>
      <c r="D1184" s="1" t="n">
        <v>30101</v>
      </c>
      <c r="E1184" s="114" t="s">
        <v>2167</v>
      </c>
      <c r="F1184" s="162" t="n">
        <v>23660000</v>
      </c>
      <c r="G1184" s="0" t="s">
        <v>2210</v>
      </c>
      <c r="H1184" s="163" t="n">
        <v>2473600</v>
      </c>
      <c r="I1184" s="162"/>
      <c r="J1184" s="0"/>
      <c r="K1184" s="0"/>
      <c r="L1184" s="0"/>
      <c r="M1184" s="0"/>
      <c r="N1184" s="0"/>
      <c r="P1184" s="0"/>
      <c r="T1184" s="162" t="n">
        <f aca="false">SUM(H1184:S1184)</f>
        <v>2473600</v>
      </c>
      <c r="U1184" s="164" t="str">
        <f aca="false">CONCATENATE(D1184,G1184)</f>
        <v>30101RESTAURANTE POPULAR- FORNECIMENTO DE REFEIÇÕES PRONTAS E BALANCEADAS</v>
      </c>
      <c r="V1184" s="162" t="str">
        <f aca="false">VLOOKUP(U1184,PRODUTOS!N:O,2,0)</f>
        <v>RESTAURANTE POPULAR- FORNECIMENTO DE REFEIÇÕES PRONTAS E BALANCEADAS</v>
      </c>
      <c r="W1184" s="162" t="str">
        <f aca="false">VLOOKUP(U1184,PRODUTOS!N:Q,3,0)</f>
        <v>REFEIÇÃO</v>
      </c>
      <c r="X1184" s="162" t="n">
        <f aca="false">VLOOKUP(U1184,PRODUTOS!N:Q,4,0)</f>
        <v>2473600</v>
      </c>
      <c r="Y1184" s="165" t="n">
        <f aca="false">X1184/T1184</f>
        <v>1</v>
      </c>
      <c r="Z1184" s="162"/>
      <c r="AA1184" s="162"/>
      <c r="AB1184" s="162"/>
    </row>
    <row r="1185" customFormat="false" ht="15" hidden="false" customHeight="false" outlineLevel="0" collapsed="false">
      <c r="A1185" s="43" t="n">
        <v>4</v>
      </c>
      <c r="B1185" s="1" t="s">
        <v>2178</v>
      </c>
      <c r="C1185" s="1" t="n">
        <v>2707</v>
      </c>
      <c r="D1185" s="1" t="n">
        <v>30101</v>
      </c>
      <c r="E1185" s="114" t="s">
        <v>2167</v>
      </c>
      <c r="F1185" s="162" t="n">
        <v>23660000</v>
      </c>
      <c r="G1185" s="0" t="s">
        <v>2213</v>
      </c>
      <c r="H1185" s="163" t="n">
        <v>1</v>
      </c>
      <c r="I1185" s="162"/>
      <c r="J1185" s="0"/>
      <c r="K1185" s="0"/>
      <c r="L1185" s="0"/>
      <c r="M1185" s="0"/>
      <c r="N1185" s="0"/>
      <c r="P1185" s="0"/>
      <c r="T1185" s="162" t="n">
        <f aca="false">SUM(H1185:S1185)</f>
        <v>1</v>
      </c>
      <c r="U1185" s="164" t="str">
        <f aca="false">CONCATENATE(D1185,G1185)</f>
        <v>30101REVITALIZAÇÃO DA CAMARA INTERSETORIAL DE SEGURANÇA ALIMENTAR E NUTRICIONAL(CAISAN), AMPLIANDO SUA ARTICULAÇÃO COM OUTROS PODERES</v>
      </c>
      <c r="V1185" s="162" t="str">
        <f aca="false">VLOOKUP(U1185,PRODUTOS!N:O,2,0)</f>
        <v>REVITALIZAÇÃO DA CAMARA INTERSETORIAL DE SEGURANÇA ALIMENTAR E NUTRICIONAL(CAISAN), AMPLIANDO SUA ARTICULAÇÃO COM OUTROS PODERES</v>
      </c>
      <c r="W1185" s="162" t="str">
        <f aca="false">VLOOKUP(U1185,PRODUTOS!N:Q,3,0)</f>
        <v>UNIDADE</v>
      </c>
      <c r="X1185" s="162" t="n">
        <f aca="false">VLOOKUP(U1185,PRODUTOS!N:Q,4,0)</f>
        <v>1</v>
      </c>
      <c r="Y1185" s="165" t="n">
        <f aca="false">X1185/T1185</f>
        <v>1</v>
      </c>
      <c r="Z1185" s="162"/>
      <c r="AA1185" s="162"/>
      <c r="AB1185" s="162"/>
    </row>
    <row r="1186" customFormat="false" ht="15" hidden="false" customHeight="false" outlineLevel="0" collapsed="false">
      <c r="A1186" s="43" t="n">
        <v>4</v>
      </c>
      <c r="B1186" s="1" t="s">
        <v>2173</v>
      </c>
      <c r="C1186" s="1" t="n">
        <v>2595</v>
      </c>
      <c r="D1186" s="1" t="n">
        <v>30101</v>
      </c>
      <c r="E1186" s="114" t="s">
        <v>2167</v>
      </c>
      <c r="F1186" s="162" t="n">
        <v>3130000</v>
      </c>
      <c r="G1186" s="0" t="s">
        <v>3716</v>
      </c>
      <c r="H1186" s="163" t="n">
        <v>6</v>
      </c>
      <c r="I1186" s="162"/>
      <c r="J1186" s="0"/>
      <c r="K1186" s="0"/>
      <c r="L1186" s="0"/>
      <c r="M1186" s="0"/>
      <c r="N1186" s="0"/>
      <c r="P1186" s="0"/>
      <c r="T1186" s="162" t="n">
        <f aca="false">SUM(H1186:S1186)</f>
        <v>6</v>
      </c>
      <c r="U1186" s="164" t="str">
        <f aca="false">CONCATENATE(D1186,G1186)</f>
        <v>30101REFORMAR, AMPLIAR, EQUIPAR E MANTER OS ESPAÇOS DE FUNCIONAMENTO DOS CONSELHOS ESTADUAIS</v>
      </c>
      <c r="V1186" s="162" t="e">
        <f aca="false">VLOOKUP(U1186,PRODUTOS!N:O,2,0)</f>
        <v>#N/A</v>
      </c>
      <c r="W1186" s="162" t="e">
        <f aca="false">VLOOKUP(U1186,PRODUTOS!N:Q,3,0)</f>
        <v>#N/A</v>
      </c>
      <c r="X1186" s="162" t="e">
        <f aca="false">VLOOKUP(U1186,PRODUTOS!N:Q,4,0)</f>
        <v>#N/A</v>
      </c>
      <c r="Y1186" s="165" t="e">
        <f aca="false">X1186/T1186</f>
        <v>#N/A</v>
      </c>
      <c r="Z1186" s="162"/>
      <c r="AA1186" s="162"/>
      <c r="AB1186" s="162"/>
    </row>
    <row r="1187" customFormat="false" ht="15" hidden="false" customHeight="false" outlineLevel="0" collapsed="false">
      <c r="A1187" s="43" t="n">
        <v>4</v>
      </c>
      <c r="B1187" s="1" t="s">
        <v>2183</v>
      </c>
      <c r="C1187" s="1" t="n">
        <v>2716</v>
      </c>
      <c r="D1187" s="1" t="n">
        <v>30101</v>
      </c>
      <c r="E1187" s="114" t="s">
        <v>2167</v>
      </c>
      <c r="F1187" s="162" t="n">
        <v>10070000</v>
      </c>
      <c r="G1187" s="0" t="s">
        <v>2207</v>
      </c>
      <c r="H1187" s="163" t="n">
        <v>224</v>
      </c>
      <c r="I1187" s="162"/>
      <c r="J1187" s="0"/>
      <c r="K1187" s="0"/>
      <c r="L1187" s="0"/>
      <c r="M1187" s="0"/>
      <c r="N1187" s="0"/>
      <c r="P1187" s="0"/>
      <c r="T1187" s="162" t="n">
        <f aca="false">SUM(H1187:S1187)</f>
        <v>224</v>
      </c>
      <c r="U1187" s="164" t="str">
        <f aca="false">CONCATENATE(D1187,G1187)</f>
        <v>30101PROMOVER AÇOES DE PREVENÇÃO AO ALICIAMENTO E ENFRENTAMENTO AO TRABALHO ESCRAVO CONTEMPORÂNEO NO ESTADO DOPIAUI- PROJETO EDUCAR PARA LIBERTAR</v>
      </c>
      <c r="V1187" s="162" t="str">
        <f aca="false">VLOOKUP(U1187,PRODUTOS!N:O,2,0)</f>
        <v>PROMOVER AÇOES DE PREVENÇÃO AO ALICIAMENTO E ENFRENTAMENTO AO TRABALHO ESCRAVO CONTEMPORÂNEO NO ESTADO DOPIAUI- PROJETO EDUCAR PARA LIBERTAR</v>
      </c>
      <c r="W1187" s="162" t="str">
        <f aca="false">VLOOKUP(U1187,PRODUTOS!N:Q,3,0)</f>
        <v>MUNICÍPIOS</v>
      </c>
      <c r="X1187" s="162" t="n">
        <f aca="false">VLOOKUP(U1187,PRODUTOS!N:Q,4,0)</f>
        <v>56</v>
      </c>
      <c r="Y1187" s="165" t="n">
        <f aca="false">X1187/T1187</f>
        <v>0.25</v>
      </c>
      <c r="Z1187" s="162"/>
      <c r="AA1187" s="162"/>
      <c r="AB1187" s="162"/>
    </row>
    <row r="1188" customFormat="false" ht="15" hidden="false" customHeight="false" outlineLevel="0" collapsed="false">
      <c r="A1188" s="43" t="n">
        <v>90</v>
      </c>
      <c r="B1188" s="1" t="s">
        <v>2218</v>
      </c>
      <c r="C1188" s="1" t="n">
        <v>1515</v>
      </c>
      <c r="D1188" s="1" t="n">
        <v>30101</v>
      </c>
      <c r="E1188" s="114" t="s">
        <v>2167</v>
      </c>
      <c r="F1188" s="162" t="n">
        <v>234440000</v>
      </c>
      <c r="G1188" s="0" t="s">
        <v>2221</v>
      </c>
      <c r="H1188" s="163" t="n">
        <v>224</v>
      </c>
      <c r="I1188" s="162"/>
      <c r="J1188" s="0"/>
      <c r="K1188" s="0"/>
      <c r="L1188" s="0"/>
      <c r="M1188" s="0"/>
      <c r="N1188" s="0"/>
      <c r="P1188" s="0"/>
      <c r="T1188" s="162" t="n">
        <f aca="false">SUM(H1188:S1188)</f>
        <v>224</v>
      </c>
      <c r="U1188" s="164" t="str">
        <f aca="false">CONCATENATE(D1188,G1188)</f>
        <v>30101INCLUSÃO DE USUARIOS, GRUPOS ESPECIFICOS PARA ACESSO A PROJETO, PROGRAMA E BENEFICIOS</v>
      </c>
      <c r="V1188" s="162" t="str">
        <f aca="false">VLOOKUP(U1188,PRODUTOS!N:O,2,0)</f>
        <v>INCLUSÃO DE USUARIOS, GRUPOS ESPECIFICOS PARA ACESSO A PROJETO, PROGRAMA E BENEFICIOS</v>
      </c>
      <c r="W1188" s="162" t="str">
        <f aca="false">VLOOKUP(U1188,PRODUTOS!N:Q,3,0)</f>
        <v>MUNICÍPIOS</v>
      </c>
      <c r="X1188" s="162" t="n">
        <f aca="false">VLOOKUP(U1188,PRODUTOS!N:Q,4,0)</f>
        <v>56</v>
      </c>
      <c r="Y1188" s="165" t="n">
        <f aca="false">X1188/T1188</f>
        <v>0.25</v>
      </c>
      <c r="Z1188" s="162"/>
      <c r="AA1188" s="162"/>
      <c r="AB1188" s="162"/>
    </row>
    <row r="1189" customFormat="false" ht="15" hidden="false" customHeight="false" outlineLevel="0" collapsed="false">
      <c r="A1189" s="43" t="n">
        <v>90</v>
      </c>
      <c r="B1189" s="1" t="s">
        <v>2218</v>
      </c>
      <c r="C1189" s="1" t="n">
        <v>1515</v>
      </c>
      <c r="D1189" s="1" t="n">
        <v>30101</v>
      </c>
      <c r="E1189" s="114" t="s">
        <v>2167</v>
      </c>
      <c r="F1189" s="162" t="n">
        <v>234440000</v>
      </c>
      <c r="G1189" s="0" t="s">
        <v>2219</v>
      </c>
      <c r="H1189" s="163" t="n">
        <v>1</v>
      </c>
      <c r="I1189" s="162"/>
      <c r="J1189" s="0"/>
      <c r="K1189" s="0"/>
      <c r="L1189" s="0"/>
      <c r="M1189" s="0"/>
      <c r="N1189" s="0"/>
      <c r="P1189" s="0"/>
      <c r="T1189" s="162" t="n">
        <f aca="false">SUM(H1189:S1189)</f>
        <v>1</v>
      </c>
      <c r="U1189" s="164" t="str">
        <f aca="false">CONCATENATE(D1189,G1189)</f>
        <v>30101MANUTENÇÃO ÓRGÃO GESTOR/COORDENAÇÃO GERAL</v>
      </c>
      <c r="V1189" s="162" t="str">
        <f aca="false">VLOOKUP(U1189,PRODUTOS!N:O,2,0)</f>
        <v>MANUTENÇÃO ÓRGÃO GESTOR/COORDENAÇÃO GERAL</v>
      </c>
      <c r="W1189" s="162" t="str">
        <f aca="false">VLOOKUP(U1189,PRODUTOS!N:Q,3,0)</f>
        <v>ÓRGÃO</v>
      </c>
      <c r="X1189" s="162" t="n">
        <f aca="false">VLOOKUP(U1189,PRODUTOS!N:Q,4,0)</f>
        <v>1</v>
      </c>
      <c r="Y1189" s="165" t="n">
        <f aca="false">X1189/T1189</f>
        <v>1</v>
      </c>
      <c r="Z1189" s="162"/>
      <c r="AA1189" s="162"/>
      <c r="AB1189" s="162"/>
    </row>
    <row r="1190" customFormat="false" ht="15" hidden="false" customHeight="false" outlineLevel="0" collapsed="false">
      <c r="A1190" s="43" t="n">
        <v>90</v>
      </c>
      <c r="B1190" s="1" t="s">
        <v>2218</v>
      </c>
      <c r="C1190" s="1" t="n">
        <v>1515</v>
      </c>
      <c r="D1190" s="1" t="n">
        <v>30101</v>
      </c>
      <c r="E1190" s="114" t="s">
        <v>2167</v>
      </c>
      <c r="F1190" s="162" t="n">
        <v>234440000</v>
      </c>
      <c r="G1190" s="0" t="s">
        <v>2225</v>
      </c>
      <c r="H1190" s="163" t="n">
        <v>1</v>
      </c>
      <c r="I1190" s="162"/>
      <c r="J1190" s="0"/>
      <c r="K1190" s="0"/>
      <c r="L1190" s="0"/>
      <c r="M1190" s="0"/>
      <c r="N1190" s="0"/>
      <c r="P1190" s="0"/>
      <c r="T1190" s="162" t="n">
        <f aca="false">SUM(H1190:S1190)</f>
        <v>1</v>
      </c>
      <c r="U1190" s="164" t="str">
        <f aca="false">CONCATENATE(D1190,G1190)</f>
        <v>30101REORDENAMENTO DO ORGÃO GESTOR PARA ADEQUAÇÃO AO SUAS INSTITUINDO AS AREAS ESSENCIAIS DE PROTEÇÃO SOCIAL BASICA E ESPECIAL, GESTÃO DO TRABALHO, VIGILÂNCIA, SOCIOASSISTENCIAL</v>
      </c>
      <c r="V1190" s="162" t="str">
        <f aca="false">VLOOKUP(U1190,PRODUTOS!N:O,2,0)</f>
        <v>REORDENAMENTO DO ORGÃO GESTOR PARA ADEQUAÇÃO AO SUAS INSTITUINDO AS AREAS ESSENCIAIS DE PROTEÇÃO SOCIAL BASICA E ESPECIAL, GESTÃO DO TRABALHO, VIGILÂNCIA, SOCIOASSISTENCIAL</v>
      </c>
      <c r="W1190" s="162" t="str">
        <f aca="false">VLOOKUP(U1190,PRODUTOS!N:Q,3,0)</f>
        <v>ÓRGÃO</v>
      </c>
      <c r="X1190" s="162" t="n">
        <f aca="false">VLOOKUP(U1190,PRODUTOS!N:Q,4,0)</f>
        <v>1</v>
      </c>
      <c r="Y1190" s="165" t="n">
        <f aca="false">X1190/T1190</f>
        <v>1</v>
      </c>
      <c r="Z1190" s="162"/>
      <c r="AA1190" s="162"/>
      <c r="AB1190" s="162"/>
    </row>
    <row r="1191" customFormat="false" ht="15" hidden="false" customHeight="false" outlineLevel="0" collapsed="false">
      <c r="A1191" s="43" t="n">
        <v>90</v>
      </c>
      <c r="B1191" s="1" t="s">
        <v>2218</v>
      </c>
      <c r="C1191" s="1" t="n">
        <v>1515</v>
      </c>
      <c r="D1191" s="1" t="n">
        <v>30101</v>
      </c>
      <c r="E1191" s="114" t="s">
        <v>2167</v>
      </c>
      <c r="F1191" s="162" t="n">
        <v>234440000</v>
      </c>
      <c r="G1191" s="0" t="s">
        <v>2223</v>
      </c>
      <c r="H1191" s="163" t="n">
        <v>1</v>
      </c>
      <c r="I1191" s="162"/>
      <c r="J1191" s="0"/>
      <c r="K1191" s="0"/>
      <c r="L1191" s="0"/>
      <c r="M1191" s="0"/>
      <c r="N1191" s="0"/>
      <c r="P1191" s="0"/>
      <c r="T1191" s="162" t="n">
        <f aca="false">SUM(H1191:S1191)</f>
        <v>1</v>
      </c>
      <c r="U1191" s="164" t="str">
        <f aca="false">CONCATENATE(D1191,G1191)</f>
        <v>30101REALIZAÇÃO DO CONCURSO PÚBLICO E CONTRATAÇÃO DE PESSOAL </v>
      </c>
      <c r="V1191" s="162" t="str">
        <f aca="false">VLOOKUP(U1191,PRODUTOS!N:O,2,0)</f>
        <v>REALIZAÇÃO DO CONCURSO PÚBLICO E CONTRATAÇÃO DE PESSOAL </v>
      </c>
      <c r="W1191" s="162" t="str">
        <f aca="false">VLOOKUP(U1191,PRODUTOS!N:Q,3,0)</f>
        <v>CONCURSO</v>
      </c>
      <c r="X1191" s="162" t="n">
        <f aca="false">VLOOKUP(U1191,PRODUTOS!N:Q,4,0)</f>
        <v>1</v>
      </c>
      <c r="Y1191" s="165" t="n">
        <f aca="false">X1191/T1191</f>
        <v>1</v>
      </c>
      <c r="Z1191" s="162"/>
      <c r="AA1191" s="162"/>
      <c r="AB1191" s="162"/>
    </row>
    <row r="1192" customFormat="false" ht="15" hidden="false" customHeight="false" outlineLevel="0" collapsed="false">
      <c r="A1192" s="43" t="n">
        <v>4</v>
      </c>
      <c r="B1192" s="1" t="s">
        <v>2241</v>
      </c>
      <c r="C1192" s="1" t="n">
        <v>1522</v>
      </c>
      <c r="D1192" s="1" t="n">
        <v>30102</v>
      </c>
      <c r="E1192" s="114" t="s">
        <v>2227</v>
      </c>
      <c r="F1192" s="162" t="n">
        <v>2000000</v>
      </c>
      <c r="G1192" s="0" t="s">
        <v>2242</v>
      </c>
      <c r="H1192" s="163" t="n">
        <v>224</v>
      </c>
      <c r="I1192" s="162"/>
      <c r="J1192" s="0"/>
      <c r="K1192" s="0"/>
      <c r="L1192" s="0"/>
      <c r="M1192" s="0"/>
      <c r="N1192" s="0"/>
      <c r="P1192" s="0"/>
      <c r="T1192" s="162" t="n">
        <f aca="false">SUM(H1192:S1192)</f>
        <v>224</v>
      </c>
      <c r="U1192" s="164" t="str">
        <f aca="false">CONCATENATE(D1192,G1192)</f>
        <v>30102AÇÕES DE FORTALECIMENTO DA INTERSETORIALIDADE DO CADASTRO ÚNICO E DO PROGRAMA BOLSA FAMILI E MONITORAMENTO DAS CONDICIONALIDADES DE EDUCAÇÃO, SAÚDE E ASSISTENCIA SOCIAL</v>
      </c>
      <c r="V1192" s="162" t="str">
        <f aca="false">VLOOKUP(U1192,PRODUTOS!N:O,2,0)</f>
        <v>AÇÕES DE FORTALECIMENTO DA INTERSETORIALIDADE DO CADASTRO ÚNICO E DO PROGRAMA BOLSA FAMILI E MONITORAMENTO DAS CONDICIONALIDADES DE EDUCAÇÃO, SAÚDE E ASSISTENCIA SOCIAL</v>
      </c>
      <c r="W1192" s="162" t="str">
        <f aca="false">VLOOKUP(U1192,PRODUTOS!N:Q,3,0)</f>
        <v>MUNICÍPIOS</v>
      </c>
      <c r="X1192" s="162" t="n">
        <f aca="false">VLOOKUP(U1192,PRODUTOS!N:Q,4,0)</f>
        <v>58</v>
      </c>
      <c r="Y1192" s="165" t="n">
        <f aca="false">X1192/T1192</f>
        <v>0.258928571428571</v>
      </c>
      <c r="Z1192" s="162"/>
      <c r="AA1192" s="162"/>
      <c r="AB1192" s="162"/>
    </row>
    <row r="1193" customFormat="false" ht="15" hidden="false" customHeight="false" outlineLevel="0" collapsed="false">
      <c r="A1193" s="43" t="n">
        <v>4</v>
      </c>
      <c r="B1193" s="1" t="s">
        <v>2236</v>
      </c>
      <c r="C1193" s="1" t="n">
        <v>2458</v>
      </c>
      <c r="D1193" s="1" t="n">
        <v>30102</v>
      </c>
      <c r="E1193" s="114" t="s">
        <v>2227</v>
      </c>
      <c r="F1193" s="162" t="n">
        <v>56522400</v>
      </c>
      <c r="G1193" s="0" t="s">
        <v>2235</v>
      </c>
      <c r="H1193" s="163" t="n">
        <v>20000</v>
      </c>
      <c r="I1193" s="162"/>
      <c r="J1193" s="0"/>
      <c r="K1193" s="0"/>
      <c r="L1193" s="0"/>
      <c r="M1193" s="0"/>
      <c r="N1193" s="0"/>
      <c r="P1193" s="0"/>
      <c r="T1193" s="162" t="n">
        <f aca="false">SUM(H1193:S1193)</f>
        <v>20000</v>
      </c>
      <c r="U1193" s="164" t="str">
        <f aca="false">CONCATENATE(D1193,G1193)</f>
        <v>30102ATENDIMENTO A PESSOAS EM SITUAÇÃO DE CALAMIDADE PÚBLICA, DE EMERGÊNCIA E BENEFÍCIOS EVENTUAIS</v>
      </c>
      <c r="V1193" s="162" t="str">
        <f aca="false">VLOOKUP(U1193,PRODUTOS!N:O,2,0)</f>
        <v>ATENDIMENTO A PESSOAS EM SITUAÇÃO DE CALAMIDADE PÚBLICA, DE EMERGÊNCIA E BENEFÍCIOS EVENTUAIS</v>
      </c>
      <c r="W1193" s="162" t="str">
        <f aca="false">VLOOKUP(U1193,PRODUTOS!N:Q,3,0)</f>
        <v>PESSOAS</v>
      </c>
      <c r="X1193" s="162" t="n">
        <f aca="false">VLOOKUP(U1193,PRODUTOS!N:Q,4,0)</f>
        <v>5000</v>
      </c>
      <c r="Y1193" s="165" t="n">
        <f aca="false">X1193/T1193</f>
        <v>0.25</v>
      </c>
      <c r="Z1193" s="162"/>
      <c r="AA1193" s="162"/>
      <c r="AB1193" s="162"/>
    </row>
    <row r="1194" customFormat="false" ht="15" hidden="false" customHeight="false" outlineLevel="0" collapsed="false">
      <c r="A1194" s="43" t="n">
        <v>4</v>
      </c>
      <c r="B1194" s="1" t="s">
        <v>2236</v>
      </c>
      <c r="C1194" s="1" t="n">
        <v>2458</v>
      </c>
      <c r="D1194" s="1" t="n">
        <v>30102</v>
      </c>
      <c r="E1194" s="114" t="s">
        <v>2227</v>
      </c>
      <c r="F1194" s="162" t="n">
        <v>56522400</v>
      </c>
      <c r="G1194" s="0" t="s">
        <v>2238</v>
      </c>
      <c r="H1194" s="163" t="n">
        <v>224</v>
      </c>
      <c r="I1194" s="162"/>
      <c r="J1194" s="0"/>
      <c r="K1194" s="0"/>
      <c r="L1194" s="0"/>
      <c r="M1194" s="0"/>
      <c r="N1194" s="0"/>
      <c r="P1194" s="0"/>
      <c r="T1194" s="162" t="n">
        <f aca="false">SUM(H1194:S1194)</f>
        <v>224</v>
      </c>
      <c r="U1194" s="164" t="str">
        <f aca="false">CONCATENATE(D1194,G1194)</f>
        <v>30102COFINANCIAMENTO ESTADUAL DA PROTEÇÃO SOCIAL BÁSICA PARA OS 224 MUNICÍPIOS</v>
      </c>
      <c r="V1194" s="162" t="str">
        <f aca="false">VLOOKUP(U1194,PRODUTOS!N:O,2,0)</f>
        <v>COFINANCIAMENTO ESTADUAL DA PROTEÇÃO SOCIAL BÁSICA PARA OS 224 MUNICÍPIOS</v>
      </c>
      <c r="W1194" s="162" t="str">
        <f aca="false">VLOOKUP(U1194,PRODUTOS!N:Q,3,0)</f>
        <v>MUNICÍPIOS</v>
      </c>
      <c r="X1194" s="162" t="n">
        <f aca="false">VLOOKUP(U1194,PRODUTOS!N:Q,4,0)</f>
        <v>58</v>
      </c>
      <c r="Y1194" s="165" t="n">
        <f aca="false">X1194/T1194</f>
        <v>0.258928571428571</v>
      </c>
      <c r="Z1194" s="162"/>
      <c r="AA1194" s="162"/>
      <c r="AB1194" s="162"/>
    </row>
    <row r="1195" customFormat="false" ht="15" hidden="false" customHeight="false" outlineLevel="0" collapsed="false">
      <c r="A1195" s="43" t="n">
        <v>4</v>
      </c>
      <c r="B1195" s="1" t="s">
        <v>2236</v>
      </c>
      <c r="C1195" s="1" t="n">
        <v>2458</v>
      </c>
      <c r="D1195" s="1" t="n">
        <v>30102</v>
      </c>
      <c r="E1195" s="114" t="s">
        <v>2227</v>
      </c>
      <c r="F1195" s="162" t="n">
        <v>56522400</v>
      </c>
      <c r="G1195" s="0" t="s">
        <v>2262</v>
      </c>
      <c r="H1195" s="163" t="n">
        <v>5</v>
      </c>
      <c r="I1195" s="162"/>
      <c r="J1195" s="0"/>
      <c r="K1195" s="0"/>
      <c r="L1195" s="0"/>
      <c r="M1195" s="0"/>
      <c r="N1195" s="0"/>
      <c r="P1195" s="0"/>
      <c r="T1195" s="162" t="n">
        <f aca="false">SUM(H1195:S1195)</f>
        <v>5</v>
      </c>
      <c r="U1195" s="164" t="str">
        <f aca="false">CONCATENATE(D1195,G1195)</f>
        <v>30102REFORMA DAS UNIDADES DE ATENDIMENTO BÁSICO</v>
      </c>
      <c r="V1195" s="162" t="str">
        <f aca="false">VLOOKUP(U1195,PRODUTOS!N:O,2,0)</f>
        <v>REFORMA DAS UNIDADES DE ATENDIMENTO BÁSICO</v>
      </c>
      <c r="W1195" s="162" t="str">
        <f aca="false">VLOOKUP(U1195,PRODUTOS!N:Q,3,0)</f>
        <v>UNIDADE</v>
      </c>
      <c r="X1195" s="162" t="n">
        <f aca="false">VLOOKUP(U1195,PRODUTOS!N:Q,4,0)</f>
        <v>2</v>
      </c>
      <c r="Y1195" s="165" t="n">
        <f aca="false">X1195/T1195</f>
        <v>0.4</v>
      </c>
      <c r="Z1195" s="162"/>
      <c r="AA1195" s="162"/>
      <c r="AB1195" s="162"/>
    </row>
    <row r="1196" customFormat="false" ht="15" hidden="false" customHeight="false" outlineLevel="0" collapsed="false">
      <c r="A1196" s="43" t="n">
        <v>4</v>
      </c>
      <c r="B1196" s="1" t="s">
        <v>2257</v>
      </c>
      <c r="C1196" s="1" t="n">
        <v>2459</v>
      </c>
      <c r="D1196" s="1" t="n">
        <v>30102</v>
      </c>
      <c r="E1196" s="114" t="s">
        <v>2227</v>
      </c>
      <c r="F1196" s="162" t="n">
        <v>9926200</v>
      </c>
      <c r="G1196" s="0" t="s">
        <v>2258</v>
      </c>
      <c r="H1196" s="163" t="n">
        <v>112</v>
      </c>
      <c r="I1196" s="162"/>
      <c r="J1196" s="0"/>
      <c r="K1196" s="0"/>
      <c r="L1196" s="0"/>
      <c r="M1196" s="0"/>
      <c r="N1196" s="0"/>
      <c r="P1196" s="0"/>
      <c r="T1196" s="162" t="n">
        <f aca="false">SUM(H1196:S1196)</f>
        <v>112</v>
      </c>
      <c r="U1196" s="164" t="str">
        <f aca="false">CONCATENATE(D1196,G1196)</f>
        <v>30102ATENDIMENTO ESPECIALIZADO A FAMÍLIAS E INDIVÍDUOS PAEFI, EM MUNICÍPIOS DE MAIOR RISCO SOCIAL E VIOLAÇÃO DE DIREITOS</v>
      </c>
      <c r="V1196" s="162" t="str">
        <f aca="false">VLOOKUP(U1196,PRODUTOS!N:O,2,0)</f>
        <v>ATENDIMENTO ESPECIALIZADO A FAMÍLIAS E INDIVÍDUOS PAEFI, EM MUNICÍPIOS DE MAIOR RISCO SOCIAL E VIOLAÇÃO DE DIREITOS</v>
      </c>
      <c r="W1196" s="162" t="str">
        <f aca="false">VLOOKUP(U1196,PRODUTOS!N:Q,3,0)</f>
        <v>MUNICÍPIOS</v>
      </c>
      <c r="X1196" s="162" t="n">
        <f aca="false">VLOOKUP(U1196,PRODUTOS!N:Q,4,0)</f>
        <v>15</v>
      </c>
      <c r="Y1196" s="165" t="n">
        <f aca="false">X1196/T1196</f>
        <v>0.133928571428571</v>
      </c>
      <c r="Z1196" s="162"/>
      <c r="AA1196" s="162"/>
      <c r="AB1196" s="162"/>
    </row>
    <row r="1197" customFormat="false" ht="15" hidden="false" customHeight="false" outlineLevel="0" collapsed="false">
      <c r="A1197" s="43" t="n">
        <v>4</v>
      </c>
      <c r="B1197" s="1" t="s">
        <v>2244</v>
      </c>
      <c r="C1197" s="1" t="n">
        <v>2633</v>
      </c>
      <c r="D1197" s="1" t="n">
        <v>30102</v>
      </c>
      <c r="E1197" s="114" t="s">
        <v>2227</v>
      </c>
      <c r="F1197" s="162" t="n">
        <v>23800000</v>
      </c>
      <c r="G1197" s="0" t="s">
        <v>2245</v>
      </c>
      <c r="H1197" s="163" t="n">
        <v>4</v>
      </c>
      <c r="I1197" s="162"/>
      <c r="J1197" s="0"/>
      <c r="K1197" s="0"/>
      <c r="L1197" s="0"/>
      <c r="M1197" s="0"/>
      <c r="N1197" s="0"/>
      <c r="P1197" s="0"/>
      <c r="T1197" s="162" t="n">
        <f aca="false">SUM(H1197:S1197)</f>
        <v>4</v>
      </c>
      <c r="U1197" s="164" t="str">
        <f aca="false">CONCATENATE(D1197,G1197)</f>
        <v>30102COFINANCIAMENTO ESTADUAL DE SERVIÇOS DE ACOLHIMENTO PARA CRIANÇAS E ADOLESCENTESI, TERESINA, PIRIPIRI, FLORIANO E PARNAIBA</v>
      </c>
      <c r="V1197" s="162" t="str">
        <f aca="false">VLOOKUP(U1197,PRODUTOS!N:O,2,0)</f>
        <v>COFINANCIAMENTO ESTADUAL DE SERVIÇOS DE ACOLHIMENTO PARA CRIANÇAS E ADOLESCENTESI, TERESINA, PIRIPIRI, FLORIANO E PARNAIBA</v>
      </c>
      <c r="W1197" s="162" t="str">
        <f aca="false">VLOOKUP(U1197,PRODUTOS!N:Q,3,0)</f>
        <v>MUNICÍPIOS</v>
      </c>
      <c r="X1197" s="162" t="n">
        <f aca="false">VLOOKUP(U1197,PRODUTOS!N:Q,4,0)</f>
        <v>4</v>
      </c>
      <c r="Y1197" s="165" t="n">
        <f aca="false">X1197/T1197</f>
        <v>1</v>
      </c>
      <c r="Z1197" s="162"/>
      <c r="AA1197" s="162"/>
      <c r="AB1197" s="162"/>
    </row>
    <row r="1198" customFormat="false" ht="15" hidden="false" customHeight="false" outlineLevel="0" collapsed="false">
      <c r="A1198" s="43" t="n">
        <v>4</v>
      </c>
      <c r="B1198" s="1" t="s">
        <v>2244</v>
      </c>
      <c r="C1198" s="1" t="n">
        <v>2633</v>
      </c>
      <c r="D1198" s="1" t="n">
        <v>30102</v>
      </c>
      <c r="E1198" s="114" t="s">
        <v>2227</v>
      </c>
      <c r="F1198" s="162" t="n">
        <v>23800000</v>
      </c>
      <c r="G1198" s="0" t="s">
        <v>2243</v>
      </c>
      <c r="H1198" s="163" t="n">
        <v>250</v>
      </c>
      <c r="I1198" s="162"/>
      <c r="J1198" s="0"/>
      <c r="K1198" s="0"/>
      <c r="L1198" s="0"/>
      <c r="M1198" s="0"/>
      <c r="N1198" s="0"/>
      <c r="P1198" s="0"/>
      <c r="T1198" s="162" t="n">
        <f aca="false">SUM(H1198:S1198)</f>
        <v>250</v>
      </c>
      <c r="U1198" s="164" t="str">
        <f aca="false">CONCATENATE(D1198,G1198)</f>
        <v>30102IMPLANTAÇÃO E COFINANCIAMENTO DO PROGRAMA FAMILIA ACOLHEDORA</v>
      </c>
      <c r="V1198" s="162" t="str">
        <f aca="false">VLOOKUP(U1198,PRODUTOS!N:O,2,0)</f>
        <v>IMPLANTAÇÃO E COFINANCIAMENTO DO PROGRAMA FAMILIA ACOLHEDORA</v>
      </c>
      <c r="W1198" s="162" t="str">
        <f aca="false">VLOOKUP(U1198,PRODUTOS!N:Q,3,0)</f>
        <v>FAMÍLIAS</v>
      </c>
      <c r="X1198" s="162" t="n">
        <f aca="false">VLOOKUP(U1198,PRODUTOS!N:Q,4,0)</f>
        <v>100</v>
      </c>
      <c r="Y1198" s="165" t="n">
        <f aca="false">X1198/T1198</f>
        <v>0.4</v>
      </c>
      <c r="Z1198" s="162"/>
      <c r="AA1198" s="162"/>
      <c r="AB1198" s="162"/>
    </row>
    <row r="1199" customFormat="false" ht="15" hidden="false" customHeight="false" outlineLevel="0" collapsed="false">
      <c r="A1199" s="43" t="n">
        <v>4</v>
      </c>
      <c r="B1199" s="1" t="s">
        <v>2244</v>
      </c>
      <c r="C1199" s="1" t="n">
        <v>2633</v>
      </c>
      <c r="D1199" s="1" t="n">
        <v>30102</v>
      </c>
      <c r="E1199" s="114" t="s">
        <v>2227</v>
      </c>
      <c r="F1199" s="162" t="n">
        <v>23800000</v>
      </c>
      <c r="G1199" s="0" t="s">
        <v>2248</v>
      </c>
      <c r="H1199" s="163" t="n">
        <v>6</v>
      </c>
      <c r="I1199" s="162"/>
      <c r="J1199" s="0"/>
      <c r="K1199" s="0"/>
      <c r="L1199" s="0"/>
      <c r="M1199" s="0"/>
      <c r="N1199" s="0"/>
      <c r="P1199" s="0"/>
      <c r="T1199" s="162" t="n">
        <f aca="false">SUM(H1199:S1199)</f>
        <v>6</v>
      </c>
      <c r="U1199" s="164" t="str">
        <f aca="false">CONCATENATE(D1199,G1199)</f>
        <v>30102IMPLANTAÇÃO E MANUTENÇÃO DE NOVAS UNIDADES DE ATENDIMENTO DE ALTA COMPLEXIDADE : 03 CASAS LARES, 02 UNIDADES DE REPÚBLICAS E 01 UNIDADE DE CASA DE PASSAGEM</v>
      </c>
      <c r="V1199" s="162" t="str">
        <f aca="false">VLOOKUP(U1199,PRODUTOS!N:O,2,0)</f>
        <v>IMPLANTAÇÃO E MANUTENÇÃO DE NOVAS UNIDADES DE ATENDIMENTO DE ALTA COMPLEXIDADE : 03 CASAS LARES, 02 UNIDADES DE REPÚBLICAS E 01 UNIDADE DE CASA DE PASSAGEM</v>
      </c>
      <c r="W1199" s="162" t="str">
        <f aca="false">VLOOKUP(U1199,PRODUTOS!N:Q,3,0)</f>
        <v>UNIDADE</v>
      </c>
      <c r="X1199" s="162" t="n">
        <f aca="false">VLOOKUP(U1199,PRODUTOS!N:Q,4,0)</f>
        <v>6</v>
      </c>
      <c r="Y1199" s="165" t="n">
        <f aca="false">X1199/T1199</f>
        <v>1</v>
      </c>
      <c r="Z1199" s="162"/>
      <c r="AA1199" s="162"/>
      <c r="AB1199" s="162"/>
    </row>
    <row r="1200" customFormat="false" ht="15" hidden="false" customHeight="false" outlineLevel="0" collapsed="false">
      <c r="A1200" s="43" t="n">
        <v>4</v>
      </c>
      <c r="B1200" s="1" t="s">
        <v>2244</v>
      </c>
      <c r="C1200" s="1" t="n">
        <v>2633</v>
      </c>
      <c r="D1200" s="1" t="n">
        <v>30102</v>
      </c>
      <c r="E1200" s="114" t="s">
        <v>2227</v>
      </c>
      <c r="F1200" s="162" t="n">
        <v>23800000</v>
      </c>
      <c r="G1200" s="0" t="s">
        <v>2249</v>
      </c>
      <c r="H1200" s="163" t="n">
        <v>7</v>
      </c>
      <c r="I1200" s="162"/>
      <c r="J1200" s="0"/>
      <c r="K1200" s="0"/>
      <c r="L1200" s="0"/>
      <c r="M1200" s="0"/>
      <c r="N1200" s="0"/>
      <c r="P1200" s="0"/>
      <c r="T1200" s="162" t="n">
        <f aca="false">SUM(H1200:S1200)</f>
        <v>7</v>
      </c>
      <c r="U1200" s="164" t="str">
        <f aca="false">CONCATENATE(D1200,G1200)</f>
        <v>30102MANUTENÇÃO DAS UNIDADES DE ATENDIMENTO E ACOLHIMENTO DE ALTA COMPLEXIDADE DE PROTEÇÃO SOCIAL ESPECIAL E DE ALTA COMPLEXIDADE EXISTENTES</v>
      </c>
      <c r="V1200" s="162" t="str">
        <f aca="false">VLOOKUP(U1200,PRODUTOS!N:O,2,0)</f>
        <v>MANUTENÇÃO DAS UNIDADES DE ATENDIMENTO E ACOLHIMENTO DE ALTA COMPLEXIDADE DE PROTEÇÃO SOCIAL ESPECIAL E DE ALTA COMPLEXIDADE EXISTENTES</v>
      </c>
      <c r="W1200" s="162" t="str">
        <f aca="false">VLOOKUP(U1200,PRODUTOS!N:Q,3,0)</f>
        <v>UNIDADE</v>
      </c>
      <c r="X1200" s="162" t="n">
        <f aca="false">VLOOKUP(U1200,PRODUTOS!N:Q,4,0)</f>
        <v>7</v>
      </c>
      <c r="Y1200" s="165" t="n">
        <f aca="false">X1200/T1200</f>
        <v>1</v>
      </c>
      <c r="Z1200" s="162"/>
      <c r="AA1200" s="162"/>
      <c r="AB1200" s="162"/>
    </row>
    <row r="1201" customFormat="false" ht="15" hidden="false" customHeight="false" outlineLevel="0" collapsed="false">
      <c r="A1201" s="43" t="n">
        <v>4</v>
      </c>
      <c r="B1201" s="1" t="s">
        <v>2244</v>
      </c>
      <c r="C1201" s="1" t="n">
        <v>2633</v>
      </c>
      <c r="D1201" s="1" t="n">
        <v>30102</v>
      </c>
      <c r="E1201" s="114" t="s">
        <v>2227</v>
      </c>
      <c r="F1201" s="162" t="n">
        <v>23800000</v>
      </c>
      <c r="G1201" s="0" t="s">
        <v>2250</v>
      </c>
      <c r="H1201" s="163" t="n">
        <v>1</v>
      </c>
      <c r="I1201" s="162"/>
      <c r="J1201" s="0"/>
      <c r="K1201" s="0"/>
      <c r="L1201" s="0"/>
      <c r="M1201" s="0"/>
      <c r="N1201" s="0"/>
      <c r="P1201" s="0"/>
      <c r="T1201" s="162" t="n">
        <f aca="false">SUM(H1201:S1201)</f>
        <v>1</v>
      </c>
      <c r="U1201" s="164" t="str">
        <f aca="false">CONCATENATE(D1201,G1201)</f>
        <v>30102MANUTENÇÃO DO CENTRO DE REFERENCIA PARA O ENFRENTAMENTO A VIOLÊNCIA CONTRA A PESSOA IDOSA - CEVI</v>
      </c>
      <c r="V1201" s="162" t="str">
        <f aca="false">VLOOKUP(U1201,PRODUTOS!N:O,2,0)</f>
        <v>MANUTENÇÃO DO CENTRO DE REFERENCIA PARA O ENFRENTAMENTO A VIOLÊNCIA CONTRA A PESSOA IDOSA - CEVI</v>
      </c>
      <c r="W1201" s="162" t="str">
        <f aca="false">VLOOKUP(U1201,PRODUTOS!N:Q,3,0)</f>
        <v>CENTROS</v>
      </c>
      <c r="X1201" s="162" t="n">
        <f aca="false">VLOOKUP(U1201,PRODUTOS!N:Q,4,0)</f>
        <v>1</v>
      </c>
      <c r="Y1201" s="165" t="n">
        <f aca="false">X1201/T1201</f>
        <v>1</v>
      </c>
      <c r="Z1201" s="162"/>
      <c r="AA1201" s="162"/>
      <c r="AB1201" s="162"/>
    </row>
    <row r="1202" customFormat="false" ht="15" hidden="false" customHeight="false" outlineLevel="0" collapsed="false">
      <c r="A1202" s="43" t="n">
        <v>4</v>
      </c>
      <c r="B1202" s="1" t="s">
        <v>2244</v>
      </c>
      <c r="C1202" s="1" t="n">
        <v>2633</v>
      </c>
      <c r="D1202" s="1" t="n">
        <v>30102</v>
      </c>
      <c r="E1202" s="114" t="s">
        <v>2227</v>
      </c>
      <c r="F1202" s="162" t="n">
        <v>23800000</v>
      </c>
      <c r="G1202" s="0" t="s">
        <v>2251</v>
      </c>
      <c r="H1202" s="163" t="n">
        <v>100</v>
      </c>
      <c r="I1202" s="162"/>
      <c r="J1202" s="0"/>
      <c r="K1202" s="0"/>
      <c r="L1202" s="0"/>
      <c r="M1202" s="0"/>
      <c r="N1202" s="0"/>
      <c r="P1202" s="0"/>
      <c r="T1202" s="162" t="n">
        <f aca="false">SUM(H1202:S1202)</f>
        <v>100</v>
      </c>
      <c r="U1202" s="164" t="str">
        <f aca="false">CONCATENATE(D1202,G1202)</f>
        <v>30102REFORMA, AMPLIAÇÃO,MANUTENÇÃO E ADEQUAÇÃO DAS INFRAESTRUTURA FÍSICA DAS UNIDADES DE ACOLHIMENTO E ABRIGAMENTO PARA SEGMENTOS VULNERÁVEIS - IDOSOS, CRIANÇAS E ADOLESCENTES, MULHERES - CONFORME ORIENTAÇÕES TÉCNICAS</v>
      </c>
      <c r="V1202" s="162" t="str">
        <f aca="false">VLOOKUP(U1202,PRODUTOS!N:O,2,0)</f>
        <v>REFORMA, AMPLIAÇÃO,MANUTENÇÃO E ADEQUAÇÃO DAS INFRAESTRUTURA FÍSICA DAS UNIDADES DE ACOLHIMENTO E ABRIGAMENTO PARA SEGMENTOS VULNERÁVEIS - IDOSOS, CRIANÇAS E ADOLESCENTES, MULHERES - CONFORME ORIENTAÇÕES TÉCNICAS</v>
      </c>
      <c r="W1202" s="162" t="str">
        <f aca="false">VLOOKUP(U1202,PRODUTOS!N:Q,3,0)</f>
        <v>% EXECUTADO</v>
      </c>
      <c r="X1202" s="162" t="n">
        <f aca="false">VLOOKUP(U1202,PRODUTOS!N:Q,4,0)</f>
        <v>25</v>
      </c>
      <c r="Y1202" s="165" t="n">
        <f aca="false">X1202/T1202</f>
        <v>0.25</v>
      </c>
      <c r="Z1202" s="162"/>
      <c r="AA1202" s="162"/>
      <c r="AB1202" s="162"/>
    </row>
    <row r="1203" customFormat="false" ht="15" hidden="false" customHeight="false" outlineLevel="0" collapsed="false">
      <c r="A1203" s="43" t="n">
        <v>4</v>
      </c>
      <c r="B1203" s="1" t="s">
        <v>2228</v>
      </c>
      <c r="C1203" s="1" t="n">
        <v>2682</v>
      </c>
      <c r="D1203" s="1" t="n">
        <v>30102</v>
      </c>
      <c r="E1203" s="114" t="s">
        <v>2227</v>
      </c>
      <c r="F1203" s="162" t="n">
        <v>10200000</v>
      </c>
      <c r="G1203" s="0" t="s">
        <v>2229</v>
      </c>
      <c r="H1203" s="163" t="n">
        <v>100</v>
      </c>
      <c r="I1203" s="162"/>
      <c r="J1203" s="0"/>
      <c r="K1203" s="0"/>
      <c r="L1203" s="0"/>
      <c r="M1203" s="0"/>
      <c r="N1203" s="0"/>
      <c r="P1203" s="0"/>
      <c r="T1203" s="162" t="n">
        <f aca="false">SUM(H1203:S1203)</f>
        <v>100</v>
      </c>
      <c r="U1203" s="164" t="str">
        <f aca="false">CONCATENATE(D1203,G1203)</f>
        <v>30102IMPLEMENTAÇÃO DO PLANO ESTADUAL DE EDUCAÇÃO PERMANENTE PARA TRABALHADORES DO SUAS, GESTORES E CONSELHEIROS</v>
      </c>
      <c r="V1203" s="162" t="str">
        <f aca="false">VLOOKUP(U1203,PRODUTOS!N:O,2,0)</f>
        <v>IMPLEMENTAÇÃO DO PLANO ESTADUAL DE EDUCAÇÃO PERMANENTE PARA TRABALHADORES DO SUAS, GESTORES E CONSELHEIROS</v>
      </c>
      <c r="W1203" s="162" t="str">
        <f aca="false">VLOOKUP(U1203,PRODUTOS!N:Q,3,0)</f>
        <v>% EXECUTADO</v>
      </c>
      <c r="X1203" s="162" t="n">
        <f aca="false">VLOOKUP(U1203,PRODUTOS!N:Q,4,0)</f>
        <v>50</v>
      </c>
      <c r="Y1203" s="165" t="n">
        <f aca="false">X1203/T1203</f>
        <v>0.5</v>
      </c>
      <c r="Z1203" s="162"/>
      <c r="AA1203" s="162"/>
      <c r="AB1203" s="162"/>
    </row>
    <row r="1204" customFormat="false" ht="15" hidden="false" customHeight="false" outlineLevel="0" collapsed="false">
      <c r="A1204" s="43" t="n">
        <v>4</v>
      </c>
      <c r="B1204" s="1" t="s">
        <v>2228</v>
      </c>
      <c r="C1204" s="1" t="n">
        <v>2682</v>
      </c>
      <c r="D1204" s="1" t="n">
        <v>30102</v>
      </c>
      <c r="E1204" s="114" t="s">
        <v>2227</v>
      </c>
      <c r="F1204" s="162" t="n">
        <v>10200000</v>
      </c>
      <c r="G1204" s="0" t="s">
        <v>2260</v>
      </c>
      <c r="H1204" s="163" t="n">
        <v>100</v>
      </c>
      <c r="I1204" s="162"/>
      <c r="J1204" s="0"/>
      <c r="K1204" s="0"/>
      <c r="L1204" s="0"/>
      <c r="M1204" s="0"/>
      <c r="N1204" s="0"/>
      <c r="P1204" s="0"/>
      <c r="T1204" s="162" t="n">
        <f aca="false">SUM(H1204:S1204)</f>
        <v>100</v>
      </c>
      <c r="U1204" s="164" t="str">
        <f aca="false">CONCATENATE(D1204,G1204)</f>
        <v>30102IMPLEMENTACÃO DOS PLANOS ESTADUAIS DE ENFRENTAMENTO AS SITUAÇÕES DE VIOLAÇÃO DE DIREITOS</v>
      </c>
      <c r="V1204" s="162" t="str">
        <f aca="false">VLOOKUP(U1204,PRODUTOS!N:O,2,0)</f>
        <v>IMPLEMENTACÃO DOS PLANOS ESTADUAIS DE ENFRENTAMENTO AS SITUAÇÕES DE VIOLAÇÃO DE DIREITOS</v>
      </c>
      <c r="W1204" s="162" t="str">
        <f aca="false">VLOOKUP(U1204,PRODUTOS!N:Q,3,0)</f>
        <v>PERCENTUAL</v>
      </c>
      <c r="X1204" s="162" t="n">
        <f aca="false">VLOOKUP(U1204,PRODUTOS!N:Q,4,0)</f>
        <v>25</v>
      </c>
      <c r="Y1204" s="165" t="n">
        <f aca="false">X1204/T1204</f>
        <v>0.25</v>
      </c>
      <c r="Z1204" s="162"/>
      <c r="AA1204" s="162"/>
      <c r="AB1204" s="162"/>
    </row>
    <row r="1205" customFormat="false" ht="15" hidden="false" customHeight="false" outlineLevel="0" collapsed="false">
      <c r="A1205" s="43" t="n">
        <v>4</v>
      </c>
      <c r="B1205" s="1" t="s">
        <v>2228</v>
      </c>
      <c r="C1205" s="1" t="n">
        <v>2682</v>
      </c>
      <c r="D1205" s="1" t="n">
        <v>30102</v>
      </c>
      <c r="E1205" s="114" t="s">
        <v>2227</v>
      </c>
      <c r="F1205" s="162" t="n">
        <v>10200000</v>
      </c>
      <c r="G1205" s="0" t="s">
        <v>2230</v>
      </c>
      <c r="H1205" s="163" t="n">
        <v>224</v>
      </c>
      <c r="I1205" s="162"/>
      <c r="J1205" s="0"/>
      <c r="K1205" s="0"/>
      <c r="L1205" s="0"/>
      <c r="M1205" s="0"/>
      <c r="N1205" s="0"/>
      <c r="P1205" s="0"/>
      <c r="T1205" s="162" t="n">
        <f aca="false">SUM(H1205:S1205)</f>
        <v>224</v>
      </c>
      <c r="U1205" s="164" t="str">
        <f aca="false">CONCATENATE(D1205,G1205)</f>
        <v>30102MONITORAMENTO E ASSESSORAMENTO OS MUNICÍPIOS NO ÂMBITO DO SUAS</v>
      </c>
      <c r="V1205" s="162" t="str">
        <f aca="false">VLOOKUP(U1205,PRODUTOS!N:O,2,0)</f>
        <v>MONITORAMENTO E ASSESSORAMENTO OS MUNICÍPIOS NO ÂMBITO DO SUAS</v>
      </c>
      <c r="W1205" s="162" t="str">
        <f aca="false">VLOOKUP(U1205,PRODUTOS!N:Q,3,0)</f>
        <v>MUNICÍPIOS</v>
      </c>
      <c r="X1205" s="162" t="n">
        <f aca="false">VLOOKUP(U1205,PRODUTOS!N:Q,4,0)</f>
        <v>50</v>
      </c>
      <c r="Y1205" s="165" t="n">
        <f aca="false">X1205/T1205</f>
        <v>0.223214285714286</v>
      </c>
      <c r="Z1205" s="162"/>
      <c r="AA1205" s="162"/>
      <c r="AB1205" s="162"/>
    </row>
    <row r="1206" customFormat="false" ht="15" hidden="false" customHeight="false" outlineLevel="0" collapsed="false">
      <c r="A1206" s="43" t="n">
        <v>4</v>
      </c>
      <c r="B1206" s="1" t="s">
        <v>2228</v>
      </c>
      <c r="C1206" s="1" t="n">
        <v>2682</v>
      </c>
      <c r="D1206" s="1" t="n">
        <v>30102</v>
      </c>
      <c r="E1206" s="114" t="s">
        <v>2227</v>
      </c>
      <c r="F1206" s="162" t="n">
        <v>10200000</v>
      </c>
      <c r="G1206" s="0" t="s">
        <v>2259</v>
      </c>
      <c r="H1206" s="163" t="n">
        <v>100</v>
      </c>
      <c r="I1206" s="162"/>
      <c r="J1206" s="0"/>
      <c r="K1206" s="0"/>
      <c r="L1206" s="0"/>
      <c r="M1206" s="0"/>
      <c r="N1206" s="0"/>
      <c r="P1206" s="0"/>
      <c r="T1206" s="162" t="n">
        <f aca="false">SUM(H1206:S1206)</f>
        <v>100</v>
      </c>
      <c r="U1206" s="164" t="str">
        <f aca="false">CONCATENATE(D1206,G1206)</f>
        <v>30102IMPLANTAÇÃO, IMPLEMENTAÇÃO E MANUTENÇÃO DO SISTEMA ESTADUAL DE INFORMAÇÃO, MONITORAMENTO E AVALIAÇÃO COM VISTAS À PRODUÇÃO DE INSTRUMENTOS PARA DIAGNÓSTICO DAS SITUAÇÕES E DISSEMINAÇÃO DE VULNERABILIDADE, RISCO E VIOLAÇÃO DE DIREITOS, DE DADOS ACERCA DO BENEFÍCIOS, PROGRAMAS, PROJETOS E SERVIÇOS SOCIOASSISTENCIAIS NO ÂMBITO DO SUAS</v>
      </c>
      <c r="V1206" s="162" t="str">
        <f aca="false">VLOOKUP(U1206,PRODUTOS!N:O,2,0)</f>
        <v>IMPLANTAÇÃO, IMPLEMENTAÇÃO E MANUTENÇÃO DO SISTEMA ESTADUAL DE INFORMAÇÃO, MONITORAMENTO E AVALIAÇÃO COM VISTAS À PRODUÇÃO DE INSTRUMENTOS PARA DIAGNÓSTICO DAS SITUAÇÕES E DISSEMINAÇÃO DE VULNERABILIDADE, RISCO E VIOLAÇÃO DE DIREITOS, DE DADOS ACERCA DO BENEFÍCIOS, PROGRAMAS, PROJETOS E SERVIÇOS SOCIOASSISTENCIAIS NO ÂMBITO DO SUAS</v>
      </c>
      <c r="W1206" s="162" t="str">
        <f aca="false">VLOOKUP(U1206,PRODUTOS!N:Q,3,0)</f>
        <v>% EXECUTADO</v>
      </c>
      <c r="X1206" s="162" t="n">
        <f aca="false">VLOOKUP(U1206,PRODUTOS!N:Q,4,0)</f>
        <v>100</v>
      </c>
      <c r="Y1206" s="165" t="n">
        <f aca="false">X1206/T1206</f>
        <v>1</v>
      </c>
      <c r="Z1206" s="162"/>
      <c r="AA1206" s="162"/>
      <c r="AB1206" s="162"/>
    </row>
    <row r="1207" customFormat="false" ht="15" hidden="false" customHeight="false" outlineLevel="0" collapsed="false">
      <c r="A1207" s="43" t="n">
        <v>4</v>
      </c>
      <c r="B1207" s="1" t="s">
        <v>2228</v>
      </c>
      <c r="C1207" s="1" t="n">
        <v>2682</v>
      </c>
      <c r="D1207" s="1" t="n">
        <v>30102</v>
      </c>
      <c r="E1207" s="114" t="s">
        <v>2227</v>
      </c>
      <c r="F1207" s="162" t="n">
        <v>10200000</v>
      </c>
      <c r="G1207" s="0" t="s">
        <v>2261</v>
      </c>
      <c r="H1207" s="163" t="n">
        <v>40</v>
      </c>
      <c r="I1207" s="162"/>
      <c r="J1207" s="0"/>
      <c r="K1207" s="0"/>
      <c r="L1207" s="0"/>
      <c r="M1207" s="0"/>
      <c r="N1207" s="0"/>
      <c r="P1207" s="0"/>
      <c r="T1207" s="162" t="n">
        <f aca="false">SUM(H1207:S1207)</f>
        <v>40</v>
      </c>
      <c r="U1207" s="164" t="str">
        <f aca="false">CONCATENATE(D1207,G1207)</f>
        <v>30102PROMOÇÃO DE SEMINÁRIOS E FÓRUNS REGIONALIZADOS DE DISCUSSÃO DA ASSISTÊNCIA SOCIAL NO TERRITÓRIO ESTADUAL, ENVOLVENDO AS ENTIDADES QUE COMPÕEM A REDE SOCIOASSISTENCIAL</v>
      </c>
      <c r="V1207" s="162" t="str">
        <f aca="false">VLOOKUP(U1207,PRODUTOS!N:O,2,0)</f>
        <v>PROMOÇÃO DE SEMINÁRIOS E FÓRUNS REGIONALIZADOS DE DISCUSSÃO DA ASSISTÊNCIA SOCIAL NO TERRITÓRIO ESTADUAL, ENVOLVENDO AS ENTIDADES QUE COMPÕEM A REDE SOCIOASSISTENCIAL</v>
      </c>
      <c r="W1207" s="162" t="str">
        <f aca="false">VLOOKUP(U1207,PRODUTOS!N:Q,3,0)</f>
        <v>CAPACITAÇÃO</v>
      </c>
      <c r="X1207" s="162" t="n">
        <f aca="false">VLOOKUP(U1207,PRODUTOS!N:Q,4,0)</f>
        <v>15</v>
      </c>
      <c r="Y1207" s="165" t="n">
        <f aca="false">X1207/T1207</f>
        <v>0.375</v>
      </c>
      <c r="Z1207" s="162"/>
      <c r="AA1207" s="162"/>
      <c r="AB1207" s="162"/>
    </row>
    <row r="1208" customFormat="false" ht="15" hidden="false" customHeight="false" outlineLevel="0" collapsed="false">
      <c r="A1208" s="43" t="n">
        <v>4</v>
      </c>
      <c r="B1208" s="1" t="s">
        <v>2233</v>
      </c>
      <c r="C1208" s="1" t="n">
        <v>2714</v>
      </c>
      <c r="D1208" s="1" t="n">
        <v>30102</v>
      </c>
      <c r="E1208" s="114" t="s">
        <v>2227</v>
      </c>
      <c r="F1208" s="162" t="n">
        <v>500000</v>
      </c>
      <c r="G1208" s="0" t="s">
        <v>2234</v>
      </c>
      <c r="H1208" s="163" t="n">
        <v>224</v>
      </c>
      <c r="I1208" s="162"/>
      <c r="J1208" s="0"/>
      <c r="K1208" s="0"/>
      <c r="L1208" s="0"/>
      <c r="M1208" s="0"/>
      <c r="N1208" s="0"/>
      <c r="P1208" s="0"/>
      <c r="T1208" s="162" t="n">
        <f aca="false">SUM(H1208:S1208)</f>
        <v>224</v>
      </c>
      <c r="U1208" s="164" t="str">
        <f aca="false">CONCATENATE(D1208,G1208)</f>
        <v>30102APOIO E FORTALECIMENTO A REDE DE PROTEÇÃO DA CRIANÇA E ADOLESCENTE RELATIVA AO ENFRENTAMENTO À VIOLENCIA, AO ABUSO E EXPLORAÇÃO SEXUAL INFANTO-JUVENIL;</v>
      </c>
      <c r="V1208" s="162" t="str">
        <f aca="false">VLOOKUP(U1208,PRODUTOS!N:O,2,0)</f>
        <v>APOIO E FORTALECIMENTO A REDE DE PROTEÇÃO DA CRIANÇA E ADOLESCENTE RELATIVA AO ENFRENTAMENTO À VIOLENCIA, AO ABUSO E EXPLORAÇÃO SEXUAL INFANTO-JUVENIL;</v>
      </c>
      <c r="W1208" s="162" t="str">
        <f aca="false">VLOOKUP(U1208,PRODUTOS!N:Q,3,0)</f>
        <v>MUNICÍPIOS</v>
      </c>
      <c r="X1208" s="162" t="n">
        <f aca="false">VLOOKUP(U1208,PRODUTOS!N:Q,4,0)</f>
        <v>56</v>
      </c>
      <c r="Y1208" s="165" t="n">
        <f aca="false">X1208/T1208</f>
        <v>0.25</v>
      </c>
      <c r="Z1208" s="162"/>
      <c r="AA1208" s="162"/>
      <c r="AB1208" s="162"/>
    </row>
    <row r="1209" customFormat="false" ht="15" hidden="false" customHeight="false" outlineLevel="0" collapsed="false">
      <c r="A1209" s="43" t="n">
        <v>4</v>
      </c>
      <c r="B1209" s="1" t="s">
        <v>2233</v>
      </c>
      <c r="C1209" s="1" t="n">
        <v>2714</v>
      </c>
      <c r="D1209" s="1" t="n">
        <v>30102</v>
      </c>
      <c r="E1209" s="114" t="s">
        <v>2227</v>
      </c>
      <c r="F1209" s="162" t="n">
        <v>500000</v>
      </c>
      <c r="G1209" s="0" t="s">
        <v>2253</v>
      </c>
      <c r="H1209" s="163" t="n">
        <v>224</v>
      </c>
      <c r="I1209" s="162"/>
      <c r="J1209" s="0"/>
      <c r="K1209" s="0"/>
      <c r="L1209" s="0"/>
      <c r="M1209" s="0"/>
      <c r="N1209" s="0"/>
      <c r="P1209" s="0"/>
      <c r="T1209" s="162" t="n">
        <f aca="false">SUM(H1209:S1209)</f>
        <v>224</v>
      </c>
      <c r="U1209" s="164" t="str">
        <f aca="false">CONCATENATE(D1209,G1209)</f>
        <v>30102MOBILIZAÇÃO E CAPACITAÇÃO DE GESTORES MUNICIPAIS DA ASSISTÊNCIA SOCIAL E ATORES SOCIAIS PARA DESENVOLVIMENTO DE AÇÕES DE ENFRENTAMENTO AO TRABALHO INFANTIL NO ESTADO</v>
      </c>
      <c r="V1209" s="162" t="str">
        <f aca="false">VLOOKUP(U1209,PRODUTOS!N:O,2,0)</f>
        <v>MOBILIZAÇÃO E CAPACITAÇÃO DE GESTORES MUNICIPAIS DA ASSISTÊNCIA SOCIAL E ATORES SOCIAIS PARA DESENVOLVIMENTO DE AÇÕES DE ENFRENTAMENTO AO TRABALHO INFANTIL NO ESTADO</v>
      </c>
      <c r="W1209" s="162" t="str">
        <f aca="false">VLOOKUP(U1209,PRODUTOS!N:Q,3,0)</f>
        <v>GESTOR</v>
      </c>
      <c r="X1209" s="162" t="n">
        <f aca="false">VLOOKUP(U1209,PRODUTOS!N:Q,4,0)</f>
        <v>56</v>
      </c>
      <c r="Y1209" s="165" t="n">
        <f aca="false">X1209/T1209</f>
        <v>0.25</v>
      </c>
      <c r="Z1209" s="162"/>
      <c r="AA1209" s="162"/>
      <c r="AB1209" s="162"/>
    </row>
    <row r="1210" customFormat="false" ht="15" hidden="false" customHeight="false" outlineLevel="0" collapsed="false">
      <c r="A1210" s="43" t="n">
        <v>4</v>
      </c>
      <c r="B1210" s="1" t="s">
        <v>2233</v>
      </c>
      <c r="C1210" s="1" t="n">
        <v>2714</v>
      </c>
      <c r="D1210" s="1" t="n">
        <v>30102</v>
      </c>
      <c r="E1210" s="114" t="s">
        <v>2227</v>
      </c>
      <c r="F1210" s="162" t="n">
        <v>500000</v>
      </c>
      <c r="G1210" s="0" t="s">
        <v>2255</v>
      </c>
      <c r="H1210" s="163" t="n">
        <v>224</v>
      </c>
      <c r="I1210" s="162"/>
      <c r="J1210" s="0"/>
      <c r="K1210" s="0"/>
      <c r="L1210" s="0"/>
      <c r="M1210" s="0"/>
      <c r="N1210" s="0"/>
      <c r="P1210" s="0"/>
      <c r="T1210" s="162" t="n">
        <f aca="false">SUM(H1210:S1210)</f>
        <v>224</v>
      </c>
      <c r="U1210" s="164" t="str">
        <f aca="false">CONCATENATE(D1210,G1210)</f>
        <v>30102PROMOÇÃO DE AÇÕES ESTRATEGICAS VOLTADAS À PREVENÇÃO E O ENFRENTAMENTO A SITUAÇÃO DE TRABALHO INFANTIL</v>
      </c>
      <c r="V1210" s="162" t="str">
        <f aca="false">VLOOKUP(U1210,PRODUTOS!N:O,2,0)</f>
        <v>PROMOÇÃO DE AÇÕES ESTRATEGICAS VOLTADAS À PREVENÇÃO E O ENFRENTAMENTO A SITUAÇÃO DE TRABALHO INFANTIL</v>
      </c>
      <c r="W1210" s="162" t="str">
        <f aca="false">VLOOKUP(U1210,PRODUTOS!N:Q,3,0)</f>
        <v>ATIVIDADES</v>
      </c>
      <c r="X1210" s="162" t="n">
        <f aca="false">VLOOKUP(U1210,PRODUTOS!N:Q,4,0)</f>
        <v>50</v>
      </c>
      <c r="Y1210" s="165" t="n">
        <f aca="false">X1210/T1210</f>
        <v>0.223214285714286</v>
      </c>
      <c r="Z1210" s="162"/>
      <c r="AA1210" s="162"/>
      <c r="AB1210" s="162"/>
    </row>
    <row r="1211" customFormat="false" ht="15" hidden="false" customHeight="false" outlineLevel="0" collapsed="false">
      <c r="A1211" s="43" t="n">
        <v>4</v>
      </c>
      <c r="B1211" s="1" t="s">
        <v>2264</v>
      </c>
      <c r="C1211" s="1" t="n">
        <v>2729</v>
      </c>
      <c r="D1211" s="1" t="n">
        <v>30104</v>
      </c>
      <c r="E1211" s="114" t="s">
        <v>2263</v>
      </c>
      <c r="F1211" s="162" t="n">
        <v>34000000</v>
      </c>
      <c r="G1211" s="0" t="s">
        <v>2265</v>
      </c>
      <c r="H1211" s="163" t="n">
        <v>2</v>
      </c>
      <c r="I1211" s="162"/>
      <c r="J1211" s="0"/>
      <c r="K1211" s="0"/>
      <c r="L1211" s="0"/>
      <c r="M1211" s="0"/>
      <c r="N1211" s="0"/>
      <c r="P1211" s="0"/>
      <c r="T1211" s="162" t="n">
        <f aca="false">SUM(H1211:S1211)</f>
        <v>2</v>
      </c>
      <c r="U1211" s="164" t="str">
        <f aca="false">CONCATENATE(D1211,G1211)</f>
        <v>30104CONSTRUÇÃO DE CENTROS SOCIOEDUCATIVO DE INTERNAÇÃO MASCULINO E FEMININO</v>
      </c>
      <c r="V1211" s="162" t="str">
        <f aca="false">VLOOKUP(U1211,PRODUTOS!N:O,2,0)</f>
        <v>CONSTRUÇÃO DE CENTROS SOCIOEDUCATIVO DE INTERNAÇÃO MASCULINO E FEMININO</v>
      </c>
      <c r="W1211" s="162" t="str">
        <f aca="false">VLOOKUP(U1211,PRODUTOS!N:Q,3,0)</f>
        <v>CENTROS</v>
      </c>
      <c r="X1211" s="162" t="n">
        <f aca="false">VLOOKUP(U1211,PRODUTOS!N:Q,4,0)</f>
        <v>1</v>
      </c>
      <c r="Y1211" s="165" t="n">
        <f aca="false">X1211/T1211</f>
        <v>0.5</v>
      </c>
      <c r="Z1211" s="162"/>
      <c r="AA1211" s="162"/>
      <c r="AB1211" s="162"/>
    </row>
    <row r="1212" customFormat="false" ht="15" hidden="false" customHeight="false" outlineLevel="0" collapsed="false">
      <c r="A1212" s="43" t="n">
        <v>4</v>
      </c>
      <c r="B1212" s="1" t="s">
        <v>2264</v>
      </c>
      <c r="C1212" s="1" t="n">
        <v>2729</v>
      </c>
      <c r="D1212" s="1" t="n">
        <v>30104</v>
      </c>
      <c r="E1212" s="114" t="s">
        <v>2263</v>
      </c>
      <c r="F1212" s="162" t="n">
        <v>34000000</v>
      </c>
      <c r="G1212" s="0" t="s">
        <v>2266</v>
      </c>
      <c r="H1212" s="163" t="n">
        <v>1</v>
      </c>
      <c r="I1212" s="162"/>
      <c r="J1212" s="0"/>
      <c r="K1212" s="0"/>
      <c r="L1212" s="0"/>
      <c r="M1212" s="0"/>
      <c r="N1212" s="0"/>
      <c r="P1212" s="0"/>
      <c r="T1212" s="162" t="n">
        <f aca="false">SUM(H1212:S1212)</f>
        <v>1</v>
      </c>
      <c r="U1212" s="164" t="str">
        <f aca="false">CONCATENATE(D1212,G1212)</f>
        <v>30104IMPLANTAÇÃO DE ESCOLA ESTADUAL CONFORME ORIENTAÇÕES DO SINASE</v>
      </c>
      <c r="V1212" s="162" t="str">
        <f aca="false">VLOOKUP(U1212,PRODUTOS!N:O,2,0)</f>
        <v>IMPLANTAÇÃO DE ESCOLA ESTADUAL CONFORME ORIENTAÇÕES DO SINASE</v>
      </c>
      <c r="W1212" s="162" t="str">
        <f aca="false">VLOOKUP(U1212,PRODUTOS!N:Q,3,0)</f>
        <v>ESCOLA</v>
      </c>
      <c r="X1212" s="162" t="n">
        <f aca="false">VLOOKUP(U1212,PRODUTOS!N:Q,4,0)</f>
        <v>1</v>
      </c>
      <c r="Y1212" s="165" t="n">
        <f aca="false">X1212/T1212</f>
        <v>1</v>
      </c>
      <c r="Z1212" s="162"/>
      <c r="AA1212" s="162"/>
      <c r="AB1212" s="162"/>
    </row>
    <row r="1213" customFormat="false" ht="15" hidden="false" customHeight="false" outlineLevel="0" collapsed="false">
      <c r="A1213" s="43" t="n">
        <v>4</v>
      </c>
      <c r="B1213" s="1" t="s">
        <v>2264</v>
      </c>
      <c r="C1213" s="1" t="n">
        <v>2729</v>
      </c>
      <c r="D1213" s="1" t="n">
        <v>30104</v>
      </c>
      <c r="E1213" s="114" t="s">
        <v>2263</v>
      </c>
      <c r="F1213" s="162" t="n">
        <v>34000000</v>
      </c>
      <c r="G1213" s="0" t="s">
        <v>2267</v>
      </c>
      <c r="H1213" s="163" t="n">
        <v>1</v>
      </c>
      <c r="I1213" s="162"/>
      <c r="J1213" s="0"/>
      <c r="K1213" s="0"/>
      <c r="L1213" s="0"/>
      <c r="M1213" s="0"/>
      <c r="N1213" s="0"/>
      <c r="P1213" s="0"/>
      <c r="T1213" s="162" t="n">
        <f aca="false">SUM(H1213:S1213)</f>
        <v>1</v>
      </c>
      <c r="U1213" s="164" t="str">
        <f aca="false">CONCATENATE(D1213,G1213)</f>
        <v>30104IMPLANTAÇÃO E IMPLEMENTAÇÃO DE NÚCLEOS DE PRÁTICAS RESTAURATIVAS, COM PROFISSIONAIS CAPACITADOS NAS MODALIDADES DE RESOLUÇÃO DE CONFLITOS</v>
      </c>
      <c r="V1213" s="162" t="str">
        <f aca="false">VLOOKUP(U1213,PRODUTOS!N:O,2,0)</f>
        <v>IMPLANTAÇÃO E IMPLEMENTAÇÃO DE NÚCLEOS DE PRÁTICAS RESTAURATIVAS, COM PROFISSIONAIS CAPACITADOS NAS MODALIDADES DE RESOLUÇÃO DE CONFLITOS</v>
      </c>
      <c r="W1213" s="162" t="str">
        <f aca="false">VLOOKUP(U1213,PRODUTOS!N:Q,3,0)</f>
        <v>UNIDADE</v>
      </c>
      <c r="X1213" s="162" t="n">
        <f aca="false">VLOOKUP(U1213,PRODUTOS!N:Q,4,0)</f>
        <v>1</v>
      </c>
      <c r="Y1213" s="165" t="n">
        <f aca="false">X1213/T1213</f>
        <v>1</v>
      </c>
      <c r="Z1213" s="162"/>
      <c r="AA1213" s="162"/>
      <c r="AB1213" s="162"/>
    </row>
    <row r="1214" customFormat="false" ht="15" hidden="false" customHeight="false" outlineLevel="0" collapsed="false">
      <c r="A1214" s="43" t="n">
        <v>4</v>
      </c>
      <c r="B1214" s="1" t="s">
        <v>2264</v>
      </c>
      <c r="C1214" s="1" t="n">
        <v>2729</v>
      </c>
      <c r="D1214" s="1" t="n">
        <v>30104</v>
      </c>
      <c r="E1214" s="114" t="s">
        <v>2263</v>
      </c>
      <c r="F1214" s="162" t="n">
        <v>34000000</v>
      </c>
      <c r="G1214" s="0" t="s">
        <v>2268</v>
      </c>
      <c r="H1214" s="166"/>
      <c r="I1214" s="162"/>
      <c r="J1214" s="0"/>
      <c r="K1214" s="0"/>
      <c r="L1214" s="162" t="n">
        <v>100</v>
      </c>
      <c r="M1214" s="0"/>
      <c r="N1214" s="0"/>
      <c r="P1214" s="0"/>
      <c r="T1214" s="162" t="n">
        <f aca="false">SUM(H1214:S1214)</f>
        <v>100</v>
      </c>
      <c r="U1214" s="164" t="str">
        <f aca="false">CONCATENATE(D1214,G1214)</f>
        <v>30104REFORMA E ESTRUTURAÇÃO FUNCIONAL DO CEDCA REALIZADO</v>
      </c>
      <c r="V1214" s="162" t="str">
        <f aca="false">VLOOKUP(U1214,PRODUTOS!N:O,2,0)</f>
        <v>REFORMA E ESTRUTURAÇÃO FUNCIONAL DO CEDCA REALIZADO</v>
      </c>
      <c r="W1214" s="162" t="str">
        <f aca="false">VLOOKUP(U1214,PRODUTOS!N:Q,3,0)</f>
        <v>% EXECUTADO</v>
      </c>
      <c r="X1214" s="162" t="n">
        <f aca="false">VLOOKUP(U1214,PRODUTOS!N:Q,4,0)</f>
        <v>40</v>
      </c>
      <c r="Y1214" s="165" t="n">
        <f aca="false">X1214/T1214</f>
        <v>0.4</v>
      </c>
      <c r="Z1214" s="162"/>
      <c r="AA1214" s="162"/>
      <c r="AB1214" s="162"/>
    </row>
    <row r="1215" customFormat="false" ht="15" hidden="false" customHeight="false" outlineLevel="0" collapsed="false">
      <c r="A1215" s="43" t="n">
        <v>4</v>
      </c>
      <c r="B1215" s="1" t="s">
        <v>2264</v>
      </c>
      <c r="C1215" s="1" t="n">
        <v>2729</v>
      </c>
      <c r="D1215" s="1" t="n">
        <v>30104</v>
      </c>
      <c r="E1215" s="114" t="s">
        <v>2263</v>
      </c>
      <c r="F1215" s="162" t="n">
        <v>34000000</v>
      </c>
      <c r="G1215" s="0" t="s">
        <v>2269</v>
      </c>
      <c r="H1215" s="163" t="n">
        <v>7</v>
      </c>
      <c r="I1215" s="162"/>
      <c r="J1215" s="0"/>
      <c r="K1215" s="0"/>
      <c r="L1215" s="0"/>
      <c r="M1215" s="0"/>
      <c r="N1215" s="0"/>
      <c r="P1215" s="0"/>
      <c r="T1215" s="162" t="n">
        <f aca="false">SUM(H1215:S1215)</f>
        <v>7</v>
      </c>
      <c r="U1215" s="164" t="str">
        <f aca="false">CONCATENATE(D1215,G1215)</f>
        <v>30104REFORMA E MANUTENÇÃO DAS ESTRUTURAS FÍSICAS DOS CENTROS SOCIOEDUCATIVOS EXISTENTES.</v>
      </c>
      <c r="V1215" s="162" t="str">
        <f aca="false">VLOOKUP(U1215,PRODUTOS!N:O,2,0)</f>
        <v>REFORMA E MANUTENÇÃO DAS ESTRUTURAS FÍSICAS DOS CENTROS SOCIOEDUCATIVOS EXISTENTES.</v>
      </c>
      <c r="W1215" s="162" t="str">
        <f aca="false">VLOOKUP(U1215,PRODUTOS!N:Q,3,0)</f>
        <v>CENTROS</v>
      </c>
      <c r="X1215" s="162" t="n">
        <f aca="false">VLOOKUP(U1215,PRODUTOS!N:Q,4,0)</f>
        <v>7</v>
      </c>
      <c r="Y1215" s="165" t="n">
        <f aca="false">X1215/T1215</f>
        <v>1</v>
      </c>
      <c r="Z1215" s="162"/>
      <c r="AA1215" s="162"/>
      <c r="AB1215" s="162"/>
    </row>
    <row r="1216" customFormat="false" ht="15" hidden="false" customHeight="false" outlineLevel="0" collapsed="false">
      <c r="A1216" s="43" t="n">
        <v>4</v>
      </c>
      <c r="B1216" s="1" t="s">
        <v>3541</v>
      </c>
      <c r="C1216" s="1" t="n">
        <v>1641</v>
      </c>
      <c r="D1216" s="1" t="n">
        <v>30104</v>
      </c>
      <c r="E1216" s="114" t="s">
        <v>2263</v>
      </c>
      <c r="F1216" s="162" t="n">
        <v>146000</v>
      </c>
      <c r="G1216" s="0" t="s">
        <v>3717</v>
      </c>
      <c r="H1216" s="163" t="n">
        <v>100</v>
      </c>
      <c r="I1216" s="162"/>
      <c r="J1216" s="0"/>
      <c r="K1216" s="0"/>
      <c r="L1216" s="0"/>
      <c r="M1216" s="0"/>
      <c r="N1216" s="0"/>
      <c r="P1216" s="0"/>
      <c r="T1216" s="162" t="n">
        <f aca="false">SUM(H1216:S1216)</f>
        <v>100</v>
      </c>
      <c r="U1216" s="164" t="str">
        <f aca="false">CONCATENATE(D1216,G1216)</f>
        <v>30104APOIO AOS CONSELHOS DE DIREITOS E CONSELHOS DA CRIANÇA E DO ADOLESCENTE</v>
      </c>
      <c r="V1216" s="162" t="e">
        <f aca="false">VLOOKUP(U1216,PRODUTOS!N:O,2,0)</f>
        <v>#N/A</v>
      </c>
      <c r="W1216" s="162" t="e">
        <f aca="false">VLOOKUP(U1216,PRODUTOS!N:Q,3,0)</f>
        <v>#N/A</v>
      </c>
      <c r="X1216" s="162" t="e">
        <f aca="false">VLOOKUP(U1216,PRODUTOS!N:Q,4,0)</f>
        <v>#N/A</v>
      </c>
      <c r="Y1216" s="165" t="e">
        <f aca="false">X1216/T1216</f>
        <v>#N/A</v>
      </c>
      <c r="Z1216" s="162"/>
      <c r="AA1216" s="162"/>
      <c r="AB1216" s="162"/>
    </row>
    <row r="1217" customFormat="false" ht="15" hidden="false" customHeight="false" outlineLevel="0" collapsed="false">
      <c r="A1217" s="43" t="n">
        <v>4</v>
      </c>
      <c r="B1217" s="1" t="s">
        <v>3541</v>
      </c>
      <c r="C1217" s="1" t="n">
        <v>1641</v>
      </c>
      <c r="D1217" s="1" t="n">
        <v>30104</v>
      </c>
      <c r="E1217" s="114" t="s">
        <v>2263</v>
      </c>
      <c r="F1217" s="162" t="n">
        <v>146000</v>
      </c>
      <c r="G1217" s="0" t="s">
        <v>3718</v>
      </c>
      <c r="H1217" s="163" t="n">
        <v>100</v>
      </c>
      <c r="I1217" s="162"/>
      <c r="J1217" s="0"/>
      <c r="K1217" s="0"/>
      <c r="L1217" s="0"/>
      <c r="M1217" s="0"/>
      <c r="N1217" s="0"/>
      <c r="P1217" s="0"/>
      <c r="T1217" s="162" t="n">
        <f aca="false">SUM(H1217:S1217)</f>
        <v>100</v>
      </c>
      <c r="U1217" s="164" t="str">
        <f aca="false">CONCATENATE(D1217,G1217)</f>
        <v>30104CONSELHEIROS DE DIREITOS CAPACITADOS</v>
      </c>
      <c r="V1217" s="162" t="e">
        <f aca="false">VLOOKUP(U1217,PRODUTOS!N:O,2,0)</f>
        <v>#N/A</v>
      </c>
      <c r="W1217" s="162" t="e">
        <f aca="false">VLOOKUP(U1217,PRODUTOS!N:Q,3,0)</f>
        <v>#N/A</v>
      </c>
      <c r="X1217" s="162" t="e">
        <f aca="false">VLOOKUP(U1217,PRODUTOS!N:Q,4,0)</f>
        <v>#N/A</v>
      </c>
      <c r="Y1217" s="165" t="e">
        <f aca="false">X1217/T1217</f>
        <v>#N/A</v>
      </c>
      <c r="Z1217" s="162"/>
      <c r="AA1217" s="162"/>
      <c r="AB1217" s="162"/>
    </row>
    <row r="1218" customFormat="false" ht="15" hidden="false" customHeight="false" outlineLevel="0" collapsed="false">
      <c r="A1218" s="43" t="n">
        <v>4</v>
      </c>
      <c r="B1218" s="1" t="s">
        <v>3541</v>
      </c>
      <c r="C1218" s="1" t="n">
        <v>1641</v>
      </c>
      <c r="D1218" s="1" t="n">
        <v>30104</v>
      </c>
      <c r="E1218" s="114" t="s">
        <v>2263</v>
      </c>
      <c r="F1218" s="162" t="n">
        <v>146000</v>
      </c>
      <c r="G1218" s="0" t="s">
        <v>3719</v>
      </c>
      <c r="H1218" s="163" t="n">
        <v>224</v>
      </c>
      <c r="I1218" s="162"/>
      <c r="J1218" s="0"/>
      <c r="K1218" s="0"/>
      <c r="L1218" s="0"/>
      <c r="M1218" s="0"/>
      <c r="N1218" s="0"/>
      <c r="P1218" s="0"/>
      <c r="T1218" s="162" t="n">
        <f aca="false">SUM(H1218:S1218)</f>
        <v>224</v>
      </c>
      <c r="U1218" s="164" t="str">
        <f aca="false">CONCATENATE(D1218,G1218)</f>
        <v>30104GESTORES MUNICIPAIS DA ASSISTÊNCIA SOCIAL E ATORES SOCIAIS CAPACITADOS PARA DESENVOLVIMENTO DE AÇÕES DE ENFRENTAMENTO AO TRABALHO INFANTIL</v>
      </c>
      <c r="V1218" s="162" t="e">
        <f aca="false">VLOOKUP(U1218,PRODUTOS!N:O,2,0)</f>
        <v>#N/A</v>
      </c>
      <c r="W1218" s="162" t="e">
        <f aca="false">VLOOKUP(U1218,PRODUTOS!N:Q,3,0)</f>
        <v>#N/A</v>
      </c>
      <c r="X1218" s="162" t="e">
        <f aca="false">VLOOKUP(U1218,PRODUTOS!N:Q,4,0)</f>
        <v>#N/A</v>
      </c>
      <c r="Y1218" s="165" t="e">
        <f aca="false">X1218/T1218</f>
        <v>#N/A</v>
      </c>
      <c r="Z1218" s="162"/>
      <c r="AA1218" s="162"/>
      <c r="AB1218" s="162"/>
    </row>
    <row r="1219" customFormat="false" ht="15" hidden="false" customHeight="false" outlineLevel="0" collapsed="false">
      <c r="A1219" s="43" t="n">
        <v>4</v>
      </c>
      <c r="B1219" s="1" t="s">
        <v>3541</v>
      </c>
      <c r="C1219" s="1" t="n">
        <v>1641</v>
      </c>
      <c r="D1219" s="1" t="n">
        <v>30104</v>
      </c>
      <c r="E1219" s="114" t="s">
        <v>2263</v>
      </c>
      <c r="F1219" s="162" t="n">
        <v>146000</v>
      </c>
      <c r="G1219" s="0" t="s">
        <v>3720</v>
      </c>
      <c r="H1219" s="163" t="n">
        <v>224</v>
      </c>
      <c r="I1219" s="162"/>
      <c r="J1219" s="0"/>
      <c r="K1219" s="0"/>
      <c r="L1219" s="0"/>
      <c r="M1219" s="0"/>
      <c r="N1219" s="0"/>
      <c r="P1219" s="0"/>
      <c r="T1219" s="162" t="n">
        <f aca="false">SUM(H1219:S1219)</f>
        <v>224</v>
      </c>
      <c r="U1219" s="164" t="str">
        <f aca="false">CONCATENATE(D1219,G1219)</f>
        <v>30104REDE DE PROTEÇÃO DA CRIANÇA E DO ADOLESCENTE RELATIVA AO ENFRENTAMENTO À VIOLÊNCIA, AO ABUSO E EXPLORAÇÃO SEXUAL FORTALECIDA</v>
      </c>
      <c r="V1219" s="162" t="e">
        <f aca="false">VLOOKUP(U1219,PRODUTOS!N:O,2,0)</f>
        <v>#N/A</v>
      </c>
      <c r="W1219" s="162" t="e">
        <f aca="false">VLOOKUP(U1219,PRODUTOS!N:Q,3,0)</f>
        <v>#N/A</v>
      </c>
      <c r="X1219" s="162" t="e">
        <f aca="false">VLOOKUP(U1219,PRODUTOS!N:Q,4,0)</f>
        <v>#N/A</v>
      </c>
      <c r="Y1219" s="165" t="e">
        <f aca="false">X1219/T1219</f>
        <v>#N/A</v>
      </c>
      <c r="Z1219" s="162"/>
      <c r="AA1219" s="162"/>
      <c r="AB1219" s="162"/>
    </row>
    <row r="1220" customFormat="false" ht="15" hidden="false" customHeight="false" outlineLevel="0" collapsed="false">
      <c r="A1220" s="43" t="n">
        <v>4</v>
      </c>
      <c r="B1220" s="1" t="s">
        <v>3541</v>
      </c>
      <c r="C1220" s="1" t="n">
        <v>1641</v>
      </c>
      <c r="D1220" s="1" t="n">
        <v>30104</v>
      </c>
      <c r="E1220" s="114" t="s">
        <v>2263</v>
      </c>
      <c r="F1220" s="162" t="n">
        <v>146000</v>
      </c>
      <c r="G1220" s="0" t="s">
        <v>3721</v>
      </c>
      <c r="H1220" s="166"/>
      <c r="I1220" s="162"/>
      <c r="J1220" s="0"/>
      <c r="K1220" s="0"/>
      <c r="L1220" s="162" t="n">
        <v>2</v>
      </c>
      <c r="M1220" s="0"/>
      <c r="N1220" s="0"/>
      <c r="P1220" s="0"/>
      <c r="T1220" s="162" t="n">
        <f aca="false">SUM(H1220:S1220)</f>
        <v>2</v>
      </c>
      <c r="U1220" s="164" t="str">
        <f aca="false">CONCATENATE(D1220,G1220)</f>
        <v>30104CONFERÊNCIA ESTADUAL DOS DIREITOS DA CRIANÇA E DO ADOLESCENTE REALIZADA</v>
      </c>
      <c r="V1220" s="162" t="e">
        <f aca="false">VLOOKUP(U1220,PRODUTOS!N:O,2,0)</f>
        <v>#N/A</v>
      </c>
      <c r="W1220" s="162" t="e">
        <f aca="false">VLOOKUP(U1220,PRODUTOS!N:Q,3,0)</f>
        <v>#N/A</v>
      </c>
      <c r="X1220" s="162" t="e">
        <f aca="false">VLOOKUP(U1220,PRODUTOS!N:Q,4,0)</f>
        <v>#N/A</v>
      </c>
      <c r="Y1220" s="165" t="e">
        <f aca="false">X1220/T1220</f>
        <v>#N/A</v>
      </c>
      <c r="Z1220" s="162"/>
      <c r="AA1220" s="162"/>
      <c r="AB1220" s="162"/>
    </row>
    <row r="1221" customFormat="false" ht="15" hidden="false" customHeight="false" outlineLevel="0" collapsed="false">
      <c r="A1221" s="43" t="n">
        <v>1</v>
      </c>
      <c r="B1221" s="1" t="s">
        <v>2272</v>
      </c>
      <c r="C1221" s="1" t="n">
        <v>2675</v>
      </c>
      <c r="D1221" s="1" t="n">
        <v>33101</v>
      </c>
      <c r="E1221" s="114" t="s">
        <v>2271</v>
      </c>
      <c r="F1221" s="162" t="n">
        <v>152173600</v>
      </c>
      <c r="G1221" s="0" t="s">
        <v>2273</v>
      </c>
      <c r="H1221" s="163" t="n">
        <v>100</v>
      </c>
      <c r="I1221" s="162"/>
      <c r="J1221" s="0"/>
      <c r="K1221" s="0"/>
      <c r="L1221" s="0"/>
      <c r="M1221" s="0"/>
      <c r="N1221" s="0"/>
      <c r="P1221" s="0"/>
      <c r="T1221" s="162" t="n">
        <f aca="false">SUM(H1221:S1221)</f>
        <v>100</v>
      </c>
      <c r="U1221" s="164" t="str">
        <f aca="false">CONCATENATE(D1221,G1221)</f>
        <v>33101AÇÕES DE GOVERNO DIVULGADAS</v>
      </c>
      <c r="V1221" s="162" t="str">
        <f aca="false">VLOOKUP(U1221,PRODUTOS!N:O,2,0)</f>
        <v>AÇÕES DE GOVERNO DIVULGADAS</v>
      </c>
      <c r="W1221" s="162" t="str">
        <f aca="false">VLOOKUP(U1221,PRODUTOS!N:Q,3,0)</f>
        <v>% EXECUTADO</v>
      </c>
      <c r="X1221" s="162" t="n">
        <f aca="false">VLOOKUP(U1221,PRODUTOS!N:Q,4,0)</f>
        <v>100</v>
      </c>
      <c r="Y1221" s="165" t="n">
        <f aca="false">X1221/T1221</f>
        <v>1</v>
      </c>
      <c r="Z1221" s="162"/>
      <c r="AA1221" s="162"/>
      <c r="AB1221" s="162"/>
    </row>
    <row r="1222" customFormat="false" ht="15" hidden="false" customHeight="false" outlineLevel="0" collapsed="false">
      <c r="A1222" s="43" t="n">
        <v>1</v>
      </c>
      <c r="B1222" s="1" t="s">
        <v>2272</v>
      </c>
      <c r="C1222" s="1" t="n">
        <v>2675</v>
      </c>
      <c r="D1222" s="1" t="n">
        <v>33101</v>
      </c>
      <c r="E1222" s="114" t="s">
        <v>2271</v>
      </c>
      <c r="F1222" s="162" t="n">
        <v>152173600</v>
      </c>
      <c r="G1222" s="0" t="s">
        <v>2275</v>
      </c>
      <c r="H1222" s="166"/>
      <c r="I1222" s="162"/>
      <c r="J1222" s="0"/>
      <c r="K1222" s="0"/>
      <c r="L1222" s="162" t="n">
        <v>100</v>
      </c>
      <c r="M1222" s="0"/>
      <c r="N1222" s="0"/>
      <c r="P1222" s="0"/>
      <c r="T1222" s="162" t="n">
        <f aca="false">SUM(H1222:S1222)</f>
        <v>100</v>
      </c>
      <c r="U1222" s="164" t="str">
        <f aca="false">CONCATENATE(D1222,G1222)</f>
        <v>33101EQUIPAMENTOS DE INFORMÁTICAS E OUTROS EQUIPAMENTOS ADMINISTRATIVOS ADQUIRIDOS</v>
      </c>
      <c r="V1222" s="162" t="str">
        <f aca="false">VLOOKUP(U1222,PRODUTOS!N:O,2,0)</f>
        <v>EQUIPAMENTOS DE INFORMÁTICAS E OUTROS EQUIPAMENTOS ADMINISTRATIVOS ADQUIRIDOS</v>
      </c>
      <c r="W1222" s="162" t="str">
        <f aca="false">VLOOKUP(U1222,PRODUTOS!N:Q,3,0)</f>
        <v>EQUIPAMENTOS</v>
      </c>
      <c r="X1222" s="162" t="n">
        <f aca="false">VLOOKUP(U1222,PRODUTOS!N:Q,4,0)</f>
        <v>25</v>
      </c>
      <c r="Y1222" s="165" t="n">
        <f aca="false">X1222/T1222</f>
        <v>0.25</v>
      </c>
      <c r="Z1222" s="162"/>
      <c r="AA1222" s="162"/>
      <c r="AB1222" s="162"/>
    </row>
    <row r="1223" customFormat="false" ht="15" hidden="false" customHeight="false" outlineLevel="0" collapsed="false">
      <c r="A1223" s="43" t="n">
        <v>1</v>
      </c>
      <c r="B1223" s="1" t="s">
        <v>2272</v>
      </c>
      <c r="C1223" s="1" t="n">
        <v>2675</v>
      </c>
      <c r="D1223" s="1" t="n">
        <v>33101</v>
      </c>
      <c r="E1223" s="114" t="s">
        <v>2271</v>
      </c>
      <c r="F1223" s="162" t="n">
        <v>152173600</v>
      </c>
      <c r="G1223" s="0" t="s">
        <v>3722</v>
      </c>
      <c r="H1223" s="166"/>
      <c r="I1223" s="162"/>
      <c r="J1223" s="0"/>
      <c r="K1223" s="0"/>
      <c r="L1223" s="162" t="n">
        <v>1</v>
      </c>
      <c r="M1223" s="0"/>
      <c r="N1223" s="0"/>
      <c r="P1223" s="0"/>
      <c r="T1223" s="162" t="n">
        <f aca="false">SUM(H1223:S1223)</f>
        <v>1</v>
      </c>
      <c r="U1223" s="164" t="str">
        <f aca="false">CONCATENATE(D1223,G1223)</f>
        <v>33101IMÓVEL PARA SEDE ADQUIRIDO</v>
      </c>
      <c r="V1223" s="162" t="e">
        <f aca="false">VLOOKUP(U1223,PRODUTOS!N:O,2,0)</f>
        <v>#N/A</v>
      </c>
      <c r="W1223" s="162" t="e">
        <f aca="false">VLOOKUP(U1223,PRODUTOS!N:Q,3,0)</f>
        <v>#N/A</v>
      </c>
      <c r="X1223" s="162" t="e">
        <f aca="false">VLOOKUP(U1223,PRODUTOS!N:Q,4,0)</f>
        <v>#N/A</v>
      </c>
      <c r="Y1223" s="165" t="e">
        <f aca="false">X1223/T1223</f>
        <v>#N/A</v>
      </c>
      <c r="Z1223" s="162"/>
      <c r="AA1223" s="162"/>
      <c r="AB1223" s="162"/>
    </row>
    <row r="1224" customFormat="false" ht="15" hidden="false" customHeight="false" outlineLevel="0" collapsed="false">
      <c r="A1224" s="43" t="n">
        <v>90</v>
      </c>
      <c r="B1224" s="1" t="s">
        <v>2276</v>
      </c>
      <c r="C1224" s="1" t="n">
        <v>2139</v>
      </c>
      <c r="D1224" s="1" t="n">
        <v>33101</v>
      </c>
      <c r="E1224" s="114" t="s">
        <v>2271</v>
      </c>
      <c r="F1224" s="162" t="n">
        <v>32117000</v>
      </c>
      <c r="G1224" s="0" t="s">
        <v>269</v>
      </c>
      <c r="H1224" s="163" t="n">
        <v>100</v>
      </c>
      <c r="I1224" s="162"/>
      <c r="J1224" s="0"/>
      <c r="K1224" s="0"/>
      <c r="L1224" s="0"/>
      <c r="M1224" s="0"/>
      <c r="N1224" s="0"/>
      <c r="P1224" s="0"/>
      <c r="T1224" s="162" t="n">
        <f aca="false">SUM(H1224:S1224)</f>
        <v>100</v>
      </c>
      <c r="U1224" s="164" t="str">
        <f aca="false">CONCATENATE(D1224,G1224)</f>
        <v>33101GESTÃO EFICIENTE</v>
      </c>
      <c r="V1224" s="162" t="str">
        <f aca="false">VLOOKUP(U1224,PRODUTOS!N:O,2,0)</f>
        <v>GESTÃO EFICIENTE</v>
      </c>
      <c r="W1224" s="162" t="str">
        <f aca="false">VLOOKUP(U1224,PRODUTOS!N:Q,3,0)</f>
        <v>% EXECUTADO</v>
      </c>
      <c r="X1224" s="162" t="n">
        <f aca="false">VLOOKUP(U1224,PRODUTOS!N:Q,4,0)</f>
        <v>100</v>
      </c>
      <c r="Y1224" s="165" t="n">
        <f aca="false">X1224/T1224</f>
        <v>1</v>
      </c>
      <c r="Z1224" s="162"/>
      <c r="AA1224" s="162"/>
      <c r="AB1224" s="162"/>
    </row>
    <row r="1225" customFormat="false" ht="15" hidden="false" customHeight="false" outlineLevel="0" collapsed="false">
      <c r="A1225" s="43" t="n">
        <v>90</v>
      </c>
      <c r="B1225" s="1" t="s">
        <v>2276</v>
      </c>
      <c r="C1225" s="1" t="n">
        <v>2139</v>
      </c>
      <c r="D1225" s="1" t="n">
        <v>33101</v>
      </c>
      <c r="E1225" s="114" t="s">
        <v>2271</v>
      </c>
      <c r="F1225" s="162" t="n">
        <v>32117000</v>
      </c>
      <c r="G1225" s="0" t="s">
        <v>752</v>
      </c>
      <c r="H1225" s="163" t="n">
        <v>98</v>
      </c>
      <c r="I1225" s="162"/>
      <c r="J1225" s="0"/>
      <c r="K1225" s="0"/>
      <c r="L1225" s="0"/>
      <c r="M1225" s="0"/>
      <c r="N1225" s="0"/>
      <c r="P1225" s="0"/>
      <c r="T1225" s="162" t="n">
        <f aca="false">SUM(H1225:S1225)</f>
        <v>98</v>
      </c>
      <c r="U1225" s="164" t="str">
        <f aca="false">CONCATENATE(D1225,G1225)</f>
        <v>33101CONCURSO PÚBLICO REALIZADO</v>
      </c>
      <c r="V1225" s="162" t="e">
        <f aca="false">VLOOKUP(U1225,PRODUTOS!N:O,2,0)</f>
        <v>#N/A</v>
      </c>
      <c r="W1225" s="162" t="e">
        <f aca="false">VLOOKUP(U1225,PRODUTOS!N:Q,3,0)</f>
        <v>#N/A</v>
      </c>
      <c r="X1225" s="162" t="e">
        <f aca="false">VLOOKUP(U1225,PRODUTOS!N:Q,4,0)</f>
        <v>#N/A</v>
      </c>
      <c r="Y1225" s="165" t="e">
        <f aca="false">X1225/T1225</f>
        <v>#N/A</v>
      </c>
      <c r="Z1225" s="162"/>
      <c r="AA1225" s="162"/>
      <c r="AB1225" s="162"/>
    </row>
    <row r="1226" customFormat="false" ht="15" hidden="false" customHeight="false" outlineLevel="0" collapsed="false">
      <c r="A1226" s="43" t="n">
        <v>1</v>
      </c>
      <c r="B1226" s="1" t="s">
        <v>2279</v>
      </c>
      <c r="C1226" s="1" t="n">
        <v>2677</v>
      </c>
      <c r="D1226" s="1" t="n">
        <v>35101</v>
      </c>
      <c r="E1226" s="114" t="s">
        <v>2278</v>
      </c>
      <c r="F1226" s="162" t="n">
        <v>20200000</v>
      </c>
      <c r="G1226" s="0" t="s">
        <v>363</v>
      </c>
      <c r="H1226" s="163" t="n">
        <v>800</v>
      </c>
      <c r="I1226" s="162"/>
      <c r="J1226" s="0"/>
      <c r="K1226" s="0"/>
      <c r="L1226" s="0"/>
      <c r="M1226" s="0"/>
      <c r="N1226" s="0"/>
      <c r="P1226" s="0"/>
      <c r="T1226" s="162" t="n">
        <f aca="false">SUM(H1226:S1226)</f>
        <v>800</v>
      </c>
      <c r="U1226" s="164" t="str">
        <f aca="false">CONCATENATE(D1226,G1226)</f>
        <v>35101CAPACITAÇÃO DE SERVIDORES</v>
      </c>
      <c r="V1226" s="162" t="str">
        <f aca="false">VLOOKUP(U1226,PRODUTOS!N:O,2,0)</f>
        <v>CAPACITAÇÃO DE SERVIDORES</v>
      </c>
      <c r="W1226" s="162" t="str">
        <f aca="false">VLOOKUP(U1226,PRODUTOS!N:Q,3,0)</f>
        <v>SERVIDOR CAPACITADO</v>
      </c>
      <c r="X1226" s="162" t="n">
        <f aca="false">VLOOKUP(U1226,PRODUTOS!N:Q,4,0)</f>
        <v>100</v>
      </c>
      <c r="Y1226" s="165" t="n">
        <f aca="false">X1226/T1226</f>
        <v>0.125</v>
      </c>
      <c r="Z1226" s="162"/>
      <c r="AA1226" s="162"/>
      <c r="AB1226" s="162"/>
    </row>
    <row r="1227" customFormat="false" ht="15" hidden="false" customHeight="false" outlineLevel="0" collapsed="false">
      <c r="A1227" s="43" t="n">
        <v>1</v>
      </c>
      <c r="B1227" s="1" t="s">
        <v>2279</v>
      </c>
      <c r="C1227" s="1" t="n">
        <v>2677</v>
      </c>
      <c r="D1227" s="1" t="n">
        <v>35101</v>
      </c>
      <c r="E1227" s="114" t="s">
        <v>2278</v>
      </c>
      <c r="F1227" s="162" t="n">
        <v>20200000</v>
      </c>
      <c r="G1227" s="0" t="s">
        <v>2280</v>
      </c>
      <c r="H1227" s="163" t="n">
        <v>36</v>
      </c>
      <c r="I1227" s="162"/>
      <c r="J1227" s="0"/>
      <c r="K1227" s="0"/>
      <c r="L1227" s="0"/>
      <c r="M1227" s="0"/>
      <c r="N1227" s="0"/>
      <c r="P1227" s="0"/>
      <c r="T1227" s="162" t="n">
        <f aca="false">SUM(H1227:S1227)</f>
        <v>36</v>
      </c>
      <c r="U1227" s="164" t="str">
        <f aca="false">CONCATENATE(D1227,G1227)</f>
        <v>35101CURSOS, PALESTRAS E OFICINAS REALIZADOS</v>
      </c>
      <c r="V1227" s="162" t="str">
        <f aca="false">VLOOKUP(U1227,PRODUTOS!N:O,2,0)</f>
        <v>CURSOS, PALESTRAS E OFICINAS REALIZADOS</v>
      </c>
      <c r="W1227" s="162" t="str">
        <f aca="false">VLOOKUP(U1227,PRODUTOS!N:Q,3,0)</f>
        <v>CURSO</v>
      </c>
      <c r="X1227" s="162" t="n">
        <f aca="false">VLOOKUP(U1227,PRODUTOS!N:Q,4,0)</f>
        <v>10</v>
      </c>
      <c r="Y1227" s="165" t="n">
        <f aca="false">X1227/T1227</f>
        <v>0.277777777777778</v>
      </c>
      <c r="Z1227" s="162"/>
      <c r="AA1227" s="162"/>
      <c r="AB1227" s="162"/>
    </row>
    <row r="1228" customFormat="false" ht="15" hidden="false" customHeight="false" outlineLevel="0" collapsed="false">
      <c r="A1228" s="43" t="n">
        <v>1</v>
      </c>
      <c r="B1228" s="1" t="s">
        <v>2279</v>
      </c>
      <c r="C1228" s="1" t="n">
        <v>2677</v>
      </c>
      <c r="D1228" s="1" t="n">
        <v>35101</v>
      </c>
      <c r="E1228" s="114" t="s">
        <v>2278</v>
      </c>
      <c r="F1228" s="162" t="n">
        <v>20200000</v>
      </c>
      <c r="G1228" s="0" t="s">
        <v>2281</v>
      </c>
      <c r="H1228" s="163" t="n">
        <v>1</v>
      </c>
      <c r="I1228" s="162"/>
      <c r="J1228" s="0"/>
      <c r="K1228" s="0"/>
      <c r="L1228" s="0"/>
      <c r="M1228" s="0"/>
      <c r="N1228" s="0"/>
      <c r="P1228" s="0"/>
      <c r="T1228" s="162" t="n">
        <f aca="false">SUM(H1228:S1228)</f>
        <v>1</v>
      </c>
      <c r="U1228" s="164" t="str">
        <f aca="false">CONCATENATE(D1228,G1228)</f>
        <v>35101ESTABELECER FINANCIAMENTO COM O PMAE DEFENSORIAS</v>
      </c>
      <c r="V1228" s="162" t="str">
        <f aca="false">VLOOKUP(U1228,PRODUTOS!N:O,2,0)</f>
        <v>ESTABELECER FINANCIAMENTO COM O PMAE DEFENSORIAS</v>
      </c>
      <c r="W1228" s="162" t="str">
        <f aca="false">VLOOKUP(U1228,PRODUTOS!N:Q,3,0)</f>
        <v>UNIDADE</v>
      </c>
      <c r="X1228" s="162" t="n">
        <f aca="false">VLOOKUP(U1228,PRODUTOS!N:Q,4,0)</f>
        <v>1</v>
      </c>
      <c r="Y1228" s="165" t="n">
        <f aca="false">X1228/T1228</f>
        <v>1</v>
      </c>
      <c r="Z1228" s="162"/>
      <c r="AA1228" s="162"/>
      <c r="AB1228" s="162"/>
    </row>
    <row r="1229" customFormat="false" ht="15" hidden="false" customHeight="false" outlineLevel="0" collapsed="false">
      <c r="A1229" s="43" t="n">
        <v>1</v>
      </c>
      <c r="B1229" s="1" t="s">
        <v>2279</v>
      </c>
      <c r="C1229" s="1" t="n">
        <v>2677</v>
      </c>
      <c r="D1229" s="1" t="n">
        <v>35101</v>
      </c>
      <c r="E1229" s="114" t="s">
        <v>2278</v>
      </c>
      <c r="F1229" s="162" t="n">
        <v>20200000</v>
      </c>
      <c r="G1229" s="0" t="s">
        <v>2282</v>
      </c>
      <c r="H1229" s="163" t="n">
        <v>200</v>
      </c>
      <c r="I1229" s="162"/>
      <c r="J1229" s="0"/>
      <c r="K1229" s="0"/>
      <c r="L1229" s="0"/>
      <c r="M1229" s="0"/>
      <c r="N1229" s="0"/>
      <c r="P1229" s="0"/>
      <c r="T1229" s="162" t="n">
        <f aca="false">SUM(H1229:S1229)</f>
        <v>200</v>
      </c>
      <c r="U1229" s="164" t="str">
        <f aca="false">CONCATENATE(D1229,G1229)</f>
        <v>35101MATERIAL DE INFORMÁTICA E TECNOLOGIA DE INFORMAÇÃO ADQUIRIDO</v>
      </c>
      <c r="V1229" s="162" t="str">
        <f aca="false">VLOOKUP(U1229,PRODUTOS!N:O,2,0)</f>
        <v>MATERIAL DE INFORMÁTICA E TECNOLOGIA DE INFORMAÇÃO ADQUIRIDO</v>
      </c>
      <c r="W1229" s="162" t="str">
        <f aca="false">VLOOKUP(U1229,PRODUTOS!N:Q,3,0)</f>
        <v>UNIDADE</v>
      </c>
      <c r="X1229" s="162" t="n">
        <f aca="false">VLOOKUP(U1229,PRODUTOS!N:Q,4,0)</f>
        <v>50</v>
      </c>
      <c r="Y1229" s="165" t="n">
        <f aca="false">X1229/T1229</f>
        <v>0.25</v>
      </c>
      <c r="Z1229" s="162"/>
      <c r="AA1229" s="162"/>
      <c r="AB1229" s="162"/>
    </row>
    <row r="1230" customFormat="false" ht="15" hidden="false" customHeight="false" outlineLevel="0" collapsed="false">
      <c r="A1230" s="43" t="n">
        <v>1</v>
      </c>
      <c r="B1230" s="1" t="s">
        <v>2279</v>
      </c>
      <c r="C1230" s="1" t="n">
        <v>2677</v>
      </c>
      <c r="D1230" s="1" t="n">
        <v>35101</v>
      </c>
      <c r="E1230" s="114" t="s">
        <v>2278</v>
      </c>
      <c r="F1230" s="162" t="n">
        <v>20200000</v>
      </c>
      <c r="G1230" s="0" t="s">
        <v>2283</v>
      </c>
      <c r="H1230" s="163" t="n">
        <v>20</v>
      </c>
      <c r="I1230" s="162"/>
      <c r="J1230" s="0"/>
      <c r="K1230" s="0"/>
      <c r="L1230" s="0"/>
      <c r="M1230" s="0"/>
      <c r="N1230" s="0"/>
      <c r="P1230" s="0"/>
      <c r="T1230" s="162" t="n">
        <f aca="false">SUM(H1230:S1230)</f>
        <v>20</v>
      </c>
      <c r="U1230" s="164" t="str">
        <f aca="false">CONCATENATE(D1230,G1230)</f>
        <v>35101SOFTWARE ADQUIRIDOS</v>
      </c>
      <c r="V1230" s="162" t="str">
        <f aca="false">VLOOKUP(U1230,PRODUTOS!N:O,2,0)</f>
        <v>SOFTWARE ADQUIRIDOS</v>
      </c>
      <c r="W1230" s="162" t="str">
        <f aca="false">VLOOKUP(U1230,PRODUTOS!N:Q,3,0)</f>
        <v>UNIDADE</v>
      </c>
      <c r="X1230" s="162" t="n">
        <f aca="false">VLOOKUP(U1230,PRODUTOS!N:Q,4,0)</f>
        <v>5</v>
      </c>
      <c r="Y1230" s="165" t="n">
        <f aca="false">X1230/T1230</f>
        <v>0.25</v>
      </c>
      <c r="Z1230" s="162"/>
      <c r="AA1230" s="162"/>
      <c r="AB1230" s="162"/>
    </row>
    <row r="1231" customFormat="false" ht="15" hidden="false" customHeight="false" outlineLevel="0" collapsed="false">
      <c r="A1231" s="43" t="n">
        <v>5</v>
      </c>
      <c r="B1231" s="1" t="s">
        <v>2285</v>
      </c>
      <c r="C1231" s="1" t="n">
        <v>2560</v>
      </c>
      <c r="D1231" s="1" t="n">
        <v>35101</v>
      </c>
      <c r="E1231" s="114" t="s">
        <v>2278</v>
      </c>
      <c r="F1231" s="162" t="n">
        <v>1385000</v>
      </c>
      <c r="G1231" s="0" t="s">
        <v>2286</v>
      </c>
      <c r="H1231" s="163" t="n">
        <v>75</v>
      </c>
      <c r="I1231" s="162"/>
      <c r="J1231" s="0"/>
      <c r="K1231" s="0"/>
      <c r="L1231" s="0"/>
      <c r="M1231" s="0"/>
      <c r="N1231" s="0"/>
      <c r="P1231" s="0"/>
      <c r="T1231" s="162" t="n">
        <f aca="false">SUM(H1231:S1231)</f>
        <v>75</v>
      </c>
      <c r="U1231" s="164" t="str">
        <f aca="false">CONCATENATE(D1231,G1231)</f>
        <v>35101ACESSÓRIOS PARA BANHEIRO INSTALADOS</v>
      </c>
      <c r="V1231" s="162" t="str">
        <f aca="false">VLOOKUP(U1231,PRODUTOS!N:O,2,0)</f>
        <v>ACESSÓRIOS PARA BANHEIRO INSTALADOS</v>
      </c>
      <c r="W1231" s="162" t="str">
        <f aca="false">VLOOKUP(U1231,PRODUTOS!N:Q,3,0)</f>
        <v>UNIDADE</v>
      </c>
      <c r="X1231" s="162" t="n">
        <f aca="false">VLOOKUP(U1231,PRODUTOS!N:Q,4,0)</f>
        <v>20</v>
      </c>
      <c r="Y1231" s="165" t="n">
        <f aca="false">X1231/T1231</f>
        <v>0.266666666666667</v>
      </c>
      <c r="Z1231" s="162"/>
      <c r="AA1231" s="162"/>
      <c r="AB1231" s="162"/>
    </row>
    <row r="1232" customFormat="false" ht="15" hidden="false" customHeight="false" outlineLevel="0" collapsed="false">
      <c r="A1232" s="43" t="n">
        <v>5</v>
      </c>
      <c r="B1232" s="1" t="s">
        <v>2285</v>
      </c>
      <c r="C1232" s="1" t="n">
        <v>2560</v>
      </c>
      <c r="D1232" s="1" t="n">
        <v>35101</v>
      </c>
      <c r="E1232" s="114" t="s">
        <v>2278</v>
      </c>
      <c r="F1232" s="162" t="n">
        <v>1385000</v>
      </c>
      <c r="G1232" s="0" t="s">
        <v>2287</v>
      </c>
      <c r="H1232" s="163" t="n">
        <v>30</v>
      </c>
      <c r="I1232" s="162"/>
      <c r="J1232" s="0"/>
      <c r="K1232" s="0"/>
      <c r="L1232" s="0"/>
      <c r="M1232" s="0"/>
      <c r="N1232" s="0"/>
      <c r="P1232" s="0"/>
      <c r="T1232" s="162" t="n">
        <f aca="false">SUM(H1232:S1232)</f>
        <v>30</v>
      </c>
      <c r="U1232" s="164" t="str">
        <f aca="false">CONCATENATE(D1232,G1232)</f>
        <v>35101CURSOS, PALESTRAS E OFICINAS REALIZADAS</v>
      </c>
      <c r="V1232" s="162" t="str">
        <f aca="false">VLOOKUP(U1232,PRODUTOS!N:O,2,0)</f>
        <v>CURSOS, PALESTRAS E OFICINAS REALIZADAS</v>
      </c>
      <c r="W1232" s="162" t="str">
        <f aca="false">VLOOKUP(U1232,PRODUTOS!N:Q,3,0)</f>
        <v>CURSO</v>
      </c>
      <c r="X1232" s="162" t="n">
        <f aca="false">VLOOKUP(U1232,PRODUTOS!N:Q,4,0)</f>
        <v>6</v>
      </c>
      <c r="Y1232" s="165" t="n">
        <f aca="false">X1232/T1232</f>
        <v>0.2</v>
      </c>
      <c r="Z1232" s="162"/>
      <c r="AA1232" s="162"/>
      <c r="AB1232" s="162"/>
    </row>
    <row r="1233" customFormat="false" ht="15" hidden="false" customHeight="false" outlineLevel="0" collapsed="false">
      <c r="A1233" s="43" t="n">
        <v>5</v>
      </c>
      <c r="B1233" s="1" t="s">
        <v>2285</v>
      </c>
      <c r="C1233" s="1" t="n">
        <v>2560</v>
      </c>
      <c r="D1233" s="1" t="n">
        <v>35101</v>
      </c>
      <c r="E1233" s="114" t="s">
        <v>2278</v>
      </c>
      <c r="F1233" s="162" t="n">
        <v>1385000</v>
      </c>
      <c r="G1233" s="0" t="s">
        <v>2288</v>
      </c>
      <c r="H1233" s="163" t="n">
        <v>75</v>
      </c>
      <c r="I1233" s="162"/>
      <c r="J1233" s="0"/>
      <c r="K1233" s="0"/>
      <c r="L1233" s="0"/>
      <c r="M1233" s="0"/>
      <c r="N1233" s="0"/>
      <c r="P1233" s="0"/>
      <c r="T1233" s="162" t="n">
        <f aca="false">SUM(H1233:S1233)</f>
        <v>75</v>
      </c>
      <c r="U1233" s="164" t="str">
        <f aca="false">CONCATENATE(D1233,G1233)</f>
        <v>35101RAMPAS DE ACESSO CONSTRUÍDAS</v>
      </c>
      <c r="V1233" s="162" t="str">
        <f aca="false">VLOOKUP(U1233,PRODUTOS!N:O,2,0)</f>
        <v>RAMPAS DE ACESSO CONSTRUÍDAS</v>
      </c>
      <c r="W1233" s="162" t="str">
        <f aca="false">VLOOKUP(U1233,PRODUTOS!N:Q,3,0)</f>
        <v>UNIDADE</v>
      </c>
      <c r="X1233" s="162" t="n">
        <f aca="false">VLOOKUP(U1233,PRODUTOS!N:Q,4,0)</f>
        <v>10</v>
      </c>
      <c r="Y1233" s="165" t="n">
        <f aca="false">X1233/T1233</f>
        <v>0.133333333333333</v>
      </c>
      <c r="Z1233" s="162"/>
      <c r="AA1233" s="162"/>
      <c r="AB1233" s="162"/>
    </row>
    <row r="1234" customFormat="false" ht="15" hidden="false" customHeight="false" outlineLevel="0" collapsed="false">
      <c r="A1234" s="43" t="n">
        <v>5</v>
      </c>
      <c r="B1234" s="1" t="s">
        <v>2285</v>
      </c>
      <c r="C1234" s="1" t="n">
        <v>2560</v>
      </c>
      <c r="D1234" s="1" t="n">
        <v>35101</v>
      </c>
      <c r="E1234" s="114" t="s">
        <v>2278</v>
      </c>
      <c r="F1234" s="162" t="n">
        <v>1385000</v>
      </c>
      <c r="G1234" s="0" t="s">
        <v>3723</v>
      </c>
      <c r="H1234" s="163" t="n">
        <v>1</v>
      </c>
      <c r="I1234" s="162"/>
      <c r="J1234" s="0"/>
      <c r="K1234" s="0"/>
      <c r="L1234" s="0"/>
      <c r="M1234" s="0"/>
      <c r="N1234" s="0"/>
      <c r="P1234" s="0"/>
      <c r="T1234" s="162" t="n">
        <f aca="false">SUM(H1234:S1234)</f>
        <v>1</v>
      </c>
      <c r="U1234" s="164" t="str">
        <f aca="false">CONCATENATE(D1234,G1234)</f>
        <v>35101ELEVADORES INSTALADOS</v>
      </c>
      <c r="V1234" s="162" t="e">
        <f aca="false">VLOOKUP(U1234,PRODUTOS!N:O,2,0)</f>
        <v>#N/A</v>
      </c>
      <c r="W1234" s="162" t="e">
        <f aca="false">VLOOKUP(U1234,PRODUTOS!N:Q,3,0)</f>
        <v>#N/A</v>
      </c>
      <c r="X1234" s="162" t="e">
        <f aca="false">VLOOKUP(U1234,PRODUTOS!N:Q,4,0)</f>
        <v>#N/A</v>
      </c>
      <c r="Y1234" s="165" t="e">
        <f aca="false">X1234/T1234</f>
        <v>#N/A</v>
      </c>
      <c r="Z1234" s="162"/>
      <c r="AA1234" s="162"/>
      <c r="AB1234" s="162"/>
    </row>
    <row r="1235" customFormat="false" ht="15" hidden="false" customHeight="false" outlineLevel="0" collapsed="false">
      <c r="A1235" s="43" t="n">
        <v>8</v>
      </c>
      <c r="B1235" s="1" t="s">
        <v>2290</v>
      </c>
      <c r="C1235" s="1" t="n">
        <v>2715</v>
      </c>
      <c r="D1235" s="1" t="n">
        <v>35101</v>
      </c>
      <c r="E1235" s="114" t="s">
        <v>2278</v>
      </c>
      <c r="F1235" s="162" t="n">
        <v>4500000</v>
      </c>
      <c r="G1235" s="0" t="s">
        <v>2291</v>
      </c>
      <c r="H1235" s="163" t="n">
        <v>20000</v>
      </c>
      <c r="I1235" s="162"/>
      <c r="J1235" s="0"/>
      <c r="K1235" s="0"/>
      <c r="L1235" s="0"/>
      <c r="M1235" s="0"/>
      <c r="N1235" s="0"/>
      <c r="P1235" s="0"/>
      <c r="T1235" s="162" t="n">
        <f aca="false">SUM(H1235:S1235)</f>
        <v>20000</v>
      </c>
      <c r="U1235" s="164" t="str">
        <f aca="false">CONCATENATE(D1235,G1235)</f>
        <v>35101ATENDIMENTO AO HOMEM AUTOR DE VIOLÊNCIA DOMÉSTICA E FAMILIAR</v>
      </c>
      <c r="V1235" s="162" t="str">
        <f aca="false">VLOOKUP(U1235,PRODUTOS!N:O,2,0)</f>
        <v>ATENDIMENTO AO HOMEM AUTOR DE VIOLÊNCIA DOMÉSTICA E FAMILIAR</v>
      </c>
      <c r="W1235" s="162" t="str">
        <f aca="false">VLOOKUP(U1235,PRODUTOS!N:Q,3,0)</f>
        <v>ATENDIMENTOS</v>
      </c>
      <c r="X1235" s="162" t="n">
        <f aca="false">VLOOKUP(U1235,PRODUTOS!N:Q,4,0)</f>
        <v>1000</v>
      </c>
      <c r="Y1235" s="165" t="n">
        <f aca="false">X1235/T1235</f>
        <v>0.05</v>
      </c>
      <c r="Z1235" s="162"/>
      <c r="AA1235" s="162"/>
      <c r="AB1235" s="162"/>
    </row>
    <row r="1236" customFormat="false" ht="15" hidden="false" customHeight="false" outlineLevel="0" collapsed="false">
      <c r="A1236" s="43" t="n">
        <v>8</v>
      </c>
      <c r="B1236" s="1" t="s">
        <v>2290</v>
      </c>
      <c r="C1236" s="1" t="n">
        <v>2715</v>
      </c>
      <c r="D1236" s="1" t="n">
        <v>35101</v>
      </c>
      <c r="E1236" s="114" t="s">
        <v>2278</v>
      </c>
      <c r="F1236" s="162" t="n">
        <v>4500000</v>
      </c>
      <c r="G1236" s="0" t="s">
        <v>2293</v>
      </c>
      <c r="H1236" s="163" t="n">
        <v>3200</v>
      </c>
      <c r="I1236" s="162"/>
      <c r="J1236" s="0"/>
      <c r="K1236" s="0"/>
      <c r="L1236" s="0"/>
      <c r="M1236" s="0"/>
      <c r="N1236" s="0"/>
      <c r="P1236" s="0"/>
      <c r="T1236" s="162" t="n">
        <f aca="false">SUM(H1236:S1236)</f>
        <v>3200</v>
      </c>
      <c r="U1236" s="164" t="str">
        <f aca="false">CONCATENATE(D1236,G1236)</f>
        <v>35101ATENDIMENTO INDIVIDUALIZADO AO REEDUCANDO</v>
      </c>
      <c r="V1236" s="162" t="str">
        <f aca="false">VLOOKUP(U1236,PRODUTOS!N:O,2,0)</f>
        <v>ATENDIMENTO INDIVIDUALIZADO AO REEDUCANDO</v>
      </c>
      <c r="W1236" s="162" t="str">
        <f aca="false">VLOOKUP(U1236,PRODUTOS!N:Q,3,0)</f>
        <v>ATENDIMENTOS</v>
      </c>
      <c r="X1236" s="162" t="n">
        <f aca="false">VLOOKUP(U1236,PRODUTOS!N:Q,4,0)</f>
        <v>500</v>
      </c>
      <c r="Y1236" s="165" t="n">
        <f aca="false">X1236/T1236</f>
        <v>0.15625</v>
      </c>
      <c r="Z1236" s="162"/>
      <c r="AA1236" s="162"/>
      <c r="AB1236" s="162"/>
    </row>
    <row r="1237" customFormat="false" ht="15" hidden="false" customHeight="false" outlineLevel="0" collapsed="false">
      <c r="A1237" s="43" t="n">
        <v>8</v>
      </c>
      <c r="B1237" s="1" t="s">
        <v>2290</v>
      </c>
      <c r="C1237" s="1" t="n">
        <v>2715</v>
      </c>
      <c r="D1237" s="1" t="n">
        <v>35101</v>
      </c>
      <c r="E1237" s="114" t="s">
        <v>2278</v>
      </c>
      <c r="F1237" s="162" t="n">
        <v>4500000</v>
      </c>
      <c r="G1237" s="0" t="s">
        <v>2294</v>
      </c>
      <c r="H1237" s="163" t="n">
        <v>3</v>
      </c>
      <c r="I1237" s="162"/>
      <c r="J1237" s="0"/>
      <c r="K1237" s="0"/>
      <c r="L1237" s="0"/>
      <c r="M1237" s="0"/>
      <c r="N1237" s="0"/>
      <c r="P1237" s="0"/>
      <c r="T1237" s="162" t="n">
        <f aca="false">SUM(H1237:S1237)</f>
        <v>3</v>
      </c>
      <c r="U1237" s="164" t="str">
        <f aca="false">CONCATENATE(D1237,G1237)</f>
        <v>35101ESPAÇO PARA CONCILIAÇÕES AMPLIADO</v>
      </c>
      <c r="V1237" s="162" t="str">
        <f aca="false">VLOOKUP(U1237,PRODUTOS!N:O,2,0)</f>
        <v>ESPAÇO PARA CONCILIAÇÕES AMPLIADO</v>
      </c>
      <c r="W1237" s="162" t="str">
        <f aca="false">VLOOKUP(U1237,PRODUTOS!N:Q,3,0)</f>
        <v>UNIDADE</v>
      </c>
      <c r="X1237" s="162" t="n">
        <f aca="false">VLOOKUP(U1237,PRODUTOS!N:Q,4,0)</f>
        <v>1</v>
      </c>
      <c r="Y1237" s="165" t="n">
        <f aca="false">X1237/T1237</f>
        <v>0.333333333333333</v>
      </c>
      <c r="Z1237" s="162"/>
      <c r="AA1237" s="162"/>
      <c r="AB1237" s="162"/>
    </row>
    <row r="1238" customFormat="false" ht="15" hidden="false" customHeight="false" outlineLevel="0" collapsed="false">
      <c r="A1238" s="43" t="n">
        <v>8</v>
      </c>
      <c r="B1238" s="1" t="s">
        <v>2290</v>
      </c>
      <c r="C1238" s="1" t="n">
        <v>2715</v>
      </c>
      <c r="D1238" s="1" t="n">
        <v>35101</v>
      </c>
      <c r="E1238" s="114" t="s">
        <v>2278</v>
      </c>
      <c r="F1238" s="162" t="n">
        <v>4500000</v>
      </c>
      <c r="G1238" s="0" t="s">
        <v>2295</v>
      </c>
      <c r="H1238" s="163" t="n">
        <v>10</v>
      </c>
      <c r="I1238" s="162"/>
      <c r="J1238" s="0"/>
      <c r="K1238" s="0"/>
      <c r="L1238" s="0"/>
      <c r="M1238" s="0"/>
      <c r="N1238" s="0"/>
      <c r="P1238" s="0"/>
      <c r="T1238" s="162" t="n">
        <f aca="false">SUM(H1238:S1238)</f>
        <v>10</v>
      </c>
      <c r="U1238" s="164" t="str">
        <f aca="false">CONCATENATE(D1238,G1238)</f>
        <v>35101FORMAÇÃO DE EQUIPE INTERDISCIPLINAR</v>
      </c>
      <c r="V1238" s="162" t="str">
        <f aca="false">VLOOKUP(U1238,PRODUTOS!N:O,2,0)</f>
        <v>FORMAÇÃO DE EQUIPE INTERDISCIPLINAR</v>
      </c>
      <c r="W1238" s="162" t="str">
        <f aca="false">VLOOKUP(U1238,PRODUTOS!N:Q,3,0)</f>
        <v>PESSOAS</v>
      </c>
      <c r="X1238" s="162" t="n">
        <f aca="false">VLOOKUP(U1238,PRODUTOS!N:Q,4,0)</f>
        <v>2</v>
      </c>
      <c r="Y1238" s="165" t="n">
        <f aca="false">X1238/T1238</f>
        <v>0.2</v>
      </c>
      <c r="Z1238" s="162"/>
      <c r="AA1238" s="162"/>
      <c r="AB1238" s="162"/>
    </row>
    <row r="1239" customFormat="false" ht="15" hidden="false" customHeight="false" outlineLevel="0" collapsed="false">
      <c r="A1239" s="43" t="n">
        <v>8</v>
      </c>
      <c r="B1239" s="1" t="s">
        <v>2290</v>
      </c>
      <c r="C1239" s="1" t="n">
        <v>2715</v>
      </c>
      <c r="D1239" s="1" t="n">
        <v>35101</v>
      </c>
      <c r="E1239" s="114" t="s">
        <v>2278</v>
      </c>
      <c r="F1239" s="162" t="n">
        <v>4500000</v>
      </c>
      <c r="G1239" s="0" t="s">
        <v>2297</v>
      </c>
      <c r="H1239" s="163" t="n">
        <v>100</v>
      </c>
      <c r="I1239" s="162"/>
      <c r="J1239" s="0"/>
      <c r="K1239" s="0"/>
      <c r="L1239" s="0"/>
      <c r="M1239" s="0"/>
      <c r="N1239" s="0"/>
      <c r="P1239" s="0"/>
      <c r="T1239" s="162" t="n">
        <f aca="false">SUM(H1239:S1239)</f>
        <v>100</v>
      </c>
      <c r="U1239" s="164" t="str">
        <f aca="false">CONCATENATE(D1239,G1239)</f>
        <v>35101PALESTRAS E ELABORAÇÃO DE CARTILHAS</v>
      </c>
      <c r="V1239" s="162" t="str">
        <f aca="false">VLOOKUP(U1239,PRODUTOS!N:O,2,0)</f>
        <v>PALESTRAS E ELABORAÇÃO DE CARTILHAS</v>
      </c>
      <c r="W1239" s="162" t="str">
        <f aca="false">VLOOKUP(U1239,PRODUTOS!N:Q,3,0)</f>
        <v>ALUNOS</v>
      </c>
      <c r="X1239" s="162" t="n">
        <f aca="false">VLOOKUP(U1239,PRODUTOS!N:Q,4,0)</f>
        <v>25</v>
      </c>
      <c r="Y1239" s="165" t="n">
        <f aca="false">X1239/T1239</f>
        <v>0.25</v>
      </c>
      <c r="Z1239" s="162"/>
      <c r="AA1239" s="162"/>
      <c r="AB1239" s="162"/>
    </row>
    <row r="1240" customFormat="false" ht="15" hidden="false" customHeight="false" outlineLevel="0" collapsed="false">
      <c r="A1240" s="43" t="n">
        <v>8</v>
      </c>
      <c r="B1240" s="1" t="s">
        <v>2290</v>
      </c>
      <c r="C1240" s="1" t="n">
        <v>2715</v>
      </c>
      <c r="D1240" s="1" t="n">
        <v>35101</v>
      </c>
      <c r="E1240" s="114" t="s">
        <v>2278</v>
      </c>
      <c r="F1240" s="162" t="n">
        <v>4500000</v>
      </c>
      <c r="G1240" s="0" t="s">
        <v>2296</v>
      </c>
      <c r="H1240" s="163" t="n">
        <v>36</v>
      </c>
      <c r="I1240" s="162"/>
      <c r="J1240" s="0"/>
      <c r="K1240" s="0"/>
      <c r="L1240" s="0"/>
      <c r="M1240" s="0"/>
      <c r="N1240" s="0"/>
      <c r="P1240" s="0"/>
      <c r="T1240" s="162" t="n">
        <f aca="false">SUM(H1240:S1240)</f>
        <v>36</v>
      </c>
      <c r="U1240" s="164" t="str">
        <f aca="false">CONCATENATE(D1240,G1240)</f>
        <v>35101PALESTRAS, CURSOS E OFICINAS REALIZADAS</v>
      </c>
      <c r="V1240" s="162" t="str">
        <f aca="false">VLOOKUP(U1240,PRODUTOS!N:O,2,0)</f>
        <v>PALESTRAS, CURSOS E OFICINAS REALIZADAS</v>
      </c>
      <c r="W1240" s="162" t="str">
        <f aca="false">VLOOKUP(U1240,PRODUTOS!N:Q,3,0)</f>
        <v>UNIDADE</v>
      </c>
      <c r="X1240" s="162" t="n">
        <f aca="false">VLOOKUP(U1240,PRODUTOS!N:Q,4,0)</f>
        <v>8</v>
      </c>
      <c r="Y1240" s="165" t="n">
        <f aca="false">X1240/T1240</f>
        <v>0.222222222222222</v>
      </c>
      <c r="Z1240" s="162"/>
      <c r="AA1240" s="162"/>
      <c r="AB1240" s="162"/>
    </row>
    <row r="1241" customFormat="false" ht="15" hidden="false" customHeight="false" outlineLevel="0" collapsed="false">
      <c r="A1241" s="43" t="n">
        <v>81</v>
      </c>
      <c r="B1241" s="1" t="s">
        <v>2298</v>
      </c>
      <c r="C1241" s="1" t="n">
        <v>2497</v>
      </c>
      <c r="D1241" s="1" t="n">
        <v>35101</v>
      </c>
      <c r="E1241" s="114" t="s">
        <v>2278</v>
      </c>
      <c r="F1241" s="162" t="n">
        <v>351600000</v>
      </c>
      <c r="G1241" s="0" t="s">
        <v>2302</v>
      </c>
      <c r="H1241" s="163" t="n">
        <v>638569</v>
      </c>
      <c r="I1241" s="162"/>
      <c r="J1241" s="0"/>
      <c r="K1241" s="0"/>
      <c r="L1241" s="0"/>
      <c r="M1241" s="0"/>
      <c r="N1241" s="0"/>
      <c r="P1241" s="0"/>
      <c r="T1241" s="162" t="n">
        <f aca="false">SUM(H1241:S1241)</f>
        <v>638569</v>
      </c>
      <c r="U1241" s="164" t="str">
        <f aca="false">CONCATENATE(D1241,G1241)</f>
        <v>35101ATENDIMENTOS REALIZADOS PELA DEFENSORIA PÚBLICA</v>
      </c>
      <c r="V1241" s="162" t="str">
        <f aca="false">VLOOKUP(U1241,PRODUTOS!N:O,2,0)</f>
        <v>ATENDIMENTOS REALIZADOS PELA DEFENSORIA PÚBLICA</v>
      </c>
      <c r="W1241" s="162" t="str">
        <f aca="false">VLOOKUP(U1241,PRODUTOS!N:Q,3,0)</f>
        <v>ATENDIMENTOS</v>
      </c>
      <c r="X1241" s="162" t="n">
        <f aca="false">VLOOKUP(U1241,PRODUTOS!N:Q,4,0)</f>
        <v>180000</v>
      </c>
      <c r="Y1241" s="165" t="n">
        <f aca="false">X1241/T1241</f>
        <v>0.281880266658732</v>
      </c>
      <c r="Z1241" s="162"/>
      <c r="AA1241" s="162"/>
      <c r="AB1241" s="162"/>
    </row>
    <row r="1242" customFormat="false" ht="15" hidden="false" customHeight="false" outlineLevel="0" collapsed="false">
      <c r="A1242" s="43" t="n">
        <v>81</v>
      </c>
      <c r="B1242" s="1" t="s">
        <v>2298</v>
      </c>
      <c r="C1242" s="1" t="n">
        <v>2497</v>
      </c>
      <c r="D1242" s="1" t="n">
        <v>35101</v>
      </c>
      <c r="E1242" s="114" t="s">
        <v>2278</v>
      </c>
      <c r="F1242" s="162" t="n">
        <v>351600000</v>
      </c>
      <c r="G1242" s="0" t="s">
        <v>2304</v>
      </c>
      <c r="H1242" s="163" t="n">
        <v>69</v>
      </c>
      <c r="I1242" s="162"/>
      <c r="J1242" s="0"/>
      <c r="K1242" s="0"/>
      <c r="L1242" s="0"/>
      <c r="M1242" s="0"/>
      <c r="N1242" s="0"/>
      <c r="P1242" s="0"/>
      <c r="T1242" s="162" t="n">
        <f aca="false">SUM(H1242:S1242)</f>
        <v>69</v>
      </c>
      <c r="U1242" s="164" t="str">
        <f aca="false">CONCATENATE(D1242,G1242)</f>
        <v>35101ATUAÇÃO DA DEFENSORIA EM TODAS AS COMARCAS DO INTERIOR</v>
      </c>
      <c r="V1242" s="162" t="str">
        <f aca="false">VLOOKUP(U1242,PRODUTOS!N:O,2,0)</f>
        <v>ATUAÇÃO DA DEFENSORIA EM TODAS AS COMARCAS DO INTERIOR</v>
      </c>
      <c r="W1242" s="162" t="str">
        <f aca="false">VLOOKUP(U1242,PRODUTOS!N:Q,3,0)</f>
        <v>MUNICÍPIOS</v>
      </c>
      <c r="X1242" s="162" t="n">
        <f aca="false">VLOOKUP(U1242,PRODUTOS!N:Q,4,0)</f>
        <v>19</v>
      </c>
      <c r="Y1242" s="165" t="n">
        <f aca="false">X1242/T1242</f>
        <v>0.27536231884058</v>
      </c>
      <c r="Z1242" s="162"/>
      <c r="AA1242" s="162"/>
      <c r="AB1242" s="162"/>
    </row>
    <row r="1243" customFormat="false" ht="15" hidden="false" customHeight="false" outlineLevel="0" collapsed="false">
      <c r="A1243" s="43" t="n">
        <v>81</v>
      </c>
      <c r="B1243" s="1" t="s">
        <v>2298</v>
      </c>
      <c r="C1243" s="1" t="n">
        <v>2497</v>
      </c>
      <c r="D1243" s="1" t="n">
        <v>35101</v>
      </c>
      <c r="E1243" s="114" t="s">
        <v>2278</v>
      </c>
      <c r="F1243" s="162" t="n">
        <v>351600000</v>
      </c>
      <c r="G1243" s="0" t="s">
        <v>2299</v>
      </c>
      <c r="H1243" s="166"/>
      <c r="I1243" s="162"/>
      <c r="J1243" s="0"/>
      <c r="K1243" s="0"/>
      <c r="L1243" s="162" t="n">
        <v>3</v>
      </c>
      <c r="M1243" s="0"/>
      <c r="N1243" s="0"/>
      <c r="P1243" s="0"/>
      <c r="T1243" s="162" t="n">
        <f aca="false">SUM(H1243:S1243)</f>
        <v>3</v>
      </c>
      <c r="U1243" s="164" t="str">
        <f aca="false">CONCATENATE(D1243,G1243)</f>
        <v>35101CONCURSO PUBLICO PARA PROVIMENTO DE CARGOS REALIZADO</v>
      </c>
      <c r="V1243" s="162" t="str">
        <f aca="false">VLOOKUP(U1243,PRODUTOS!N:O,2,0)</f>
        <v>CONCURSO PUBLICO PARA PROVIMENTO DE CARGOS REALIZADO</v>
      </c>
      <c r="W1243" s="162" t="str">
        <f aca="false">VLOOKUP(U1243,PRODUTOS!N:Q,3,0)</f>
        <v>CONCURSO</v>
      </c>
      <c r="X1243" s="162" t="n">
        <f aca="false">VLOOKUP(U1243,PRODUTOS!N:Q,4,0)</f>
        <v>1</v>
      </c>
      <c r="Y1243" s="165" t="n">
        <f aca="false">X1243/T1243</f>
        <v>0.333333333333333</v>
      </c>
      <c r="Z1243" s="162"/>
      <c r="AA1243" s="162"/>
      <c r="AB1243" s="162"/>
    </row>
    <row r="1244" customFormat="false" ht="15" hidden="false" customHeight="false" outlineLevel="0" collapsed="false">
      <c r="A1244" s="43" t="n">
        <v>81</v>
      </c>
      <c r="B1244" s="1" t="s">
        <v>2298</v>
      </c>
      <c r="C1244" s="1" t="n">
        <v>2497</v>
      </c>
      <c r="D1244" s="1" t="n">
        <v>35101</v>
      </c>
      <c r="E1244" s="114" t="s">
        <v>2278</v>
      </c>
      <c r="F1244" s="162" t="n">
        <v>351600000</v>
      </c>
      <c r="G1244" s="0" t="s">
        <v>2305</v>
      </c>
      <c r="H1244" s="163" t="n">
        <v>60</v>
      </c>
      <c r="I1244" s="162"/>
      <c r="J1244" s="0"/>
      <c r="K1244" s="0"/>
      <c r="L1244" s="0"/>
      <c r="M1244" s="0"/>
      <c r="N1244" s="0"/>
      <c r="P1244" s="0"/>
      <c r="T1244" s="162" t="n">
        <f aca="false">SUM(H1244:S1244)</f>
        <v>60</v>
      </c>
      <c r="U1244" s="164" t="str">
        <f aca="false">CONCATENATE(D1244,G1244)</f>
        <v>35101DEFENSOR PÚBLICO CONTRATADO</v>
      </c>
      <c r="V1244" s="162" t="str">
        <f aca="false">VLOOKUP(U1244,PRODUTOS!N:O,2,0)</f>
        <v>DEFENSOR PÚBLICO CONTRATADO</v>
      </c>
      <c r="W1244" s="162" t="str">
        <f aca="false">VLOOKUP(U1244,PRODUTOS!N:Q,3,0)</f>
        <v>CONTRATAÇÃO</v>
      </c>
      <c r="X1244" s="162" t="n">
        <f aca="false">VLOOKUP(U1244,PRODUTOS!N:Q,4,0)</f>
        <v>5</v>
      </c>
      <c r="Y1244" s="165" t="n">
        <f aca="false">X1244/T1244</f>
        <v>0.0833333333333333</v>
      </c>
      <c r="Z1244" s="162"/>
      <c r="AA1244" s="162"/>
      <c r="AB1244" s="162"/>
    </row>
    <row r="1245" customFormat="false" ht="15" hidden="false" customHeight="false" outlineLevel="0" collapsed="false">
      <c r="A1245" s="43" t="n">
        <v>81</v>
      </c>
      <c r="B1245" s="1" t="s">
        <v>2298</v>
      </c>
      <c r="C1245" s="1" t="n">
        <v>2497</v>
      </c>
      <c r="D1245" s="1" t="n">
        <v>35101</v>
      </c>
      <c r="E1245" s="114" t="s">
        <v>2278</v>
      </c>
      <c r="F1245" s="162" t="n">
        <v>351600000</v>
      </c>
      <c r="G1245" s="0" t="s">
        <v>2306</v>
      </c>
      <c r="H1245" s="163" t="n">
        <v>150</v>
      </c>
      <c r="I1245" s="162"/>
      <c r="J1245" s="0"/>
      <c r="K1245" s="0"/>
      <c r="L1245" s="0"/>
      <c r="M1245" s="0"/>
      <c r="N1245" s="0"/>
      <c r="P1245" s="0"/>
      <c r="T1245" s="162" t="n">
        <f aca="false">SUM(H1245:S1245)</f>
        <v>150</v>
      </c>
      <c r="U1245" s="164" t="str">
        <f aca="false">CONCATENATE(D1245,G1245)</f>
        <v>35101SERVIDORES PÚBLICOS CONTRATADOS</v>
      </c>
      <c r="V1245" s="162" t="str">
        <f aca="false">VLOOKUP(U1245,PRODUTOS!N:O,2,0)</f>
        <v>SERVIDORES PÚBLICOS CONTRATADOS</v>
      </c>
      <c r="W1245" s="162" t="str">
        <f aca="false">VLOOKUP(U1245,PRODUTOS!N:Q,3,0)</f>
        <v>CONTRATAÇÃO</v>
      </c>
      <c r="X1245" s="162" t="n">
        <f aca="false">VLOOKUP(U1245,PRODUTOS!N:Q,4,0)</f>
        <v>20</v>
      </c>
      <c r="Y1245" s="165" t="n">
        <f aca="false">X1245/T1245</f>
        <v>0.133333333333333</v>
      </c>
      <c r="Z1245" s="162"/>
      <c r="AA1245" s="162"/>
      <c r="AB1245" s="162"/>
    </row>
    <row r="1246" customFormat="false" ht="15" hidden="false" customHeight="false" outlineLevel="0" collapsed="false">
      <c r="A1246" s="43" t="n">
        <v>86</v>
      </c>
      <c r="B1246" s="1" t="s">
        <v>2308</v>
      </c>
      <c r="C1246" s="1" t="n">
        <v>2450</v>
      </c>
      <c r="D1246" s="1" t="n">
        <v>35101</v>
      </c>
      <c r="E1246" s="114" t="s">
        <v>2278</v>
      </c>
      <c r="F1246" s="162" t="n">
        <v>5000000</v>
      </c>
      <c r="G1246" s="0" t="s">
        <v>2309</v>
      </c>
      <c r="H1246" s="163" t="n">
        <v>10800</v>
      </c>
      <c r="I1246" s="162"/>
      <c r="J1246" s="0"/>
      <c r="K1246" s="0"/>
      <c r="L1246" s="0"/>
      <c r="M1246" s="0"/>
      <c r="N1246" s="0"/>
      <c r="P1246" s="0"/>
      <c r="T1246" s="162" t="n">
        <f aca="false">SUM(H1246:S1246)</f>
        <v>10800</v>
      </c>
      <c r="U1246" s="164" t="str">
        <f aca="false">CONCATENATE(D1246,G1246)</f>
        <v>35101CONSUMIDORES ATENDIDOS</v>
      </c>
      <c r="V1246" s="162" t="str">
        <f aca="false">VLOOKUP(U1246,PRODUTOS!N:O,2,0)</f>
        <v>CONSUMIDORES ATENDIDOS</v>
      </c>
      <c r="W1246" s="162" t="str">
        <f aca="false">VLOOKUP(U1246,PRODUTOS!N:Q,3,0)</f>
        <v>ATENDIMENTOS</v>
      </c>
      <c r="X1246" s="162" t="n">
        <f aca="false">VLOOKUP(U1246,PRODUTOS!N:Q,4,0)</f>
        <v>3000</v>
      </c>
      <c r="Y1246" s="165" t="n">
        <f aca="false">X1246/T1246</f>
        <v>0.277777777777778</v>
      </c>
      <c r="Z1246" s="162"/>
      <c r="AA1246" s="162"/>
      <c r="AB1246" s="162"/>
    </row>
    <row r="1247" customFormat="false" ht="15" hidden="false" customHeight="false" outlineLevel="0" collapsed="false">
      <c r="A1247" s="43" t="n">
        <v>86</v>
      </c>
      <c r="B1247" s="1" t="s">
        <v>2308</v>
      </c>
      <c r="C1247" s="1" t="n">
        <v>2450</v>
      </c>
      <c r="D1247" s="1" t="n">
        <v>35101</v>
      </c>
      <c r="E1247" s="114" t="s">
        <v>2278</v>
      </c>
      <c r="F1247" s="162" t="n">
        <v>5000000</v>
      </c>
      <c r="G1247" s="0" t="s">
        <v>2311</v>
      </c>
      <c r="H1247" s="163" t="n">
        <v>10800</v>
      </c>
      <c r="I1247" s="162"/>
      <c r="J1247" s="0"/>
      <c r="K1247" s="0"/>
      <c r="L1247" s="0"/>
      <c r="M1247" s="0"/>
      <c r="N1247" s="0"/>
      <c r="P1247" s="0"/>
      <c r="T1247" s="162" t="n">
        <f aca="false">SUM(H1247:S1247)</f>
        <v>10800</v>
      </c>
      <c r="U1247" s="164" t="str">
        <f aca="false">CONCATENATE(D1247,G1247)</f>
        <v>35101CRIANÇAS E ADOLESCENTES ATENDIDAS</v>
      </c>
      <c r="V1247" s="162" t="str">
        <f aca="false">VLOOKUP(U1247,PRODUTOS!N:O,2,0)</f>
        <v>CRIANÇAS E ADOLESCENTES ATENDIDAS</v>
      </c>
      <c r="W1247" s="162" t="str">
        <f aca="false">VLOOKUP(U1247,PRODUTOS!N:Q,3,0)</f>
        <v>ATENDIMENTOS</v>
      </c>
      <c r="X1247" s="162" t="n">
        <f aca="false">VLOOKUP(U1247,PRODUTOS!N:Q,4,0)</f>
        <v>4000</v>
      </c>
      <c r="Y1247" s="165" t="n">
        <f aca="false">X1247/T1247</f>
        <v>0.37037037037037</v>
      </c>
      <c r="Z1247" s="162"/>
      <c r="AA1247" s="162"/>
      <c r="AB1247" s="162"/>
    </row>
    <row r="1248" customFormat="false" ht="15" hidden="false" customHeight="false" outlineLevel="0" collapsed="false">
      <c r="A1248" s="43" t="n">
        <v>86</v>
      </c>
      <c r="B1248" s="1" t="s">
        <v>2322</v>
      </c>
      <c r="C1248" s="1" t="n">
        <v>2572</v>
      </c>
      <c r="D1248" s="1" t="n">
        <v>35101</v>
      </c>
      <c r="E1248" s="114" t="s">
        <v>2278</v>
      </c>
      <c r="F1248" s="162" t="n">
        <v>114000000</v>
      </c>
      <c r="G1248" s="0" t="s">
        <v>2323</v>
      </c>
      <c r="H1248" s="163" t="n">
        <v>1</v>
      </c>
      <c r="I1248" s="162"/>
      <c r="J1248" s="0"/>
      <c r="K1248" s="0"/>
      <c r="L1248" s="0"/>
      <c r="M1248" s="0"/>
      <c r="N1248" s="0"/>
      <c r="P1248" s="0"/>
      <c r="T1248" s="162" t="n">
        <f aca="false">SUM(H1248:S1248)</f>
        <v>1</v>
      </c>
      <c r="U1248" s="164" t="str">
        <f aca="false">CONCATENATE(D1248,G1248)</f>
        <v>35101FINANCIAMENTO COM O PMAE DEFENSORIAS ESTABELECIDO</v>
      </c>
      <c r="V1248" s="162" t="str">
        <f aca="false">VLOOKUP(U1248,PRODUTOS!N:O,2,0)</f>
        <v>FINANCIAMENTO COM O PMAE DEFENSORIAS ESTABELECIDO</v>
      </c>
      <c r="W1248" s="162" t="str">
        <f aca="false">VLOOKUP(U1248,PRODUTOS!N:Q,3,0)</f>
        <v>UNIDADE</v>
      </c>
      <c r="X1248" s="162" t="n">
        <f aca="false">VLOOKUP(U1248,PRODUTOS!N:Q,4,0)</f>
        <v>1</v>
      </c>
      <c r="Y1248" s="165" t="n">
        <f aca="false">X1248/T1248</f>
        <v>1</v>
      </c>
      <c r="Z1248" s="162"/>
      <c r="AA1248" s="162"/>
      <c r="AB1248" s="162"/>
    </row>
    <row r="1249" customFormat="false" ht="15" hidden="false" customHeight="false" outlineLevel="0" collapsed="false">
      <c r="A1249" s="43" t="n">
        <v>86</v>
      </c>
      <c r="B1249" s="1" t="s">
        <v>2322</v>
      </c>
      <c r="C1249" s="1" t="n">
        <v>2572</v>
      </c>
      <c r="D1249" s="1" t="n">
        <v>35101</v>
      </c>
      <c r="E1249" s="114" t="s">
        <v>2278</v>
      </c>
      <c r="F1249" s="162" t="n">
        <v>114000000</v>
      </c>
      <c r="G1249" s="0" t="s">
        <v>2325</v>
      </c>
      <c r="H1249" s="163" t="n">
        <v>30</v>
      </c>
      <c r="I1249" s="162"/>
      <c r="J1249" s="0"/>
      <c r="K1249" s="0"/>
      <c r="L1249" s="0"/>
      <c r="M1249" s="0"/>
      <c r="N1249" s="0"/>
      <c r="P1249" s="0"/>
      <c r="T1249" s="162" t="n">
        <f aca="false">SUM(H1249:S1249)</f>
        <v>30</v>
      </c>
      <c r="U1249" s="164" t="str">
        <f aca="false">CONCATENATE(D1249,G1249)</f>
        <v>35101IMPLANTAÇÃO E CONSTRUÇÃO DOS NUCLEOS REGIONAIS</v>
      </c>
      <c r="V1249" s="162" t="str">
        <f aca="false">VLOOKUP(U1249,PRODUTOS!N:O,2,0)</f>
        <v>IMPLANTAÇÃO E CONSTRUÇÃO DOS NUCLEOS REGIONAIS</v>
      </c>
      <c r="W1249" s="162" t="str">
        <f aca="false">VLOOKUP(U1249,PRODUTOS!N:Q,3,0)</f>
        <v>ESPAÇO</v>
      </c>
      <c r="X1249" s="162" t="n">
        <f aca="false">VLOOKUP(U1249,PRODUTOS!N:Q,4,0)</f>
        <v>5</v>
      </c>
      <c r="Y1249" s="165" t="n">
        <f aca="false">X1249/T1249</f>
        <v>0.166666666666667</v>
      </c>
      <c r="Z1249" s="162"/>
      <c r="AA1249" s="162"/>
      <c r="AB1249" s="162"/>
    </row>
    <row r="1250" customFormat="false" ht="15" hidden="false" customHeight="false" outlineLevel="0" collapsed="false">
      <c r="A1250" s="43" t="n">
        <v>86</v>
      </c>
      <c r="B1250" s="1" t="s">
        <v>2308</v>
      </c>
      <c r="C1250" s="1" t="n">
        <v>2450</v>
      </c>
      <c r="D1250" s="1" t="n">
        <v>35101</v>
      </c>
      <c r="E1250" s="114" t="s">
        <v>2278</v>
      </c>
      <c r="F1250" s="162" t="n">
        <v>5000000</v>
      </c>
      <c r="G1250" s="0" t="s">
        <v>2319</v>
      </c>
      <c r="H1250" s="163" t="n">
        <v>62378</v>
      </c>
      <c r="I1250" s="162"/>
      <c r="J1250" s="0"/>
      <c r="K1250" s="0"/>
      <c r="L1250" s="0"/>
      <c r="M1250" s="0"/>
      <c r="N1250" s="0"/>
      <c r="P1250" s="0"/>
      <c r="T1250" s="162" t="n">
        <f aca="false">SUM(H1250:S1250)</f>
        <v>62378</v>
      </c>
      <c r="U1250" s="164" t="str">
        <f aca="false">CONCATENATE(D1250,G1250)</f>
        <v>35101JUSTIÇA ITINERANTE</v>
      </c>
      <c r="V1250" s="162" t="str">
        <f aca="false">VLOOKUP(U1250,PRODUTOS!N:O,2,0)</f>
        <v>JUSTIÇA ITINERANTE</v>
      </c>
      <c r="W1250" s="162" t="str">
        <f aca="false">VLOOKUP(U1250,PRODUTOS!N:Q,3,0)</f>
        <v>ATENDIMENTOS</v>
      </c>
      <c r="X1250" s="162" t="n">
        <f aca="false">VLOOKUP(U1250,PRODUTOS!N:Q,4,0)</f>
        <v>15000</v>
      </c>
      <c r="Y1250" s="165" t="n">
        <f aca="false">X1250/T1250</f>
        <v>0.240469396261502</v>
      </c>
      <c r="Z1250" s="162"/>
      <c r="AA1250" s="162"/>
      <c r="AB1250" s="162"/>
    </row>
    <row r="1251" customFormat="false" ht="15" hidden="false" customHeight="false" outlineLevel="0" collapsed="false">
      <c r="A1251" s="43" t="n">
        <v>86</v>
      </c>
      <c r="B1251" s="1" t="s">
        <v>2308</v>
      </c>
      <c r="C1251" s="1" t="n">
        <v>2450</v>
      </c>
      <c r="D1251" s="1" t="n">
        <v>35101</v>
      </c>
      <c r="E1251" s="114" t="s">
        <v>2278</v>
      </c>
      <c r="F1251" s="162" t="n">
        <v>5000000</v>
      </c>
      <c r="G1251" s="0" t="s">
        <v>2312</v>
      </c>
      <c r="H1251" s="163" t="n">
        <v>12595</v>
      </c>
      <c r="I1251" s="162"/>
      <c r="J1251" s="0"/>
      <c r="K1251" s="0"/>
      <c r="L1251" s="0"/>
      <c r="M1251" s="0"/>
      <c r="N1251" s="0"/>
      <c r="P1251" s="0"/>
      <c r="T1251" s="162" t="n">
        <f aca="false">SUM(H1251:S1251)</f>
        <v>12595</v>
      </c>
      <c r="U1251" s="164" t="str">
        <f aca="false">CONCATENATE(D1251,G1251)</f>
        <v>35101MODERNIZAÇÃO DE 1º ATENDIMENTO</v>
      </c>
      <c r="V1251" s="162" t="str">
        <f aca="false">VLOOKUP(U1251,PRODUTOS!N:O,2,0)</f>
        <v>MODERNIZAÇÃO DE 1º ATENDIMENTO</v>
      </c>
      <c r="W1251" s="162" t="str">
        <f aca="false">VLOOKUP(U1251,PRODUTOS!N:Q,3,0)</f>
        <v>ATENDIMENTOS</v>
      </c>
      <c r="X1251" s="162" t="n">
        <f aca="false">VLOOKUP(U1251,PRODUTOS!N:Q,4,0)</f>
        <v>3000</v>
      </c>
      <c r="Y1251" s="165" t="n">
        <f aca="false">X1251/T1251</f>
        <v>0.238189757840413</v>
      </c>
      <c r="Z1251" s="162"/>
      <c r="AA1251" s="162"/>
      <c r="AB1251" s="162"/>
    </row>
    <row r="1252" customFormat="false" ht="15" hidden="false" customHeight="false" outlineLevel="0" collapsed="false">
      <c r="A1252" s="43" t="n">
        <v>86</v>
      </c>
      <c r="B1252" s="1" t="s">
        <v>2308</v>
      </c>
      <c r="C1252" s="1" t="n">
        <v>2450</v>
      </c>
      <c r="D1252" s="1" t="n">
        <v>35101</v>
      </c>
      <c r="E1252" s="114" t="s">
        <v>2278</v>
      </c>
      <c r="F1252" s="162" t="n">
        <v>5000000</v>
      </c>
      <c r="G1252" s="0" t="s">
        <v>2313</v>
      </c>
      <c r="H1252" s="163" t="n">
        <v>9600</v>
      </c>
      <c r="I1252" s="162"/>
      <c r="J1252" s="0"/>
      <c r="K1252" s="0"/>
      <c r="L1252" s="0"/>
      <c r="M1252" s="0"/>
      <c r="N1252" s="0"/>
      <c r="P1252" s="0"/>
      <c r="T1252" s="162" t="n">
        <f aca="false">SUM(H1252:S1252)</f>
        <v>9600</v>
      </c>
      <c r="U1252" s="164" t="str">
        <f aca="false">CONCATENATE(D1252,G1252)</f>
        <v>35101MULHERES ATENDIDAS</v>
      </c>
      <c r="V1252" s="162" t="str">
        <f aca="false">VLOOKUP(U1252,PRODUTOS!N:O,2,0)</f>
        <v>MULHERES ATENDIDAS</v>
      </c>
      <c r="W1252" s="162" t="str">
        <f aca="false">VLOOKUP(U1252,PRODUTOS!N:Q,3,0)</f>
        <v>ATENDIMENTOS</v>
      </c>
      <c r="X1252" s="162" t="n">
        <f aca="false">VLOOKUP(U1252,PRODUTOS!N:Q,4,0)</f>
        <v>2000</v>
      </c>
      <c r="Y1252" s="165" t="n">
        <f aca="false">X1252/T1252</f>
        <v>0.208333333333333</v>
      </c>
      <c r="Z1252" s="162"/>
      <c r="AA1252" s="162"/>
      <c r="AB1252" s="162"/>
    </row>
    <row r="1253" customFormat="false" ht="15" hidden="false" customHeight="false" outlineLevel="0" collapsed="false">
      <c r="A1253" s="43" t="n">
        <v>86</v>
      </c>
      <c r="B1253" s="1" t="s">
        <v>2308</v>
      </c>
      <c r="C1253" s="1" t="n">
        <v>2450</v>
      </c>
      <c r="D1253" s="1" t="n">
        <v>35101</v>
      </c>
      <c r="E1253" s="114" t="s">
        <v>2278</v>
      </c>
      <c r="F1253" s="162" t="n">
        <v>5000000</v>
      </c>
      <c r="G1253" s="0" t="s">
        <v>2314</v>
      </c>
      <c r="H1253" s="163" t="n">
        <v>9600</v>
      </c>
      <c r="I1253" s="162"/>
      <c r="J1253" s="0"/>
      <c r="K1253" s="0"/>
      <c r="L1253" s="0"/>
      <c r="M1253" s="0"/>
      <c r="N1253" s="0"/>
      <c r="P1253" s="0"/>
      <c r="T1253" s="162" t="n">
        <f aca="false">SUM(H1253:S1253)</f>
        <v>9600</v>
      </c>
      <c r="U1253" s="164" t="str">
        <f aca="false">CONCATENATE(D1253,G1253)</f>
        <v>35101NÚCLEOS CRIMINAIS AMPLIADOS E ESTRUTURADOS</v>
      </c>
      <c r="V1253" s="162" t="str">
        <f aca="false">VLOOKUP(U1253,PRODUTOS!N:O,2,0)</f>
        <v>NÚCLEOS CRIMINAIS AMPLIADOS E ESTRUTURADOS</v>
      </c>
      <c r="W1253" s="162" t="str">
        <f aca="false">VLOOKUP(U1253,PRODUTOS!N:Q,3,0)</f>
        <v>ATENDIMENTOS</v>
      </c>
      <c r="X1253" s="162" t="n">
        <f aca="false">VLOOKUP(U1253,PRODUTOS!N:Q,4,0)</f>
        <v>2000</v>
      </c>
      <c r="Y1253" s="165" t="n">
        <f aca="false">X1253/T1253</f>
        <v>0.208333333333333</v>
      </c>
      <c r="Z1253" s="162"/>
      <c r="AA1253" s="162"/>
      <c r="AB1253" s="162"/>
    </row>
    <row r="1254" customFormat="false" ht="15" hidden="false" customHeight="false" outlineLevel="0" collapsed="false">
      <c r="A1254" s="43" t="n">
        <v>86</v>
      </c>
      <c r="B1254" s="1" t="s">
        <v>2308</v>
      </c>
      <c r="C1254" s="1" t="n">
        <v>2450</v>
      </c>
      <c r="D1254" s="1" t="n">
        <v>35101</v>
      </c>
      <c r="E1254" s="114" t="s">
        <v>2278</v>
      </c>
      <c r="F1254" s="162" t="n">
        <v>5000000</v>
      </c>
      <c r="G1254" s="0" t="s">
        <v>2315</v>
      </c>
      <c r="H1254" s="163" t="n">
        <v>10800</v>
      </c>
      <c r="I1254" s="162"/>
      <c r="J1254" s="0"/>
      <c r="K1254" s="0"/>
      <c r="L1254" s="0"/>
      <c r="M1254" s="0"/>
      <c r="N1254" s="0"/>
      <c r="P1254" s="0"/>
      <c r="T1254" s="162" t="n">
        <f aca="false">SUM(H1254:S1254)</f>
        <v>10800</v>
      </c>
      <c r="U1254" s="164" t="str">
        <f aca="false">CONCATENATE(D1254,G1254)</f>
        <v>35101NÚCLEOS DE FAMÍLIA AMPLIADOS E ESTRUTURADOS</v>
      </c>
      <c r="V1254" s="162" t="str">
        <f aca="false">VLOOKUP(U1254,PRODUTOS!N:O,2,0)</f>
        <v>NÚCLEOS DE FAMÍLIA AMPLIADOS E ESTRUTURADOS</v>
      </c>
      <c r="W1254" s="162" t="str">
        <f aca="false">VLOOKUP(U1254,PRODUTOS!N:Q,3,0)</f>
        <v>ATENDIMENTOS</v>
      </c>
      <c r="X1254" s="162" t="n">
        <f aca="false">VLOOKUP(U1254,PRODUTOS!N:Q,4,0)</f>
        <v>2000</v>
      </c>
      <c r="Y1254" s="165" t="n">
        <f aca="false">X1254/T1254</f>
        <v>0.185185185185185</v>
      </c>
      <c r="Z1254" s="162"/>
      <c r="AA1254" s="162"/>
      <c r="AB1254" s="162"/>
    </row>
    <row r="1255" customFormat="false" ht="15" hidden="false" customHeight="false" outlineLevel="0" collapsed="false">
      <c r="A1255" s="43" t="n">
        <v>86</v>
      </c>
      <c r="B1255" s="1" t="s">
        <v>2308</v>
      </c>
      <c r="C1255" s="1" t="n">
        <v>2450</v>
      </c>
      <c r="D1255" s="1" t="n">
        <v>35101</v>
      </c>
      <c r="E1255" s="114" t="s">
        <v>2278</v>
      </c>
      <c r="F1255" s="162" t="n">
        <v>5000000</v>
      </c>
      <c r="G1255" s="0" t="s">
        <v>2316</v>
      </c>
      <c r="H1255" s="163" t="n">
        <v>16200</v>
      </c>
      <c r="I1255" s="162"/>
      <c r="J1255" s="0"/>
      <c r="K1255" s="0"/>
      <c r="L1255" s="0"/>
      <c r="M1255" s="0"/>
      <c r="N1255" s="0"/>
      <c r="P1255" s="0"/>
      <c r="T1255" s="162" t="n">
        <f aca="false">SUM(H1255:S1255)</f>
        <v>16200</v>
      </c>
      <c r="U1255" s="164" t="str">
        <f aca="false">CONCATENATE(D1255,G1255)</f>
        <v>35101PESSOAS COM DEFICIÊNCIA E AO IDOSO ASSISTIDAS</v>
      </c>
      <c r="V1255" s="162" t="str">
        <f aca="false">VLOOKUP(U1255,PRODUTOS!N:O,2,0)</f>
        <v>PESSOAS COM DEFICIÊNCIA E AO IDOSO ASSISTIDAS</v>
      </c>
      <c r="W1255" s="162" t="str">
        <f aca="false">VLOOKUP(U1255,PRODUTOS!N:Q,3,0)</f>
        <v>ATENDIMENTOS</v>
      </c>
      <c r="X1255" s="162" t="n">
        <f aca="false">VLOOKUP(U1255,PRODUTOS!N:Q,4,0)</f>
        <v>3000</v>
      </c>
      <c r="Y1255" s="165" t="n">
        <f aca="false">X1255/T1255</f>
        <v>0.185185185185185</v>
      </c>
      <c r="Z1255" s="162"/>
      <c r="AA1255" s="162"/>
      <c r="AB1255" s="162"/>
    </row>
    <row r="1256" customFormat="false" ht="15" hidden="false" customHeight="false" outlineLevel="0" collapsed="false">
      <c r="A1256" s="43" t="n">
        <v>86</v>
      </c>
      <c r="B1256" s="1" t="s">
        <v>2322</v>
      </c>
      <c r="C1256" s="1" t="n">
        <v>2572</v>
      </c>
      <c r="D1256" s="1" t="n">
        <v>35101</v>
      </c>
      <c r="E1256" s="114" t="s">
        <v>2278</v>
      </c>
      <c r="F1256" s="162" t="n">
        <v>114000000</v>
      </c>
      <c r="G1256" s="0" t="s">
        <v>2326</v>
      </c>
      <c r="H1256" s="166"/>
      <c r="I1256" s="162"/>
      <c r="J1256" s="0"/>
      <c r="K1256" s="0"/>
      <c r="L1256" s="162" t="n">
        <v>1</v>
      </c>
      <c r="M1256" s="0"/>
      <c r="N1256" s="0"/>
      <c r="P1256" s="0"/>
      <c r="T1256" s="162" t="n">
        <f aca="false">SUM(H1256:S1256)</f>
        <v>1</v>
      </c>
      <c r="U1256" s="164" t="str">
        <f aca="false">CONCATENATE(D1256,G1256)</f>
        <v>35101PRÉDIO DA DEFENSORIA CONSTRUÍDO</v>
      </c>
      <c r="V1256" s="162" t="str">
        <f aca="false">VLOOKUP(U1256,PRODUTOS!N:O,2,0)</f>
        <v>PRÉDIO DA DEFENSORIA CONSTRUÍDO</v>
      </c>
      <c r="W1256" s="162" t="str">
        <f aca="false">VLOOKUP(U1256,PRODUTOS!N:Q,3,0)</f>
        <v>UNIDADE</v>
      </c>
      <c r="X1256" s="162" t="n">
        <f aca="false">VLOOKUP(U1256,PRODUTOS!N:Q,4,0)</f>
        <v>0.5</v>
      </c>
      <c r="Y1256" s="165" t="n">
        <f aca="false">X1256/T1256</f>
        <v>0.5</v>
      </c>
      <c r="Z1256" s="162"/>
      <c r="AA1256" s="162"/>
      <c r="AB1256" s="162"/>
    </row>
    <row r="1257" customFormat="false" ht="15" hidden="false" customHeight="false" outlineLevel="0" collapsed="false">
      <c r="A1257" s="43" t="n">
        <v>86</v>
      </c>
      <c r="B1257" s="1" t="s">
        <v>2322</v>
      </c>
      <c r="C1257" s="1" t="n">
        <v>2572</v>
      </c>
      <c r="D1257" s="1" t="n">
        <v>35101</v>
      </c>
      <c r="E1257" s="114" t="s">
        <v>2278</v>
      </c>
      <c r="F1257" s="162" t="n">
        <v>114000000</v>
      </c>
      <c r="G1257" s="0" t="s">
        <v>2327</v>
      </c>
      <c r="H1257" s="163" t="n">
        <v>10</v>
      </c>
      <c r="I1257" s="162"/>
      <c r="J1257" s="0"/>
      <c r="K1257" s="0"/>
      <c r="L1257" s="0"/>
      <c r="M1257" s="0"/>
      <c r="N1257" s="0"/>
      <c r="P1257" s="0"/>
      <c r="T1257" s="162" t="n">
        <f aca="false">SUM(H1257:S1257)</f>
        <v>10</v>
      </c>
      <c r="U1257" s="164" t="str">
        <f aca="false">CONCATENATE(D1257,G1257)</f>
        <v>35101SEDE E UNIDADES REGIONAIS REFORMADAS</v>
      </c>
      <c r="V1257" s="162" t="str">
        <f aca="false">VLOOKUP(U1257,PRODUTOS!N:O,2,0)</f>
        <v>SEDE E UNIDADES REGIONAIS REFORMADAS</v>
      </c>
      <c r="W1257" s="162" t="str">
        <f aca="false">VLOOKUP(U1257,PRODUTOS!N:Q,3,0)</f>
        <v>UNIDADE</v>
      </c>
      <c r="X1257" s="162" t="n">
        <f aca="false">VLOOKUP(U1257,PRODUTOS!N:Q,4,0)</f>
        <v>3</v>
      </c>
      <c r="Y1257" s="165" t="n">
        <f aca="false">X1257/T1257</f>
        <v>0.3</v>
      </c>
      <c r="Z1257" s="162"/>
      <c r="AA1257" s="162"/>
      <c r="AB1257" s="162"/>
    </row>
    <row r="1258" customFormat="false" ht="15" hidden="false" customHeight="false" outlineLevel="0" collapsed="false">
      <c r="A1258" s="43" t="n">
        <v>86</v>
      </c>
      <c r="B1258" s="1" t="s">
        <v>2308</v>
      </c>
      <c r="C1258" s="1" t="n">
        <v>2450</v>
      </c>
      <c r="D1258" s="1" t="n">
        <v>35101</v>
      </c>
      <c r="E1258" s="114" t="s">
        <v>2278</v>
      </c>
      <c r="F1258" s="162" t="n">
        <v>5000000</v>
      </c>
      <c r="G1258" s="0" t="s">
        <v>2317</v>
      </c>
      <c r="H1258" s="163" t="n">
        <v>12595</v>
      </c>
      <c r="I1258" s="162"/>
      <c r="J1258" s="0"/>
      <c r="K1258" s="0"/>
      <c r="L1258" s="0"/>
      <c r="M1258" s="0"/>
      <c r="N1258" s="0"/>
      <c r="P1258" s="0"/>
      <c r="T1258" s="162" t="n">
        <f aca="false">SUM(H1258:S1258)</f>
        <v>12595</v>
      </c>
      <c r="U1258" s="164" t="str">
        <f aca="false">CONCATENATE(D1258,G1258)</f>
        <v>35101SERVIÇO DE CONCILIAÇÃO EXTRAJUDICIAL DE CONFLITOS AMPLIADO</v>
      </c>
      <c r="V1258" s="162" t="str">
        <f aca="false">VLOOKUP(U1258,PRODUTOS!N:O,2,0)</f>
        <v>SERVIÇO DE CONCILIAÇÃO EXTRAJUDICIAL DE CONFLITOS AMPLIADO</v>
      </c>
      <c r="W1258" s="162" t="str">
        <f aca="false">VLOOKUP(U1258,PRODUTOS!N:Q,3,0)</f>
        <v>ATENDIMENTOS</v>
      </c>
      <c r="X1258" s="162" t="n">
        <f aca="false">VLOOKUP(U1258,PRODUTOS!N:Q,4,0)</f>
        <v>2000</v>
      </c>
      <c r="Y1258" s="165" t="n">
        <f aca="false">X1258/T1258</f>
        <v>0.158793171893609</v>
      </c>
      <c r="Z1258" s="162"/>
      <c r="AA1258" s="162"/>
      <c r="AB1258" s="162"/>
    </row>
    <row r="1259" customFormat="false" ht="15" hidden="false" customHeight="false" outlineLevel="0" collapsed="false">
      <c r="A1259" s="43" t="n">
        <v>1</v>
      </c>
      <c r="B1259" s="1" t="s">
        <v>2330</v>
      </c>
      <c r="C1259" s="1" t="n">
        <v>1589</v>
      </c>
      <c r="D1259" s="1" t="n">
        <v>35102</v>
      </c>
      <c r="E1259" s="114" t="s">
        <v>2329</v>
      </c>
      <c r="F1259" s="162" t="n">
        <v>2050000</v>
      </c>
      <c r="G1259" s="0" t="s">
        <v>2331</v>
      </c>
      <c r="H1259" s="163" t="n">
        <v>40</v>
      </c>
      <c r="I1259" s="162"/>
      <c r="J1259" s="0"/>
      <c r="K1259" s="0"/>
      <c r="L1259" s="0"/>
      <c r="M1259" s="0"/>
      <c r="N1259" s="0"/>
      <c r="P1259" s="0"/>
      <c r="T1259" s="162" t="n">
        <f aca="false">SUM(H1259:S1259)</f>
        <v>40</v>
      </c>
      <c r="U1259" s="164" t="str">
        <f aca="false">CONCATENATE(D1259,G1259)</f>
        <v>35102APRIMORAMENTO PROFISSIONAL DE DEFENSORES REALIZADOS</v>
      </c>
      <c r="V1259" s="162" t="str">
        <f aca="false">VLOOKUP(U1259,PRODUTOS!N:O,2,0)</f>
        <v>APRIMORAMENTO PROFISSIONAL DE DEFENSORES REALIZADOS</v>
      </c>
      <c r="W1259" s="162" t="str">
        <f aca="false">VLOOKUP(U1259,PRODUTOS!N:Q,3,0)</f>
        <v>UNIDADE</v>
      </c>
      <c r="X1259" s="162" t="n">
        <f aca="false">VLOOKUP(U1259,PRODUTOS!N:Q,4,0)</f>
        <v>10</v>
      </c>
      <c r="Y1259" s="165" t="n">
        <f aca="false">X1259/T1259</f>
        <v>0.25</v>
      </c>
      <c r="Z1259" s="162"/>
      <c r="AA1259" s="162"/>
      <c r="AB1259" s="162"/>
    </row>
    <row r="1260" customFormat="false" ht="15" hidden="false" customHeight="false" outlineLevel="0" collapsed="false">
      <c r="A1260" s="43" t="n">
        <v>1</v>
      </c>
      <c r="B1260" s="1" t="s">
        <v>2330</v>
      </c>
      <c r="C1260" s="1" t="n">
        <v>1589</v>
      </c>
      <c r="D1260" s="1" t="n">
        <v>35102</v>
      </c>
      <c r="E1260" s="114" t="s">
        <v>2329</v>
      </c>
      <c r="F1260" s="162" t="n">
        <v>2050000</v>
      </c>
      <c r="G1260" s="0" t="s">
        <v>2333</v>
      </c>
      <c r="H1260" s="163" t="n">
        <v>100</v>
      </c>
      <c r="I1260" s="162"/>
      <c r="J1260" s="0"/>
      <c r="K1260" s="0"/>
      <c r="L1260" s="0"/>
      <c r="M1260" s="0"/>
      <c r="N1260" s="0"/>
      <c r="P1260" s="0"/>
      <c r="T1260" s="162" t="n">
        <f aca="false">SUM(H1260:S1260)</f>
        <v>100</v>
      </c>
      <c r="U1260" s="164" t="str">
        <f aca="false">CONCATENATE(D1260,G1260)</f>
        <v>35102EQUIPAMENTOS ADMINISTRATIVOS ADIQUIRIDO</v>
      </c>
      <c r="V1260" s="162" t="str">
        <f aca="false">VLOOKUP(U1260,PRODUTOS!N:O,2,0)</f>
        <v>EQUIPAMENTOS ADMINISTRATIVOS ADIQUIRIDO</v>
      </c>
      <c r="W1260" s="162" t="str">
        <f aca="false">VLOOKUP(U1260,PRODUTOS!N:Q,3,0)</f>
        <v>% EXECUTADO</v>
      </c>
      <c r="X1260" s="162" t="n">
        <f aca="false">VLOOKUP(U1260,PRODUTOS!N:Q,4,0)</f>
        <v>20</v>
      </c>
      <c r="Y1260" s="165" t="n">
        <f aca="false">X1260/T1260</f>
        <v>0.2</v>
      </c>
      <c r="Z1260" s="162"/>
      <c r="AA1260" s="162"/>
      <c r="AB1260" s="162"/>
    </row>
    <row r="1261" customFormat="false" ht="15" hidden="false" customHeight="false" outlineLevel="0" collapsed="false">
      <c r="A1261" s="43" t="n">
        <v>1</v>
      </c>
      <c r="B1261" s="1" t="s">
        <v>2330</v>
      </c>
      <c r="C1261" s="1" t="n">
        <v>1589</v>
      </c>
      <c r="D1261" s="1" t="n">
        <v>35102</v>
      </c>
      <c r="E1261" s="114" t="s">
        <v>2329</v>
      </c>
      <c r="F1261" s="162" t="n">
        <v>2050000</v>
      </c>
      <c r="G1261" s="0" t="s">
        <v>1819</v>
      </c>
      <c r="H1261" s="163" t="n">
        <v>50</v>
      </c>
      <c r="I1261" s="162"/>
      <c r="J1261" s="0"/>
      <c r="K1261" s="0"/>
      <c r="L1261" s="0"/>
      <c r="M1261" s="0"/>
      <c r="N1261" s="0"/>
      <c r="P1261" s="0"/>
      <c r="T1261" s="162" t="n">
        <f aca="false">SUM(H1261:S1261)</f>
        <v>50</v>
      </c>
      <c r="U1261" s="164" t="str">
        <f aca="false">CONCATENATE(D1261,G1261)</f>
        <v>35102EQUIPAMENTOS DE INFORMÁTICA ADQUIRIDOS</v>
      </c>
      <c r="V1261" s="162" t="str">
        <f aca="false">VLOOKUP(U1261,PRODUTOS!N:O,2,0)</f>
        <v>EQUIPAMENTOS DE INFORMÁTICA ADQUIRIDOS</v>
      </c>
      <c r="W1261" s="162" t="str">
        <f aca="false">VLOOKUP(U1261,PRODUTOS!N:Q,3,0)</f>
        <v>EQUIPAMENTOS</v>
      </c>
      <c r="X1261" s="162" t="n">
        <f aca="false">VLOOKUP(U1261,PRODUTOS!N:Q,4,0)</f>
        <v>15</v>
      </c>
      <c r="Y1261" s="165" t="n">
        <f aca="false">X1261/T1261</f>
        <v>0.3</v>
      </c>
      <c r="Z1261" s="162"/>
      <c r="AA1261" s="162"/>
      <c r="AB1261" s="162"/>
    </row>
    <row r="1262" customFormat="false" ht="15" hidden="false" customHeight="false" outlineLevel="0" collapsed="false">
      <c r="A1262" s="43" t="n">
        <v>1</v>
      </c>
      <c r="B1262" s="1" t="s">
        <v>2330</v>
      </c>
      <c r="C1262" s="1" t="n">
        <v>1589</v>
      </c>
      <c r="D1262" s="1" t="n">
        <v>35102</v>
      </c>
      <c r="E1262" s="114" t="s">
        <v>2329</v>
      </c>
      <c r="F1262" s="162" t="n">
        <v>2050000</v>
      </c>
      <c r="G1262" s="0" t="s">
        <v>2334</v>
      </c>
      <c r="H1262" s="166"/>
      <c r="I1262" s="162"/>
      <c r="J1262" s="0"/>
      <c r="K1262" s="0"/>
      <c r="L1262" s="162" t="n">
        <v>100</v>
      </c>
      <c r="M1262" s="0"/>
      <c r="N1262" s="0"/>
      <c r="P1262" s="0"/>
      <c r="T1262" s="162" t="n">
        <f aca="false">SUM(H1262:S1262)</f>
        <v>100</v>
      </c>
      <c r="U1262" s="164" t="str">
        <f aca="false">CONCATENATE(D1262,G1262)</f>
        <v>35102SERVIDORES CAPACITADOS E QUALIFICADOS</v>
      </c>
      <c r="V1262" s="162" t="str">
        <f aca="false">VLOOKUP(U1262,PRODUTOS!N:O,2,0)</f>
        <v>SERVIDORES CAPACITADOS E QUALIFICADOS</v>
      </c>
      <c r="W1262" s="162" t="str">
        <f aca="false">VLOOKUP(U1262,PRODUTOS!N:Q,3,0)</f>
        <v>PERCENTUAL</v>
      </c>
      <c r="X1262" s="162" t="n">
        <f aca="false">VLOOKUP(U1262,PRODUTOS!N:Q,4,0)</f>
        <v>25</v>
      </c>
      <c r="Y1262" s="165" t="n">
        <f aca="false">X1262/T1262</f>
        <v>0.25</v>
      </c>
      <c r="Z1262" s="162"/>
      <c r="AA1262" s="162"/>
      <c r="AB1262" s="162"/>
    </row>
    <row r="1263" customFormat="false" ht="15" hidden="false" customHeight="false" outlineLevel="0" collapsed="false">
      <c r="A1263" s="43" t="n">
        <v>1</v>
      </c>
      <c r="B1263" s="1" t="s">
        <v>2337</v>
      </c>
      <c r="C1263" s="1" t="n">
        <v>1621</v>
      </c>
      <c r="D1263" s="1" t="n">
        <v>36101</v>
      </c>
      <c r="E1263" s="114" t="s">
        <v>2336</v>
      </c>
      <c r="F1263" s="162" t="n">
        <v>8000000</v>
      </c>
      <c r="G1263" s="0" t="s">
        <v>1819</v>
      </c>
      <c r="H1263" s="163" t="n">
        <v>150</v>
      </c>
      <c r="I1263" s="162"/>
      <c r="J1263" s="0"/>
      <c r="K1263" s="0"/>
      <c r="L1263" s="0"/>
      <c r="M1263" s="0"/>
      <c r="N1263" s="0"/>
      <c r="P1263" s="0"/>
      <c r="T1263" s="162" t="n">
        <f aca="false">SUM(H1263:S1263)</f>
        <v>150</v>
      </c>
      <c r="U1263" s="164" t="str">
        <f aca="false">CONCATENATE(D1263,G1263)</f>
        <v>36101EQUIPAMENTOS DE INFORMÁTICA ADQUIRIDOS</v>
      </c>
      <c r="V1263" s="162" t="str">
        <f aca="false">VLOOKUP(U1263,PRODUTOS!N:O,2,0)</f>
        <v>EQUIPAMENTOS DE INFORMÁTICA ADQUIRIDOS</v>
      </c>
      <c r="W1263" s="162" t="str">
        <f aca="false">VLOOKUP(U1263,PRODUTOS!N:Q,3,0)</f>
        <v>EQUIPAMENTOS</v>
      </c>
      <c r="X1263" s="162" t="n">
        <f aca="false">VLOOKUP(U1263,PRODUTOS!N:Q,4,0)</f>
        <v>50</v>
      </c>
      <c r="Y1263" s="165" t="n">
        <f aca="false">X1263/T1263</f>
        <v>0.333333333333333</v>
      </c>
      <c r="Z1263" s="162"/>
      <c r="AA1263" s="162"/>
      <c r="AB1263" s="162"/>
    </row>
    <row r="1264" customFormat="false" ht="15" hidden="false" customHeight="false" outlineLevel="0" collapsed="false">
      <c r="A1264" s="43" t="n">
        <v>1</v>
      </c>
      <c r="B1264" s="1" t="s">
        <v>2337</v>
      </c>
      <c r="C1264" s="1" t="n">
        <v>1621</v>
      </c>
      <c r="D1264" s="1" t="n">
        <v>36101</v>
      </c>
      <c r="E1264" s="114" t="s">
        <v>2336</v>
      </c>
      <c r="F1264" s="162" t="n">
        <v>8000000</v>
      </c>
      <c r="G1264" s="0" t="s">
        <v>2339</v>
      </c>
      <c r="H1264" s="166"/>
      <c r="I1264" s="162"/>
      <c r="J1264" s="0"/>
      <c r="K1264" s="0"/>
      <c r="L1264" s="162" t="n">
        <v>3000</v>
      </c>
      <c r="M1264" s="0"/>
      <c r="N1264" s="0"/>
      <c r="P1264" s="0"/>
      <c r="T1264" s="162" t="n">
        <f aca="false">SUM(H1264:S1264)</f>
        <v>3000</v>
      </c>
      <c r="U1264" s="164" t="str">
        <f aca="false">CONCATENATE(D1264,G1264)</f>
        <v>36101REESTRUTURAÇÃO FÍSICA REALIZADA</v>
      </c>
      <c r="V1264" s="162" t="str">
        <f aca="false">VLOOKUP(U1264,PRODUTOS!N:O,2,0)</f>
        <v>REESTRUTURAÇÃO FÍSICA REALIZADA</v>
      </c>
      <c r="W1264" s="162" t="str">
        <f aca="false">VLOOKUP(U1264,PRODUTOS!N:Q,3,0)</f>
        <v>METROS</v>
      </c>
      <c r="X1264" s="162" t="n">
        <f aca="false">VLOOKUP(U1264,PRODUTOS!N:Q,4,0)</f>
        <v>1000</v>
      </c>
      <c r="Y1264" s="165" t="n">
        <f aca="false">X1264/T1264</f>
        <v>0.333333333333333</v>
      </c>
      <c r="Z1264" s="162"/>
      <c r="AA1264" s="162"/>
      <c r="AB1264" s="162"/>
    </row>
    <row r="1265" customFormat="false" ht="15" hidden="false" customHeight="false" outlineLevel="0" collapsed="false">
      <c r="A1265" s="43" t="n">
        <v>1</v>
      </c>
      <c r="B1265" s="1" t="s">
        <v>2337</v>
      </c>
      <c r="C1265" s="1" t="n">
        <v>1621</v>
      </c>
      <c r="D1265" s="1" t="n">
        <v>36101</v>
      </c>
      <c r="E1265" s="114" t="s">
        <v>2336</v>
      </c>
      <c r="F1265" s="162" t="n">
        <v>8000000</v>
      </c>
      <c r="G1265" s="0" t="s">
        <v>2340</v>
      </c>
      <c r="H1265" s="166"/>
      <c r="I1265" s="162" t="n">
        <v>1</v>
      </c>
      <c r="J1265" s="0"/>
      <c r="K1265" s="0"/>
      <c r="L1265" s="0"/>
      <c r="M1265" s="0"/>
      <c r="N1265" s="0"/>
      <c r="P1265" s="0"/>
      <c r="T1265" s="162" t="n">
        <f aca="false">SUM(H1265:S1265)</f>
        <v>1</v>
      </c>
      <c r="U1265" s="164" t="str">
        <f aca="false">CONCATENATE(D1265,G1265)</f>
        <v>36101SEDE PGE IMPLANTADA - SETORIAL DE PARNAÍBA</v>
      </c>
      <c r="V1265" s="162" t="str">
        <f aca="false">VLOOKUP(U1265,PRODUTOS!N:O,2,0)</f>
        <v>SEDE PGE IMPLANTADA - SETORIAL DE PARNAÍBA</v>
      </c>
      <c r="W1265" s="162" t="str">
        <f aca="false">VLOOKUP(U1265,PRODUTOS!N:Q,3,0)</f>
        <v>ESPAÇO</v>
      </c>
      <c r="X1265" s="162" t="n">
        <f aca="false">VLOOKUP(U1265,PRODUTOS!N:Q,4,0)</f>
        <v>1</v>
      </c>
      <c r="Y1265" s="165" t="n">
        <f aca="false">X1265/T1265</f>
        <v>1</v>
      </c>
      <c r="Z1265" s="162"/>
      <c r="AA1265" s="162"/>
      <c r="AB1265" s="162"/>
    </row>
    <row r="1266" customFormat="false" ht="15" hidden="false" customHeight="false" outlineLevel="0" collapsed="false">
      <c r="A1266" s="43" t="n">
        <v>1</v>
      </c>
      <c r="B1266" s="1" t="s">
        <v>2337</v>
      </c>
      <c r="C1266" s="1" t="n">
        <v>1621</v>
      </c>
      <c r="D1266" s="1" t="n">
        <v>36101</v>
      </c>
      <c r="E1266" s="114" t="s">
        <v>2336</v>
      </c>
      <c r="F1266" s="162" t="n">
        <v>8000000</v>
      </c>
      <c r="G1266" s="0" t="s">
        <v>2341</v>
      </c>
      <c r="H1266" s="163" t="n">
        <v>400</v>
      </c>
      <c r="I1266" s="162"/>
      <c r="J1266" s="0"/>
      <c r="K1266" s="0"/>
      <c r="L1266" s="0"/>
      <c r="M1266" s="0"/>
      <c r="N1266" s="0"/>
      <c r="P1266" s="0"/>
      <c r="T1266" s="162" t="n">
        <f aca="false">SUM(H1266:S1266)</f>
        <v>400</v>
      </c>
      <c r="U1266" s="164" t="str">
        <f aca="false">CONCATENATE(D1266,G1266)</f>
        <v>36101SERVIDORES PÚBLICOS CAPACITADOS</v>
      </c>
      <c r="V1266" s="162" t="str">
        <f aca="false">VLOOKUP(U1266,PRODUTOS!N:O,2,0)</f>
        <v>SERVIDORES PÚBLICOS CAPACITADOS</v>
      </c>
      <c r="W1266" s="162" t="str">
        <f aca="false">VLOOKUP(U1266,PRODUTOS!N:Q,3,0)</f>
        <v>SERVIDOR CAPACITADO</v>
      </c>
      <c r="X1266" s="162" t="n">
        <f aca="false">VLOOKUP(U1266,PRODUTOS!N:Q,4,0)</f>
        <v>100</v>
      </c>
      <c r="Y1266" s="165" t="n">
        <f aca="false">X1266/T1266</f>
        <v>0.25</v>
      </c>
      <c r="Z1266" s="162"/>
      <c r="AA1266" s="162"/>
      <c r="AB1266" s="162"/>
    </row>
    <row r="1267" customFormat="false" ht="15" hidden="false" customHeight="false" outlineLevel="0" collapsed="false">
      <c r="A1267" s="43" t="n">
        <v>90</v>
      </c>
      <c r="B1267" s="1" t="s">
        <v>2342</v>
      </c>
      <c r="C1267" s="1" t="n">
        <v>2491</v>
      </c>
      <c r="D1267" s="1" t="n">
        <v>36101</v>
      </c>
      <c r="E1267" s="114" t="s">
        <v>2336</v>
      </c>
      <c r="F1267" s="162" t="n">
        <v>64000000</v>
      </c>
      <c r="G1267" s="0" t="s">
        <v>2343</v>
      </c>
      <c r="H1267" s="163" t="n">
        <v>1</v>
      </c>
      <c r="I1267" s="162"/>
      <c r="J1267" s="0"/>
      <c r="K1267" s="0"/>
      <c r="L1267" s="0"/>
      <c r="M1267" s="0"/>
      <c r="N1267" s="0"/>
      <c r="P1267" s="0"/>
      <c r="T1267" s="162" t="n">
        <f aca="false">SUM(H1267:S1267)</f>
        <v>1</v>
      </c>
      <c r="U1267" s="164" t="str">
        <f aca="false">CONCATENATE(D1267,G1267)</f>
        <v>36101CONCURSO PÚBLICO ÁREA MEIO REALIZADO</v>
      </c>
      <c r="V1267" s="162" t="str">
        <f aca="false">VLOOKUP(U1267,PRODUTOS!N:O,2,0)</f>
        <v>CONCURSO PÚBLICO ÁREA MEIO REALIZADO</v>
      </c>
      <c r="W1267" s="162" t="str">
        <f aca="false">VLOOKUP(U1267,PRODUTOS!N:Q,3,0)</f>
        <v>CONCURSO</v>
      </c>
      <c r="X1267" s="162" t="n">
        <f aca="false">VLOOKUP(U1267,PRODUTOS!N:Q,4,0)</f>
        <v>1</v>
      </c>
      <c r="Y1267" s="165" t="n">
        <f aca="false">X1267/T1267</f>
        <v>1</v>
      </c>
      <c r="Z1267" s="162"/>
      <c r="AA1267" s="162"/>
      <c r="AB1267" s="162"/>
    </row>
    <row r="1268" customFormat="false" ht="15" hidden="false" customHeight="false" outlineLevel="0" collapsed="false">
      <c r="A1268" s="43" t="n">
        <v>90</v>
      </c>
      <c r="B1268" s="1" t="s">
        <v>2342</v>
      </c>
      <c r="C1268" s="1" t="n">
        <v>2491</v>
      </c>
      <c r="D1268" s="1" t="n">
        <v>36101</v>
      </c>
      <c r="E1268" s="114" t="s">
        <v>2336</v>
      </c>
      <c r="F1268" s="162" t="n">
        <v>64000000</v>
      </c>
      <c r="G1268" s="0" t="s">
        <v>269</v>
      </c>
      <c r="H1268" s="163" t="n">
        <v>100</v>
      </c>
      <c r="I1268" s="162"/>
      <c r="J1268" s="0"/>
      <c r="K1268" s="0"/>
      <c r="L1268" s="0"/>
      <c r="M1268" s="0"/>
      <c r="N1268" s="0"/>
      <c r="P1268" s="0"/>
      <c r="T1268" s="162" t="n">
        <f aca="false">SUM(H1268:S1268)</f>
        <v>100</v>
      </c>
      <c r="U1268" s="164" t="str">
        <f aca="false">CONCATENATE(D1268,G1268)</f>
        <v>36101GESTÃO EFICIENTE</v>
      </c>
      <c r="V1268" s="162" t="str">
        <f aca="false">VLOOKUP(U1268,PRODUTOS!N:O,2,0)</f>
        <v>GESTÃO EFICIENTE</v>
      </c>
      <c r="W1268" s="162" t="str">
        <f aca="false">VLOOKUP(U1268,PRODUTOS!N:Q,3,0)</f>
        <v>PERCENTUAL</v>
      </c>
      <c r="X1268" s="162" t="n">
        <f aca="false">VLOOKUP(U1268,PRODUTOS!N:Q,4,0)</f>
        <v>100</v>
      </c>
      <c r="Y1268" s="165" t="n">
        <f aca="false">X1268/T1268</f>
        <v>1</v>
      </c>
      <c r="Z1268" s="162"/>
      <c r="AA1268" s="162"/>
      <c r="AB1268" s="162"/>
    </row>
    <row r="1269" customFormat="false" ht="15" hidden="false" customHeight="false" outlineLevel="0" collapsed="false">
      <c r="A1269" s="43" t="n">
        <v>90</v>
      </c>
      <c r="B1269" s="1" t="s">
        <v>2342</v>
      </c>
      <c r="C1269" s="1" t="n">
        <v>2491</v>
      </c>
      <c r="D1269" s="1" t="n">
        <v>36101</v>
      </c>
      <c r="E1269" s="114" t="s">
        <v>2336</v>
      </c>
      <c r="F1269" s="162" t="n">
        <v>64000000</v>
      </c>
      <c r="G1269" s="0" t="s">
        <v>1609</v>
      </c>
      <c r="H1269" s="163" t="n">
        <v>1</v>
      </c>
      <c r="I1269" s="162"/>
      <c r="J1269" s="0"/>
      <c r="K1269" s="0"/>
      <c r="L1269" s="0"/>
      <c r="M1269" s="0"/>
      <c r="N1269" s="0"/>
      <c r="P1269" s="0"/>
      <c r="T1269" s="162" t="n">
        <f aca="false">SUM(H1269:S1269)</f>
        <v>1</v>
      </c>
      <c r="U1269" s="164" t="str">
        <f aca="false">CONCATENATE(D1269,G1269)</f>
        <v>36101CONCURSO PÚBLICO</v>
      </c>
      <c r="V1269" s="0" t="s">
        <v>1609</v>
      </c>
      <c r="W1269" s="162" t="s">
        <v>1610</v>
      </c>
      <c r="X1269" s="162" t="n">
        <v>1</v>
      </c>
      <c r="Y1269" s="165" t="n">
        <v>1</v>
      </c>
      <c r="Z1269" s="162"/>
      <c r="AA1269" s="162"/>
      <c r="AB1269" s="162"/>
    </row>
    <row r="1270" customFormat="false" ht="15" hidden="false" customHeight="false" outlineLevel="0" collapsed="false">
      <c r="A1270" s="43" t="n">
        <v>1</v>
      </c>
      <c r="B1270" s="1" t="s">
        <v>2350</v>
      </c>
      <c r="C1270" s="1" t="n">
        <v>1607</v>
      </c>
      <c r="D1270" s="1" t="n">
        <v>37101</v>
      </c>
      <c r="E1270" s="114" t="s">
        <v>2345</v>
      </c>
      <c r="F1270" s="162" t="n">
        <v>1700000</v>
      </c>
      <c r="G1270" s="0" t="s">
        <v>2351</v>
      </c>
      <c r="H1270" s="163" t="n">
        <v>30</v>
      </c>
      <c r="I1270" s="162"/>
      <c r="J1270" s="0"/>
      <c r="K1270" s="0"/>
      <c r="L1270" s="0"/>
      <c r="M1270" s="0"/>
      <c r="N1270" s="0"/>
      <c r="P1270" s="0"/>
      <c r="T1270" s="162" t="n">
        <f aca="false">SUM(H1270:S1270)</f>
        <v>30</v>
      </c>
      <c r="U1270" s="164" t="str">
        <f aca="false">CONCATENATE(D1270,G1270)</f>
        <v>37101CAMPANHAS DE DIVULGAÇÕES E EVENTOS</v>
      </c>
      <c r="V1270" s="162" t="str">
        <f aca="false">VLOOKUP(U1270,PRODUTOS!N:O,2,0)</f>
        <v>CAMPANHAS DE DIVULGAÇÕES E EVENTOS</v>
      </c>
      <c r="W1270" s="162" t="str">
        <f aca="false">VLOOKUP(U1270,PRODUTOS!N:Q,3,0)</f>
        <v>UNIDADE</v>
      </c>
      <c r="X1270" s="162" t="n">
        <f aca="false">VLOOKUP(U1270,PRODUTOS!N:Q,4,0)</f>
        <v>12</v>
      </c>
      <c r="Y1270" s="165" t="n">
        <f aca="false">X1270/T1270</f>
        <v>0.4</v>
      </c>
      <c r="Z1270" s="162"/>
      <c r="AA1270" s="162"/>
      <c r="AB1270" s="162"/>
    </row>
    <row r="1271" customFormat="false" ht="15" hidden="false" customHeight="false" outlineLevel="0" collapsed="false">
      <c r="A1271" s="43" t="n">
        <v>1</v>
      </c>
      <c r="B1271" s="1" t="s">
        <v>2344</v>
      </c>
      <c r="C1271" s="1" t="n">
        <v>2676</v>
      </c>
      <c r="D1271" s="1" t="n">
        <v>37101</v>
      </c>
      <c r="E1271" s="114" t="s">
        <v>2345</v>
      </c>
      <c r="F1271" s="162" t="n">
        <v>3000000</v>
      </c>
      <c r="G1271" s="0" t="s">
        <v>363</v>
      </c>
      <c r="H1271" s="163" t="n">
        <v>1000</v>
      </c>
      <c r="I1271" s="162"/>
      <c r="J1271" s="0"/>
      <c r="K1271" s="0"/>
      <c r="L1271" s="0"/>
      <c r="M1271" s="0"/>
      <c r="N1271" s="0"/>
      <c r="P1271" s="0"/>
      <c r="T1271" s="162" t="n">
        <f aca="false">SUM(H1271:S1271)</f>
        <v>1000</v>
      </c>
      <c r="U1271" s="164" t="str">
        <f aca="false">CONCATENATE(D1271,G1271)</f>
        <v>37101CAPACITAÇÃO DE SERVIDORES</v>
      </c>
      <c r="V1271" s="162" t="str">
        <f aca="false">VLOOKUP(U1271,PRODUTOS!N:O,2,0)</f>
        <v>CAPACITAÇÃO DE SERVIDORES</v>
      </c>
      <c r="W1271" s="162" t="str">
        <f aca="false">VLOOKUP(U1271,PRODUTOS!N:Q,3,0)</f>
        <v>SERVIDOR CAPACITADO</v>
      </c>
      <c r="X1271" s="162" t="n">
        <f aca="false">VLOOKUP(U1271,PRODUTOS!N:Q,4,0)</f>
        <v>50</v>
      </c>
      <c r="Y1271" s="165" t="n">
        <f aca="false">X1271/T1271</f>
        <v>0.05</v>
      </c>
      <c r="Z1271" s="162"/>
      <c r="AA1271" s="162"/>
      <c r="AB1271" s="162"/>
    </row>
    <row r="1272" customFormat="false" ht="15" hidden="false" customHeight="false" outlineLevel="0" collapsed="false">
      <c r="A1272" s="43" t="n">
        <v>1</v>
      </c>
      <c r="B1272" s="1" t="s">
        <v>2344</v>
      </c>
      <c r="C1272" s="1" t="n">
        <v>2676</v>
      </c>
      <c r="D1272" s="1" t="n">
        <v>37101</v>
      </c>
      <c r="E1272" s="114" t="s">
        <v>2345</v>
      </c>
      <c r="F1272" s="162" t="n">
        <v>3000000</v>
      </c>
      <c r="G1272" s="0" t="s">
        <v>2347</v>
      </c>
      <c r="H1272" s="163" t="n">
        <v>500000</v>
      </c>
      <c r="I1272" s="162"/>
      <c r="J1272" s="0"/>
      <c r="K1272" s="0"/>
      <c r="L1272" s="0"/>
      <c r="M1272" s="0"/>
      <c r="N1272" s="0"/>
      <c r="P1272" s="0"/>
      <c r="T1272" s="162" t="n">
        <f aca="false">SUM(H1272:S1272)</f>
        <v>500000</v>
      </c>
      <c r="U1272" s="164" t="str">
        <f aca="false">CONCATENATE(D1272,G1272)</f>
        <v>37101CARTILHAS E INFORMATIVOS DISTRIBUÍDOS</v>
      </c>
      <c r="V1272" s="162" t="str">
        <f aca="false">VLOOKUP(U1272,PRODUTOS!N:O,2,0)</f>
        <v>CARTILHAS E INFORMATIVOS DISTRIBUÍDOS</v>
      </c>
      <c r="W1272" s="162" t="str">
        <f aca="false">VLOOKUP(U1272,PRODUTOS!N:Q,3,0)</f>
        <v>UNIDADE</v>
      </c>
      <c r="X1272" s="162" t="n">
        <f aca="false">VLOOKUP(U1272,PRODUTOS!N:Q,4,0)</f>
        <v>15000</v>
      </c>
      <c r="Y1272" s="165" t="n">
        <f aca="false">X1272/T1272</f>
        <v>0.03</v>
      </c>
      <c r="Z1272" s="162"/>
      <c r="AA1272" s="162"/>
      <c r="AB1272" s="162"/>
    </row>
    <row r="1273" customFormat="false" ht="15" hidden="false" customHeight="false" outlineLevel="0" collapsed="false">
      <c r="A1273" s="43" t="n">
        <v>1</v>
      </c>
      <c r="B1273" s="1" t="s">
        <v>2344</v>
      </c>
      <c r="C1273" s="1" t="n">
        <v>2676</v>
      </c>
      <c r="D1273" s="1" t="n">
        <v>37101</v>
      </c>
      <c r="E1273" s="114" t="s">
        <v>2345</v>
      </c>
      <c r="F1273" s="162" t="n">
        <v>3000000</v>
      </c>
      <c r="G1273" s="0" t="s">
        <v>2348</v>
      </c>
      <c r="H1273" s="163" t="n">
        <v>15</v>
      </c>
      <c r="I1273" s="162"/>
      <c r="J1273" s="0"/>
      <c r="K1273" s="0"/>
      <c r="L1273" s="0"/>
      <c r="M1273" s="0"/>
      <c r="N1273" s="0"/>
      <c r="P1273" s="0"/>
      <c r="T1273" s="162" t="n">
        <f aca="false">SUM(H1273:S1273)</f>
        <v>15</v>
      </c>
      <c r="U1273" s="164" t="str">
        <f aca="false">CONCATENATE(D1273,G1273)</f>
        <v>37101CONSULTORIA</v>
      </c>
      <c r="V1273" s="162" t="str">
        <f aca="false">VLOOKUP(U1273,PRODUTOS!N:O,2,0)</f>
        <v>CONSULTORIA</v>
      </c>
      <c r="W1273" s="162" t="str">
        <f aca="false">VLOOKUP(U1273,PRODUTOS!N:Q,3,0)</f>
        <v>UNIDADE</v>
      </c>
      <c r="X1273" s="162" t="n">
        <f aca="false">VLOOKUP(U1273,PRODUTOS!N:Q,4,0)</f>
        <v>12</v>
      </c>
      <c r="Y1273" s="165" t="n">
        <f aca="false">X1273/T1273</f>
        <v>0.8</v>
      </c>
      <c r="Z1273" s="162"/>
      <c r="AA1273" s="162"/>
      <c r="AB1273" s="162"/>
    </row>
    <row r="1274" customFormat="false" ht="15" hidden="false" customHeight="false" outlineLevel="0" collapsed="false">
      <c r="A1274" s="43" t="n">
        <v>1</v>
      </c>
      <c r="B1274" s="1" t="s">
        <v>2344</v>
      </c>
      <c r="C1274" s="1" t="n">
        <v>2676</v>
      </c>
      <c r="D1274" s="1" t="n">
        <v>37101</v>
      </c>
      <c r="E1274" s="114" t="s">
        <v>2345</v>
      </c>
      <c r="F1274" s="162" t="n">
        <v>3000000</v>
      </c>
      <c r="G1274" s="0" t="s">
        <v>595</v>
      </c>
      <c r="H1274" s="163" t="n">
        <v>800</v>
      </c>
      <c r="I1274" s="162"/>
      <c r="J1274" s="0"/>
      <c r="K1274" s="0"/>
      <c r="L1274" s="0"/>
      <c r="M1274" s="0"/>
      <c r="N1274" s="0"/>
      <c r="P1274" s="0"/>
      <c r="T1274" s="162" t="n">
        <f aca="false">SUM(H1274:S1274)</f>
        <v>800</v>
      </c>
      <c r="U1274" s="164" t="str">
        <f aca="false">CONCATENATE(D1274,G1274)</f>
        <v>37101EQUIPAMENTOS ADQUIRIDOS</v>
      </c>
      <c r="V1274" s="162" t="str">
        <f aca="false">VLOOKUP(U1274,PRODUTOS!N:O,2,0)</f>
        <v>EQUIPAMENTOS ADQUIRIDOS</v>
      </c>
      <c r="W1274" s="162" t="str">
        <f aca="false">VLOOKUP(U1274,PRODUTOS!N:Q,3,0)</f>
        <v>UNIDADE</v>
      </c>
      <c r="X1274" s="162" t="n">
        <f aca="false">VLOOKUP(U1274,PRODUTOS!N:Q,4,0)</f>
        <v>200</v>
      </c>
      <c r="Y1274" s="165" t="n">
        <f aca="false">X1274/T1274</f>
        <v>0.25</v>
      </c>
      <c r="Z1274" s="162"/>
      <c r="AA1274" s="162"/>
      <c r="AB1274" s="162"/>
    </row>
    <row r="1275" customFormat="false" ht="15" hidden="false" customHeight="false" outlineLevel="0" collapsed="false">
      <c r="A1275" s="43" t="n">
        <v>1</v>
      </c>
      <c r="B1275" s="1" t="s">
        <v>2350</v>
      </c>
      <c r="C1275" s="1" t="n">
        <v>1607</v>
      </c>
      <c r="D1275" s="1" t="n">
        <v>37101</v>
      </c>
      <c r="E1275" s="114" t="s">
        <v>2345</v>
      </c>
      <c r="F1275" s="162" t="n">
        <v>1700000</v>
      </c>
      <c r="G1275" s="0" t="s">
        <v>2352</v>
      </c>
      <c r="H1275" s="163" t="n">
        <v>30</v>
      </c>
      <c r="I1275" s="162"/>
      <c r="J1275" s="0"/>
      <c r="K1275" s="0"/>
      <c r="L1275" s="0"/>
      <c r="M1275" s="0"/>
      <c r="N1275" s="0"/>
      <c r="P1275" s="0"/>
      <c r="T1275" s="162" t="n">
        <f aca="false">SUM(H1275:S1275)</f>
        <v>30</v>
      </c>
      <c r="U1275" s="164" t="str">
        <f aca="false">CONCATENATE(D1275,G1275)</f>
        <v>37101FORMAR OU FORTALECER PARCERIAS</v>
      </c>
      <c r="V1275" s="162" t="str">
        <f aca="false">VLOOKUP(U1275,PRODUTOS!N:O,2,0)</f>
        <v>FORMAR OU FORTALECER PARCERIAS</v>
      </c>
      <c r="W1275" s="162" t="str">
        <f aca="false">VLOOKUP(U1275,PRODUTOS!N:Q,3,0)</f>
        <v>PARCERIA</v>
      </c>
      <c r="X1275" s="162" t="n">
        <f aca="false">VLOOKUP(U1275,PRODUTOS!N:Q,4,0)</f>
        <v>5</v>
      </c>
      <c r="Y1275" s="165" t="n">
        <f aca="false">X1275/T1275</f>
        <v>0.166666666666667</v>
      </c>
      <c r="Z1275" s="162"/>
      <c r="AA1275" s="162"/>
      <c r="AB1275" s="162"/>
    </row>
    <row r="1276" customFormat="false" ht="15" hidden="false" customHeight="false" outlineLevel="0" collapsed="false">
      <c r="A1276" s="43" t="n">
        <v>1</v>
      </c>
      <c r="B1276" s="1" t="s">
        <v>2344</v>
      </c>
      <c r="C1276" s="1" t="n">
        <v>2676</v>
      </c>
      <c r="D1276" s="1" t="n">
        <v>37101</v>
      </c>
      <c r="E1276" s="114" t="s">
        <v>2345</v>
      </c>
      <c r="F1276" s="162" t="n">
        <v>3000000</v>
      </c>
      <c r="G1276" s="0" t="s">
        <v>2349</v>
      </c>
      <c r="H1276" s="163" t="n">
        <v>100</v>
      </c>
      <c r="I1276" s="162"/>
      <c r="J1276" s="0"/>
      <c r="K1276" s="0"/>
      <c r="L1276" s="0"/>
      <c r="M1276" s="0"/>
      <c r="N1276" s="0"/>
      <c r="P1276" s="0"/>
      <c r="T1276" s="162" t="n">
        <f aca="false">SUM(H1276:S1276)</f>
        <v>100</v>
      </c>
      <c r="U1276" s="164" t="str">
        <f aca="false">CONCATENATE(D1276,G1276)</f>
        <v>37101INFORMAÇÕES DIVULGADAS NO PORTAL DA TRANSPARÊNCIA</v>
      </c>
      <c r="V1276" s="162" t="str">
        <f aca="false">VLOOKUP(U1276,PRODUTOS!N:O,2,0)</f>
        <v>INFORMAÇÕES DIVULGADAS NO PORTAL DA TRANSPARÊNCIA</v>
      </c>
      <c r="W1276" s="162" t="str">
        <f aca="false">VLOOKUP(U1276,PRODUTOS!N:Q,3,0)</f>
        <v>PERCENTUAL</v>
      </c>
      <c r="X1276" s="162" t="n">
        <f aca="false">VLOOKUP(U1276,PRODUTOS!N:Q,4,0)</f>
        <v>40</v>
      </c>
      <c r="Y1276" s="165" t="n">
        <f aca="false">X1276/T1276</f>
        <v>0.4</v>
      </c>
      <c r="Z1276" s="162"/>
      <c r="AA1276" s="162"/>
      <c r="AB1276" s="162"/>
    </row>
    <row r="1277" customFormat="false" ht="15" hidden="false" customHeight="false" outlineLevel="0" collapsed="false">
      <c r="A1277" s="43" t="n">
        <v>1</v>
      </c>
      <c r="B1277" s="1" t="s">
        <v>2344</v>
      </c>
      <c r="C1277" s="1" t="n">
        <v>2676</v>
      </c>
      <c r="D1277" s="1" t="n">
        <v>37101</v>
      </c>
      <c r="E1277" s="114" t="s">
        <v>2345</v>
      </c>
      <c r="F1277" s="162" t="n">
        <v>3000000</v>
      </c>
      <c r="G1277" s="0" t="s">
        <v>3724</v>
      </c>
      <c r="H1277" s="163" t="n">
        <v>3</v>
      </c>
      <c r="I1277" s="162"/>
      <c r="J1277" s="0"/>
      <c r="K1277" s="0"/>
      <c r="L1277" s="0"/>
      <c r="M1277" s="0"/>
      <c r="N1277" s="0"/>
      <c r="P1277" s="0"/>
      <c r="T1277" s="162" t="n">
        <f aca="false">SUM(H1277:S1277)</f>
        <v>3</v>
      </c>
      <c r="U1277" s="164" t="str">
        <f aca="false">CONCATENATE(D1277,G1277)</f>
        <v>37101SISTEMA DE INFORMÁTICA</v>
      </c>
      <c r="V1277" s="162" t="e">
        <f aca="false">VLOOKUP(U1277,PRODUTOS!N:O,2,0)</f>
        <v>#N/A</v>
      </c>
      <c r="W1277" s="162" t="e">
        <f aca="false">VLOOKUP(U1277,PRODUTOS!N:Q,3,0)</f>
        <v>#N/A</v>
      </c>
      <c r="X1277" s="162" t="e">
        <f aca="false">VLOOKUP(U1277,PRODUTOS!N:Q,4,0)</f>
        <v>#N/A</v>
      </c>
      <c r="Y1277" s="165" t="e">
        <f aca="false">X1277/T1277</f>
        <v>#N/A</v>
      </c>
      <c r="Z1277" s="162"/>
      <c r="AA1277" s="162"/>
      <c r="AB1277" s="162"/>
    </row>
    <row r="1278" customFormat="false" ht="15" hidden="false" customHeight="false" outlineLevel="0" collapsed="false">
      <c r="A1278" s="43" t="n">
        <v>83</v>
      </c>
      <c r="B1278" s="1" t="s">
        <v>2354</v>
      </c>
      <c r="C1278" s="1" t="n">
        <v>2699</v>
      </c>
      <c r="D1278" s="1" t="n">
        <v>37101</v>
      </c>
      <c r="E1278" s="114" t="s">
        <v>2345</v>
      </c>
      <c r="F1278" s="162" t="n">
        <v>2200000</v>
      </c>
      <c r="G1278" s="0" t="s">
        <v>2355</v>
      </c>
      <c r="H1278" s="163" t="n">
        <v>60</v>
      </c>
      <c r="I1278" s="162"/>
      <c r="J1278" s="0"/>
      <c r="K1278" s="0"/>
      <c r="L1278" s="0"/>
      <c r="M1278" s="0"/>
      <c r="N1278" s="0"/>
      <c r="P1278" s="0"/>
      <c r="T1278" s="162" t="n">
        <f aca="false">SUM(H1278:S1278)</f>
        <v>60</v>
      </c>
      <c r="U1278" s="164" t="str">
        <f aca="false">CONCATENATE(D1278,G1278)</f>
        <v>37101AÇÕES DE CONTROLE INTERNO REALIZADAS</v>
      </c>
      <c r="V1278" s="162" t="str">
        <f aca="false">VLOOKUP(U1278,PRODUTOS!N:O,2,0)</f>
        <v>AÇÕES DE CONTROLE INTERNO REALIZADAS</v>
      </c>
      <c r="W1278" s="162" t="str">
        <f aca="false">VLOOKUP(U1278,PRODUTOS!N:Q,3,0)</f>
        <v>ÓRGÃO</v>
      </c>
      <c r="X1278" s="162" t="n">
        <f aca="false">VLOOKUP(U1278,PRODUTOS!N:Q,4,0)</f>
        <v>25</v>
      </c>
      <c r="Y1278" s="165" t="n">
        <f aca="false">X1278/T1278</f>
        <v>0.416666666666667</v>
      </c>
      <c r="Z1278" s="162"/>
      <c r="AA1278" s="162"/>
      <c r="AB1278" s="162"/>
    </row>
    <row r="1279" customFormat="false" ht="15" hidden="false" customHeight="false" outlineLevel="0" collapsed="false">
      <c r="A1279" s="43" t="n">
        <v>83</v>
      </c>
      <c r="B1279" s="1" t="s">
        <v>2354</v>
      </c>
      <c r="C1279" s="1" t="n">
        <v>2699</v>
      </c>
      <c r="D1279" s="1" t="n">
        <v>37101</v>
      </c>
      <c r="E1279" s="114" t="s">
        <v>2345</v>
      </c>
      <c r="F1279" s="162" t="n">
        <v>2200000</v>
      </c>
      <c r="G1279" s="0" t="s">
        <v>2357</v>
      </c>
      <c r="H1279" s="163" t="n">
        <v>100</v>
      </c>
      <c r="I1279" s="162"/>
      <c r="J1279" s="0"/>
      <c r="K1279" s="0"/>
      <c r="L1279" s="0"/>
      <c r="M1279" s="0"/>
      <c r="N1279" s="0"/>
      <c r="P1279" s="0"/>
      <c r="T1279" s="162" t="n">
        <f aca="false">SUM(H1279:S1279)</f>
        <v>100</v>
      </c>
      <c r="U1279" s="164" t="str">
        <f aca="false">CONCATENATE(D1279,G1279)</f>
        <v>37101AÇÕES DIVULGADAS NO PORTAL DA TRANSPARÊNCIA</v>
      </c>
      <c r="V1279" s="162" t="str">
        <f aca="false">VLOOKUP(U1279,PRODUTOS!N:O,2,0)</f>
        <v>AÇÕES DIVULGADAS NO PORTAL DA TRANSPARÊNCIA</v>
      </c>
      <c r="W1279" s="162" t="str">
        <f aca="false">VLOOKUP(U1279,PRODUTOS!N:Q,3,0)</f>
        <v>PERCENTUAL</v>
      </c>
      <c r="X1279" s="162" t="n">
        <f aca="false">VLOOKUP(U1279,PRODUTOS!N:Q,4,0)</f>
        <v>25</v>
      </c>
      <c r="Y1279" s="165" t="n">
        <f aca="false">X1279/T1279</f>
        <v>0.25</v>
      </c>
      <c r="Z1279" s="162"/>
      <c r="AA1279" s="162"/>
      <c r="AB1279" s="162"/>
    </row>
    <row r="1280" customFormat="false" ht="15" hidden="false" customHeight="false" outlineLevel="0" collapsed="false">
      <c r="A1280" s="43" t="n">
        <v>83</v>
      </c>
      <c r="B1280" s="1" t="s">
        <v>2354</v>
      </c>
      <c r="C1280" s="1" t="n">
        <v>2699</v>
      </c>
      <c r="D1280" s="1" t="n">
        <v>37101</v>
      </c>
      <c r="E1280" s="114" t="s">
        <v>2345</v>
      </c>
      <c r="F1280" s="162" t="n">
        <v>2200000</v>
      </c>
      <c r="G1280" s="0" t="s">
        <v>2358</v>
      </c>
      <c r="H1280" s="163" t="n">
        <v>100</v>
      </c>
      <c r="I1280" s="162"/>
      <c r="J1280" s="0"/>
      <c r="K1280" s="0"/>
      <c r="L1280" s="0"/>
      <c r="M1280" s="0"/>
      <c r="N1280" s="0"/>
      <c r="P1280" s="0"/>
      <c r="T1280" s="162" t="n">
        <f aca="false">SUM(H1280:S1280)</f>
        <v>100</v>
      </c>
      <c r="U1280" s="164" t="str">
        <f aca="false">CONCATENATE(D1280,G1280)</f>
        <v>37101AUDITORIAS REALIZADAS</v>
      </c>
      <c r="V1280" s="162" t="str">
        <f aca="false">VLOOKUP(U1280,PRODUTOS!N:O,2,0)</f>
        <v>AUDITORIAS REALIZADAS</v>
      </c>
      <c r="W1280" s="162" t="str">
        <f aca="false">VLOOKUP(U1280,PRODUTOS!N:Q,3,0)</f>
        <v>UNIDADE</v>
      </c>
      <c r="X1280" s="162" t="n">
        <f aca="false">VLOOKUP(U1280,PRODUTOS!N:Q,4,0)</f>
        <v>5</v>
      </c>
      <c r="Y1280" s="165" t="n">
        <f aca="false">X1280/T1280</f>
        <v>0.05</v>
      </c>
      <c r="Z1280" s="162"/>
      <c r="AA1280" s="162"/>
      <c r="AB1280" s="162"/>
    </row>
    <row r="1281" customFormat="false" ht="15" hidden="false" customHeight="false" outlineLevel="0" collapsed="false">
      <c r="A1281" s="43" t="n">
        <v>83</v>
      </c>
      <c r="B1281" s="1" t="s">
        <v>2354</v>
      </c>
      <c r="C1281" s="1" t="n">
        <v>2699</v>
      </c>
      <c r="D1281" s="1" t="n">
        <v>37101</v>
      </c>
      <c r="E1281" s="114" t="s">
        <v>2345</v>
      </c>
      <c r="F1281" s="162" t="n">
        <v>2200000</v>
      </c>
      <c r="G1281" s="0" t="s">
        <v>2359</v>
      </c>
      <c r="H1281" s="163" t="n">
        <v>20</v>
      </c>
      <c r="I1281" s="162"/>
      <c r="J1281" s="0"/>
      <c r="K1281" s="0"/>
      <c r="L1281" s="0"/>
      <c r="M1281" s="0"/>
      <c r="N1281" s="0"/>
      <c r="P1281" s="0"/>
      <c r="T1281" s="162" t="n">
        <f aca="false">SUM(H1281:S1281)</f>
        <v>20</v>
      </c>
      <c r="U1281" s="164" t="str">
        <f aca="false">CONCATENATE(D1281,G1281)</f>
        <v>37101MANUAIS TÉCNICOS DE ORIENTAÇOES ELABORADOS</v>
      </c>
      <c r="V1281" s="162" t="str">
        <f aca="false">VLOOKUP(U1281,PRODUTOS!N:O,2,0)</f>
        <v>MANUAIS TÉCNICOS DE ORIENTAÇOES ELABORADOS</v>
      </c>
      <c r="W1281" s="162" t="str">
        <f aca="false">VLOOKUP(U1281,PRODUTOS!N:Q,3,0)</f>
        <v>UNIDADE</v>
      </c>
      <c r="X1281" s="162" t="n">
        <f aca="false">VLOOKUP(U1281,PRODUTOS!N:Q,4,0)</f>
        <v>15</v>
      </c>
      <c r="Y1281" s="165" t="n">
        <f aca="false">X1281/T1281</f>
        <v>0.75</v>
      </c>
      <c r="Z1281" s="162"/>
      <c r="AA1281" s="162"/>
      <c r="AB1281" s="162"/>
    </row>
    <row r="1282" customFormat="false" ht="15" hidden="false" customHeight="false" outlineLevel="0" collapsed="false">
      <c r="A1282" s="43" t="n">
        <v>83</v>
      </c>
      <c r="B1282" s="1" t="s">
        <v>2354</v>
      </c>
      <c r="C1282" s="1" t="n">
        <v>2699</v>
      </c>
      <c r="D1282" s="1" t="n">
        <v>37101</v>
      </c>
      <c r="E1282" s="114" t="s">
        <v>2345</v>
      </c>
      <c r="F1282" s="162" t="n">
        <v>2200000</v>
      </c>
      <c r="G1282" s="0" t="s">
        <v>2360</v>
      </c>
      <c r="H1282" s="163" t="n">
        <v>4000</v>
      </c>
      <c r="I1282" s="162"/>
      <c r="J1282" s="0"/>
      <c r="K1282" s="0"/>
      <c r="L1282" s="0"/>
      <c r="M1282" s="0"/>
      <c r="N1282" s="0"/>
      <c r="P1282" s="0"/>
      <c r="T1282" s="162" t="n">
        <f aca="false">SUM(H1282:S1282)</f>
        <v>4000</v>
      </c>
      <c r="U1282" s="164" t="str">
        <f aca="false">CONCATENATE(D1282,G1282)</f>
        <v>37101SERVIDORES DE OUTROS ORGÃOS CAPACITADOS</v>
      </c>
      <c r="V1282" s="162" t="str">
        <f aca="false">VLOOKUP(U1282,PRODUTOS!N:O,2,0)</f>
        <v>SERVIDORES DE OUTROS ORGÃOS CAPACITADOS</v>
      </c>
      <c r="W1282" s="162" t="str">
        <f aca="false">VLOOKUP(U1282,PRODUTOS!N:Q,3,0)</f>
        <v>SERVIDOR CAPACITADO</v>
      </c>
      <c r="X1282" s="162" t="n">
        <f aca="false">VLOOKUP(U1282,PRODUTOS!N:Q,4,0)</f>
        <v>1000</v>
      </c>
      <c r="Y1282" s="165" t="n">
        <f aca="false">X1282/T1282</f>
        <v>0.25</v>
      </c>
      <c r="Z1282" s="162"/>
      <c r="AA1282" s="162"/>
      <c r="AB1282" s="162"/>
    </row>
    <row r="1283" customFormat="false" ht="15" hidden="false" customHeight="false" outlineLevel="0" collapsed="false">
      <c r="A1283" s="43" t="n">
        <v>83</v>
      </c>
      <c r="B1283" s="1" t="s">
        <v>2354</v>
      </c>
      <c r="C1283" s="1" t="n">
        <v>2699</v>
      </c>
      <c r="D1283" s="1" t="str">
        <f aca="false">LEFT(E131:E1283,5)</f>
        <v>37101</v>
      </c>
      <c r="E1283" s="114" t="s">
        <v>2345</v>
      </c>
      <c r="F1283" s="162" t="n">
        <v>2200000</v>
      </c>
      <c r="G1283" s="0" t="s">
        <v>3725</v>
      </c>
      <c r="H1283" s="163" t="n">
        <v>3</v>
      </c>
      <c r="I1283" s="162"/>
      <c r="J1283" s="0"/>
      <c r="K1283" s="0"/>
      <c r="L1283" s="0"/>
      <c r="M1283" s="0"/>
      <c r="N1283" s="0"/>
      <c r="P1283" s="0"/>
      <c r="T1283" s="162" t="n">
        <f aca="false">SUM(H1283:S1283)</f>
        <v>3</v>
      </c>
      <c r="U1283" s="164" t="str">
        <f aca="false">CONCATENATE(D1283,G1283)</f>
        <v>37101SISTEMAS DE INFORMÁTICA IMPLANTADOS</v>
      </c>
      <c r="V1283" s="162" t="e">
        <f aca="false">VLOOKUP(U1283,PRODUTOS!N:O,2,0)</f>
        <v>#N/A</v>
      </c>
      <c r="W1283" s="162" t="e">
        <f aca="false">VLOOKUP(U1283,PRODUTOS!N:Q,3,0)</f>
        <v>#N/A</v>
      </c>
      <c r="X1283" s="162" t="e">
        <f aca="false">VLOOKUP(U1283,PRODUTOS!N:Q,4,0)</f>
        <v>#N/A</v>
      </c>
      <c r="Y1283" s="165" t="e">
        <f aca="false">X1283/T1283</f>
        <v>#N/A</v>
      </c>
      <c r="Z1283" s="162"/>
      <c r="AA1283" s="162"/>
      <c r="AB1283" s="162"/>
    </row>
    <row r="1284" customFormat="false" ht="15" hidden="false" customHeight="false" outlineLevel="0" collapsed="false">
      <c r="A1284" s="43" t="n">
        <v>90</v>
      </c>
      <c r="B1284" s="1" t="s">
        <v>2361</v>
      </c>
      <c r="C1284" s="1" t="n">
        <v>2612</v>
      </c>
      <c r="D1284" s="1" t="n">
        <v>37101</v>
      </c>
      <c r="E1284" s="114" t="s">
        <v>2345</v>
      </c>
      <c r="F1284" s="162" t="n">
        <v>56000000</v>
      </c>
      <c r="G1284" s="0" t="s">
        <v>141</v>
      </c>
      <c r="H1284" s="166"/>
      <c r="I1284" s="162"/>
      <c r="J1284" s="0"/>
      <c r="K1284" s="0"/>
      <c r="L1284" s="162" t="n">
        <v>100</v>
      </c>
      <c r="M1284" s="0"/>
      <c r="N1284" s="0"/>
      <c r="P1284" s="0"/>
      <c r="T1284" s="162" t="n">
        <f aca="false">SUM(H1284:S1284)</f>
        <v>100</v>
      </c>
      <c r="U1284" s="164" t="str">
        <f aca="false">CONCATENATE(D1284,G1284)</f>
        <v>37101GESTÃO MELHORADA</v>
      </c>
      <c r="V1284" s="162" t="str">
        <f aca="false">VLOOKUP(U1284,PRODUTOS!N:O,2,0)</f>
        <v>GESTÃO MELHORADA</v>
      </c>
      <c r="W1284" s="162" t="str">
        <f aca="false">VLOOKUP(U1284,PRODUTOS!N:Q,3,0)</f>
        <v>PERCENTUAL</v>
      </c>
      <c r="X1284" s="162" t="n">
        <f aca="false">VLOOKUP(U1284,PRODUTOS!N:Q,4,0)</f>
        <v>40</v>
      </c>
      <c r="Y1284" s="165" t="n">
        <f aca="false">X1284/T1284</f>
        <v>0.4</v>
      </c>
      <c r="Z1284" s="162"/>
      <c r="AA1284" s="162"/>
      <c r="AB1284" s="162"/>
    </row>
    <row r="1285" customFormat="false" ht="15" hidden="false" customHeight="false" outlineLevel="0" collapsed="false">
      <c r="A1285" s="43" t="n">
        <v>90</v>
      </c>
      <c r="B1285" s="1" t="s">
        <v>2361</v>
      </c>
      <c r="C1285" s="1" t="n">
        <v>2612</v>
      </c>
      <c r="D1285" s="1" t="n">
        <v>37101</v>
      </c>
      <c r="E1285" s="114" t="s">
        <v>2345</v>
      </c>
      <c r="F1285" s="162" t="n">
        <v>56000000</v>
      </c>
      <c r="G1285" s="0" t="s">
        <v>2362</v>
      </c>
      <c r="H1285" s="163" t="n">
        <v>100</v>
      </c>
      <c r="I1285" s="162"/>
      <c r="J1285" s="0"/>
      <c r="K1285" s="0"/>
      <c r="L1285" s="0"/>
      <c r="M1285" s="0"/>
      <c r="N1285" s="0"/>
      <c r="P1285" s="0"/>
      <c r="T1285" s="162" t="n">
        <f aca="false">SUM(H1285:S1285)</f>
        <v>100</v>
      </c>
      <c r="U1285" s="164" t="str">
        <f aca="false">CONCATENATE(D1285,G1285)</f>
        <v>37101ÓRGÃO ESTRUTURADO E EM PLENO FUNCIONAMENTO</v>
      </c>
      <c r="V1285" s="162" t="str">
        <f aca="false">VLOOKUP(U1285,PRODUTOS!N:O,2,0)</f>
        <v>ÓRGÃO ESTRUTURADO E EM PLENO FUNCIONAMENTO</v>
      </c>
      <c r="W1285" s="162" t="str">
        <f aca="false">VLOOKUP(U1285,PRODUTOS!N:Q,3,0)</f>
        <v>PERCENTUAL</v>
      </c>
      <c r="X1285" s="162" t="n">
        <f aca="false">VLOOKUP(U1285,PRODUTOS!N:Q,4,0)</f>
        <v>30</v>
      </c>
      <c r="Y1285" s="165" t="n">
        <f aca="false">X1285/T1285</f>
        <v>0.3</v>
      </c>
      <c r="Z1285" s="162"/>
      <c r="AA1285" s="162"/>
      <c r="AB1285" s="162"/>
    </row>
    <row r="1286" customFormat="false" ht="15" hidden="false" customHeight="false" outlineLevel="0" collapsed="false">
      <c r="A1286" s="43" t="n">
        <v>1</v>
      </c>
      <c r="B1286" s="1" t="s">
        <v>2365</v>
      </c>
      <c r="C1286" s="1" t="n">
        <v>2680</v>
      </c>
      <c r="D1286" s="1" t="n">
        <v>38101</v>
      </c>
      <c r="E1286" s="114" t="s">
        <v>2364</v>
      </c>
      <c r="F1286" s="162" t="n">
        <v>1800000</v>
      </c>
      <c r="G1286" s="0" t="s">
        <v>2372</v>
      </c>
      <c r="H1286" s="166"/>
      <c r="I1286" s="162"/>
      <c r="J1286" s="0"/>
      <c r="K1286" s="0"/>
      <c r="L1286" s="162" t="n">
        <v>1</v>
      </c>
      <c r="M1286" s="0"/>
      <c r="N1286" s="0"/>
      <c r="P1286" s="0"/>
      <c r="T1286" s="162" t="n">
        <f aca="false">SUM(H1286:S1286)</f>
        <v>1</v>
      </c>
      <c r="U1286" s="164" t="str">
        <f aca="false">CONCATENATE(D1286,G1286)</f>
        <v>38101AQUISIÇÃO DE EQUIPAMENTOS</v>
      </c>
      <c r="V1286" s="162" t="str">
        <f aca="false">VLOOKUP(U1286,PRODUTOS!N:O,2,0)</f>
        <v>AQUISIÇÃO DE EQUIPAMENTOS</v>
      </c>
      <c r="W1286" s="162" t="str">
        <f aca="false">VLOOKUP(U1286,PRODUTOS!N:Q,3,0)</f>
        <v>% EXECUTADO</v>
      </c>
      <c r="X1286" s="162" t="n">
        <f aca="false">VLOOKUP(U1286,PRODUTOS!N:Q,4,0)</f>
        <v>1</v>
      </c>
      <c r="Y1286" s="165" t="n">
        <f aca="false">X1286/T1286</f>
        <v>1</v>
      </c>
      <c r="Z1286" s="162"/>
      <c r="AA1286" s="162"/>
      <c r="AB1286" s="162"/>
    </row>
    <row r="1287" customFormat="false" ht="15" hidden="false" customHeight="false" outlineLevel="0" collapsed="false">
      <c r="A1287" s="43" t="n">
        <v>1</v>
      </c>
      <c r="B1287" s="1" t="s">
        <v>2368</v>
      </c>
      <c r="C1287" s="1" t="n">
        <v>2723</v>
      </c>
      <c r="D1287" s="1" t="n">
        <v>38101</v>
      </c>
      <c r="E1287" s="114" t="s">
        <v>2364</v>
      </c>
      <c r="F1287" s="162" t="n">
        <v>2800000</v>
      </c>
      <c r="G1287" s="0" t="s">
        <v>2369</v>
      </c>
      <c r="H1287" s="163" t="n">
        <v>1</v>
      </c>
      <c r="I1287" s="162"/>
      <c r="J1287" s="0"/>
      <c r="K1287" s="0"/>
      <c r="L1287" s="0"/>
      <c r="M1287" s="0"/>
      <c r="N1287" s="0"/>
      <c r="P1287" s="0"/>
      <c r="T1287" s="162" t="n">
        <f aca="false">SUM(H1287:S1287)</f>
        <v>1</v>
      </c>
      <c r="U1287" s="164" t="str">
        <f aca="false">CONCATENATE(D1287,G1287)</f>
        <v>38101AQUISIÇÃO DE MODERNAS TECNOLOGIAS DE INFORMAÇÃO COM VISTAS A MELHORIA DA QUALIDADE DOS SERVIÇOS</v>
      </c>
      <c r="V1287" s="162" t="str">
        <f aca="false">VLOOKUP(U1287,PRODUTOS!N:O,2,0)</f>
        <v>AQUISIÇÃO DE MODERNAS TECNOLOGIAS DE INFORMAÇÃO COM VISTAS A MELHORIA DA QUALIDADE DOS SERVIÇOS</v>
      </c>
      <c r="W1287" s="162" t="str">
        <f aca="false">VLOOKUP(U1287,PRODUTOS!N:Q,3,0)</f>
        <v>AQUISIÇÃO</v>
      </c>
      <c r="X1287" s="162" t="n">
        <f aca="false">VLOOKUP(U1287,PRODUTOS!N:Q,4,0)</f>
        <v>1</v>
      </c>
      <c r="Y1287" s="165" t="n">
        <f aca="false">X1287/T1287</f>
        <v>1</v>
      </c>
      <c r="Z1287" s="162"/>
      <c r="AA1287" s="162"/>
      <c r="AB1287" s="162"/>
    </row>
    <row r="1288" customFormat="false" ht="15" hidden="false" customHeight="false" outlineLevel="0" collapsed="false">
      <c r="A1288" s="43" t="n">
        <v>1</v>
      </c>
      <c r="B1288" s="1" t="s">
        <v>2365</v>
      </c>
      <c r="C1288" s="1" t="n">
        <v>2680</v>
      </c>
      <c r="D1288" s="1" t="n">
        <v>38101</v>
      </c>
      <c r="E1288" s="114" t="s">
        <v>2364</v>
      </c>
      <c r="F1288" s="162" t="n">
        <v>1800000</v>
      </c>
      <c r="G1288" s="0" t="s">
        <v>2366</v>
      </c>
      <c r="H1288" s="163" t="n">
        <v>1</v>
      </c>
      <c r="I1288" s="162"/>
      <c r="J1288" s="0"/>
      <c r="K1288" s="0"/>
      <c r="L1288" s="0"/>
      <c r="M1288" s="0"/>
      <c r="N1288" s="0"/>
      <c r="P1288" s="0"/>
      <c r="T1288" s="162" t="n">
        <f aca="false">SUM(H1288:S1288)</f>
        <v>1</v>
      </c>
      <c r="U1288" s="164" t="str">
        <f aca="false">CONCATENATE(D1288,G1288)</f>
        <v>38101CAPACITAÇÃO E QUALIFICAÇÃO PROFISSIONAL PARA MEMBROS E SERVIDORES DA SEID.</v>
      </c>
      <c r="V1288" s="162" t="str">
        <f aca="false">VLOOKUP(U1288,PRODUTOS!N:O,2,0)</f>
        <v>CAPACITAÇÃO E QUALIFICAÇÃO PROFISSIONAL PARA MEMBROS E SERVIDORES DA SEID.</v>
      </c>
      <c r="W1288" s="162" t="str">
        <f aca="false">VLOOKUP(U1288,PRODUTOS!N:Q,3,0)</f>
        <v>SERVIDOR CAPACITADO</v>
      </c>
      <c r="X1288" s="162" t="n">
        <f aca="false">VLOOKUP(U1288,PRODUTOS!N:Q,4,0)</f>
        <v>1</v>
      </c>
      <c r="Y1288" s="165" t="n">
        <f aca="false">X1288/T1288</f>
        <v>1</v>
      </c>
      <c r="Z1288" s="162"/>
      <c r="AA1288" s="162"/>
      <c r="AB1288" s="162"/>
    </row>
    <row r="1289" customFormat="false" ht="15" hidden="false" customHeight="false" outlineLevel="0" collapsed="false">
      <c r="A1289" s="43" t="n">
        <v>1</v>
      </c>
      <c r="B1289" s="1" t="s">
        <v>2365</v>
      </c>
      <c r="C1289" s="1" t="n">
        <v>2680</v>
      </c>
      <c r="D1289" s="1" t="n">
        <v>38101</v>
      </c>
      <c r="E1289" s="114" t="s">
        <v>2364</v>
      </c>
      <c r="F1289" s="162" t="n">
        <v>1800000</v>
      </c>
      <c r="G1289" s="0" t="s">
        <v>2376</v>
      </c>
      <c r="H1289" s="163" t="n">
        <v>1</v>
      </c>
      <c r="I1289" s="162"/>
      <c r="J1289" s="0"/>
      <c r="K1289" s="0"/>
      <c r="L1289" s="0"/>
      <c r="M1289" s="0"/>
      <c r="N1289" s="0"/>
      <c r="P1289" s="0"/>
      <c r="T1289" s="162" t="n">
        <f aca="false">SUM(H1289:S1289)</f>
        <v>1</v>
      </c>
      <c r="U1289" s="164" t="str">
        <f aca="false">CONCATENATE(D1289,G1289)</f>
        <v>38101FOMENTO A PESQUISA, A TECNOLOGIA E A INOVAÇÃO SOBRE AS POLÍTICAS PÚBLICAS PARA PESSOAS COM DEFICIÊNCIA</v>
      </c>
      <c r="V1289" s="162" t="str">
        <f aca="false">VLOOKUP(U1289,PRODUTOS!N:O,2,0)</f>
        <v>FOMENTO A PESQUISA, A TECNOLOGIA E A INOVAÇÃO SOBRE AS POLÍTICAS PÚBLICAS PARA PESSOAS COM DEFICIÊNCIA</v>
      </c>
      <c r="W1289" s="162" t="str">
        <f aca="false">VLOOKUP(U1289,PRODUTOS!N:Q,3,0)</f>
        <v>SERVIÇOS</v>
      </c>
      <c r="X1289" s="162" t="n">
        <f aca="false">VLOOKUP(U1289,PRODUTOS!N:Q,4,0)</f>
        <v>1</v>
      </c>
      <c r="Y1289" s="165" t="n">
        <f aca="false">X1289/T1289</f>
        <v>1</v>
      </c>
      <c r="Z1289" s="162"/>
      <c r="AA1289" s="162"/>
      <c r="AB1289" s="162"/>
    </row>
    <row r="1290" customFormat="false" ht="15" hidden="false" customHeight="false" outlineLevel="0" collapsed="false">
      <c r="A1290" s="43" t="n">
        <v>1</v>
      </c>
      <c r="B1290" s="1" t="s">
        <v>2365</v>
      </c>
      <c r="C1290" s="1" t="n">
        <v>2680</v>
      </c>
      <c r="D1290" s="1" t="n">
        <v>38101</v>
      </c>
      <c r="E1290" s="114" t="s">
        <v>2364</v>
      </c>
      <c r="F1290" s="162" t="n">
        <v>1800000</v>
      </c>
      <c r="G1290" s="0" t="s">
        <v>2373</v>
      </c>
      <c r="H1290" s="163" t="n">
        <v>100</v>
      </c>
      <c r="I1290" s="162"/>
      <c r="J1290" s="0"/>
      <c r="K1290" s="0"/>
      <c r="L1290" s="0"/>
      <c r="M1290" s="0"/>
      <c r="N1290" s="0"/>
      <c r="P1290" s="0"/>
      <c r="T1290" s="162" t="n">
        <f aca="false">SUM(H1290:S1290)</f>
        <v>100</v>
      </c>
      <c r="U1290" s="164" t="str">
        <f aca="false">CONCATENATE(D1290,G1290)</f>
        <v>38101IMPLANTAÇÃO DO SISTEMA DE GESTÃO ELETRÔNICA DE DOCUMENTOS, VIRTUALIZANDO A TRAMITAÇÃO DE DOCUMENTOS E PROCESSOS</v>
      </c>
      <c r="V1290" s="162" t="str">
        <f aca="false">VLOOKUP(U1290,PRODUTOS!N:O,2,0)</f>
        <v>IMPLANTAÇÃO DO SISTEMA DE GESTÃO ELETRÔNICA DE DOCUMENTOS, VIRTUALIZANDO A TRAMITAÇÃO DE DOCUMENTOS E PROCESSOS</v>
      </c>
      <c r="W1290" s="162" t="str">
        <f aca="false">VLOOKUP(U1290,PRODUTOS!N:Q,3,0)</f>
        <v>% EXECUTADO</v>
      </c>
      <c r="X1290" s="162" t="n">
        <f aca="false">VLOOKUP(U1290,PRODUTOS!N:Q,4,0)</f>
        <v>30</v>
      </c>
      <c r="Y1290" s="165" t="n">
        <f aca="false">X1290/T1290</f>
        <v>0.3</v>
      </c>
      <c r="Z1290" s="162"/>
      <c r="AA1290" s="162"/>
      <c r="AB1290" s="162"/>
    </row>
    <row r="1291" customFormat="false" ht="15" hidden="false" customHeight="false" outlineLevel="0" collapsed="false">
      <c r="A1291" s="43" t="n">
        <v>1</v>
      </c>
      <c r="B1291" s="1" t="s">
        <v>2365</v>
      </c>
      <c r="C1291" s="1" t="n">
        <v>2680</v>
      </c>
      <c r="D1291" s="1" t="n">
        <v>38101</v>
      </c>
      <c r="E1291" s="114" t="s">
        <v>2364</v>
      </c>
      <c r="F1291" s="162" t="n">
        <v>1800000</v>
      </c>
      <c r="G1291" s="0" t="s">
        <v>2374</v>
      </c>
      <c r="H1291" s="163" t="n">
        <v>224</v>
      </c>
      <c r="I1291" s="162"/>
      <c r="J1291" s="0"/>
      <c r="K1291" s="0"/>
      <c r="L1291" s="0"/>
      <c r="M1291" s="0"/>
      <c r="N1291" s="0"/>
      <c r="P1291" s="0"/>
      <c r="T1291" s="162" t="n">
        <f aca="false">SUM(H1291:S1291)</f>
        <v>224</v>
      </c>
      <c r="U1291" s="164" t="str">
        <f aca="false">CONCATENATE(D1291,G1291)</f>
        <v>38101INCLUSÃO DIGITAL, DISPONIBILIZANDO RECURSOS TECNOLÓGICOS E CAPACITAÇÃO PARA ACESSO À INTERNET</v>
      </c>
      <c r="V1291" s="162" t="str">
        <f aca="false">VLOOKUP(U1291,PRODUTOS!N:O,2,0)</f>
        <v>INCLUSÃO DIGITAL, DISPONIBILIZANDO RECURSOS TECNOLÓGICOS E CAPACITAÇÃO PARA ACESSO À INTERNET</v>
      </c>
      <c r="W1291" s="162" t="str">
        <f aca="false">VLOOKUP(U1291,PRODUTOS!N:Q,3,0)</f>
        <v>MUNICÍPIOS</v>
      </c>
      <c r="X1291" s="162" t="n">
        <f aca="false">VLOOKUP(U1291,PRODUTOS!N:Q,4,0)</f>
        <v>1</v>
      </c>
      <c r="Y1291" s="165" t="n">
        <f aca="false">X1291/T1291</f>
        <v>0.00446428571428571</v>
      </c>
      <c r="Z1291" s="162"/>
      <c r="AA1291" s="162"/>
      <c r="AB1291" s="162"/>
    </row>
    <row r="1292" customFormat="false" ht="15" hidden="false" customHeight="false" outlineLevel="0" collapsed="false">
      <c r="A1292" s="43" t="n">
        <v>1</v>
      </c>
      <c r="B1292" s="1" t="s">
        <v>2368</v>
      </c>
      <c r="C1292" s="1" t="n">
        <v>2723</v>
      </c>
      <c r="D1292" s="1" t="n">
        <v>38101</v>
      </c>
      <c r="E1292" s="114" t="s">
        <v>2364</v>
      </c>
      <c r="F1292" s="162" t="n">
        <v>2800000</v>
      </c>
      <c r="G1292" s="0" t="s">
        <v>2371</v>
      </c>
      <c r="H1292" s="166"/>
      <c r="I1292" s="162"/>
      <c r="J1292" s="0"/>
      <c r="K1292" s="0"/>
      <c r="L1292" s="162" t="n">
        <v>100</v>
      </c>
      <c r="M1292" s="0"/>
      <c r="N1292" s="0"/>
      <c r="P1292" s="0"/>
      <c r="T1292" s="162" t="n">
        <f aca="false">SUM(H1292:S1292)</f>
        <v>100</v>
      </c>
      <c r="U1292" s="164" t="str">
        <f aca="false">CONCATENATE(D1292,G1292)</f>
        <v>38101MODERNIZAÇÃO DA NOVA SEDE DA SEID E AQUISIÇÃO DE EQUIPAMENTOS</v>
      </c>
      <c r="V1292" s="162" t="str">
        <f aca="false">VLOOKUP(U1292,PRODUTOS!N:O,2,0)</f>
        <v>MODERNIZAÇÃO DA NOVA SEDE DA SEID E AQUISIÇÃO DE EQUIPAMENTOS</v>
      </c>
      <c r="W1292" s="162" t="str">
        <f aca="false">VLOOKUP(U1292,PRODUTOS!N:Q,3,0)</f>
        <v>% EXECUTADO</v>
      </c>
      <c r="X1292" s="162" t="n">
        <f aca="false">VLOOKUP(U1292,PRODUTOS!N:Q,4,0)</f>
        <v>1</v>
      </c>
      <c r="Y1292" s="165" t="n">
        <f aca="false">X1292/T1292</f>
        <v>0.01</v>
      </c>
      <c r="Z1292" s="162"/>
      <c r="AA1292" s="162"/>
      <c r="AB1292" s="162"/>
    </row>
    <row r="1293" customFormat="false" ht="15" hidden="false" customHeight="false" outlineLevel="0" collapsed="false">
      <c r="A1293" s="43" t="n">
        <v>1</v>
      </c>
      <c r="B1293" s="1" t="s">
        <v>2365</v>
      </c>
      <c r="C1293" s="1" t="n">
        <v>2680</v>
      </c>
      <c r="D1293" s="1" t="n">
        <v>38101</v>
      </c>
      <c r="E1293" s="114" t="s">
        <v>2364</v>
      </c>
      <c r="F1293" s="162" t="n">
        <v>1800000</v>
      </c>
      <c r="G1293" s="0" t="s">
        <v>2375</v>
      </c>
      <c r="H1293" s="166"/>
      <c r="I1293" s="162"/>
      <c r="J1293" s="0"/>
      <c r="K1293" s="0"/>
      <c r="L1293" s="162" t="n">
        <v>1</v>
      </c>
      <c r="M1293" s="0"/>
      <c r="N1293" s="0"/>
      <c r="P1293" s="0"/>
      <c r="T1293" s="162" t="n">
        <f aca="false">SUM(H1293:S1293)</f>
        <v>1</v>
      </c>
      <c r="U1293" s="164" t="str">
        <f aca="false">CONCATENATE(D1293,G1293)</f>
        <v>38101REESTRUTURAÇÃO DO ESPAÇO FÍSICO</v>
      </c>
      <c r="V1293" s="162" t="str">
        <f aca="false">VLOOKUP(U1293,PRODUTOS!N:O,2,0)</f>
        <v>REESTRUTURAÇÃO DO ESPAÇO FÍSICO</v>
      </c>
      <c r="W1293" s="162" t="str">
        <f aca="false">VLOOKUP(U1293,PRODUTOS!N:Q,3,0)</f>
        <v>% EXECUTADO</v>
      </c>
      <c r="X1293" s="162" t="n">
        <f aca="false">VLOOKUP(U1293,PRODUTOS!N:Q,4,0)</f>
        <v>1</v>
      </c>
      <c r="Y1293" s="165" t="n">
        <f aca="false">X1293/T1293</f>
        <v>1</v>
      </c>
      <c r="Z1293" s="162"/>
      <c r="AA1293" s="162"/>
      <c r="AB1293" s="162"/>
    </row>
    <row r="1294" customFormat="false" ht="15" hidden="false" customHeight="false" outlineLevel="0" collapsed="false">
      <c r="A1294" s="43" t="n">
        <v>1</v>
      </c>
      <c r="B1294" s="1" t="s">
        <v>2365</v>
      </c>
      <c r="C1294" s="1" t="n">
        <v>2680</v>
      </c>
      <c r="D1294" s="1" t="n">
        <v>38101</v>
      </c>
      <c r="E1294" s="114" t="s">
        <v>2364</v>
      </c>
      <c r="F1294" s="162" t="n">
        <v>1800000</v>
      </c>
      <c r="G1294" s="0" t="s">
        <v>3726</v>
      </c>
      <c r="H1294" s="163" t="n">
        <v>1</v>
      </c>
      <c r="I1294" s="162"/>
      <c r="J1294" s="0"/>
      <c r="K1294" s="0"/>
      <c r="L1294" s="0"/>
      <c r="M1294" s="0"/>
      <c r="N1294" s="0"/>
      <c r="P1294" s="0"/>
      <c r="T1294" s="162" t="n">
        <f aca="false">SUM(H1294:S1294)</f>
        <v>1</v>
      </c>
      <c r="U1294" s="164" t="str">
        <f aca="false">CONCATENATE(D1294,G1294)</f>
        <v>38101IMPLEMENTAÇÃO DE PARCERIAS PÚBLICO-PRIVADAS (PPP), AGÊNCIAS MULTILATERAIS, GOVERNOS ESTRANGEIROS E TERCEIRO SETOR VISANDO O DESENVOLVIMENTO ESTRATÉGICO DA POLÍTICA DE INCLUSÃO DA PESSOA COM DEFICIÊNCIA NO ESTADO</v>
      </c>
      <c r="V1294" s="162" t="e">
        <f aca="false">VLOOKUP(U1294,PRODUTOS!N:O,2,0)</f>
        <v>#N/A</v>
      </c>
      <c r="W1294" s="162" t="e">
        <f aca="false">VLOOKUP(U1294,PRODUTOS!N:Q,3,0)</f>
        <v>#N/A</v>
      </c>
      <c r="X1294" s="162" t="e">
        <f aca="false">VLOOKUP(U1294,PRODUTOS!N:Q,4,0)</f>
        <v>#N/A</v>
      </c>
      <c r="Y1294" s="165" t="e">
        <f aca="false">X1294/T1294</f>
        <v>#N/A</v>
      </c>
      <c r="Z1294" s="162"/>
      <c r="AA1294" s="162"/>
      <c r="AB1294" s="162"/>
    </row>
    <row r="1295" customFormat="false" ht="15" hidden="false" customHeight="false" outlineLevel="0" collapsed="false">
      <c r="A1295" s="43" t="n">
        <v>5</v>
      </c>
      <c r="B1295" s="1" t="s">
        <v>2406</v>
      </c>
      <c r="C1295" s="1" t="n">
        <v>2611</v>
      </c>
      <c r="D1295" s="1" t="n">
        <v>38101</v>
      </c>
      <c r="E1295" s="114" t="s">
        <v>2364</v>
      </c>
      <c r="F1295" s="162" t="n">
        <v>3150000</v>
      </c>
      <c r="G1295" s="0" t="s">
        <v>2407</v>
      </c>
      <c r="H1295" s="163" t="n">
        <v>100</v>
      </c>
      <c r="I1295" s="162"/>
      <c r="J1295" s="0"/>
      <c r="K1295" s="0"/>
      <c r="L1295" s="0"/>
      <c r="M1295" s="0"/>
      <c r="N1295" s="0"/>
      <c r="P1295" s="0"/>
      <c r="T1295" s="162" t="n">
        <f aca="false">SUM(H1295:S1295)</f>
        <v>100</v>
      </c>
      <c r="U1295" s="164" t="str">
        <f aca="false">CONCATENATE(D1295,G1295)</f>
        <v>38101ACESSIBILIDADE ARQUITETÔNICA NAS ESCOLAS PÚBLICAS</v>
      </c>
      <c r="V1295" s="162" t="str">
        <f aca="false">VLOOKUP(U1295,PRODUTOS!N:O,2,0)</f>
        <v>ACESSIBILIDADE ARQUITETÔNICA NAS ESCOLAS PÚBLICAS</v>
      </c>
      <c r="W1295" s="162" t="str">
        <f aca="false">VLOOKUP(U1295,PRODUTOS!N:Q,3,0)</f>
        <v>% EXECUTADO</v>
      </c>
      <c r="X1295" s="162" t="n">
        <f aca="false">VLOOKUP(U1295,PRODUTOS!N:Q,4,0)</f>
        <v>224</v>
      </c>
      <c r="Y1295" s="165" t="n">
        <f aca="false">X1295/T1295</f>
        <v>2.24</v>
      </c>
      <c r="Z1295" s="162"/>
      <c r="AA1295" s="162"/>
      <c r="AB1295" s="162"/>
    </row>
    <row r="1296" customFormat="false" ht="15" hidden="false" customHeight="false" outlineLevel="0" collapsed="false">
      <c r="A1296" s="43" t="n">
        <v>5</v>
      </c>
      <c r="B1296" s="1" t="s">
        <v>2406</v>
      </c>
      <c r="C1296" s="1" t="n">
        <v>2611</v>
      </c>
      <c r="D1296" s="1" t="n">
        <v>38101</v>
      </c>
      <c r="E1296" s="114" t="s">
        <v>2364</v>
      </c>
      <c r="F1296" s="162" t="n">
        <v>3150000</v>
      </c>
      <c r="G1296" s="0" t="s">
        <v>2409</v>
      </c>
      <c r="H1296" s="163" t="n">
        <v>100</v>
      </c>
      <c r="I1296" s="162"/>
      <c r="J1296" s="0"/>
      <c r="K1296" s="0"/>
      <c r="L1296" s="0"/>
      <c r="M1296" s="0"/>
      <c r="N1296" s="0"/>
      <c r="P1296" s="0"/>
      <c r="T1296" s="162" t="n">
        <f aca="false">SUM(H1296:S1296)</f>
        <v>100</v>
      </c>
      <c r="U1296" s="164" t="str">
        <f aca="false">CONCATENATE(D1296,G1296)</f>
        <v>38101ACESSO ÀS TECNOLOGIAS ASSISTIVAS NAS ESCOLAS ESTADUAIS, GARANTINDO O SEU USO PELOS ALUNOS COM DEFICIÊNCIA</v>
      </c>
      <c r="V1296" s="162" t="str">
        <f aca="false">VLOOKUP(U1296,PRODUTOS!N:O,2,0)</f>
        <v>ACESSO ÀS TECNOLOGIAS ASSISTIVAS NAS ESCOLAS ESTADUAIS, GARANTINDO O SEU USO PELOS ALUNOS COM DEFICIÊNCIA</v>
      </c>
      <c r="W1296" s="162" t="str">
        <f aca="false">VLOOKUP(U1296,PRODUTOS!N:Q,3,0)</f>
        <v>% EXECUTADO</v>
      </c>
      <c r="X1296" s="162" t="n">
        <f aca="false">VLOOKUP(U1296,PRODUTOS!N:Q,4,0)</f>
        <v>50</v>
      </c>
      <c r="Y1296" s="165" t="n">
        <f aca="false">X1296/T1296</f>
        <v>0.5</v>
      </c>
      <c r="Z1296" s="162"/>
      <c r="AA1296" s="162"/>
      <c r="AB1296" s="162"/>
    </row>
    <row r="1297" customFormat="false" ht="15" hidden="false" customHeight="false" outlineLevel="0" collapsed="false">
      <c r="A1297" s="43" t="n">
        <v>5</v>
      </c>
      <c r="B1297" s="1" t="s">
        <v>2382</v>
      </c>
      <c r="C1297" s="1" t="n">
        <v>2712</v>
      </c>
      <c r="D1297" s="1" t="n">
        <v>38101</v>
      </c>
      <c r="E1297" s="114" t="s">
        <v>2364</v>
      </c>
      <c r="F1297" s="162" t="n">
        <v>2600000</v>
      </c>
      <c r="G1297" s="0" t="s">
        <v>2383</v>
      </c>
      <c r="H1297" s="163" t="n">
        <v>224</v>
      </c>
      <c r="I1297" s="162"/>
      <c r="J1297" s="0"/>
      <c r="K1297" s="0"/>
      <c r="L1297" s="0"/>
      <c r="M1297" s="0"/>
      <c r="N1297" s="0"/>
      <c r="P1297" s="0"/>
      <c r="T1297" s="162" t="n">
        <f aca="false">SUM(H1297:S1297)</f>
        <v>224</v>
      </c>
      <c r="U1297" s="164" t="str">
        <f aca="false">CONCATENATE(D1297,G1297)</f>
        <v>38101ACOMPANHAMENTO AS PESSOAS COM DEFICIÊNCIA POR EQUIPE MULTIDISCIPLINAR DURANTE O ESTÁGIO PROBATÓRIO NA ADMINISTRAÇÃO PÚBLICA ESTADUAL, A FIM DE VERIFICAR A COMPATIBILIDADE DA DEFICIÊNCIA COM AS ATRIBUIÇÕES DO CARGO</v>
      </c>
      <c r="V1297" s="162" t="str">
        <f aca="false">VLOOKUP(U1297,PRODUTOS!N:O,2,0)</f>
        <v>ACOMPANHAMENTO AS PESSOAS COM DEFICIÊNCIA POR EQUIPE MULTIDISCIPLINAR DURANTE O ESTÁGIO PROBATÓRIO NA ADMINISTRAÇÃO PÚBLICA ESTADUAL, A FIM DE VERIFICAR A COMPATIBILIDADE DA DEFICIÊNCIA COM AS ATRIBUIÇÕES DO CARGO</v>
      </c>
      <c r="W1297" s="162" t="str">
        <f aca="false">VLOOKUP(U1297,PRODUTOS!N:Q,3,0)</f>
        <v>MUNICÍPIOS</v>
      </c>
      <c r="X1297" s="162" t="n">
        <f aca="false">VLOOKUP(U1297,PRODUTOS!N:Q,4,0)</f>
        <v>30</v>
      </c>
      <c r="Y1297" s="165" t="n">
        <f aca="false">X1297/T1297</f>
        <v>0.133928571428571</v>
      </c>
      <c r="Z1297" s="162"/>
      <c r="AA1297" s="162"/>
      <c r="AB1297" s="162"/>
    </row>
    <row r="1298" customFormat="false" ht="15" hidden="false" customHeight="false" outlineLevel="0" collapsed="false">
      <c r="A1298" s="43" t="n">
        <v>5</v>
      </c>
      <c r="B1298" s="1" t="s">
        <v>2395</v>
      </c>
      <c r="C1298" s="1" t="n">
        <v>2646</v>
      </c>
      <c r="D1298" s="1" t="n">
        <v>38101</v>
      </c>
      <c r="E1298" s="114" t="s">
        <v>2364</v>
      </c>
      <c r="F1298" s="162" t="n">
        <v>1880000</v>
      </c>
      <c r="G1298" s="0" t="s">
        <v>2397</v>
      </c>
      <c r="H1298" s="163" t="n">
        <v>11</v>
      </c>
      <c r="I1298" s="162"/>
      <c r="J1298" s="0"/>
      <c r="K1298" s="0"/>
      <c r="L1298" s="0"/>
      <c r="M1298" s="0"/>
      <c r="N1298" s="0"/>
      <c r="P1298" s="0"/>
      <c r="T1298" s="162" t="n">
        <f aca="false">SUM(H1298:S1298)</f>
        <v>11</v>
      </c>
      <c r="U1298" s="164" t="str">
        <f aca="false">CONCATENATE(D1298,G1298)</f>
        <v>38101ADAPTAÇÃO DE ESPAÇOS FÍSICOS PARA A PRÁTICA ESPORTIVA (PARADESPORTO) NOS 11 MUNICÍPIOS PÓLOS DOS TERRITÓRIOS DE DESENVOLVIMENTO</v>
      </c>
      <c r="V1298" s="162" t="str">
        <f aca="false">VLOOKUP(U1298,PRODUTOS!N:O,2,0)</f>
        <v>ADAPTAÇÃO DE ESPAÇOS FÍSICOS PARA A PRÁTICA ESPORTIVA (PARADESPORTO) NOS 11 MUNICÍPIOS PÓLOS DOS TERRITÓRIOS DE DESENVOLVIMENTO</v>
      </c>
      <c r="W1298" s="162" t="str">
        <f aca="false">VLOOKUP(U1298,PRODUTOS!N:Q,3,0)</f>
        <v>MUNICÍPIOS</v>
      </c>
      <c r="X1298" s="162" t="n">
        <f aca="false">VLOOKUP(U1298,PRODUTOS!N:Q,4,0)</f>
        <v>3</v>
      </c>
      <c r="Y1298" s="165" t="n">
        <f aca="false">X1298/T1298</f>
        <v>0.272727272727273</v>
      </c>
      <c r="Z1298" s="162"/>
      <c r="AA1298" s="162"/>
      <c r="AB1298" s="162"/>
    </row>
    <row r="1299" customFormat="false" ht="15" hidden="false" customHeight="false" outlineLevel="0" collapsed="false">
      <c r="A1299" s="43" t="n">
        <v>5</v>
      </c>
      <c r="B1299" s="1" t="s">
        <v>2395</v>
      </c>
      <c r="C1299" s="1" t="n">
        <v>2646</v>
      </c>
      <c r="D1299" s="1" t="n">
        <v>38101</v>
      </c>
      <c r="E1299" s="114" t="s">
        <v>2364</v>
      </c>
      <c r="F1299" s="162" t="n">
        <v>1880000</v>
      </c>
      <c r="G1299" s="0" t="s">
        <v>2398</v>
      </c>
      <c r="H1299" s="163" t="n">
        <v>224</v>
      </c>
      <c r="I1299" s="162"/>
      <c r="J1299" s="0"/>
      <c r="K1299" s="0"/>
      <c r="L1299" s="0"/>
      <c r="M1299" s="0"/>
      <c r="N1299" s="0"/>
      <c r="P1299" s="0"/>
      <c r="T1299" s="162" t="n">
        <f aca="false">SUM(H1299:S1299)</f>
        <v>224</v>
      </c>
      <c r="U1299" s="164" t="str">
        <f aca="false">CONCATENATE(D1299,G1299)</f>
        <v>38101ADEQUAÇÃO E CRIAÇÃO DE ESPAÇOS CULTURAIS CONSIDERANDO O DESENHO UNIVERSAL COM INTUITO DE PROMOVER EVENTOS CULTURAIS COM PARTICIPAÇÃO DAS PESSOAS COM DEFICIÊNCIA</v>
      </c>
      <c r="V1299" s="162" t="str">
        <f aca="false">VLOOKUP(U1299,PRODUTOS!N:O,2,0)</f>
        <v>ADEQUAÇÃO E CRIAÇÃO DE ESPAÇOS CULTURAIS CONSIDERANDO O DESENHO UNIVERSAL COM INTUITO DE PROMOVER EVENTOS CULTURAIS COM PARTICIPAÇÃO DAS PESSOAS COM DEFICIÊNCIA</v>
      </c>
      <c r="W1299" s="162" t="str">
        <f aca="false">VLOOKUP(U1299,PRODUTOS!N:Q,3,0)</f>
        <v>MUNICÍPIOS</v>
      </c>
      <c r="X1299" s="162" t="n">
        <f aca="false">VLOOKUP(U1299,PRODUTOS!N:Q,4,0)</f>
        <v>10</v>
      </c>
      <c r="Y1299" s="165" t="n">
        <f aca="false">X1299/T1299</f>
        <v>0.0446428571428571</v>
      </c>
      <c r="Z1299" s="162"/>
      <c r="AA1299" s="162"/>
      <c r="AB1299" s="162"/>
    </row>
    <row r="1300" customFormat="false" ht="15" hidden="false" customHeight="false" outlineLevel="0" collapsed="false">
      <c r="A1300" s="43" t="n">
        <v>5</v>
      </c>
      <c r="B1300" s="1" t="s">
        <v>2406</v>
      </c>
      <c r="C1300" s="1" t="n">
        <v>2611</v>
      </c>
      <c r="D1300" s="1" t="n">
        <v>38101</v>
      </c>
      <c r="E1300" s="114" t="s">
        <v>2364</v>
      </c>
      <c r="F1300" s="162" t="n">
        <v>3150000</v>
      </c>
      <c r="G1300" s="0" t="s">
        <v>2410</v>
      </c>
      <c r="H1300" s="163" t="n">
        <v>100</v>
      </c>
      <c r="I1300" s="162"/>
      <c r="J1300" s="0"/>
      <c r="K1300" s="0"/>
      <c r="L1300" s="0"/>
      <c r="M1300" s="0"/>
      <c r="N1300" s="0"/>
      <c r="P1300" s="0"/>
      <c r="T1300" s="162" t="n">
        <f aca="false">SUM(H1300:S1300)</f>
        <v>100</v>
      </c>
      <c r="U1300" s="164" t="str">
        <f aca="false">CONCATENATE(D1300,G1300)</f>
        <v>38101AMPLIAÇÃO DA OFERTA DO ENSINO BRAILLE E DA LIBRAS NA REDE PÚBLICA DE ENSINO ESTADUAL</v>
      </c>
      <c r="V1300" s="162" t="str">
        <f aca="false">VLOOKUP(U1300,PRODUTOS!N:O,2,0)</f>
        <v>AMPLIAÇÃO DA OFERTA DO ENSINO BRAILLE E DA LIBRAS NA REDE PÚBLICA DE ENSINO ESTADUAL</v>
      </c>
      <c r="W1300" s="162" t="str">
        <f aca="false">VLOOKUP(U1300,PRODUTOS!N:Q,3,0)</f>
        <v>PERCENTUAL</v>
      </c>
      <c r="X1300" s="162" t="n">
        <f aca="false">VLOOKUP(U1300,PRODUTOS!N:Q,4,0)</f>
        <v>50</v>
      </c>
      <c r="Y1300" s="165" t="n">
        <f aca="false">X1300/T1300</f>
        <v>0.5</v>
      </c>
      <c r="Z1300" s="162"/>
      <c r="AA1300" s="162"/>
      <c r="AB1300" s="162"/>
    </row>
    <row r="1301" customFormat="false" ht="15" hidden="false" customHeight="false" outlineLevel="0" collapsed="false">
      <c r="A1301" s="43" t="n">
        <v>5</v>
      </c>
      <c r="B1301" s="1" t="s">
        <v>2382</v>
      </c>
      <c r="C1301" s="1" t="n">
        <v>2712</v>
      </c>
      <c r="D1301" s="1" t="n">
        <v>38101</v>
      </c>
      <c r="E1301" s="114" t="s">
        <v>2364</v>
      </c>
      <c r="F1301" s="162" t="n">
        <v>2600000</v>
      </c>
      <c r="G1301" s="0" t="s">
        <v>2384</v>
      </c>
      <c r="H1301" s="163" t="n">
        <v>224</v>
      </c>
      <c r="I1301" s="162"/>
      <c r="J1301" s="0"/>
      <c r="K1301" s="0"/>
      <c r="L1301" s="0"/>
      <c r="M1301" s="0"/>
      <c r="N1301" s="0"/>
      <c r="P1301" s="0"/>
      <c r="T1301" s="162" t="n">
        <f aca="false">SUM(H1301:S1301)</f>
        <v>224</v>
      </c>
      <c r="U1301" s="164" t="str">
        <f aca="false">CONCATENATE(D1301,G1301)</f>
        <v>38101AMPLIAÇÃO DO ACOMPANHAMENTO DAS PESSOAS COM DEFICIÊNCIA POR EQUIPE MULTIDISCIPLINAR DURANTE O ESTÁGIO PROBATÓRIO, PARA VERIFICAR A COMPATIBILIDADE DA DEFICIÊNCIA COM AS ATRIBUIÇÕES DO CARGO</v>
      </c>
      <c r="V1301" s="162" t="str">
        <f aca="false">VLOOKUP(U1301,PRODUTOS!N:O,2,0)</f>
        <v>AMPLIAÇÃO DO ACOMPANHAMENTO DAS PESSOAS COM DEFICIÊNCIA POR EQUIPE MULTIDISCIPLINAR DURANTE O ESTÁGIO PROBATÓRIO, PARA VERIFICAR A COMPATIBILIDADE DA DEFICIÊNCIA COM AS ATRIBUIÇÕES DO CARGO</v>
      </c>
      <c r="W1301" s="162" t="str">
        <f aca="false">VLOOKUP(U1301,PRODUTOS!N:Q,3,0)</f>
        <v>MUNICÍPIOS</v>
      </c>
      <c r="X1301" s="162" t="n">
        <f aca="false">VLOOKUP(U1301,PRODUTOS!N:Q,4,0)</f>
        <v>30</v>
      </c>
      <c r="Y1301" s="165" t="n">
        <f aca="false">X1301/T1301</f>
        <v>0.133928571428571</v>
      </c>
      <c r="Z1301" s="162"/>
      <c r="AA1301" s="162"/>
      <c r="AB1301" s="162"/>
    </row>
    <row r="1302" customFormat="false" ht="15" hidden="false" customHeight="false" outlineLevel="0" collapsed="false">
      <c r="A1302" s="43" t="n">
        <v>5</v>
      </c>
      <c r="B1302" s="1" t="s">
        <v>2406</v>
      </c>
      <c r="C1302" s="1" t="n">
        <v>2611</v>
      </c>
      <c r="D1302" s="1" t="n">
        <v>38101</v>
      </c>
      <c r="E1302" s="114" t="s">
        <v>2364</v>
      </c>
      <c r="F1302" s="162" t="n">
        <v>3150000</v>
      </c>
      <c r="G1302" s="0" t="s">
        <v>2411</v>
      </c>
      <c r="H1302" s="163" t="n">
        <v>100</v>
      </c>
      <c r="I1302" s="162"/>
      <c r="J1302" s="0"/>
      <c r="K1302" s="0"/>
      <c r="L1302" s="0"/>
      <c r="M1302" s="0"/>
      <c r="N1302" s="0"/>
      <c r="P1302" s="0"/>
      <c r="T1302" s="162" t="n">
        <f aca="false">SUM(H1302:S1302)</f>
        <v>100</v>
      </c>
      <c r="U1302" s="164" t="str">
        <f aca="false">CONCATENATE(D1302,G1302)</f>
        <v>38101AMPLIAÇÃO DO ATENDIMENTO EDUCACIONAL ESPECIALIZADO AEE NA REDE ESTADUAL DE ENSINO</v>
      </c>
      <c r="V1302" s="162" t="str">
        <f aca="false">VLOOKUP(U1302,PRODUTOS!N:O,2,0)</f>
        <v>AMPLIAÇÃO DO ATENDIMENTO EDUCACIONAL ESPECIALIZADO AEE NA REDE ESTADUAL DE ENSINO</v>
      </c>
      <c r="W1302" s="162" t="str">
        <f aca="false">VLOOKUP(U1302,PRODUTOS!N:Q,3,0)</f>
        <v>% EXECUTADO</v>
      </c>
      <c r="X1302" s="162" t="n">
        <f aca="false">VLOOKUP(U1302,PRODUTOS!N:Q,4,0)</f>
        <v>30</v>
      </c>
      <c r="Y1302" s="165" t="n">
        <f aca="false">X1302/T1302</f>
        <v>0.3</v>
      </c>
      <c r="Z1302" s="162"/>
      <c r="AA1302" s="162"/>
      <c r="AB1302" s="162"/>
    </row>
    <row r="1303" customFormat="false" ht="15" hidden="false" customHeight="false" outlineLevel="0" collapsed="false">
      <c r="A1303" s="43" t="n">
        <v>5</v>
      </c>
      <c r="B1303" s="1" t="s">
        <v>2420</v>
      </c>
      <c r="C1303" s="1" t="n">
        <v>2639</v>
      </c>
      <c r="D1303" s="1" t="n">
        <v>38101</v>
      </c>
      <c r="E1303" s="114" t="s">
        <v>2364</v>
      </c>
      <c r="F1303" s="162" t="n">
        <v>7300000</v>
      </c>
      <c r="G1303" s="0" t="s">
        <v>2421</v>
      </c>
      <c r="H1303" s="163" t="n">
        <v>224</v>
      </c>
      <c r="I1303" s="162"/>
      <c r="J1303" s="0"/>
      <c r="K1303" s="0"/>
      <c r="L1303" s="0"/>
      <c r="M1303" s="0"/>
      <c r="N1303" s="0"/>
      <c r="P1303" s="0"/>
      <c r="T1303" s="162" t="n">
        <f aca="false">SUM(H1303:S1303)</f>
        <v>224</v>
      </c>
      <c r="U1303" s="164" t="str">
        <f aca="false">CONCATENATE(D1303,G1303)</f>
        <v>38101AMPLIAÇÃO DO CANAL DE DENÚNCIAS DE QUAISQUER FORMAS DE VIOLÊNCIA, DISCRIMINAÇÃO E VIOLAÇÃO DE DIREITOS HUMANOS DAS PESSOAS COM DEFICIÊNCIA, ATRAVÉS DO DISQUE DIREITOS HUMANOS E DE UMA OUVIDORIA ESPECIFICA</v>
      </c>
      <c r="V1303" s="162" t="str">
        <f aca="false">VLOOKUP(U1303,PRODUTOS!N:O,2,0)</f>
        <v>AMPLIAÇÃO DO CANAL DE DENÚNCIAS DE QUAISQUER FORMAS DE VIOLÊNCIA, DISCRIMINAÇÃO E VIOLAÇÃO DE DIREITOS HUMANOS DAS PESSOAS COM DEFICIÊNCIA, ATRAVÉS DO DISQUE DIREITOS HUMANOS E DE UMA OUVIDORIA ESPECIFICA</v>
      </c>
      <c r="W1303" s="162" t="str">
        <f aca="false">VLOOKUP(U1303,PRODUTOS!N:Q,3,0)</f>
        <v>MUNICÍPIOS</v>
      </c>
      <c r="X1303" s="162" t="n">
        <f aca="false">VLOOKUP(U1303,PRODUTOS!N:Q,4,0)</f>
        <v>30</v>
      </c>
      <c r="Y1303" s="165" t="n">
        <f aca="false">X1303/T1303</f>
        <v>0.133928571428571</v>
      </c>
      <c r="Z1303" s="162"/>
      <c r="AA1303" s="162"/>
      <c r="AB1303" s="162"/>
    </row>
    <row r="1304" customFormat="false" ht="15" hidden="false" customHeight="false" outlineLevel="0" collapsed="false">
      <c r="A1304" s="43" t="n">
        <v>5</v>
      </c>
      <c r="B1304" s="1" t="s">
        <v>2420</v>
      </c>
      <c r="C1304" s="1" t="n">
        <v>2639</v>
      </c>
      <c r="D1304" s="1" t="n">
        <v>38101</v>
      </c>
      <c r="E1304" s="114" t="s">
        <v>2364</v>
      </c>
      <c r="F1304" s="162" t="n">
        <v>7300000</v>
      </c>
      <c r="G1304" s="0" t="s">
        <v>2422</v>
      </c>
      <c r="H1304" s="163" t="n">
        <v>100</v>
      </c>
      <c r="I1304" s="162"/>
      <c r="J1304" s="0"/>
      <c r="K1304" s="0"/>
      <c r="L1304" s="0"/>
      <c r="M1304" s="0"/>
      <c r="N1304" s="0"/>
      <c r="P1304" s="0"/>
      <c r="T1304" s="162" t="n">
        <f aca="false">SUM(H1304:S1304)</f>
        <v>100</v>
      </c>
      <c r="U1304" s="164" t="str">
        <f aca="false">CONCATENATE(D1304,G1304)</f>
        <v>38101AMPLIAÇÃO DO NÚMERO DE CARTEIRAS EXPEDIDAS DO PASSE CULTURA</v>
      </c>
      <c r="V1304" s="162" t="str">
        <f aca="false">VLOOKUP(U1304,PRODUTOS!N:O,2,0)</f>
        <v>AMPLIAÇÃO DO NÚMERO DE CARTEIRAS EXPEDIDAS DO PASSE CULTURA</v>
      </c>
      <c r="W1304" s="162" t="str">
        <f aca="false">VLOOKUP(U1304,PRODUTOS!N:Q,3,0)</f>
        <v>PERCENTUAL</v>
      </c>
      <c r="X1304" s="162" t="n">
        <f aca="false">VLOOKUP(U1304,PRODUTOS!N:Q,4,0)</f>
        <v>30</v>
      </c>
      <c r="Y1304" s="165" t="n">
        <f aca="false">X1304/T1304</f>
        <v>0.3</v>
      </c>
      <c r="Z1304" s="162"/>
      <c r="AA1304" s="162"/>
      <c r="AB1304" s="162"/>
    </row>
    <row r="1305" customFormat="false" ht="15" hidden="false" customHeight="false" outlineLevel="0" collapsed="false">
      <c r="A1305" s="43" t="n">
        <v>5</v>
      </c>
      <c r="B1305" s="1" t="s">
        <v>2420</v>
      </c>
      <c r="C1305" s="1" t="n">
        <v>2639</v>
      </c>
      <c r="D1305" s="1" t="n">
        <v>38101</v>
      </c>
      <c r="E1305" s="114" t="s">
        <v>2364</v>
      </c>
      <c r="F1305" s="162" t="n">
        <v>7300000</v>
      </c>
      <c r="G1305" s="0" t="s">
        <v>2423</v>
      </c>
      <c r="H1305" s="163" t="n">
        <v>224</v>
      </c>
      <c r="I1305" s="162"/>
      <c r="J1305" s="0"/>
      <c r="K1305" s="0"/>
      <c r="L1305" s="0"/>
      <c r="M1305" s="0"/>
      <c r="N1305" s="0"/>
      <c r="P1305" s="0"/>
      <c r="T1305" s="162" t="n">
        <f aca="false">SUM(H1305:S1305)</f>
        <v>224</v>
      </c>
      <c r="U1305" s="164" t="str">
        <f aca="false">CONCATENATE(D1305,G1305)</f>
        <v>38101AMPLIAÇÃO DO NÚMERO DE CARTEIRAS EXPEDIDAS DO PASSE LIVRE INTERMUNICIPAL</v>
      </c>
      <c r="V1305" s="162" t="str">
        <f aca="false">VLOOKUP(U1305,PRODUTOS!N:O,2,0)</f>
        <v>AMPLIAÇÃO DO NÚMERO DE CARTEIRAS EXPEDIDAS DO PASSE LIVRE INTERMUNICIPAL</v>
      </c>
      <c r="W1305" s="162" t="str">
        <f aca="false">VLOOKUP(U1305,PRODUTOS!N:Q,3,0)</f>
        <v>PERCENTUAL</v>
      </c>
      <c r="X1305" s="162" t="n">
        <f aca="false">VLOOKUP(U1305,PRODUTOS!N:Q,4,0)</f>
        <v>50</v>
      </c>
      <c r="Y1305" s="165" t="n">
        <f aca="false">X1305/T1305</f>
        <v>0.223214285714286</v>
      </c>
      <c r="Z1305" s="162"/>
      <c r="AA1305" s="162"/>
      <c r="AB1305" s="162"/>
    </row>
    <row r="1306" customFormat="false" ht="15" hidden="false" customHeight="false" outlineLevel="0" collapsed="false">
      <c r="A1306" s="43" t="n">
        <v>5</v>
      </c>
      <c r="B1306" s="1" t="s">
        <v>2406</v>
      </c>
      <c r="C1306" s="1" t="n">
        <v>2611</v>
      </c>
      <c r="D1306" s="1" t="n">
        <v>38101</v>
      </c>
      <c r="E1306" s="114" t="s">
        <v>2364</v>
      </c>
      <c r="F1306" s="162" t="n">
        <v>3150000</v>
      </c>
      <c r="G1306" s="0" t="s">
        <v>2412</v>
      </c>
      <c r="H1306" s="163" t="n">
        <v>100</v>
      </c>
      <c r="I1306" s="162"/>
      <c r="J1306" s="0"/>
      <c r="K1306" s="0"/>
      <c r="L1306" s="0"/>
      <c r="M1306" s="0"/>
      <c r="N1306" s="0"/>
      <c r="P1306" s="0"/>
      <c r="T1306" s="162" t="n">
        <f aca="false">SUM(H1306:S1306)</f>
        <v>100</v>
      </c>
      <c r="U1306" s="164" t="str">
        <f aca="false">CONCATENATE(D1306,G1306)</f>
        <v>38101AMPLIAÇÃO O NÚMERO DE SALAS DE RECURSOS MULTIFUNCIONAIS</v>
      </c>
      <c r="V1306" s="162" t="str">
        <f aca="false">VLOOKUP(U1306,PRODUTOS!N:O,2,0)</f>
        <v>AMPLIAÇÃO O NÚMERO DE SALAS DE RECURSOS MULTIFUNCIONAIS</v>
      </c>
      <c r="W1306" s="162" t="str">
        <f aca="false">VLOOKUP(U1306,PRODUTOS!N:Q,3,0)</f>
        <v>% EXECUTADO</v>
      </c>
      <c r="X1306" s="162" t="n">
        <f aca="false">VLOOKUP(U1306,PRODUTOS!N:Q,4,0)</f>
        <v>30</v>
      </c>
      <c r="Y1306" s="165" t="n">
        <f aca="false">X1306/T1306</f>
        <v>0.3</v>
      </c>
      <c r="Z1306" s="162"/>
      <c r="AA1306" s="162"/>
      <c r="AB1306" s="162"/>
    </row>
    <row r="1307" customFormat="false" ht="15" hidden="false" customHeight="false" outlineLevel="0" collapsed="false">
      <c r="A1307" s="43" t="n">
        <v>5</v>
      </c>
      <c r="B1307" s="1" t="s">
        <v>2432</v>
      </c>
      <c r="C1307" s="1" t="n">
        <v>2040</v>
      </c>
      <c r="D1307" s="1" t="n">
        <v>38101</v>
      </c>
      <c r="E1307" s="114" t="s">
        <v>2364</v>
      </c>
      <c r="F1307" s="162" t="n">
        <v>21400000</v>
      </c>
      <c r="G1307" s="0" t="s">
        <v>2433</v>
      </c>
      <c r="H1307" s="163" t="n">
        <v>45</v>
      </c>
      <c r="I1307" s="162"/>
      <c r="J1307" s="0"/>
      <c r="K1307" s="0"/>
      <c r="L1307" s="0"/>
      <c r="M1307" s="0"/>
      <c r="N1307" s="0"/>
      <c r="P1307" s="0"/>
      <c r="T1307" s="162" t="n">
        <f aca="false">SUM(H1307:S1307)</f>
        <v>45</v>
      </c>
      <c r="U1307" s="164" t="str">
        <f aca="false">CONCATENATE(D1307,G1307)</f>
        <v>38101APOIO A IMPLANTAÇÃO DOS CENTROS ESPECIALIZADOS EM REABILITAÇÃO CER E HABILITAR UNIDADES DE REABILITAÇÃO FÍSICA JÁ EXISTENTES</v>
      </c>
      <c r="V1307" s="162" t="str">
        <f aca="false">VLOOKUP(U1307,PRODUTOS!N:O,2,0)</f>
        <v>APOIO A IMPLANTAÇÃO DOS CENTROS ESPECIALIZADOS EM REABILITAÇÃO CER E HABILITAR UNIDADES DE REABILITAÇÃO FÍSICA JÁ EXISTENTES</v>
      </c>
      <c r="W1307" s="162" t="str">
        <f aca="false">VLOOKUP(U1307,PRODUTOS!N:Q,3,0)</f>
        <v>MUNICÍPIOS</v>
      </c>
      <c r="X1307" s="162" t="n">
        <f aca="false">VLOOKUP(U1307,PRODUTOS!N:Q,4,0)</f>
        <v>5</v>
      </c>
      <c r="Y1307" s="165" t="n">
        <f aca="false">X1307/T1307</f>
        <v>0.111111111111111</v>
      </c>
      <c r="Z1307" s="162"/>
      <c r="AA1307" s="162"/>
      <c r="AB1307" s="162"/>
    </row>
    <row r="1308" customFormat="false" ht="15" hidden="false" customHeight="false" outlineLevel="0" collapsed="false">
      <c r="A1308" s="43" t="n">
        <v>5</v>
      </c>
      <c r="B1308" s="1" t="s">
        <v>2395</v>
      </c>
      <c r="C1308" s="1" t="n">
        <v>2646</v>
      </c>
      <c r="D1308" s="1" t="n">
        <v>38101</v>
      </c>
      <c r="E1308" s="114" t="s">
        <v>2364</v>
      </c>
      <c r="F1308" s="162" t="n">
        <v>1880000</v>
      </c>
      <c r="G1308" s="0" t="s">
        <v>2399</v>
      </c>
      <c r="H1308" s="163" t="n">
        <v>224</v>
      </c>
      <c r="I1308" s="162"/>
      <c r="J1308" s="0"/>
      <c r="K1308" s="0"/>
      <c r="L1308" s="0"/>
      <c r="M1308" s="0"/>
      <c r="N1308" s="0"/>
      <c r="P1308" s="0"/>
      <c r="T1308" s="162" t="n">
        <f aca="false">SUM(H1308:S1308)</f>
        <v>224</v>
      </c>
      <c r="U1308" s="164" t="str">
        <f aca="false">CONCATENATE(D1308,G1308)</f>
        <v>38101APOIO A IMPLANTAÇÃO E ADEQUAÇÃO DE INFRAESTRUTURA TURÍSTICA E DE APOIO AO TURISMO DO PIAUÍ</v>
      </c>
      <c r="V1308" s="162" t="str">
        <f aca="false">VLOOKUP(U1308,PRODUTOS!N:O,2,0)</f>
        <v>APOIO A IMPLANTAÇÃO E ADEQUAÇÃO DE INFRAESTRUTURA TURÍSTICA E DE APOIO AO TURISMO DO PIAUÍ</v>
      </c>
      <c r="W1308" s="162" t="str">
        <f aca="false">VLOOKUP(U1308,PRODUTOS!N:Q,3,0)</f>
        <v>MUNICÍPIOS</v>
      </c>
      <c r="X1308" s="162" t="n">
        <f aca="false">VLOOKUP(U1308,PRODUTOS!N:Q,4,0)</f>
        <v>5</v>
      </c>
      <c r="Y1308" s="165" t="n">
        <f aca="false">X1308/T1308</f>
        <v>0.0223214285714286</v>
      </c>
      <c r="Z1308" s="162"/>
      <c r="AA1308" s="162"/>
      <c r="AB1308" s="162"/>
    </row>
    <row r="1309" customFormat="false" ht="15" hidden="false" customHeight="false" outlineLevel="0" collapsed="false">
      <c r="A1309" s="43" t="n">
        <v>5</v>
      </c>
      <c r="B1309" s="1" t="s">
        <v>2389</v>
      </c>
      <c r="C1309" s="1" t="n">
        <v>2598</v>
      </c>
      <c r="D1309" s="1" t="n">
        <v>38101</v>
      </c>
      <c r="E1309" s="114" t="s">
        <v>2364</v>
      </c>
      <c r="F1309" s="162" t="n">
        <v>800000</v>
      </c>
      <c r="G1309" s="0" t="s">
        <v>2390</v>
      </c>
      <c r="H1309" s="163" t="n">
        <v>224</v>
      </c>
      <c r="I1309" s="162"/>
      <c r="J1309" s="0"/>
      <c r="K1309" s="0"/>
      <c r="L1309" s="0"/>
      <c r="M1309" s="0"/>
      <c r="N1309" s="0"/>
      <c r="P1309" s="0"/>
      <c r="T1309" s="162" t="n">
        <f aca="false">SUM(H1309:S1309)</f>
        <v>224</v>
      </c>
      <c r="U1309" s="164" t="str">
        <f aca="false">CONCATENATE(D1309,G1309)</f>
        <v>38101APOIO AOS MUNICÍPIOS DO ESTADO PARA O ACOLHIMENTO INSTITUCIONAL PARA JOVENS E ADULTOS COM DEFICIÊNCIA EM SITUAÇÃO DE DEPENDÊNCIA - SERVIÇO DE RESIDÊNCIA INCLUSIVA</v>
      </c>
      <c r="V1309" s="162" t="str">
        <f aca="false">VLOOKUP(U1309,PRODUTOS!N:O,2,0)</f>
        <v>APOIO AOS MUNICÍPIOS DO ESTADO PARA O ACOLHIMENTO INSTITUCIONAL PARA JOVENS E ADULTOS COM DEFICIÊNCIA EM SITUAÇÃO DE DEPENDÊNCIA - SERVIÇO DE RESIDÊNCIA INCLUSIVA</v>
      </c>
      <c r="W1309" s="162" t="str">
        <f aca="false">VLOOKUP(U1309,PRODUTOS!N:Q,3,0)</f>
        <v>MUNICÍPIOS</v>
      </c>
      <c r="X1309" s="162" t="n">
        <f aca="false">VLOOKUP(U1309,PRODUTOS!N:Q,4,0)</f>
        <v>10</v>
      </c>
      <c r="Y1309" s="165" t="n">
        <f aca="false">X1309/T1309</f>
        <v>0.0446428571428571</v>
      </c>
      <c r="Z1309" s="162"/>
      <c r="AA1309" s="162"/>
      <c r="AB1309" s="162"/>
    </row>
    <row r="1310" customFormat="false" ht="15" hidden="false" customHeight="false" outlineLevel="0" collapsed="false">
      <c r="A1310" s="43" t="n">
        <v>5</v>
      </c>
      <c r="B1310" s="1" t="s">
        <v>2420</v>
      </c>
      <c r="C1310" s="1" t="n">
        <v>2639</v>
      </c>
      <c r="D1310" s="1" t="n">
        <v>38101</v>
      </c>
      <c r="E1310" s="114" t="s">
        <v>2364</v>
      </c>
      <c r="F1310" s="162" t="n">
        <v>7300000</v>
      </c>
      <c r="G1310" s="0" t="s">
        <v>2424</v>
      </c>
      <c r="H1310" s="163" t="n">
        <v>11</v>
      </c>
      <c r="I1310" s="162"/>
      <c r="J1310" s="0"/>
      <c r="K1310" s="0"/>
      <c r="L1310" s="0"/>
      <c r="M1310" s="0"/>
      <c r="N1310" s="0"/>
      <c r="P1310" s="0"/>
      <c r="T1310" s="162" t="n">
        <f aca="false">SUM(H1310:S1310)</f>
        <v>11</v>
      </c>
      <c r="U1310" s="164" t="str">
        <f aca="false">CONCATENATE(D1310,G1310)</f>
        <v>38101AQUISIÇÃO DE TRANSPORTES ACESSÍVEIS APOIANDO E FORTALECENDO AS ENTIDADES QUE LIDAM COM PESSOAS COM DEFICIÊNCIA</v>
      </c>
      <c r="V1310" s="162" t="str">
        <f aca="false">VLOOKUP(U1310,PRODUTOS!N:O,2,0)</f>
        <v>AQUISIÇÃO DE TRANSPORTES ACESSÍVEIS APOIANDO E FORTALECENDO AS ENTIDADES QUE LIDAM COM PESSOAS COM DEFICIÊNCIA</v>
      </c>
      <c r="W1310" s="162" t="str">
        <f aca="false">VLOOKUP(U1310,PRODUTOS!N:Q,3,0)</f>
        <v>MUNICÍPIOS</v>
      </c>
      <c r="X1310" s="162" t="n">
        <f aca="false">VLOOKUP(U1310,PRODUTOS!N:Q,4,0)</f>
        <v>4</v>
      </c>
      <c r="Y1310" s="165" t="n">
        <f aca="false">X1310/T1310</f>
        <v>0.363636363636364</v>
      </c>
      <c r="Z1310" s="162"/>
      <c r="AA1310" s="162"/>
      <c r="AB1310" s="162"/>
    </row>
    <row r="1311" customFormat="false" ht="15" hidden="false" customHeight="false" outlineLevel="0" collapsed="false">
      <c r="A1311" s="43" t="n">
        <v>5</v>
      </c>
      <c r="B1311" s="1" t="s">
        <v>2420</v>
      </c>
      <c r="C1311" s="1" t="n">
        <v>2639</v>
      </c>
      <c r="D1311" s="1" t="n">
        <v>38101</v>
      </c>
      <c r="E1311" s="114" t="s">
        <v>2364</v>
      </c>
      <c r="F1311" s="162" t="n">
        <v>7300000</v>
      </c>
      <c r="G1311" s="0" t="s">
        <v>2425</v>
      </c>
      <c r="H1311" s="163" t="n">
        <v>224</v>
      </c>
      <c r="I1311" s="162"/>
      <c r="J1311" s="0"/>
      <c r="K1311" s="0"/>
      <c r="L1311" s="0"/>
      <c r="M1311" s="0"/>
      <c r="N1311" s="0"/>
      <c r="P1311" s="0"/>
      <c r="T1311" s="162" t="n">
        <f aca="false">SUM(H1311:S1311)</f>
        <v>224</v>
      </c>
      <c r="U1311" s="164" t="str">
        <f aca="false">CONCATENATE(D1311,G1311)</f>
        <v>38101AQUISIÇÃO DE TRANSPORTES ACESSÍVEIS PARA AS PESSOAS COM DEFICIÊNCIA SE DESLOCAREM PARA AS ESCOLAS PÚBLICAS ESTADUAIS</v>
      </c>
      <c r="V1311" s="162" t="str">
        <f aca="false">VLOOKUP(U1311,PRODUTOS!N:O,2,0)</f>
        <v>AQUISIÇÃO DE TRANSPORTES ACESSÍVEIS PARA AS PESSOAS COM DEFICIÊNCIA SE DESLOCAREM PARA AS ESCOLAS PÚBLICAS ESTADUAIS</v>
      </c>
      <c r="W1311" s="162" t="str">
        <f aca="false">VLOOKUP(U1311,PRODUTOS!N:Q,3,0)</f>
        <v>MUNICÍPIOS</v>
      </c>
      <c r="X1311" s="162" t="n">
        <f aca="false">VLOOKUP(U1311,PRODUTOS!N:Q,4,0)</f>
        <v>20</v>
      </c>
      <c r="Y1311" s="165" t="n">
        <f aca="false">X1311/T1311</f>
        <v>0.0892857142857143</v>
      </c>
      <c r="Z1311" s="162"/>
      <c r="AA1311" s="162"/>
      <c r="AB1311" s="162"/>
    </row>
    <row r="1312" customFormat="false" ht="15" hidden="false" customHeight="false" outlineLevel="0" collapsed="false">
      <c r="A1312" s="43" t="n">
        <v>5</v>
      </c>
      <c r="B1312" s="1" t="s">
        <v>2420</v>
      </c>
      <c r="C1312" s="1" t="n">
        <v>2639</v>
      </c>
      <c r="D1312" s="1" t="n">
        <v>38101</v>
      </c>
      <c r="E1312" s="114" t="s">
        <v>2364</v>
      </c>
      <c r="F1312" s="162" t="n">
        <v>7300000</v>
      </c>
      <c r="G1312" s="0" t="s">
        <v>2426</v>
      </c>
      <c r="H1312" s="163" t="n">
        <v>11</v>
      </c>
      <c r="I1312" s="162"/>
      <c r="J1312" s="0"/>
      <c r="K1312" s="0"/>
      <c r="L1312" s="0"/>
      <c r="M1312" s="0"/>
      <c r="N1312" s="0"/>
      <c r="P1312" s="0"/>
      <c r="T1312" s="162" t="n">
        <f aca="false">SUM(H1312:S1312)</f>
        <v>11</v>
      </c>
      <c r="U1312" s="164" t="str">
        <f aca="false">CONCATENATE(D1312,G1312)</f>
        <v>38101AQUISIÇÃO DE TRANSPORTES ACESSÍVEIS PARA AS PESSOAS COM DEFICIÊNCIA SE DESLOCAREM PARA OS CENTROS ESPECIALIZADOS EM REABILITAÇÃO</v>
      </c>
      <c r="V1312" s="162" t="str">
        <f aca="false">VLOOKUP(U1312,PRODUTOS!N:O,2,0)</f>
        <v>AQUISIÇÃO DE TRANSPORTES ACESSÍVEIS PARA AS PESSOAS COM DEFICIÊNCIA SE DESLOCAREM PARA OS CENTROS ESPECIALIZADOS EM REABILITAÇÃO</v>
      </c>
      <c r="W1312" s="162" t="str">
        <f aca="false">VLOOKUP(U1312,PRODUTOS!N:Q,3,0)</f>
        <v>MUNICÍPIOS</v>
      </c>
      <c r="X1312" s="162" t="n">
        <f aca="false">VLOOKUP(U1312,PRODUTOS!N:Q,4,0)</f>
        <v>4</v>
      </c>
      <c r="Y1312" s="165" t="n">
        <f aca="false">X1312/T1312</f>
        <v>0.363636363636364</v>
      </c>
      <c r="Z1312" s="162"/>
      <c r="AA1312" s="162"/>
      <c r="AB1312" s="162"/>
    </row>
    <row r="1313" customFormat="false" ht="15" hidden="false" customHeight="false" outlineLevel="0" collapsed="false">
      <c r="A1313" s="43" t="n">
        <v>5</v>
      </c>
      <c r="B1313" s="1" t="s">
        <v>2406</v>
      </c>
      <c r="C1313" s="1" t="n">
        <v>2611</v>
      </c>
      <c r="D1313" s="1" t="n">
        <v>38101</v>
      </c>
      <c r="E1313" s="114" t="s">
        <v>2364</v>
      </c>
      <c r="F1313" s="162" t="n">
        <v>3150000</v>
      </c>
      <c r="G1313" s="0" t="s">
        <v>2413</v>
      </c>
      <c r="H1313" s="163" t="n">
        <v>224</v>
      </c>
      <c r="I1313" s="162"/>
      <c r="J1313" s="0"/>
      <c r="K1313" s="0"/>
      <c r="L1313" s="0"/>
      <c r="M1313" s="0"/>
      <c r="N1313" s="0"/>
      <c r="P1313" s="0"/>
      <c r="T1313" s="162" t="n">
        <f aca="false">SUM(H1313:S1313)</f>
        <v>224</v>
      </c>
      <c r="U1313" s="164" t="str">
        <f aca="false">CONCATENATE(D1313,G1313)</f>
        <v>38101ATUAÇÃO DE PROFISSIONAIS DE APOIO ESPECIALIZADO (INTÉRPRETE DE LIBRAS, GUIA-INTÉRPRETE E PROFESSORES PARA O SUPORTE À COMUNICAÇÃO ALTERNATIVA)</v>
      </c>
      <c r="V1313" s="162" t="str">
        <f aca="false">VLOOKUP(U1313,PRODUTOS!N:O,2,0)</f>
        <v>ATUAÇÃO DE PROFISSIONAIS DE APOIO ESPECIALIZADO (INTÉRPRETE DE LIBRAS, GUIA-INTÉRPRETE E PROFESSORES PARA O SUPORTE À COMUNICAÇÃO ALTERNATIVA)</v>
      </c>
      <c r="W1313" s="162" t="str">
        <f aca="false">VLOOKUP(U1313,PRODUTOS!N:Q,3,0)</f>
        <v>MUNICÍPIOS</v>
      </c>
      <c r="X1313" s="162" t="n">
        <f aca="false">VLOOKUP(U1313,PRODUTOS!N:Q,4,0)</f>
        <v>30</v>
      </c>
      <c r="Y1313" s="165" t="n">
        <f aca="false">X1313/T1313</f>
        <v>0.133928571428571</v>
      </c>
      <c r="Z1313" s="162"/>
      <c r="AA1313" s="162"/>
      <c r="AB1313" s="162"/>
    </row>
    <row r="1314" customFormat="false" ht="15" hidden="false" customHeight="false" outlineLevel="0" collapsed="false">
      <c r="A1314" s="43" t="n">
        <v>5</v>
      </c>
      <c r="B1314" s="1" t="s">
        <v>2432</v>
      </c>
      <c r="C1314" s="1" t="n">
        <v>2040</v>
      </c>
      <c r="D1314" s="1" t="n">
        <v>38101</v>
      </c>
      <c r="E1314" s="114" t="s">
        <v>2364</v>
      </c>
      <c r="F1314" s="162" t="n">
        <v>21400000</v>
      </c>
      <c r="G1314" s="0" t="s">
        <v>2434</v>
      </c>
      <c r="H1314" s="163" t="n">
        <v>11</v>
      </c>
      <c r="I1314" s="162"/>
      <c r="J1314" s="0"/>
      <c r="K1314" s="0"/>
      <c r="L1314" s="0"/>
      <c r="M1314" s="0"/>
      <c r="N1314" s="0"/>
      <c r="P1314" s="0"/>
      <c r="T1314" s="162" t="n">
        <f aca="false">SUM(H1314:S1314)</f>
        <v>11</v>
      </c>
      <c r="U1314" s="164" t="str">
        <f aca="false">CONCATENATE(D1314,G1314)</f>
        <v>38101CAMPANHAS ESTADUAIS DE PREVENÇÃO DE DEFICIÊNCIA</v>
      </c>
      <c r="V1314" s="162" t="str">
        <f aca="false">VLOOKUP(U1314,PRODUTOS!N:O,2,0)</f>
        <v>CAMPANHAS ESTADUAIS DE PREVENÇÃO DE DEFICIÊNCIA</v>
      </c>
      <c r="W1314" s="162" t="str">
        <f aca="false">VLOOKUP(U1314,PRODUTOS!N:Q,3,0)</f>
        <v>CAMPANHAS</v>
      </c>
      <c r="X1314" s="162" t="n">
        <f aca="false">VLOOKUP(U1314,PRODUTOS!N:Q,4,0)</f>
        <v>2</v>
      </c>
      <c r="Y1314" s="165" t="n">
        <f aca="false">X1314/T1314</f>
        <v>0.181818181818182</v>
      </c>
      <c r="Z1314" s="162"/>
      <c r="AA1314" s="162"/>
      <c r="AB1314" s="162"/>
    </row>
    <row r="1315" customFormat="false" ht="15" hidden="false" customHeight="false" outlineLevel="0" collapsed="false">
      <c r="A1315" s="43" t="n">
        <v>5</v>
      </c>
      <c r="B1315" s="1" t="s">
        <v>2382</v>
      </c>
      <c r="C1315" s="1" t="n">
        <v>2712</v>
      </c>
      <c r="D1315" s="1" t="n">
        <v>38101</v>
      </c>
      <c r="E1315" s="114" t="s">
        <v>2364</v>
      </c>
      <c r="F1315" s="162" t="n">
        <v>2600000</v>
      </c>
      <c r="G1315" s="0" t="s">
        <v>2385</v>
      </c>
      <c r="H1315" s="163" t="n">
        <v>224</v>
      </c>
      <c r="I1315" s="162"/>
      <c r="J1315" s="0"/>
      <c r="K1315" s="0"/>
      <c r="L1315" s="0"/>
      <c r="M1315" s="0"/>
      <c r="N1315" s="0"/>
      <c r="P1315" s="0"/>
      <c r="T1315" s="162" t="n">
        <f aca="false">SUM(H1315:S1315)</f>
        <v>224</v>
      </c>
      <c r="U1315" s="164" t="str">
        <f aca="false">CONCATENATE(D1315,G1315)</f>
        <v>38101CAPACITAÇAO AS PESSOAS COM DEFICIÊNCIA PARA O MERCADO DE TRABALHO, COM O OBJETIVO DE PROPORCIONAR OPORTUNIDADES NO MERCADO DE TRABALHO</v>
      </c>
      <c r="V1315" s="162" t="str">
        <f aca="false">VLOOKUP(U1315,PRODUTOS!N:O,2,0)</f>
        <v>CAPACITAÇAO AS PESSOAS COM DEFICIÊNCIA PARA O MERCADO DE TRABALHO, COM O OBJETIVO DE PROPORCIONAR OPORTUNIDADES NO MERCADO DE TRABALHO</v>
      </c>
      <c r="W1315" s="162" t="str">
        <f aca="false">VLOOKUP(U1315,PRODUTOS!N:Q,3,0)</f>
        <v>MUNICÍPIOS</v>
      </c>
      <c r="X1315" s="162" t="n">
        <f aca="false">VLOOKUP(U1315,PRODUTOS!N:Q,4,0)</f>
        <v>50</v>
      </c>
      <c r="Y1315" s="165" t="n">
        <f aca="false">X1315/T1315</f>
        <v>0.223214285714286</v>
      </c>
      <c r="Z1315" s="162"/>
      <c r="AA1315" s="162"/>
      <c r="AB1315" s="162"/>
    </row>
    <row r="1316" customFormat="false" ht="15" hidden="false" customHeight="false" outlineLevel="0" collapsed="false">
      <c r="A1316" s="43" t="n">
        <v>5</v>
      </c>
      <c r="B1316" s="1" t="s">
        <v>2378</v>
      </c>
      <c r="C1316" s="1" t="n">
        <v>2435</v>
      </c>
      <c r="D1316" s="1" t="n">
        <v>38101</v>
      </c>
      <c r="E1316" s="114" t="s">
        <v>2364</v>
      </c>
      <c r="F1316" s="162" t="n">
        <v>2000000</v>
      </c>
      <c r="G1316" s="0" t="s">
        <v>2379</v>
      </c>
      <c r="H1316" s="163" t="n">
        <v>100</v>
      </c>
      <c r="I1316" s="162"/>
      <c r="J1316" s="0"/>
      <c r="K1316" s="0"/>
      <c r="L1316" s="0"/>
      <c r="M1316" s="0"/>
      <c r="N1316" s="0"/>
      <c r="P1316" s="0"/>
      <c r="T1316" s="162" t="n">
        <f aca="false">SUM(H1316:S1316)</f>
        <v>100</v>
      </c>
      <c r="U1316" s="164" t="str">
        <f aca="false">CONCATENATE(D1316,G1316)</f>
        <v>38101CAPACITAÇÃO CONTINUADA ABORDANDO TEMÁTICAS QUE FORTALEÇAM A AÇÃO E ATUAÇÃO DOS PROFISSIONAIS E DAS ENTIDADES ENVOLVIDAS DIRETAMENTE COM A EXECUÇÃO DE POLÍTICAS PÚBLICAS VOLTADAS PARA PESSOAS COM DEFICIÊNCIA</v>
      </c>
      <c r="V1316" s="162" t="str">
        <f aca="false">VLOOKUP(U1316,PRODUTOS!N:O,2,0)</f>
        <v>CAPACITAÇÃO CONTINUADA ABORDANDO TEMÁTICAS QUE FORTALEÇAM A AÇÃO E ATUAÇÃO DOS PROFISSIONAIS E DAS ENTIDADES ENVOLVIDAS DIRETAMENTE COM A EXECUÇÃO DE POLÍTICAS PÚBLICAS VOLTADAS PARA PESSOAS COM DEFICIÊNCIA</v>
      </c>
      <c r="W1316" s="162" t="str">
        <f aca="false">VLOOKUP(U1316,PRODUTOS!N:Q,3,0)</f>
        <v>% EXECUTADO</v>
      </c>
      <c r="X1316" s="162" t="n">
        <f aca="false">VLOOKUP(U1316,PRODUTOS!N:Q,4,0)</f>
        <v>10</v>
      </c>
      <c r="Y1316" s="165" t="n">
        <f aca="false">X1316/T1316</f>
        <v>0.1</v>
      </c>
      <c r="Z1316" s="162"/>
      <c r="AA1316" s="162"/>
      <c r="AB1316" s="162"/>
    </row>
    <row r="1317" customFormat="false" ht="15" hidden="false" customHeight="false" outlineLevel="0" collapsed="false">
      <c r="A1317" s="43" t="n">
        <v>5</v>
      </c>
      <c r="B1317" s="1" t="s">
        <v>2406</v>
      </c>
      <c r="C1317" s="1" t="n">
        <v>2611</v>
      </c>
      <c r="D1317" s="1" t="n">
        <v>38101</v>
      </c>
      <c r="E1317" s="114" t="s">
        <v>2364</v>
      </c>
      <c r="F1317" s="162" t="n">
        <v>3150000</v>
      </c>
      <c r="G1317" s="0" t="s">
        <v>2414</v>
      </c>
      <c r="H1317" s="163" t="n">
        <v>100</v>
      </c>
      <c r="I1317" s="162"/>
      <c r="J1317" s="0"/>
      <c r="K1317" s="0"/>
      <c r="L1317" s="0"/>
      <c r="M1317" s="0"/>
      <c r="N1317" s="0"/>
      <c r="P1317" s="0"/>
      <c r="T1317" s="162" t="n">
        <f aca="false">SUM(H1317:S1317)</f>
        <v>100</v>
      </c>
      <c r="U1317" s="164" t="str">
        <f aca="false">CONCATENATE(D1317,G1317)</f>
        <v>38101CAPACITAÇÃO DOS PROFISSIONAIS DAS ESCOLAS PÚBLICAS ESTADUAIS NO ATENDIMENTO EDUCACIONAL ESPECIALIZADO AEE</v>
      </c>
      <c r="V1317" s="162" t="str">
        <f aca="false">VLOOKUP(U1317,PRODUTOS!N:O,2,0)</f>
        <v>CAPACITAÇÃO DOS PROFISSIONAIS DAS ESCOLAS PÚBLICAS ESTADUAIS NO ATENDIMENTO EDUCACIONAL ESPECIALIZADO AEE</v>
      </c>
      <c r="W1317" s="162" t="str">
        <f aca="false">VLOOKUP(U1317,PRODUTOS!N:Q,3,0)</f>
        <v>% EXECUTADO</v>
      </c>
      <c r="X1317" s="162" t="n">
        <f aca="false">VLOOKUP(U1317,PRODUTOS!N:Q,4,0)</f>
        <v>30</v>
      </c>
      <c r="Y1317" s="165" t="n">
        <f aca="false">X1317/T1317</f>
        <v>0.3</v>
      </c>
      <c r="Z1317" s="162"/>
      <c r="AA1317" s="162"/>
      <c r="AB1317" s="162"/>
    </row>
    <row r="1318" customFormat="false" ht="15" hidden="false" customHeight="false" outlineLevel="0" collapsed="false">
      <c r="A1318" s="43" t="n">
        <v>5</v>
      </c>
      <c r="B1318" s="1" t="s">
        <v>2406</v>
      </c>
      <c r="C1318" s="1" t="n">
        <v>2611</v>
      </c>
      <c r="D1318" s="1" t="n">
        <v>38101</v>
      </c>
      <c r="E1318" s="114" t="s">
        <v>2364</v>
      </c>
      <c r="F1318" s="162" t="n">
        <v>3150000</v>
      </c>
      <c r="G1318" s="0" t="s">
        <v>2415</v>
      </c>
      <c r="H1318" s="163" t="n">
        <v>24</v>
      </c>
      <c r="I1318" s="162"/>
      <c r="J1318" s="0"/>
      <c r="K1318" s="0"/>
      <c r="L1318" s="0"/>
      <c r="M1318" s="0"/>
      <c r="N1318" s="0"/>
      <c r="P1318" s="0"/>
      <c r="T1318" s="162" t="n">
        <f aca="false">SUM(H1318:S1318)</f>
        <v>24</v>
      </c>
      <c r="U1318" s="164" t="str">
        <f aca="false">CONCATENATE(D1318,G1318)</f>
        <v>38101CAPACITAÇÃO EM SISTEMA DE LEITURA E ESCRITA BRAILLE PARA LEITORES, FAMILIARES E VOLUNTÁRIOS</v>
      </c>
      <c r="V1318" s="162" t="str">
        <f aca="false">VLOOKUP(U1318,PRODUTOS!N:O,2,0)</f>
        <v>CAPACITAÇÃO EM SISTEMA DE LEITURA E ESCRITA BRAILLE PARA LEITORES, FAMILIARES E VOLUNTÁRIOS</v>
      </c>
      <c r="W1318" s="162" t="str">
        <f aca="false">VLOOKUP(U1318,PRODUTOS!N:Q,3,0)</f>
        <v>CAPACITAÇÃO</v>
      </c>
      <c r="X1318" s="162" t="n">
        <f aca="false">VLOOKUP(U1318,PRODUTOS!N:Q,4,0)</f>
        <v>5</v>
      </c>
      <c r="Y1318" s="165" t="n">
        <f aca="false">X1318/T1318</f>
        <v>0.208333333333333</v>
      </c>
      <c r="Z1318" s="162"/>
      <c r="AA1318" s="162"/>
      <c r="AB1318" s="162"/>
    </row>
    <row r="1319" customFormat="false" ht="15" hidden="false" customHeight="false" outlineLevel="0" collapsed="false">
      <c r="A1319" s="43" t="n">
        <v>5</v>
      </c>
      <c r="B1319" s="1" t="s">
        <v>2432</v>
      </c>
      <c r="C1319" s="1" t="n">
        <v>2040</v>
      </c>
      <c r="D1319" s="1" t="n">
        <v>38101</v>
      </c>
      <c r="E1319" s="114" t="s">
        <v>2364</v>
      </c>
      <c r="F1319" s="162" t="n">
        <v>21400000</v>
      </c>
      <c r="G1319" s="0" t="s">
        <v>2435</v>
      </c>
      <c r="H1319" s="163" t="n">
        <v>11</v>
      </c>
      <c r="I1319" s="162"/>
      <c r="J1319" s="0"/>
      <c r="K1319" s="0"/>
      <c r="L1319" s="0"/>
      <c r="M1319" s="0"/>
      <c r="N1319" s="0"/>
      <c r="P1319" s="0"/>
      <c r="T1319" s="162" t="n">
        <f aca="false">SUM(H1319:S1319)</f>
        <v>11</v>
      </c>
      <c r="U1319" s="164" t="str">
        <f aca="false">CONCATENATE(D1319,G1319)</f>
        <v>38101CAPACITAÇÕES PARA OS PROFISSIONAIS DOS CERS</v>
      </c>
      <c r="V1319" s="162" t="str">
        <f aca="false">VLOOKUP(U1319,PRODUTOS!N:O,2,0)</f>
        <v>CAPACITAÇÕES PARA OS PROFISSIONAIS DOS CERS</v>
      </c>
      <c r="W1319" s="162" t="str">
        <f aca="false">VLOOKUP(U1319,PRODUTOS!N:Q,3,0)</f>
        <v>CAPACITAÇÃO</v>
      </c>
      <c r="X1319" s="162" t="n">
        <f aca="false">VLOOKUP(U1319,PRODUTOS!N:Q,4,0)</f>
        <v>5</v>
      </c>
      <c r="Y1319" s="165" t="n">
        <f aca="false">X1319/T1319</f>
        <v>0.454545454545455</v>
      </c>
      <c r="Z1319" s="162"/>
      <c r="AA1319" s="162"/>
      <c r="AB1319" s="162"/>
    </row>
    <row r="1320" customFormat="false" ht="15" hidden="false" customHeight="false" outlineLevel="0" collapsed="false">
      <c r="A1320" s="43" t="n">
        <v>5</v>
      </c>
      <c r="B1320" s="1" t="s">
        <v>2378</v>
      </c>
      <c r="C1320" s="1" t="n">
        <v>2435</v>
      </c>
      <c r="D1320" s="1" t="n">
        <v>38101</v>
      </c>
      <c r="E1320" s="114" t="s">
        <v>2364</v>
      </c>
      <c r="F1320" s="162" t="n">
        <v>2000000</v>
      </c>
      <c r="G1320" s="0" t="s">
        <v>2380</v>
      </c>
      <c r="H1320" s="163" t="n">
        <v>1</v>
      </c>
      <c r="I1320" s="162"/>
      <c r="J1320" s="0"/>
      <c r="K1320" s="0"/>
      <c r="L1320" s="0"/>
      <c r="M1320" s="0"/>
      <c r="N1320" s="0"/>
      <c r="P1320" s="0"/>
      <c r="T1320" s="162" t="n">
        <f aca="false">SUM(H1320:S1320)</f>
        <v>1</v>
      </c>
      <c r="U1320" s="164" t="str">
        <f aca="false">CONCATENATE(D1320,G1320)</f>
        <v>38101CRIAÇÃO DE BANCO DE DADOS DE ENTIDADES QUE TRABALHEM OU MILITEM NA ÁREA DE DIREITOS HUMANOS, CONTEMPLANDO OS SEGMENTOS RELATIVOS ÀS PESSOAS COM DEFICIÊNCIA</v>
      </c>
      <c r="V1320" s="162" t="str">
        <f aca="false">VLOOKUP(U1320,PRODUTOS!N:O,2,0)</f>
        <v>CRIAÇÃO DE BANCO DE DADOS DE ENTIDADES QUE TRABALHEM OU MILITEM NA ÁREA DE DIREITOS HUMANOS, CONTEMPLANDO OS SEGMENTOS RELATIVOS ÀS PESSOAS COM DEFICIÊNCIA</v>
      </c>
      <c r="W1320" s="162" t="str">
        <f aca="false">VLOOKUP(U1320,PRODUTOS!N:Q,3,0)</f>
        <v>UNIDADE</v>
      </c>
      <c r="X1320" s="162" t="n">
        <f aca="false">VLOOKUP(U1320,PRODUTOS!N:Q,4,0)</f>
        <v>1</v>
      </c>
      <c r="Y1320" s="165" t="n">
        <f aca="false">X1320/T1320</f>
        <v>1</v>
      </c>
      <c r="Z1320" s="162"/>
      <c r="AA1320" s="162"/>
      <c r="AB1320" s="162"/>
    </row>
    <row r="1321" customFormat="false" ht="15" hidden="false" customHeight="false" outlineLevel="0" collapsed="false">
      <c r="A1321" s="43" t="n">
        <v>5</v>
      </c>
      <c r="B1321" s="1" t="s">
        <v>2395</v>
      </c>
      <c r="C1321" s="1" t="n">
        <v>2646</v>
      </c>
      <c r="D1321" s="1" t="n">
        <v>38101</v>
      </c>
      <c r="E1321" s="114" t="s">
        <v>2364</v>
      </c>
      <c r="F1321" s="162" t="n">
        <v>1880000</v>
      </c>
      <c r="G1321" s="0" t="s">
        <v>2400</v>
      </c>
      <c r="H1321" s="163" t="n">
        <v>1</v>
      </c>
      <c r="I1321" s="162"/>
      <c r="J1321" s="0"/>
      <c r="K1321" s="0"/>
      <c r="L1321" s="0"/>
      <c r="M1321" s="0"/>
      <c r="N1321" s="0"/>
      <c r="P1321" s="0"/>
      <c r="T1321" s="162" t="n">
        <f aca="false">SUM(H1321:S1321)</f>
        <v>1</v>
      </c>
      <c r="U1321" s="164" t="str">
        <f aca="false">CONCATENATE(D1321,G1321)</f>
        <v>38101CRIAÇÃO E FOMENTO NOS TRÊS NÍVEIS FEDERATIVOS, NÚCLEOS DE PARADESPORTO, CENTROS DE REFERENCIA PARAOLÍMPICA, VALORIZANDO E FOMENTANDO A UTILIZAÇÃO DOS ESPAÇOS PÚBLICOS E DE INSTITUIÇÕES DE ENSINO E INSTITUTOS FEDERAIS JÁ EXISTENTES</v>
      </c>
      <c r="V1321" s="162" t="str">
        <f aca="false">VLOOKUP(U1321,PRODUTOS!N:O,2,0)</f>
        <v>CRIAÇÃO E FOMENTO NOS TRÊS NÍVEIS FEDERATIVOS, NÚCLEOS DE PARADESPORTO, CENTROS DE REFERENCIA PARAOLÍMPICA, VALORIZANDO E FOMENTANDO A UTILIZAÇÃO DOS ESPAÇOS PÚBLICOS E DE INSTITUIÇÕES DE ENSINO E INSTITUTOS FEDERAIS JÁ EXISTENTES</v>
      </c>
      <c r="W1321" s="162" t="str">
        <f aca="false">VLOOKUP(U1321,PRODUTOS!N:Q,3,0)</f>
        <v>MUNICÍPIOS</v>
      </c>
      <c r="X1321" s="162" t="n">
        <f aca="false">VLOOKUP(U1321,PRODUTOS!N:Q,4,0)</f>
        <v>1</v>
      </c>
      <c r="Y1321" s="165" t="n">
        <f aca="false">X1321/T1321</f>
        <v>1</v>
      </c>
      <c r="Z1321" s="162"/>
      <c r="AA1321" s="162"/>
      <c r="AB1321" s="162"/>
    </row>
    <row r="1322" customFormat="false" ht="15" hidden="false" customHeight="false" outlineLevel="0" collapsed="false">
      <c r="A1322" s="43" t="n">
        <v>5</v>
      </c>
      <c r="B1322" s="1" t="s">
        <v>2420</v>
      </c>
      <c r="C1322" s="1" t="n">
        <v>2639</v>
      </c>
      <c r="D1322" s="1" t="n">
        <v>38101</v>
      </c>
      <c r="E1322" s="114" t="s">
        <v>2364</v>
      </c>
      <c r="F1322" s="162" t="n">
        <v>7300000</v>
      </c>
      <c r="G1322" s="0" t="s">
        <v>2427</v>
      </c>
      <c r="H1322" s="163" t="n">
        <v>11</v>
      </c>
      <c r="I1322" s="162"/>
      <c r="J1322" s="0"/>
      <c r="K1322" s="0"/>
      <c r="L1322" s="0"/>
      <c r="M1322" s="0"/>
      <c r="N1322" s="0"/>
      <c r="P1322" s="0"/>
      <c r="T1322" s="162" t="n">
        <f aca="false">SUM(H1322:S1322)</f>
        <v>11</v>
      </c>
      <c r="U1322" s="164" t="str">
        <f aca="false">CONCATENATE(D1322,G1322)</f>
        <v>38101CURSOS/SEMINÁRIOS E CONGÊNERES SOBRE AS TECNOLOGIAS ASSISTIVAS INDICADAS PARA CADA TIPO DE DEFICIÊNCIA</v>
      </c>
      <c r="V1322" s="162" t="str">
        <f aca="false">VLOOKUP(U1322,PRODUTOS!N:O,2,0)</f>
        <v>CURSOS/SEMINÁRIOS E CONGÊNERES SOBRE AS TECNOLOGIAS ASSISTIVAS INDICADAS PARA CADA TIPO DE DEFICIÊNCIA</v>
      </c>
      <c r="W1322" s="162" t="str">
        <f aca="false">VLOOKUP(U1322,PRODUTOS!N:Q,3,0)</f>
        <v>MUNICÍPIOS</v>
      </c>
      <c r="X1322" s="162" t="n">
        <f aca="false">VLOOKUP(U1322,PRODUTOS!N:Q,4,0)</f>
        <v>2</v>
      </c>
      <c r="Y1322" s="165" t="n">
        <f aca="false">X1322/T1322</f>
        <v>0.181818181818182</v>
      </c>
      <c r="Z1322" s="162"/>
      <c r="AA1322" s="162"/>
      <c r="AB1322" s="162"/>
    </row>
    <row r="1323" customFormat="false" ht="15" hidden="false" customHeight="false" outlineLevel="0" collapsed="false">
      <c r="A1323" s="43" t="n">
        <v>5</v>
      </c>
      <c r="B1323" s="1" t="s">
        <v>2432</v>
      </c>
      <c r="C1323" s="1" t="n">
        <v>2040</v>
      </c>
      <c r="D1323" s="1" t="n">
        <v>38101</v>
      </c>
      <c r="E1323" s="114" t="s">
        <v>2364</v>
      </c>
      <c r="F1323" s="162" t="n">
        <v>21400000</v>
      </c>
      <c r="G1323" s="0" t="s">
        <v>2436</v>
      </c>
      <c r="H1323" s="163" t="n">
        <v>4</v>
      </c>
      <c r="I1323" s="162"/>
      <c r="J1323" s="0"/>
      <c r="K1323" s="0"/>
      <c r="L1323" s="0"/>
      <c r="M1323" s="0"/>
      <c r="N1323" s="0"/>
      <c r="P1323" s="0"/>
      <c r="T1323" s="162" t="n">
        <f aca="false">SUM(H1323:S1323)</f>
        <v>4</v>
      </c>
      <c r="U1323" s="164" t="str">
        <f aca="false">CONCATENATE(D1323,G1323)</f>
        <v>38101DESCENTRALIZAÇÃO DOS SERVIÇOS DE ÓRTESES E PRÓTESES, COM A IMPLANTAÇÃO DE OFICINAS ORTOPÉDICAS FIXAS</v>
      </c>
      <c r="V1323" s="162" t="str">
        <f aca="false">VLOOKUP(U1323,PRODUTOS!N:O,2,0)</f>
        <v>DESCENTRALIZAÇÃO DOS SERVIÇOS DE ÓRTESES E PRÓTESES, COM A IMPLANTAÇÃO DE OFICINAS ORTOPÉDICAS FIXAS</v>
      </c>
      <c r="W1323" s="162" t="str">
        <f aca="false">VLOOKUP(U1323,PRODUTOS!N:Q,3,0)</f>
        <v>MUNICÍPIOS</v>
      </c>
      <c r="X1323" s="162" t="n">
        <f aca="false">VLOOKUP(U1323,PRODUTOS!N:Q,4,0)</f>
        <v>1</v>
      </c>
      <c r="Y1323" s="165" t="n">
        <f aca="false">X1323/T1323</f>
        <v>0.25</v>
      </c>
      <c r="Z1323" s="162"/>
      <c r="AA1323" s="162"/>
      <c r="AB1323" s="162"/>
    </row>
    <row r="1324" customFormat="false" ht="15" hidden="false" customHeight="false" outlineLevel="0" collapsed="false">
      <c r="A1324" s="43" t="n">
        <v>5</v>
      </c>
      <c r="B1324" s="1" t="s">
        <v>2420</v>
      </c>
      <c r="C1324" s="1" t="n">
        <v>2639</v>
      </c>
      <c r="D1324" s="1" t="n">
        <v>38101</v>
      </c>
      <c r="E1324" s="114" t="s">
        <v>2364</v>
      </c>
      <c r="F1324" s="162" t="n">
        <v>7300000</v>
      </c>
      <c r="G1324" s="0" t="s">
        <v>2428</v>
      </c>
      <c r="H1324" s="163" t="n">
        <v>224</v>
      </c>
      <c r="I1324" s="162"/>
      <c r="J1324" s="0"/>
      <c r="K1324" s="0"/>
      <c r="L1324" s="0"/>
      <c r="M1324" s="0"/>
      <c r="N1324" s="0"/>
      <c r="P1324" s="0"/>
      <c r="T1324" s="162" t="n">
        <f aca="false">SUM(H1324:S1324)</f>
        <v>224</v>
      </c>
      <c r="U1324" s="164" t="str">
        <f aca="false">CONCATENATE(D1324,G1324)</f>
        <v>38101DIVULGAÇÃO DE INFORMAÇÕES E ORIENTAÇÕES SOBRE OS DIREITOS ASSEGURADOS EM LEI E REDE DE SERVIÇOS PARA PESSOAS COM DEFICIÊNCIA</v>
      </c>
      <c r="V1324" s="162" t="str">
        <f aca="false">VLOOKUP(U1324,PRODUTOS!N:O,2,0)</f>
        <v>DIVULGAÇÃO DE INFORMAÇÕES E ORIENTAÇÕES SOBRE OS DIREITOS ASSEGURADOS EM LEI E REDE DE SERVIÇOS PARA PESSOAS COM DEFICIÊNCIA</v>
      </c>
      <c r="W1324" s="162" t="str">
        <f aca="false">VLOOKUP(U1324,PRODUTOS!N:Q,3,0)</f>
        <v>MUNICÍPIOS</v>
      </c>
      <c r="X1324" s="162" t="n">
        <f aca="false">VLOOKUP(U1324,PRODUTOS!N:Q,4,0)</f>
        <v>2</v>
      </c>
      <c r="Y1324" s="165" t="n">
        <f aca="false">X1324/T1324</f>
        <v>0.00892857142857143</v>
      </c>
      <c r="Z1324" s="162"/>
      <c r="AA1324" s="162"/>
      <c r="AB1324" s="162"/>
    </row>
    <row r="1325" customFormat="false" ht="15" hidden="false" customHeight="false" outlineLevel="0" collapsed="false">
      <c r="A1325" s="43" t="n">
        <v>5</v>
      </c>
      <c r="B1325" s="1" t="s">
        <v>2432</v>
      </c>
      <c r="C1325" s="1" t="n">
        <v>2040</v>
      </c>
      <c r="D1325" s="1" t="n">
        <v>38101</v>
      </c>
      <c r="E1325" s="114" t="s">
        <v>2364</v>
      </c>
      <c r="F1325" s="162" t="n">
        <v>21400000</v>
      </c>
      <c r="G1325" s="0" t="s">
        <v>2437</v>
      </c>
      <c r="H1325" s="163" t="n">
        <v>224</v>
      </c>
      <c r="I1325" s="162"/>
      <c r="J1325" s="0"/>
      <c r="K1325" s="0"/>
      <c r="L1325" s="0"/>
      <c r="M1325" s="0"/>
      <c r="N1325" s="0"/>
      <c r="P1325" s="0"/>
      <c r="T1325" s="162" t="n">
        <f aca="false">SUM(H1325:S1325)</f>
        <v>224</v>
      </c>
      <c r="U1325" s="164" t="str">
        <f aca="false">CONCATENATE(D1325,G1325)</f>
        <v>38101EFETIVAÇÃO DOS SERVIÇOS DO PROGRAMA ESTADUAL DE TRIAGEM NEONATAL</v>
      </c>
      <c r="V1325" s="162" t="str">
        <f aca="false">VLOOKUP(U1325,PRODUTOS!N:O,2,0)</f>
        <v>EFETIVAÇÃO DOS SERVIÇOS DO PROGRAMA ESTADUAL DE TRIAGEM NEONATAL</v>
      </c>
      <c r="W1325" s="162" t="str">
        <f aca="false">VLOOKUP(U1325,PRODUTOS!N:Q,3,0)</f>
        <v>MUNICÍPIOS</v>
      </c>
      <c r="X1325" s="162" t="n">
        <f aca="false">VLOOKUP(U1325,PRODUTOS!N:Q,4,0)</f>
        <v>50</v>
      </c>
      <c r="Y1325" s="165" t="n">
        <f aca="false">X1325/T1325</f>
        <v>0.223214285714286</v>
      </c>
      <c r="Z1325" s="162"/>
      <c r="AA1325" s="162"/>
      <c r="AB1325" s="162"/>
    </row>
    <row r="1326" customFormat="false" ht="15" hidden="false" customHeight="false" outlineLevel="0" collapsed="false">
      <c r="A1326" s="43" t="n">
        <v>5</v>
      </c>
      <c r="B1326" s="1" t="s">
        <v>2406</v>
      </c>
      <c r="C1326" s="1" t="n">
        <v>2611</v>
      </c>
      <c r="D1326" s="1" t="n">
        <v>38101</v>
      </c>
      <c r="E1326" s="114" t="s">
        <v>2364</v>
      </c>
      <c r="F1326" s="162" t="n">
        <v>3150000</v>
      </c>
      <c r="G1326" s="0" t="s">
        <v>2416</v>
      </c>
      <c r="H1326" s="163" t="n">
        <v>100</v>
      </c>
      <c r="I1326" s="162"/>
      <c r="J1326" s="0"/>
      <c r="K1326" s="0"/>
      <c r="L1326" s="0"/>
      <c r="M1326" s="0"/>
      <c r="N1326" s="0"/>
      <c r="P1326" s="0"/>
      <c r="T1326" s="162" t="n">
        <f aca="false">SUM(H1326:S1326)</f>
        <v>100</v>
      </c>
      <c r="U1326" s="164" t="str">
        <f aca="false">CONCATENATE(D1326,G1326)</f>
        <v>38101FORMAÇÃO CONTINUADA E ESPECIALIZADA DOS PROFISSIONAIS DE EDUCAÇÃO, TENDO COMO FOCO A SENSIBILIZAÇÃO, O PLANEJAMENTO, METODOLOGIAS, RECURSOS TECNOLÓGICOS PARA A EFETIVAÇÃO DA EDUCAÇÃO INCLUSIVA</v>
      </c>
      <c r="V1326" s="162" t="str">
        <f aca="false">VLOOKUP(U1326,PRODUTOS!N:O,2,0)</f>
        <v>FORMAÇÃO CONTINUADA E ESPECIALIZADA DOS PROFISSIONAIS DE EDUCAÇÃO, TENDO COMO FOCO A SENSIBILIZAÇÃO, O PLANEJAMENTO, METODOLOGIAS, RECURSOS TECNOLÓGICOS PARA A EFETIVAÇÃO DA EDUCAÇÃO INCLUSIVA</v>
      </c>
      <c r="W1326" s="162" t="str">
        <f aca="false">VLOOKUP(U1326,PRODUTOS!N:Q,3,0)</f>
        <v>PERCENTUAL</v>
      </c>
      <c r="X1326" s="162" t="n">
        <f aca="false">VLOOKUP(U1326,PRODUTOS!N:Q,4,0)</f>
        <v>20</v>
      </c>
      <c r="Y1326" s="165" t="n">
        <f aca="false">X1326/T1326</f>
        <v>0.2</v>
      </c>
      <c r="Z1326" s="162"/>
      <c r="AA1326" s="162"/>
      <c r="AB1326" s="162"/>
    </row>
    <row r="1327" customFormat="false" ht="15" hidden="false" customHeight="false" outlineLevel="0" collapsed="false">
      <c r="A1327" s="43" t="n">
        <v>5</v>
      </c>
      <c r="B1327" s="1" t="s">
        <v>2432</v>
      </c>
      <c r="C1327" s="1" t="n">
        <v>2040</v>
      </c>
      <c r="D1327" s="1" t="n">
        <v>38101</v>
      </c>
      <c r="E1327" s="114" t="s">
        <v>2364</v>
      </c>
      <c r="F1327" s="162" t="n">
        <v>21400000</v>
      </c>
      <c r="G1327" s="0" t="s">
        <v>2438</v>
      </c>
      <c r="H1327" s="166"/>
      <c r="I1327" s="162" t="n">
        <v>1</v>
      </c>
      <c r="J1327" s="0"/>
      <c r="K1327" s="0"/>
      <c r="L1327" s="0" t="n">
        <v>1</v>
      </c>
      <c r="M1327" s="0"/>
      <c r="N1327" s="0"/>
      <c r="P1327" s="0"/>
      <c r="S1327" s="114" t="n">
        <v>1</v>
      </c>
      <c r="T1327" s="162" t="n">
        <f aca="false">SUM(H1327:S1327)</f>
        <v>3</v>
      </c>
      <c r="U1327" s="164" t="str">
        <f aca="false">CONCATENATE(D1327,G1327)</f>
        <v>38101IMPLANTAÇÃO DE CENTROS DE REFERÊNCIA EM ODONTOLOGIA PARA ATENDIMENTO ÀS PESSOAS COM DEFICIÊNCIA INTELECTUAL E AUTISMO (01 TERESINA/01- REGIÃO NORTE/ 01 REGIÃO SUL)</v>
      </c>
      <c r="V1327" s="162" t="str">
        <f aca="false">VLOOKUP(U1327,PRODUTOS!N:O,2,0)</f>
        <v>IMPLANTAÇÃO DE CENTROS DE REFERÊNCIA EM ODONTOLOGIA PARA ATENDIMENTO ÀS PESSOAS COM DEFICIÊNCIA INTELECTUAL E AUTISMO (01 TERESINA/01- REGIÃO NORTE/ 01 REGIÃO SUL)</v>
      </c>
      <c r="W1327" s="162" t="str">
        <f aca="false">VLOOKUP(U1327,PRODUTOS!N:Q,3,0)</f>
        <v>MUNICÍPIOS</v>
      </c>
      <c r="X1327" s="162" t="n">
        <f aca="false">VLOOKUP(U1327,PRODUTOS!N:Q,4,0)</f>
        <v>2</v>
      </c>
      <c r="Y1327" s="165" t="n">
        <f aca="false">X1327/T1327</f>
        <v>0.666666666666667</v>
      </c>
      <c r="Z1327" s="162"/>
      <c r="AA1327" s="162"/>
      <c r="AB1327" s="162"/>
    </row>
    <row r="1328" customFormat="false" ht="15" hidden="false" customHeight="false" outlineLevel="0" collapsed="false">
      <c r="A1328" s="43" t="n">
        <v>5</v>
      </c>
      <c r="B1328" s="1" t="s">
        <v>2395</v>
      </c>
      <c r="C1328" s="1" t="n">
        <v>2646</v>
      </c>
      <c r="D1328" s="1" t="n">
        <v>38101</v>
      </c>
      <c r="E1328" s="114" t="s">
        <v>2364</v>
      </c>
      <c r="F1328" s="162" t="n">
        <v>1880000</v>
      </c>
      <c r="G1328" s="0" t="s">
        <v>2402</v>
      </c>
      <c r="H1328" s="163" t="n">
        <v>224</v>
      </c>
      <c r="I1328" s="162"/>
      <c r="J1328" s="0"/>
      <c r="K1328" s="0"/>
      <c r="L1328" s="0"/>
      <c r="M1328" s="0"/>
      <c r="N1328" s="0"/>
      <c r="P1328" s="0"/>
      <c r="T1328" s="162" t="n">
        <f aca="false">SUM(H1328:S1328)</f>
        <v>224</v>
      </c>
      <c r="U1328" s="164" t="str">
        <f aca="false">CONCATENATE(D1328,G1328)</f>
        <v>38101IMPLANTAÇÃO DE PROGRAMAS DE TURISMO ACESSÍVEL, ALINHADOS A POLÍTICA NACIONAL DE TURISMO</v>
      </c>
      <c r="V1328" s="162" t="str">
        <f aca="false">VLOOKUP(U1328,PRODUTOS!N:O,2,0)</f>
        <v>IMPLANTAÇÃO DE PROGRAMAS DE TURISMO ACESSÍVEL, ALINHADOS A POLÍTICA NACIONAL DE TURISMO</v>
      </c>
      <c r="W1328" s="162" t="str">
        <f aca="false">VLOOKUP(U1328,PRODUTOS!N:Q,3,0)</f>
        <v>MUNICÍPIOS</v>
      </c>
      <c r="X1328" s="162" t="n">
        <f aca="false">VLOOKUP(U1328,PRODUTOS!N:Q,4,0)</f>
        <v>5</v>
      </c>
      <c r="Y1328" s="165" t="n">
        <f aca="false">X1328/T1328</f>
        <v>0.0223214285714286</v>
      </c>
      <c r="Z1328" s="162"/>
      <c r="AA1328" s="162"/>
      <c r="AB1328" s="162"/>
    </row>
    <row r="1329" customFormat="false" ht="15" hidden="false" customHeight="false" outlineLevel="0" collapsed="false">
      <c r="A1329" s="43" t="n">
        <v>5</v>
      </c>
      <c r="B1329" s="1" t="s">
        <v>2432</v>
      </c>
      <c r="C1329" s="1" t="n">
        <v>2040</v>
      </c>
      <c r="D1329" s="1" t="n">
        <v>38101</v>
      </c>
      <c r="E1329" s="114" t="s">
        <v>2364</v>
      </c>
      <c r="F1329" s="162" t="n">
        <v>21400000</v>
      </c>
      <c r="G1329" s="0" t="s">
        <v>2439</v>
      </c>
      <c r="H1329" s="166"/>
      <c r="I1329" s="162"/>
      <c r="J1329" s="0"/>
      <c r="K1329" s="0"/>
      <c r="L1329" s="162" t="n">
        <v>1</v>
      </c>
      <c r="M1329" s="0"/>
      <c r="N1329" s="0"/>
      <c r="P1329" s="0"/>
      <c r="T1329" s="162" t="n">
        <f aca="false">SUM(H1329:S1329)</f>
        <v>1</v>
      </c>
      <c r="U1329" s="164" t="str">
        <f aca="false">CONCATENATE(D1329,G1329)</f>
        <v>38101IMPLANTAÇÃO DO SERVIÇO DE MANUTENÇÃO DOS EQUIPAMENTOS ORTOPÉDICOS DISPONIBILIZADOS AOS USUÁRIOS DE ÓRTESE E PRÓTESE DO CEIR</v>
      </c>
      <c r="V1329" s="162" t="str">
        <f aca="false">VLOOKUP(U1329,PRODUTOS!N:O,2,0)</f>
        <v>IMPLANTAÇÃO DO SERVIÇO DE MANUTENÇÃO DOS EQUIPAMENTOS ORTOPÉDICOS DISPONIBILIZADOS AOS USUÁRIOS DE ÓRTESE E PRÓTESE DO CEIR</v>
      </c>
      <c r="W1329" s="162" t="str">
        <f aca="false">VLOOKUP(U1329,PRODUTOS!N:Q,3,0)</f>
        <v>SERVIÇOS</v>
      </c>
      <c r="X1329" s="162" t="n">
        <f aca="false">VLOOKUP(U1329,PRODUTOS!N:Q,4,0)</f>
        <v>1</v>
      </c>
      <c r="Y1329" s="165" t="n">
        <f aca="false">X1329/T1329</f>
        <v>1</v>
      </c>
      <c r="Z1329" s="162"/>
      <c r="AA1329" s="162"/>
      <c r="AB1329" s="162"/>
    </row>
    <row r="1330" customFormat="false" ht="15" hidden="false" customHeight="false" outlineLevel="0" collapsed="false">
      <c r="A1330" s="43" t="n">
        <v>5</v>
      </c>
      <c r="B1330" s="1" t="s">
        <v>2432</v>
      </c>
      <c r="C1330" s="1" t="n">
        <v>2040</v>
      </c>
      <c r="D1330" s="1" t="n">
        <v>38101</v>
      </c>
      <c r="E1330" s="114" t="s">
        <v>2364</v>
      </c>
      <c r="F1330" s="162" t="n">
        <v>21400000</v>
      </c>
      <c r="G1330" s="0" t="s">
        <v>2440</v>
      </c>
      <c r="H1330" s="166"/>
      <c r="I1330" s="162" t="n">
        <v>1</v>
      </c>
      <c r="J1330" s="0"/>
      <c r="K1330" s="0"/>
      <c r="L1330" s="0" t="n">
        <v>1</v>
      </c>
      <c r="M1330" s="0"/>
      <c r="N1330" s="0"/>
      <c r="P1330" s="0"/>
      <c r="Q1330" s="114" t="n">
        <v>1</v>
      </c>
      <c r="T1330" s="162" t="n">
        <f aca="false">SUM(H1330:S1330)</f>
        <v>3</v>
      </c>
      <c r="U1330" s="164" t="str">
        <f aca="false">CONCATENATE(D1330,G1330)</f>
        <v>38101IMPLEMENTAÇÃO DO ATENDIMENTO EQUOTERÁPICO DOS CENTROS DE TERESINA E PARNAÍBA, BEM COMO, A IMPLANTAÇÃO DE UM NOVO CENTRO EM FLORIANO</v>
      </c>
      <c r="V1330" s="162" t="str">
        <f aca="false">VLOOKUP(U1330,PRODUTOS!N:O,2,0)</f>
        <v>IMPLEMENTAÇÃO DO ATENDIMENTO EQUOTERÁPICO DOS CENTROS DE TERESINA E PARNAÍBA, BEM COMO, A IMPLANTAÇÃO DE UM NOVO CENTRO EM FLORIANO</v>
      </c>
      <c r="W1330" s="162" t="str">
        <f aca="false">VLOOKUP(U1330,PRODUTOS!N:Q,3,0)</f>
        <v>SERVIÇOS</v>
      </c>
      <c r="X1330" s="162" t="n">
        <f aca="false">VLOOKUP(U1330,PRODUTOS!N:Q,4,0)</f>
        <v>2</v>
      </c>
      <c r="Y1330" s="165" t="n">
        <f aca="false">X1330/T1330</f>
        <v>0.666666666666667</v>
      </c>
      <c r="Z1330" s="162"/>
      <c r="AA1330" s="162"/>
      <c r="AB1330" s="162"/>
    </row>
    <row r="1331" customFormat="false" ht="15" hidden="false" customHeight="false" outlineLevel="0" collapsed="false">
      <c r="A1331" s="43" t="n">
        <v>5</v>
      </c>
      <c r="B1331" s="1" t="s">
        <v>2395</v>
      </c>
      <c r="C1331" s="1" t="n">
        <v>2646</v>
      </c>
      <c r="D1331" s="1" t="n">
        <v>38101</v>
      </c>
      <c r="E1331" s="114" t="s">
        <v>2364</v>
      </c>
      <c r="F1331" s="162" t="n">
        <v>1880000</v>
      </c>
      <c r="G1331" s="0" t="s">
        <v>2403</v>
      </c>
      <c r="H1331" s="163" t="n">
        <v>224</v>
      </c>
      <c r="I1331" s="162"/>
      <c r="J1331" s="0"/>
      <c r="K1331" s="0"/>
      <c r="L1331" s="0"/>
      <c r="M1331" s="0"/>
      <c r="N1331" s="0"/>
      <c r="P1331" s="0"/>
      <c r="T1331" s="162" t="n">
        <f aca="false">SUM(H1331:S1331)</f>
        <v>224</v>
      </c>
      <c r="U1331" s="164" t="str">
        <f aca="false">CONCATENATE(D1331,G1331)</f>
        <v>38101INCENTIVO AO ACESSO DE PESSOAS COM DEFICIÊNCIA NO MERCADO DE TRABALHO DO TURISMO</v>
      </c>
      <c r="V1331" s="162" t="str">
        <f aca="false">VLOOKUP(U1331,PRODUTOS!N:O,2,0)</f>
        <v>INCENTIVO AO ACESSO DE PESSOAS COM DEFICIÊNCIA NO MERCADO DE TRABALHO DO TURISMO</v>
      </c>
      <c r="W1331" s="162" t="str">
        <f aca="false">VLOOKUP(U1331,PRODUTOS!N:Q,3,0)</f>
        <v>MUNICÍPIOS</v>
      </c>
      <c r="X1331" s="162" t="n">
        <f aca="false">VLOOKUP(U1331,PRODUTOS!N:Q,4,0)</f>
        <v>20</v>
      </c>
      <c r="Y1331" s="165" t="n">
        <f aca="false">X1331/T1331</f>
        <v>0.0892857142857143</v>
      </c>
      <c r="Z1331" s="162"/>
      <c r="AA1331" s="162"/>
      <c r="AB1331" s="162"/>
    </row>
    <row r="1332" customFormat="false" ht="15" hidden="false" customHeight="false" outlineLevel="0" collapsed="false">
      <c r="A1332" s="43" t="n">
        <v>5</v>
      </c>
      <c r="B1332" s="1" t="s">
        <v>2406</v>
      </c>
      <c r="C1332" s="1" t="n">
        <v>2611</v>
      </c>
      <c r="D1332" s="1" t="n">
        <v>38101</v>
      </c>
      <c r="E1332" s="114" t="s">
        <v>2364</v>
      </c>
      <c r="F1332" s="162" t="n">
        <v>3150000</v>
      </c>
      <c r="G1332" s="0" t="s">
        <v>2404</v>
      </c>
      <c r="H1332" s="163" t="n">
        <v>100</v>
      </c>
      <c r="I1332" s="162"/>
      <c r="J1332" s="0"/>
      <c r="K1332" s="0"/>
      <c r="L1332" s="0"/>
      <c r="M1332" s="0"/>
      <c r="N1332" s="0"/>
      <c r="P1332" s="0"/>
      <c r="T1332" s="162" t="n">
        <f aca="false">SUM(H1332:S1332)</f>
        <v>100</v>
      </c>
      <c r="U1332" s="164" t="str">
        <f aca="false">CONCATENATE(D1332,G1332)</f>
        <v>38101INCLUSÃO DAS PESSOAS COM DEFICIÊNCIA NO BOLSA ATLETA</v>
      </c>
      <c r="V1332" s="162" t="str">
        <f aca="false">VLOOKUP(U1332,PRODUTOS!N:O,2,0)</f>
        <v>INCLUSÃO DAS PESSOAS COM DEFICIÊNCIA NO BOLSA ATLETA</v>
      </c>
      <c r="W1332" s="162" t="str">
        <f aca="false">VLOOKUP(U1332,PRODUTOS!N:Q,3,0)</f>
        <v>MUNICÍPIOS</v>
      </c>
      <c r="X1332" s="162" t="n">
        <f aca="false">VLOOKUP(U1332,PRODUTOS!N:Q,4,0)</f>
        <v>20</v>
      </c>
      <c r="Y1332" s="165" t="n">
        <f aca="false">X1332/T1332</f>
        <v>0.2</v>
      </c>
      <c r="Z1332" s="162"/>
      <c r="AA1332" s="162"/>
      <c r="AB1332" s="162"/>
    </row>
    <row r="1333" customFormat="false" ht="15" hidden="false" customHeight="false" outlineLevel="0" collapsed="false">
      <c r="A1333" s="43" t="n">
        <v>5</v>
      </c>
      <c r="B1333" s="1" t="s">
        <v>2395</v>
      </c>
      <c r="C1333" s="1" t="n">
        <v>2646</v>
      </c>
      <c r="D1333" s="1" t="n">
        <v>38101</v>
      </c>
      <c r="E1333" s="114" t="s">
        <v>2364</v>
      </c>
      <c r="F1333" s="162" t="n">
        <v>1880000</v>
      </c>
      <c r="G1333" s="0" t="s">
        <v>2404</v>
      </c>
      <c r="H1333" s="163" t="n">
        <v>224</v>
      </c>
      <c r="I1333" s="162"/>
      <c r="J1333" s="0"/>
      <c r="K1333" s="0"/>
      <c r="L1333" s="0"/>
      <c r="M1333" s="0"/>
      <c r="N1333" s="0"/>
      <c r="P1333" s="0"/>
      <c r="T1333" s="162" t="n">
        <f aca="false">SUM(H1333:S1333)</f>
        <v>224</v>
      </c>
      <c r="U1333" s="164" t="str">
        <f aca="false">CONCATENATE(D1333,G1333)</f>
        <v>38101INCLUSÃO DAS PESSOAS COM DEFICIÊNCIA NO BOLSA ATLETA</v>
      </c>
      <c r="V1333" s="162" t="str">
        <f aca="false">VLOOKUP(U1333,PRODUTOS!N:O,2,0)</f>
        <v>INCLUSÃO DAS PESSOAS COM DEFICIÊNCIA NO BOLSA ATLETA</v>
      </c>
      <c r="W1333" s="162" t="str">
        <f aca="false">VLOOKUP(U1333,PRODUTOS!N:Q,3,0)</f>
        <v>MUNICÍPIOS</v>
      </c>
      <c r="X1333" s="162" t="n">
        <f aca="false">VLOOKUP(U1333,PRODUTOS!N:Q,4,0)</f>
        <v>20</v>
      </c>
      <c r="Y1333" s="165" t="n">
        <f aca="false">X1333/T1333</f>
        <v>0.0892857142857143</v>
      </c>
      <c r="Z1333" s="162"/>
      <c r="AA1333" s="162"/>
      <c r="AB1333" s="162"/>
    </row>
    <row r="1334" customFormat="false" ht="15" hidden="false" customHeight="false" outlineLevel="0" collapsed="false">
      <c r="A1334" s="43" t="n">
        <v>5</v>
      </c>
      <c r="B1334" s="1" t="s">
        <v>2382</v>
      </c>
      <c r="C1334" s="1" t="n">
        <v>2712</v>
      </c>
      <c r="D1334" s="1" t="n">
        <v>38101</v>
      </c>
      <c r="E1334" s="114" t="s">
        <v>2364</v>
      </c>
      <c r="F1334" s="162" t="n">
        <v>2600000</v>
      </c>
      <c r="G1334" s="0" t="s">
        <v>2386</v>
      </c>
      <c r="H1334" s="163" t="n">
        <v>224</v>
      </c>
      <c r="I1334" s="162"/>
      <c r="J1334" s="0"/>
      <c r="K1334" s="0"/>
      <c r="L1334" s="0"/>
      <c r="M1334" s="0"/>
      <c r="N1334" s="0"/>
      <c r="P1334" s="0"/>
      <c r="T1334" s="162" t="n">
        <f aca="false">SUM(H1334:S1334)</f>
        <v>224</v>
      </c>
      <c r="U1334" s="164" t="str">
        <f aca="false">CONCATENATE(D1334,G1334)</f>
        <v>38101MONITORAMENTO DAS RESERVAS DE 10% DE VAGAS NAS TURMAS DE QUALIFICAÇÃO E CRIAÇÃO DE TURMAS ESPECÍFICAS PARA O PÚBLICO DE PESSOAS COM DEFICIÊNCIA</v>
      </c>
      <c r="V1334" s="162" t="str">
        <f aca="false">VLOOKUP(U1334,PRODUTOS!N:O,2,0)</f>
        <v>MONITORAMENTO DAS RESERVAS DE 10% DE VAGAS NAS TURMAS DE QUALIFICAÇÃO E CRIAÇÃO DE TURMAS ESPECÍFICAS PARA O PÚBLICO DE PESSOAS COM DEFICIÊNCIA</v>
      </c>
      <c r="W1334" s="162" t="str">
        <f aca="false">VLOOKUP(U1334,PRODUTOS!N:Q,3,0)</f>
        <v>MUNICÍPIOS</v>
      </c>
      <c r="X1334" s="162" t="n">
        <f aca="false">VLOOKUP(U1334,PRODUTOS!N:Q,4,0)</f>
        <v>50</v>
      </c>
      <c r="Y1334" s="165" t="n">
        <f aca="false">X1334/T1334</f>
        <v>0.223214285714286</v>
      </c>
      <c r="Z1334" s="162"/>
      <c r="AA1334" s="162"/>
      <c r="AB1334" s="162"/>
    </row>
    <row r="1335" customFormat="false" ht="15" hidden="false" customHeight="false" outlineLevel="0" collapsed="false">
      <c r="A1335" s="43" t="n">
        <v>5</v>
      </c>
      <c r="B1335" s="1" t="s">
        <v>2406</v>
      </c>
      <c r="C1335" s="1" t="n">
        <v>2611</v>
      </c>
      <c r="D1335" s="1" t="n">
        <v>38101</v>
      </c>
      <c r="E1335" s="114" t="s">
        <v>2364</v>
      </c>
      <c r="F1335" s="162" t="n">
        <v>3150000</v>
      </c>
      <c r="G1335" s="0" t="s">
        <v>2417</v>
      </c>
      <c r="H1335" s="163" t="n">
        <v>224</v>
      </c>
      <c r="I1335" s="162"/>
      <c r="J1335" s="0"/>
      <c r="K1335" s="0"/>
      <c r="L1335" s="0"/>
      <c r="M1335" s="0"/>
      <c r="N1335" s="0"/>
      <c r="P1335" s="0"/>
      <c r="T1335" s="162" t="n">
        <f aca="false">SUM(H1335:S1335)</f>
        <v>224</v>
      </c>
      <c r="U1335" s="164" t="str">
        <f aca="false">CONCATENATE(D1335,G1335)</f>
        <v>38101MONITORAMENTO DO ACESSO E PERMANÊNCIA NA ESCOLA DAS PESSOAS COM DEFICIÊNCIA BENEFICIÁRIAS DO BPC, ATÉ 18 ANOS DE IDADE</v>
      </c>
      <c r="V1335" s="162" t="str">
        <f aca="false">VLOOKUP(U1335,PRODUTOS!N:O,2,0)</f>
        <v>MONITORAMENTO DO ACESSO E PERMANÊNCIA NA ESCOLA DAS PESSOAS COM DEFICIÊNCIA BENEFICIÁRIAS DO BPC, ATÉ 18 ANOS DE IDADE</v>
      </c>
      <c r="W1335" s="162" t="str">
        <f aca="false">VLOOKUP(U1335,PRODUTOS!N:Q,3,0)</f>
        <v>MUNICÍPIOS</v>
      </c>
      <c r="X1335" s="162" t="n">
        <f aca="false">VLOOKUP(U1335,PRODUTOS!N:Q,4,0)</f>
        <v>20</v>
      </c>
      <c r="Y1335" s="165" t="n">
        <f aca="false">X1335/T1335</f>
        <v>0.0892857142857143</v>
      </c>
      <c r="Z1335" s="162"/>
      <c r="AA1335" s="162"/>
      <c r="AB1335" s="162"/>
    </row>
    <row r="1336" customFormat="false" ht="15" hidden="false" customHeight="false" outlineLevel="0" collapsed="false">
      <c r="A1336" s="43" t="n">
        <v>5</v>
      </c>
      <c r="B1336" s="1" t="s">
        <v>2389</v>
      </c>
      <c r="C1336" s="1" t="n">
        <v>2598</v>
      </c>
      <c r="D1336" s="1" t="n">
        <v>38101</v>
      </c>
      <c r="E1336" s="114" t="s">
        <v>2364</v>
      </c>
      <c r="F1336" s="162" t="n">
        <v>800000</v>
      </c>
      <c r="G1336" s="0" t="s">
        <v>2391</v>
      </c>
      <c r="H1336" s="163" t="n">
        <v>100</v>
      </c>
      <c r="I1336" s="162"/>
      <c r="J1336" s="0"/>
      <c r="K1336" s="0"/>
      <c r="L1336" s="0"/>
      <c r="M1336" s="0"/>
      <c r="N1336" s="0"/>
      <c r="P1336" s="0"/>
      <c r="T1336" s="162" t="n">
        <f aca="false">SUM(H1336:S1336)</f>
        <v>100</v>
      </c>
      <c r="U1336" s="164" t="str">
        <f aca="false">CONCATENATE(D1336,G1336)</f>
        <v>38101MONITORAMENTO E ASSESSORAMENTO AOS MUNICÍPIOS NA EXECUÇÃO DO PROGRAMA BENEFÍCIO DE PRESTAÇÃO CONTINUADA - BPC NA ESCOLA</v>
      </c>
      <c r="V1336" s="162" t="str">
        <f aca="false">VLOOKUP(U1336,PRODUTOS!N:O,2,0)</f>
        <v>MONITORAMENTO E ASSESSORAMENTO AOS MUNICÍPIOS NA EXECUÇÃO DO PROGRAMA BENEFÍCIO DE PRESTAÇÃO CONTINUADA - BPC NA ESCOLA</v>
      </c>
      <c r="W1336" s="162" t="str">
        <f aca="false">VLOOKUP(U1336,PRODUTOS!N:Q,3,0)</f>
        <v>MUNICÍPIOS</v>
      </c>
      <c r="X1336" s="162" t="n">
        <f aca="false">VLOOKUP(U1336,PRODUTOS!N:Q,4,0)</f>
        <v>24</v>
      </c>
      <c r="Y1336" s="165" t="n">
        <f aca="false">X1336/T1336</f>
        <v>0.24</v>
      </c>
      <c r="Z1336" s="162"/>
      <c r="AA1336" s="162"/>
      <c r="AB1336" s="162"/>
    </row>
    <row r="1337" customFormat="false" ht="15" hidden="false" customHeight="false" outlineLevel="0" collapsed="false">
      <c r="A1337" s="43" t="n">
        <v>5</v>
      </c>
      <c r="B1337" s="1" t="s">
        <v>2389</v>
      </c>
      <c r="C1337" s="1" t="n">
        <v>2598</v>
      </c>
      <c r="D1337" s="1" t="n">
        <v>38101</v>
      </c>
      <c r="E1337" s="114" t="s">
        <v>2364</v>
      </c>
      <c r="F1337" s="162" t="n">
        <v>800000</v>
      </c>
      <c r="G1337" s="0" t="s">
        <v>2392</v>
      </c>
      <c r="H1337" s="163" t="n">
        <v>224</v>
      </c>
      <c r="I1337" s="162"/>
      <c r="J1337" s="0"/>
      <c r="K1337" s="0"/>
      <c r="L1337" s="0"/>
      <c r="M1337" s="0"/>
      <c r="N1337" s="0"/>
      <c r="P1337" s="0"/>
      <c r="T1337" s="162" t="n">
        <f aca="false">SUM(H1337:S1337)</f>
        <v>224</v>
      </c>
      <c r="U1337" s="164" t="str">
        <f aca="false">CONCATENATE(D1337,G1337)</f>
        <v>38101MONITORAMENTO E ASSESSORAMENTO AOS MUNICÍPIOS NA EXECUÇÃO DO PROGRAMA BENEFÍCIO DE PRESTAÇÃO CONTINUADA - BPC TRABALHO</v>
      </c>
      <c r="V1337" s="162" t="str">
        <f aca="false">VLOOKUP(U1337,PRODUTOS!N:O,2,0)</f>
        <v>MONITORAMENTO E ASSESSORAMENTO AOS MUNICÍPIOS NA EXECUÇÃO DO PROGRAMA BENEFÍCIO DE PRESTAÇÃO CONTINUADA - BPC TRABALHO</v>
      </c>
      <c r="W1337" s="162" t="str">
        <f aca="false">VLOOKUP(U1337,PRODUTOS!N:Q,3,0)</f>
        <v>MUNICÍPIOS</v>
      </c>
      <c r="X1337" s="162" t="n">
        <f aca="false">VLOOKUP(U1337,PRODUTOS!N:Q,4,0)</f>
        <v>204</v>
      </c>
      <c r="Y1337" s="165" t="n">
        <f aca="false">X1337/T1337</f>
        <v>0.910714285714286</v>
      </c>
      <c r="Z1337" s="162"/>
      <c r="AA1337" s="162"/>
      <c r="AB1337" s="162"/>
    </row>
    <row r="1338" customFormat="false" ht="15" hidden="false" customHeight="false" outlineLevel="0" collapsed="false">
      <c r="A1338" s="43" t="n">
        <v>5</v>
      </c>
      <c r="B1338" s="1" t="s">
        <v>2389</v>
      </c>
      <c r="C1338" s="1" t="n">
        <v>2598</v>
      </c>
      <c r="D1338" s="1" t="n">
        <v>38101</v>
      </c>
      <c r="E1338" s="114" t="s">
        <v>2364</v>
      </c>
      <c r="F1338" s="162" t="n">
        <v>800000</v>
      </c>
      <c r="G1338" s="0" t="s">
        <v>2393</v>
      </c>
      <c r="H1338" s="163" t="n">
        <v>224</v>
      </c>
      <c r="I1338" s="162"/>
      <c r="J1338" s="0"/>
      <c r="K1338" s="0"/>
      <c r="L1338" s="0"/>
      <c r="M1338" s="0"/>
      <c r="N1338" s="0"/>
      <c r="P1338" s="0"/>
      <c r="T1338" s="162" t="n">
        <f aca="false">SUM(H1338:S1338)</f>
        <v>224</v>
      </c>
      <c r="U1338" s="164" t="str">
        <f aca="false">CONCATENATE(D1338,G1338)</f>
        <v>38101MONITORAMENTO E ASSESSORAMENTO AOS MUNICÍPIOS PARA SERVIÇO DE PROTEÇÃO SOCIAL ESPECIAL EM CENTRO-DIA- SERVIÇO DE REFERÊNCIA PARA PESSOAS COM DEFICIÊNCIA EM SITUAÇÃO DE DEPENDÊNCIA E SUAS FAMÍLIAS</v>
      </c>
      <c r="V1338" s="162" t="str">
        <f aca="false">VLOOKUP(U1338,PRODUTOS!N:O,2,0)</f>
        <v>MONITORAMENTO E ASSESSORAMENTO AOS MUNICÍPIOS PARA SERVIÇO DE PROTEÇÃO SOCIAL ESPECIAL EM CENTRO-DIA- SERVIÇO DE REFERÊNCIA PARA PESSOAS COM DEFICIÊNCIA EM SITUAÇÃO DE DEPENDÊNCIA E SUAS FAMÍLIAS</v>
      </c>
      <c r="W1338" s="162" t="str">
        <f aca="false">VLOOKUP(U1338,PRODUTOS!N:Q,3,0)</f>
        <v>MUNICÍPIOS</v>
      </c>
      <c r="X1338" s="162" t="n">
        <f aca="false">VLOOKUP(U1338,PRODUTOS!N:Q,4,0)</f>
        <v>20</v>
      </c>
      <c r="Y1338" s="165" t="n">
        <f aca="false">X1338/T1338</f>
        <v>0.0892857142857143</v>
      </c>
      <c r="Z1338" s="162"/>
      <c r="AA1338" s="162"/>
      <c r="AB1338" s="162"/>
    </row>
    <row r="1339" customFormat="false" ht="15" hidden="false" customHeight="false" outlineLevel="0" collapsed="false">
      <c r="A1339" s="43" t="n">
        <v>5</v>
      </c>
      <c r="B1339" s="1" t="s">
        <v>2389</v>
      </c>
      <c r="C1339" s="1" t="n">
        <v>2598</v>
      </c>
      <c r="D1339" s="1" t="n">
        <v>38101</v>
      </c>
      <c r="E1339" s="114" t="s">
        <v>2364</v>
      </c>
      <c r="F1339" s="162" t="n">
        <v>800000</v>
      </c>
      <c r="G1339" s="0" t="s">
        <v>2394</v>
      </c>
      <c r="H1339" s="163" t="n">
        <v>224</v>
      </c>
      <c r="I1339" s="162"/>
      <c r="J1339" s="0"/>
      <c r="K1339" s="0"/>
      <c r="L1339" s="0"/>
      <c r="M1339" s="0"/>
      <c r="N1339" s="0"/>
      <c r="P1339" s="0"/>
      <c r="T1339" s="162" t="n">
        <f aca="false">SUM(H1339:S1339)</f>
        <v>224</v>
      </c>
      <c r="U1339" s="164" t="str">
        <f aca="false">CONCATENATE(D1339,G1339)</f>
        <v>38101MONITORAMENTO E ASSESSORAMENTO DOS MUNICÍPIOS PARA IMPLEMENTAÇÃO DE UNIDADES DOS CENTROS DE REFERÊNCIA ESPECIALIZADO DE ASSISTÊNCIA SOCIAL - CREAS</v>
      </c>
      <c r="V1339" s="162" t="str">
        <f aca="false">VLOOKUP(U1339,PRODUTOS!N:O,2,0)</f>
        <v>MONITORAMENTO E ASSESSORAMENTO DOS MUNICÍPIOS PARA IMPLEMENTAÇÃO DE UNIDADES DOS CENTROS DE REFERÊNCIA ESPECIALIZADO DE ASSISTÊNCIA SOCIAL - CREAS</v>
      </c>
      <c r="W1339" s="162" t="str">
        <f aca="false">VLOOKUP(U1339,PRODUTOS!N:Q,3,0)</f>
        <v>MUNICÍPIOS</v>
      </c>
      <c r="X1339" s="162" t="n">
        <f aca="false">VLOOKUP(U1339,PRODUTOS!N:Q,4,0)</f>
        <v>20</v>
      </c>
      <c r="Y1339" s="165" t="n">
        <f aca="false">X1339/T1339</f>
        <v>0.0892857142857143</v>
      </c>
      <c r="Z1339" s="162"/>
      <c r="AA1339" s="162"/>
      <c r="AB1339" s="162"/>
    </row>
    <row r="1340" customFormat="false" ht="15" hidden="false" customHeight="false" outlineLevel="0" collapsed="false">
      <c r="A1340" s="43" t="n">
        <v>5</v>
      </c>
      <c r="B1340" s="1" t="s">
        <v>2420</v>
      </c>
      <c r="C1340" s="1" t="n">
        <v>2639</v>
      </c>
      <c r="D1340" s="1" t="n">
        <v>38101</v>
      </c>
      <c r="E1340" s="114" t="s">
        <v>2364</v>
      </c>
      <c r="F1340" s="162" t="n">
        <v>7300000</v>
      </c>
      <c r="G1340" s="0" t="s">
        <v>2429</v>
      </c>
      <c r="H1340" s="163" t="n">
        <v>11</v>
      </c>
      <c r="I1340" s="162"/>
      <c r="J1340" s="0"/>
      <c r="K1340" s="0"/>
      <c r="L1340" s="0"/>
      <c r="M1340" s="0"/>
      <c r="N1340" s="0"/>
      <c r="P1340" s="0"/>
      <c r="T1340" s="162" t="n">
        <f aca="false">SUM(H1340:S1340)</f>
        <v>11</v>
      </c>
      <c r="U1340" s="164" t="str">
        <f aca="false">CONCATENATE(D1340,G1340)</f>
        <v>38101ORIENTAÇÃO AOS MUNICÍPIOS SOBRE ACESSIBILIDADE, POR MEIO DE CARTILHAS E CICLO DE PALESTRAS; 3. IMPLANTAR CENTRAIS DE INTERPRETAÇÃO DE LÍNGUA BRASILEIRA DE SINAIS - LIBRAS, NOS MUNICÍPIOS PÓLOS DO PIAUÍ</v>
      </c>
      <c r="V1340" s="162" t="str">
        <f aca="false">VLOOKUP(U1340,PRODUTOS!N:O,2,0)</f>
        <v>ORIENTAÇÃO AOS MUNICÍPIOS SOBRE ACESSIBILIDADE, POR MEIO DE CARTILHAS E CICLO DE PALESTRAS; 3. IMPLANTAR CENTRAIS DE INTERPRETAÇÃO DE LÍNGUA BRASILEIRA DE SINAIS - LIBRAS, NOS MUNICÍPIOS PÓLOS DO PIAUÍ</v>
      </c>
      <c r="W1340" s="162" t="str">
        <f aca="false">VLOOKUP(U1340,PRODUTOS!N:Q,3,0)</f>
        <v>MUNICÍPIOS</v>
      </c>
      <c r="X1340" s="162" t="n">
        <f aca="false">VLOOKUP(U1340,PRODUTOS!N:Q,4,0)</f>
        <v>1</v>
      </c>
      <c r="Y1340" s="165" t="n">
        <f aca="false">X1340/T1340</f>
        <v>0.0909090909090909</v>
      </c>
      <c r="Z1340" s="162"/>
      <c r="AA1340" s="162"/>
      <c r="AB1340" s="162"/>
    </row>
    <row r="1341" customFormat="false" ht="15" hidden="false" customHeight="false" outlineLevel="0" collapsed="false">
      <c r="A1341" s="43" t="n">
        <v>5</v>
      </c>
      <c r="B1341" s="1" t="s">
        <v>2420</v>
      </c>
      <c r="C1341" s="1" t="n">
        <v>2639</v>
      </c>
      <c r="D1341" s="1" t="n">
        <v>38101</v>
      </c>
      <c r="E1341" s="114" t="s">
        <v>2364</v>
      </c>
      <c r="F1341" s="162" t="n">
        <v>7300000</v>
      </c>
      <c r="G1341" s="0" t="s">
        <v>2430</v>
      </c>
      <c r="H1341" s="163" t="n">
        <v>11</v>
      </c>
      <c r="I1341" s="162"/>
      <c r="J1341" s="0"/>
      <c r="K1341" s="0"/>
      <c r="L1341" s="0"/>
      <c r="M1341" s="0"/>
      <c r="N1341" s="0"/>
      <c r="P1341" s="0"/>
      <c r="T1341" s="162" t="n">
        <f aca="false">SUM(H1341:S1341)</f>
        <v>11</v>
      </c>
      <c r="U1341" s="164" t="str">
        <f aca="false">CONCATENATE(D1341,G1341)</f>
        <v>38101PALESTRAS RELACIONADAS AO TEMA DA DEFICIÊNCIA SOB OS FOCOS DA DIVERSIDADE, DA SUSTENTABILIDADE E DA RESPONSABILIDADE SOCIAL</v>
      </c>
      <c r="V1341" s="162" t="str">
        <f aca="false">VLOOKUP(U1341,PRODUTOS!N:O,2,0)</f>
        <v>PALESTRAS RELACIONADAS AO TEMA DA DEFICIÊNCIA SOB OS FOCOS DA DIVERSIDADE, DA SUSTENTABILIDADE E DA RESPONSABILIDADE SOCIAL</v>
      </c>
      <c r="W1341" s="162" t="str">
        <f aca="false">VLOOKUP(U1341,PRODUTOS!N:Q,3,0)</f>
        <v>MUNICÍPIOS</v>
      </c>
      <c r="X1341" s="162" t="n">
        <f aca="false">VLOOKUP(U1341,PRODUTOS!N:Q,4,0)</f>
        <v>4</v>
      </c>
      <c r="Y1341" s="165" t="n">
        <f aca="false">X1341/T1341</f>
        <v>0.363636363636364</v>
      </c>
      <c r="Z1341" s="162"/>
      <c r="AA1341" s="162"/>
      <c r="AB1341" s="162"/>
    </row>
    <row r="1342" customFormat="false" ht="15" hidden="false" customHeight="false" outlineLevel="0" collapsed="false">
      <c r="A1342" s="43" t="n">
        <v>5</v>
      </c>
      <c r="B1342" s="1" t="s">
        <v>2406</v>
      </c>
      <c r="C1342" s="1" t="n">
        <v>2611</v>
      </c>
      <c r="D1342" s="1" t="n">
        <v>38101</v>
      </c>
      <c r="E1342" s="114" t="s">
        <v>2364</v>
      </c>
      <c r="F1342" s="162" t="n">
        <v>3150000</v>
      </c>
      <c r="G1342" s="0" t="s">
        <v>2418</v>
      </c>
      <c r="H1342" s="163" t="n">
        <v>224</v>
      </c>
      <c r="I1342" s="162"/>
      <c r="J1342" s="0"/>
      <c r="K1342" s="0"/>
      <c r="L1342" s="0"/>
      <c r="M1342" s="0"/>
      <c r="N1342" s="0"/>
      <c r="P1342" s="0"/>
      <c r="T1342" s="162" t="n">
        <f aca="false">SUM(H1342:S1342)</f>
        <v>224</v>
      </c>
      <c r="U1342" s="164" t="str">
        <f aca="false">CONCATENATE(D1342,G1342)</f>
        <v>38101PARTICIPAÇÃO DOS ALUNOS COM DEFICIÊNCIA NAS PARAOLIMPÍADAS ESCOLARES COM O PROJETO DESENVOLVIMENTO DO ESPORTE ESCOLAR. ESTUDANTES/ ATLETAS DE 12 A 19 ANOS E PROFISSIONAIS DO PARADESPORTO</v>
      </c>
      <c r="V1342" s="162" t="str">
        <f aca="false">VLOOKUP(U1342,PRODUTOS!N:O,2,0)</f>
        <v>PARTICIPAÇÃO DOS ALUNOS COM DEFICIÊNCIA NAS PARAOLIMPÍADAS ESCOLARES COM O PROJETO DESENVOLVIMENTO DO ESPORTE ESCOLAR. ESTUDANTES/ ATLETAS DE 12 A 19 ANOS E PROFISSIONAIS DO PARADESPORTO</v>
      </c>
      <c r="W1342" s="162" t="str">
        <f aca="false">VLOOKUP(U1342,PRODUTOS!N:Q,3,0)</f>
        <v>MUNICÍPIOS</v>
      </c>
      <c r="X1342" s="162" t="n">
        <f aca="false">VLOOKUP(U1342,PRODUTOS!N:Q,4,0)</f>
        <v>20</v>
      </c>
      <c r="Y1342" s="165" t="n">
        <f aca="false">X1342/T1342</f>
        <v>0.0892857142857143</v>
      </c>
      <c r="Z1342" s="162"/>
      <c r="AA1342" s="162"/>
      <c r="AB1342" s="162"/>
    </row>
    <row r="1343" customFormat="false" ht="15" hidden="false" customHeight="false" outlineLevel="0" collapsed="false">
      <c r="A1343" s="43" t="n">
        <v>5</v>
      </c>
      <c r="B1343" s="1" t="s">
        <v>2378</v>
      </c>
      <c r="C1343" s="1" t="n">
        <v>2435</v>
      </c>
      <c r="D1343" s="1" t="n">
        <v>38101</v>
      </c>
      <c r="E1343" s="114" t="s">
        <v>2364</v>
      </c>
      <c r="F1343" s="162" t="n">
        <v>2000000</v>
      </c>
      <c r="G1343" s="0" t="s">
        <v>2381</v>
      </c>
      <c r="H1343" s="163" t="n">
        <v>100</v>
      </c>
      <c r="I1343" s="162"/>
      <c r="J1343" s="0"/>
      <c r="K1343" s="0"/>
      <c r="L1343" s="0"/>
      <c r="M1343" s="0"/>
      <c r="N1343" s="0"/>
      <c r="P1343" s="0"/>
      <c r="T1343" s="162" t="n">
        <f aca="false">SUM(H1343:S1343)</f>
        <v>100</v>
      </c>
      <c r="U1343" s="164" t="str">
        <f aca="false">CONCATENATE(D1343,G1343)</f>
        <v>38101PRESTAÇÃO DE APOI0 TECNICO E FINANCEIRO AS ENTIDADES QUE ASSISTEM AS PESSOAS COM DEFICIÊNCIA</v>
      </c>
      <c r="V1343" s="162" t="str">
        <f aca="false">VLOOKUP(U1343,PRODUTOS!N:O,2,0)</f>
        <v>PRESTAÇÃO DE APOI0 TECNICO E FINANCEIRO AS ENTIDADES QUE ASSISTEM AS PESSOAS COM DEFICIÊNCIA</v>
      </c>
      <c r="W1343" s="162" t="str">
        <f aca="false">VLOOKUP(U1343,PRODUTOS!N:Q,3,0)</f>
        <v>% EXECUTADO</v>
      </c>
      <c r="X1343" s="162" t="n">
        <f aca="false">VLOOKUP(U1343,PRODUTOS!N:Q,4,0)</f>
        <v>10</v>
      </c>
      <c r="Y1343" s="165" t="n">
        <f aca="false">X1343/T1343</f>
        <v>0.1</v>
      </c>
      <c r="Z1343" s="162"/>
      <c r="AA1343" s="162"/>
      <c r="AB1343" s="162"/>
    </row>
    <row r="1344" customFormat="false" ht="15" hidden="false" customHeight="false" outlineLevel="0" collapsed="false">
      <c r="A1344" s="43" t="n">
        <v>5</v>
      </c>
      <c r="B1344" s="1" t="s">
        <v>2395</v>
      </c>
      <c r="C1344" s="1" t="n">
        <v>2646</v>
      </c>
      <c r="D1344" s="1" t="n">
        <v>38101</v>
      </c>
      <c r="E1344" s="114" t="s">
        <v>2364</v>
      </c>
      <c r="F1344" s="162" t="n">
        <v>1880000</v>
      </c>
      <c r="G1344" s="0" t="s">
        <v>2405</v>
      </c>
      <c r="H1344" s="163" t="n">
        <v>1</v>
      </c>
      <c r="I1344" s="162"/>
      <c r="J1344" s="0"/>
      <c r="K1344" s="0"/>
      <c r="L1344" s="0"/>
      <c r="M1344" s="0"/>
      <c r="N1344" s="0"/>
      <c r="P1344" s="0"/>
      <c r="T1344" s="162" t="n">
        <f aca="false">SUM(H1344:S1344)</f>
        <v>1</v>
      </c>
      <c r="U1344" s="164" t="str">
        <f aca="false">CONCATENATE(D1344,G1344)</f>
        <v>38101REALIZAÇÃO DA PARAOLIMPÍADA ESTADUAL NA CAPITAL DO PIAUÍ (TERESINA)</v>
      </c>
      <c r="V1344" s="162" t="str">
        <f aca="false">VLOOKUP(U1344,PRODUTOS!N:O,2,0)</f>
        <v>REALIZAÇÃO DA PARAOLIMPÍADA ESTADUAL NA CAPITAL DO PIAUÍ (TERESINA)</v>
      </c>
      <c r="W1344" s="162" t="str">
        <f aca="false">VLOOKUP(U1344,PRODUTOS!N:Q,3,0)</f>
        <v>MUNICÍPIOS</v>
      </c>
      <c r="X1344" s="162" t="n">
        <f aca="false">VLOOKUP(U1344,PRODUTOS!N:Q,4,0)</f>
        <v>1</v>
      </c>
      <c r="Y1344" s="165" t="n">
        <f aca="false">X1344/T1344</f>
        <v>1</v>
      </c>
      <c r="Z1344" s="162"/>
      <c r="AA1344" s="162"/>
      <c r="AB1344" s="162"/>
    </row>
    <row r="1345" customFormat="false" ht="15" hidden="false" customHeight="false" outlineLevel="0" collapsed="false">
      <c r="A1345" s="43" t="n">
        <v>5</v>
      </c>
      <c r="B1345" s="1" t="s">
        <v>2432</v>
      </c>
      <c r="C1345" s="1" t="n">
        <v>2040</v>
      </c>
      <c r="D1345" s="1" t="n">
        <v>38101</v>
      </c>
      <c r="E1345" s="114" t="s">
        <v>2364</v>
      </c>
      <c r="F1345" s="162" t="n">
        <v>21400000</v>
      </c>
      <c r="G1345" s="0" t="s">
        <v>2441</v>
      </c>
      <c r="H1345" s="166"/>
      <c r="I1345" s="162"/>
      <c r="J1345" s="0"/>
      <c r="K1345" s="0"/>
      <c r="L1345" s="162" t="n">
        <v>1</v>
      </c>
      <c r="M1345" s="0"/>
      <c r="N1345" s="0"/>
      <c r="P1345" s="0"/>
      <c r="T1345" s="162" t="n">
        <f aca="false">SUM(H1345:S1345)</f>
        <v>1</v>
      </c>
      <c r="U1345" s="164" t="str">
        <f aca="false">CONCATENATE(D1345,G1345)</f>
        <v>38101REALIZAÇÃO DA SEMANA ESTADUAL DE PREVENÇÃO DE DEFICIÊNCIAS</v>
      </c>
      <c r="V1345" s="162" t="str">
        <f aca="false">VLOOKUP(U1345,PRODUTOS!N:O,2,0)</f>
        <v>REALIZAÇÃO DA SEMANA ESTADUAL DE PREVENÇÃO DE DEFICIÊNCIAS</v>
      </c>
      <c r="W1345" s="162" t="str">
        <f aca="false">VLOOKUP(U1345,PRODUTOS!N:Q,3,0)</f>
        <v>EVENTO</v>
      </c>
      <c r="X1345" s="162" t="n">
        <f aca="false">VLOOKUP(U1345,PRODUTOS!N:Q,4,0)</f>
        <v>1</v>
      </c>
      <c r="Y1345" s="165" t="n">
        <f aca="false">X1345/T1345</f>
        <v>1</v>
      </c>
      <c r="Z1345" s="162"/>
      <c r="AA1345" s="162"/>
      <c r="AB1345" s="162"/>
    </row>
    <row r="1346" customFormat="false" ht="15" hidden="false" customHeight="false" outlineLevel="0" collapsed="false">
      <c r="A1346" s="43" t="n">
        <v>5</v>
      </c>
      <c r="B1346" s="1" t="s">
        <v>2420</v>
      </c>
      <c r="C1346" s="1" t="n">
        <v>2639</v>
      </c>
      <c r="D1346" s="1" t="n">
        <v>38101</v>
      </c>
      <c r="E1346" s="114" t="s">
        <v>2364</v>
      </c>
      <c r="F1346" s="162" t="n">
        <v>7300000</v>
      </c>
      <c r="G1346" s="0" t="s">
        <v>2431</v>
      </c>
      <c r="H1346" s="163" t="n">
        <v>16</v>
      </c>
      <c r="I1346" s="162"/>
      <c r="J1346" s="0"/>
      <c r="K1346" s="0"/>
      <c r="L1346" s="0"/>
      <c r="M1346" s="0"/>
      <c r="N1346" s="0"/>
      <c r="P1346" s="0"/>
      <c r="T1346" s="162" t="n">
        <f aca="false">SUM(H1346:S1346)</f>
        <v>16</v>
      </c>
      <c r="U1346" s="164" t="str">
        <f aca="false">CONCATENATE(D1346,G1346)</f>
        <v>38101REALIZAÇAO DE FÓRUNS REGIONAIS DE POLÍTICAS PÚBLICAS PARA PESSOAS COM DEFICIÊNCIA POR ANO</v>
      </c>
      <c r="V1346" s="162" t="str">
        <f aca="false">VLOOKUP(U1346,PRODUTOS!N:O,2,0)</f>
        <v>REALIZAÇAO DE FÓRUNS REGIONAIS DE POLÍTICAS PÚBLICAS PARA PESSOAS COM DEFICIÊNCIA POR ANO</v>
      </c>
      <c r="W1346" s="162" t="str">
        <f aca="false">VLOOKUP(U1346,PRODUTOS!N:Q,3,0)</f>
        <v>MUNICÍPIOS</v>
      </c>
      <c r="X1346" s="162" t="n">
        <f aca="false">VLOOKUP(U1346,PRODUTOS!N:Q,4,0)</f>
        <v>2</v>
      </c>
      <c r="Y1346" s="165" t="n">
        <f aca="false">X1346/T1346</f>
        <v>0.125</v>
      </c>
      <c r="Z1346" s="162"/>
      <c r="AA1346" s="162"/>
      <c r="AB1346" s="162"/>
    </row>
    <row r="1347" customFormat="false" ht="15" hidden="false" customHeight="false" outlineLevel="0" collapsed="false">
      <c r="A1347" s="43" t="n">
        <v>5</v>
      </c>
      <c r="B1347" s="1" t="s">
        <v>2406</v>
      </c>
      <c r="C1347" s="1" t="n">
        <v>2611</v>
      </c>
      <c r="D1347" s="1" t="n">
        <v>38101</v>
      </c>
      <c r="E1347" s="114" t="s">
        <v>2364</v>
      </c>
      <c r="F1347" s="162" t="n">
        <v>3150000</v>
      </c>
      <c r="G1347" s="0" t="s">
        <v>2419</v>
      </c>
      <c r="H1347" s="163" t="n">
        <v>11</v>
      </c>
      <c r="I1347" s="162"/>
      <c r="J1347" s="0"/>
      <c r="K1347" s="0"/>
      <c r="L1347" s="0"/>
      <c r="M1347" s="0"/>
      <c r="N1347" s="0"/>
      <c r="P1347" s="0"/>
      <c r="T1347" s="162" t="n">
        <f aca="false">SUM(H1347:S1347)</f>
        <v>11</v>
      </c>
      <c r="U1347" s="164" t="str">
        <f aca="false">CONCATENATE(D1347,G1347)</f>
        <v>38101REALIZAÇÃO DE SEMINÁRIOS DE DIVULGAÇÃO DO PARADESPORTO PARA UNIVERSITÁRIOS, PROFISSIONAIS DE EDUCAÇÃO FÍSICA, GESTORES, PESSOAS COM DEFICIÊNCIA E ENTIDADES</v>
      </c>
      <c r="V1347" s="162" t="str">
        <f aca="false">VLOOKUP(U1347,PRODUTOS!N:O,2,0)</f>
        <v>REALIZAÇÃO DE SEMINÁRIOS DE DIVULGAÇÃO DO PARADESPORTO PARA UNIVERSITÁRIOS, PROFISSIONAIS DE EDUCAÇÃO FÍSICA, GESTORES, PESSOAS COM DEFICIÊNCIA E ENTIDADES</v>
      </c>
      <c r="W1347" s="162" t="str">
        <f aca="false">VLOOKUP(U1347,PRODUTOS!N:Q,3,0)</f>
        <v>EVENTO</v>
      </c>
      <c r="X1347" s="162" t="n">
        <f aca="false">VLOOKUP(U1347,PRODUTOS!N:Q,4,0)</f>
        <v>1</v>
      </c>
      <c r="Y1347" s="165" t="n">
        <f aca="false">X1347/T1347</f>
        <v>0.0909090909090909</v>
      </c>
      <c r="Z1347" s="162"/>
      <c r="AA1347" s="162"/>
      <c r="AB1347" s="162"/>
    </row>
    <row r="1348" customFormat="false" ht="15" hidden="false" customHeight="false" outlineLevel="0" collapsed="false">
      <c r="A1348" s="43" t="n">
        <v>5</v>
      </c>
      <c r="B1348" s="1" t="s">
        <v>2382</v>
      </c>
      <c r="C1348" s="1" t="n">
        <v>2712</v>
      </c>
      <c r="D1348" s="1" t="n">
        <v>38101</v>
      </c>
      <c r="E1348" s="114" t="s">
        <v>2364</v>
      </c>
      <c r="F1348" s="162" t="n">
        <v>2600000</v>
      </c>
      <c r="G1348" s="0" t="s">
        <v>2387</v>
      </c>
      <c r="H1348" s="166"/>
      <c r="I1348" s="162"/>
      <c r="J1348" s="0"/>
      <c r="K1348" s="0"/>
      <c r="L1348" s="162" t="n">
        <v>1</v>
      </c>
      <c r="M1348" s="0"/>
      <c r="N1348" s="0"/>
      <c r="P1348" s="0"/>
      <c r="T1348" s="162" t="n">
        <f aca="false">SUM(H1348:S1348)</f>
        <v>1</v>
      </c>
      <c r="U1348" s="164" t="str">
        <f aca="false">CONCATENATE(D1348,G1348)</f>
        <v>38101REALIZAÇÃO DO 1º SEMINÁRIO ESTADUAL DE EMPREGABILIDADE E QUALIFICAÇÃO PROFISSIONAL DE PESSOAS COM DEFICIÊNCIA</v>
      </c>
      <c r="V1348" s="162" t="str">
        <f aca="false">VLOOKUP(U1348,PRODUTOS!N:O,2,0)</f>
        <v>REALIZAÇÃO DO 1º SEMINÁRIO ESTADUAL DE EMPREGABILIDADE E QUALIFICAÇÃO PROFISSIONAL DE PESSOAS COM DEFICIÊNCIA</v>
      </c>
      <c r="W1348" s="162" t="str">
        <f aca="false">VLOOKUP(U1348,PRODUTOS!N:Q,3,0)</f>
        <v>MUNICÍPIOS</v>
      </c>
      <c r="X1348" s="162" t="n">
        <f aca="false">VLOOKUP(U1348,PRODUTOS!N:Q,4,0)</f>
        <v>1</v>
      </c>
      <c r="Y1348" s="165" t="n">
        <f aca="false">X1348/T1348</f>
        <v>1</v>
      </c>
      <c r="Z1348" s="162"/>
      <c r="AA1348" s="162"/>
      <c r="AB1348" s="162"/>
    </row>
    <row r="1349" customFormat="false" ht="15" hidden="false" customHeight="false" outlineLevel="0" collapsed="false">
      <c r="A1349" s="43" t="n">
        <v>5</v>
      </c>
      <c r="B1349" s="1" t="s">
        <v>2432</v>
      </c>
      <c r="C1349" s="1" t="n">
        <v>2040</v>
      </c>
      <c r="D1349" s="1" t="n">
        <v>38101</v>
      </c>
      <c r="E1349" s="114" t="s">
        <v>2364</v>
      </c>
      <c r="F1349" s="162" t="n">
        <v>21400000</v>
      </c>
      <c r="G1349" s="0" t="s">
        <v>2442</v>
      </c>
      <c r="H1349" s="166"/>
      <c r="I1349" s="162"/>
      <c r="J1349" s="0"/>
      <c r="K1349" s="0"/>
      <c r="L1349" s="162" t="n">
        <v>4</v>
      </c>
      <c r="M1349" s="0"/>
      <c r="N1349" s="0"/>
      <c r="P1349" s="0"/>
      <c r="T1349" s="162" t="n">
        <f aca="false">SUM(H1349:S1349)</f>
        <v>4</v>
      </c>
      <c r="U1349" s="164" t="str">
        <f aca="false">CONCATENATE(D1349,G1349)</f>
        <v>38101REALIZAÇÃO DO SEMINÁRIO ESTADUAL DE SAÚDE: DIREITOS SEXUAIS E REPRODUTIVOS DAS PESSOAS COM DEFICIÊNCIA</v>
      </c>
      <c r="V1349" s="162" t="str">
        <f aca="false">VLOOKUP(U1349,PRODUTOS!N:O,2,0)</f>
        <v>REALIZAÇÃO DO SEMINÁRIO ESTADUAL DE SAÚDE: DIREITOS SEXUAIS E REPRODUTIVOS DAS PESSOAS COM DEFICIÊNCIA</v>
      </c>
      <c r="W1349" s="162" t="str">
        <f aca="false">VLOOKUP(U1349,PRODUTOS!N:Q,3,0)</f>
        <v>EVENTO</v>
      </c>
      <c r="X1349" s="162" t="n">
        <f aca="false">VLOOKUP(U1349,PRODUTOS!N:Q,4,0)</f>
        <v>1</v>
      </c>
      <c r="Y1349" s="165" t="n">
        <f aca="false">X1349/T1349</f>
        <v>0.25</v>
      </c>
      <c r="Z1349" s="162"/>
      <c r="AA1349" s="162"/>
      <c r="AB1349" s="162"/>
    </row>
    <row r="1350" customFormat="false" ht="15" hidden="false" customHeight="false" outlineLevel="0" collapsed="false">
      <c r="A1350" s="43" t="n">
        <v>5</v>
      </c>
      <c r="B1350" s="1" t="s">
        <v>2382</v>
      </c>
      <c r="C1350" s="1" t="n">
        <v>2712</v>
      </c>
      <c r="D1350" s="1" t="n">
        <v>38101</v>
      </c>
      <c r="E1350" s="114" t="s">
        <v>2364</v>
      </c>
      <c r="F1350" s="162" t="n">
        <v>2600000</v>
      </c>
      <c r="G1350" s="0" t="s">
        <v>2388</v>
      </c>
      <c r="H1350" s="163" t="n">
        <v>224</v>
      </c>
      <c r="I1350" s="162"/>
      <c r="J1350" s="0"/>
      <c r="K1350" s="0"/>
      <c r="L1350" s="0"/>
      <c r="M1350" s="0"/>
      <c r="N1350" s="0"/>
      <c r="P1350" s="0"/>
      <c r="T1350" s="162" t="n">
        <f aca="false">SUM(H1350:S1350)</f>
        <v>224</v>
      </c>
      <c r="U1350" s="164" t="str">
        <f aca="false">CONCATENATE(D1350,G1350)</f>
        <v>38101SENSIBILIZAÇÃO JUNTO AOS SERVIDORES PÚBLICOS PARA O MELHOR ACOLHIMENTO DAS PESSOAS COM DEFICIÊNCIA NO AMBIENTE DE TRABALHO.</v>
      </c>
      <c r="V1350" s="162" t="str">
        <f aca="false">VLOOKUP(U1350,PRODUTOS!N:O,2,0)</f>
        <v>SENSIBILIZAÇÃO JUNTO AOS SERVIDORES PÚBLICOS PARA O MELHOR ACOLHIMENTO DAS PESSOAS COM DEFICIÊNCIA NO AMBIENTE DE TRABALHO.</v>
      </c>
      <c r="W1350" s="162" t="str">
        <f aca="false">VLOOKUP(U1350,PRODUTOS!N:Q,3,0)</f>
        <v>MUNICÍPIOS</v>
      </c>
      <c r="X1350" s="162" t="n">
        <f aca="false">VLOOKUP(U1350,PRODUTOS!N:Q,4,0)</f>
        <v>30</v>
      </c>
      <c r="Y1350" s="165" t="n">
        <f aca="false">X1350/T1350</f>
        <v>0.133928571428571</v>
      </c>
      <c r="Z1350" s="162"/>
      <c r="AA1350" s="162"/>
      <c r="AB1350" s="162"/>
    </row>
    <row r="1351" customFormat="false" ht="15" hidden="false" customHeight="false" outlineLevel="0" collapsed="false">
      <c r="A1351" s="43" t="n">
        <v>5</v>
      </c>
      <c r="B1351" s="1" t="s">
        <v>2420</v>
      </c>
      <c r="C1351" s="1" t="n">
        <v>2639</v>
      </c>
      <c r="D1351" s="1" t="n">
        <v>38101</v>
      </c>
      <c r="E1351" s="114" t="s">
        <v>2364</v>
      </c>
      <c r="F1351" s="162" t="n">
        <v>7300000</v>
      </c>
      <c r="G1351" s="0" t="s">
        <v>3727</v>
      </c>
      <c r="H1351" s="163" t="n">
        <v>1</v>
      </c>
      <c r="I1351" s="162"/>
      <c r="J1351" s="0"/>
      <c r="K1351" s="0"/>
      <c r="L1351" s="0"/>
      <c r="M1351" s="0"/>
      <c r="N1351" s="0"/>
      <c r="P1351" s="0"/>
      <c r="T1351" s="162" t="n">
        <f aca="false">SUM(H1351:S1351)</f>
        <v>1</v>
      </c>
      <c r="U1351" s="164" t="str">
        <f aca="false">CONCATENATE(D1351,G1351)</f>
        <v>38101CRIAÇÃO DO CENTRO DE DESENVOLVIMENTO E TRANSFERÊNCIA DE TECNOLOGIA ASSISTIVA, POTENCIALIZANDO AÇÕES DE PESQUISA, DESENVOLVIMENTO TECNOLÓGICO E INOVAÇÃO, APOIANDO PROJETOS TÉCNICO-CIENTÍFICOS A SEREM ABSORVIDOS PELA INDÚSTRIA LOCAL; CRIAR E OPERACIONALIZAR INCUBADORAS DE EMPRESAS DE BASE TECNOLÓGICA FOCADA EM TECNOLOGIAS ASSISTIVAS</v>
      </c>
      <c r="V1351" s="162" t="e">
        <f aca="false">VLOOKUP(U1351,PRODUTOS!N:O,2,0)</f>
        <v>#N/A</v>
      </c>
      <c r="W1351" s="162" t="e">
        <f aca="false">VLOOKUP(U1351,PRODUTOS!N:Q,3,0)</f>
        <v>#N/A</v>
      </c>
      <c r="X1351" s="162" t="e">
        <f aca="false">VLOOKUP(U1351,PRODUTOS!N:Q,4,0)</f>
        <v>#N/A</v>
      </c>
      <c r="Y1351" s="165" t="e">
        <f aca="false">X1351/T1351</f>
        <v>#N/A</v>
      </c>
      <c r="Z1351" s="162"/>
      <c r="AA1351" s="162"/>
      <c r="AB1351" s="162"/>
    </row>
    <row r="1352" customFormat="false" ht="15" hidden="false" customHeight="false" outlineLevel="0" collapsed="false">
      <c r="A1352" s="43" t="n">
        <v>5</v>
      </c>
      <c r="B1352" s="1" t="s">
        <v>2420</v>
      </c>
      <c r="C1352" s="1" t="n">
        <v>2639</v>
      </c>
      <c r="D1352" s="1" t="n">
        <v>38101</v>
      </c>
      <c r="E1352" s="114" t="s">
        <v>2364</v>
      </c>
      <c r="F1352" s="162" t="n">
        <v>7300000</v>
      </c>
      <c r="G1352" s="0" t="s">
        <v>3728</v>
      </c>
      <c r="H1352" s="163" t="n">
        <v>1</v>
      </c>
      <c r="I1352" s="162"/>
      <c r="J1352" s="0"/>
      <c r="K1352" s="0"/>
      <c r="L1352" s="0"/>
      <c r="M1352" s="0"/>
      <c r="N1352" s="0"/>
      <c r="P1352" s="0"/>
      <c r="T1352" s="162" t="n">
        <f aca="false">SUM(H1352:S1352)</f>
        <v>1</v>
      </c>
      <c r="U1352" s="164" t="str">
        <f aca="false">CONCATENATE(D1352,G1352)</f>
        <v>38101HOME PAGE DA PM/PI DE LINK COM INFORMAÇÕES DISPONIVEIS SOBRE OS DIREITOS BÁSICOS E OS CRIMES PREVISTOS NA LEGISLAÇÃO DE PROTEÇÃO À PESSOA COM DEFICIÊNCIA, BEM COMO ELABORAÇÃO DE CARTILHAS SOBRE A DELEGACIA ESPECIALIZADA NO ATENDIMENTO À PESSOA COM DEFICIÊNCIA</v>
      </c>
      <c r="V1352" s="162" t="e">
        <f aca="false">VLOOKUP(U1352,PRODUTOS!N:O,2,0)</f>
        <v>#N/A</v>
      </c>
      <c r="W1352" s="162" t="e">
        <f aca="false">VLOOKUP(U1352,PRODUTOS!N:Q,3,0)</f>
        <v>#N/A</v>
      </c>
      <c r="X1352" s="162" t="e">
        <f aca="false">VLOOKUP(U1352,PRODUTOS!N:Q,4,0)</f>
        <v>#N/A</v>
      </c>
      <c r="Y1352" s="165" t="e">
        <f aca="false">X1352/T1352</f>
        <v>#N/A</v>
      </c>
      <c r="Z1352" s="162"/>
      <c r="AA1352" s="162"/>
      <c r="AB1352" s="162"/>
    </row>
    <row r="1353" customFormat="false" ht="15" hidden="false" customHeight="false" outlineLevel="0" collapsed="false">
      <c r="A1353" s="43" t="n">
        <v>5</v>
      </c>
      <c r="B1353" s="1" t="s">
        <v>2420</v>
      </c>
      <c r="C1353" s="1" t="n">
        <v>2639</v>
      </c>
      <c r="D1353" s="1" t="n">
        <v>38101</v>
      </c>
      <c r="E1353" s="114" t="s">
        <v>2364</v>
      </c>
      <c r="F1353" s="162" t="n">
        <v>7300000</v>
      </c>
      <c r="G1353" s="0" t="s">
        <v>3729</v>
      </c>
      <c r="H1353" s="163" t="n">
        <v>4</v>
      </c>
      <c r="I1353" s="162"/>
      <c r="J1353" s="0"/>
      <c r="K1353" s="0"/>
      <c r="L1353" s="0"/>
      <c r="M1353" s="0"/>
      <c r="N1353" s="0"/>
      <c r="P1353" s="0"/>
      <c r="T1353" s="162" t="n">
        <f aca="false">SUM(H1353:S1353)</f>
        <v>4</v>
      </c>
      <c r="U1353" s="164" t="str">
        <f aca="false">CONCATENATE(D1353,G1353)</f>
        <v>38101CRIAÇÃO DA DELEGACIA ESPECIALIZADA DE CRIMES CONTRA A PESSOA COM DEFICIÊNCIA</v>
      </c>
      <c r="V1353" s="162" t="e">
        <f aca="false">VLOOKUP(U1353,PRODUTOS!N:O,2,0)</f>
        <v>#N/A</v>
      </c>
      <c r="W1353" s="162" t="e">
        <f aca="false">VLOOKUP(U1353,PRODUTOS!N:Q,3,0)</f>
        <v>#N/A</v>
      </c>
      <c r="X1353" s="162" t="e">
        <f aca="false">VLOOKUP(U1353,PRODUTOS!N:Q,4,0)</f>
        <v>#N/A</v>
      </c>
      <c r="Y1353" s="165" t="e">
        <f aca="false">X1353/T1353</f>
        <v>#N/A</v>
      </c>
      <c r="Z1353" s="162"/>
      <c r="AA1353" s="162"/>
      <c r="AB1353" s="162"/>
    </row>
    <row r="1354" customFormat="false" ht="15" hidden="false" customHeight="false" outlineLevel="0" collapsed="false">
      <c r="A1354" s="43" t="n">
        <v>5</v>
      </c>
      <c r="B1354" s="1" t="s">
        <v>2420</v>
      </c>
      <c r="C1354" s="1" t="n">
        <v>2639</v>
      </c>
      <c r="D1354" s="1" t="n">
        <v>38101</v>
      </c>
      <c r="E1354" s="114" t="s">
        <v>2364</v>
      </c>
      <c r="F1354" s="162" t="n">
        <v>7300000</v>
      </c>
      <c r="G1354" s="0" t="s">
        <v>3730</v>
      </c>
      <c r="H1354" s="163" t="n">
        <v>11</v>
      </c>
      <c r="I1354" s="162"/>
      <c r="J1354" s="0"/>
      <c r="K1354" s="0"/>
      <c r="L1354" s="0"/>
      <c r="M1354" s="0"/>
      <c r="N1354" s="0"/>
      <c r="P1354" s="0"/>
      <c r="T1354" s="162" t="n">
        <f aca="false">SUM(H1354:S1354)</f>
        <v>11</v>
      </c>
      <c r="U1354" s="164" t="str">
        <f aca="false">CONCATENATE(D1354,G1354)</f>
        <v>38101IMPLANTAÇÃO DE NÚCLEOS INTERDISCIPLINARES DE TECNOLOGIA ASSISTIVA EM UNIDADES DE PESQUISA NAS UNIVERSIDADES DE ENSINO DO PIAUÍ</v>
      </c>
      <c r="V1354" s="162" t="e">
        <f aca="false">VLOOKUP(U1354,PRODUTOS!N:O,2,0)</f>
        <v>#N/A</v>
      </c>
      <c r="W1354" s="162" t="e">
        <f aca="false">VLOOKUP(U1354,PRODUTOS!N:Q,3,0)</f>
        <v>#N/A</v>
      </c>
      <c r="X1354" s="162" t="e">
        <f aca="false">VLOOKUP(U1354,PRODUTOS!N:Q,4,0)</f>
        <v>#N/A</v>
      </c>
      <c r="Y1354" s="165" t="e">
        <f aca="false">X1354/T1354</f>
        <v>#N/A</v>
      </c>
      <c r="Z1354" s="162"/>
      <c r="AA1354" s="162"/>
      <c r="AB1354" s="162"/>
    </row>
    <row r="1355" customFormat="false" ht="15" hidden="false" customHeight="false" outlineLevel="0" collapsed="false">
      <c r="A1355" s="43" t="n">
        <v>5</v>
      </c>
      <c r="B1355" s="1" t="s">
        <v>2406</v>
      </c>
      <c r="C1355" s="1" t="n">
        <v>2611</v>
      </c>
      <c r="D1355" s="1" t="n">
        <v>38101</v>
      </c>
      <c r="E1355" s="114" t="s">
        <v>2364</v>
      </c>
      <c r="F1355" s="162" t="n">
        <v>3150000</v>
      </c>
      <c r="G1355" s="0" t="s">
        <v>3731</v>
      </c>
      <c r="H1355" s="163" t="n">
        <v>11</v>
      </c>
      <c r="I1355" s="162"/>
      <c r="J1355" s="0"/>
      <c r="K1355" s="0"/>
      <c r="L1355" s="0"/>
      <c r="M1355" s="0"/>
      <c r="N1355" s="0"/>
      <c r="P1355" s="0"/>
      <c r="T1355" s="162" t="n">
        <f aca="false">SUM(H1355:S1355)</f>
        <v>11</v>
      </c>
      <c r="U1355" s="164" t="str">
        <f aca="false">CONCATENATE(D1355,G1355)</f>
        <v>38101REALIZAÇÃO DE FESTIVAIS PARADESPORTIVOS COM O PROGRAMA DE DESENVOLVIMENTO DO ESPORTE ESCOLAR COM A PARTICIPAÇÃO DE PROFISSIONAIS DE EDUCAÇÃO FÍSICA E ESTUDANTES COM DEFICIÊNCIA</v>
      </c>
      <c r="V1355" s="162" t="e">
        <f aca="false">VLOOKUP(U1355,PRODUTOS!N:O,2,0)</f>
        <v>#N/A</v>
      </c>
      <c r="W1355" s="162" t="e">
        <f aca="false">VLOOKUP(U1355,PRODUTOS!N:Q,3,0)</f>
        <v>#N/A</v>
      </c>
      <c r="X1355" s="162" t="e">
        <f aca="false">VLOOKUP(U1355,PRODUTOS!N:Q,4,0)</f>
        <v>#N/A</v>
      </c>
      <c r="Y1355" s="165" t="e">
        <f aca="false">X1355/T1355</f>
        <v>#N/A</v>
      </c>
      <c r="Z1355" s="162"/>
      <c r="AA1355" s="162"/>
      <c r="AB1355" s="162"/>
    </row>
    <row r="1356" customFormat="false" ht="15" hidden="false" customHeight="false" outlineLevel="0" collapsed="false">
      <c r="A1356" s="43" t="n">
        <v>5</v>
      </c>
      <c r="B1356" s="1" t="s">
        <v>2420</v>
      </c>
      <c r="C1356" s="1" t="n">
        <v>2639</v>
      </c>
      <c r="D1356" s="1" t="n">
        <v>38101</v>
      </c>
      <c r="E1356" s="114" t="s">
        <v>2364</v>
      </c>
      <c r="F1356" s="162" t="n">
        <v>7300000</v>
      </c>
      <c r="G1356" s="0" t="s">
        <v>3732</v>
      </c>
      <c r="H1356" s="163" t="n">
        <v>11</v>
      </c>
      <c r="I1356" s="162"/>
      <c r="J1356" s="0"/>
      <c r="K1356" s="0"/>
      <c r="L1356" s="0"/>
      <c r="M1356" s="0"/>
      <c r="N1356" s="0"/>
      <c r="P1356" s="0"/>
      <c r="T1356" s="162" t="n">
        <f aca="false">SUM(H1356:S1356)</f>
        <v>11</v>
      </c>
      <c r="U1356" s="164" t="str">
        <f aca="false">CONCATENATE(D1356,G1356)</f>
        <v>38101CAPACITAÇÕES SOBRE DEFICIÊNCIAS E INCLUSÃO SOCIAL PARA ADOLESCENTES PRIVADOS E RESTRITOS DE LIBERDADE E FUNCIONÁRIOS DAS UNIDADES SOCIOEDUCATIVAS E INTERNAÇÃO NO ESTADO</v>
      </c>
      <c r="V1356" s="162" t="e">
        <f aca="false">VLOOKUP(U1356,PRODUTOS!N:O,2,0)</f>
        <v>#N/A</v>
      </c>
      <c r="W1356" s="162" t="e">
        <f aca="false">VLOOKUP(U1356,PRODUTOS!N:Q,3,0)</f>
        <v>#N/A</v>
      </c>
      <c r="X1356" s="162" t="e">
        <f aca="false">VLOOKUP(U1356,PRODUTOS!N:Q,4,0)</f>
        <v>#N/A</v>
      </c>
      <c r="Y1356" s="165" t="e">
        <f aca="false">X1356/T1356</f>
        <v>#N/A</v>
      </c>
      <c r="Z1356" s="162"/>
      <c r="AA1356" s="162"/>
      <c r="AB1356" s="162"/>
    </row>
    <row r="1357" customFormat="false" ht="15" hidden="false" customHeight="false" outlineLevel="0" collapsed="false">
      <c r="A1357" s="43" t="n">
        <v>5</v>
      </c>
      <c r="B1357" s="1" t="s">
        <v>2420</v>
      </c>
      <c r="C1357" s="1" t="n">
        <v>2639</v>
      </c>
      <c r="D1357" s="1" t="n">
        <v>38101</v>
      </c>
      <c r="E1357" s="114" t="s">
        <v>2364</v>
      </c>
      <c r="F1357" s="162" t="n">
        <v>7300000</v>
      </c>
      <c r="G1357" s="0" t="s">
        <v>3733</v>
      </c>
      <c r="H1357" s="163" t="n">
        <v>11</v>
      </c>
      <c r="I1357" s="162"/>
      <c r="J1357" s="0"/>
      <c r="K1357" s="0"/>
      <c r="L1357" s="0"/>
      <c r="M1357" s="0"/>
      <c r="N1357" s="0"/>
      <c r="P1357" s="0"/>
      <c r="T1357" s="162" t="n">
        <f aca="false">SUM(H1357:S1357)</f>
        <v>11</v>
      </c>
      <c r="U1357" s="164" t="str">
        <f aca="false">CONCATENATE(D1357,G1357)</f>
        <v>38101IMPLANTAÇÃO DE CENTROS TECNOLÓGICOS DE CAPACITAÇÃO, GARANTINDO A INCLUSÃO DIGITAL E CAPACITAÇÃO PARA INSERÇÃO NO MERCADO DE TRABALHO, AOS ALUNOS COM DEFICIÊNCIAS</v>
      </c>
      <c r="V1357" s="162" t="e">
        <f aca="false">VLOOKUP(U1357,PRODUTOS!N:O,2,0)</f>
        <v>#N/A</v>
      </c>
      <c r="W1357" s="162" t="e">
        <f aca="false">VLOOKUP(U1357,PRODUTOS!N:Q,3,0)</f>
        <v>#N/A</v>
      </c>
      <c r="X1357" s="162" t="e">
        <f aca="false">VLOOKUP(U1357,PRODUTOS!N:Q,4,0)</f>
        <v>#N/A</v>
      </c>
      <c r="Y1357" s="165" t="e">
        <f aca="false">X1357/T1357</f>
        <v>#N/A</v>
      </c>
      <c r="Z1357" s="162"/>
      <c r="AA1357" s="162"/>
      <c r="AB1357" s="162"/>
    </row>
    <row r="1358" customFormat="false" ht="15" hidden="false" customHeight="false" outlineLevel="0" collapsed="false">
      <c r="A1358" s="43" t="n">
        <v>5</v>
      </c>
      <c r="B1358" s="1" t="s">
        <v>2420</v>
      </c>
      <c r="C1358" s="1" t="n">
        <v>2639</v>
      </c>
      <c r="D1358" s="1" t="n">
        <v>38101</v>
      </c>
      <c r="E1358" s="114" t="s">
        <v>2364</v>
      </c>
      <c r="F1358" s="162" t="n">
        <v>7300000</v>
      </c>
      <c r="G1358" s="0" t="s">
        <v>3734</v>
      </c>
      <c r="H1358" s="163" t="n">
        <v>11</v>
      </c>
      <c r="I1358" s="162"/>
      <c r="J1358" s="0"/>
      <c r="K1358" s="0"/>
      <c r="L1358" s="0"/>
      <c r="M1358" s="0"/>
      <c r="N1358" s="0"/>
      <c r="P1358" s="0"/>
      <c r="T1358" s="162" t="n">
        <f aca="false">SUM(H1358:S1358)</f>
        <v>11</v>
      </c>
      <c r="U1358" s="164" t="str">
        <f aca="false">CONCATENATE(D1358,G1358)</f>
        <v>38101IMPLANTAÇÃO E MANUTENÇAO DO NÚCLEO DE QUALIFICAÇÃO EM TECNOLOGIA ASSISTIVA</v>
      </c>
      <c r="V1358" s="162" t="e">
        <f aca="false">VLOOKUP(U1358,PRODUTOS!N:O,2,0)</f>
        <v>#N/A</v>
      </c>
      <c r="W1358" s="162" t="e">
        <f aca="false">VLOOKUP(U1358,PRODUTOS!N:Q,3,0)</f>
        <v>#N/A</v>
      </c>
      <c r="X1358" s="162" t="e">
        <f aca="false">VLOOKUP(U1358,PRODUTOS!N:Q,4,0)</f>
        <v>#N/A</v>
      </c>
      <c r="Y1358" s="165" t="e">
        <f aca="false">X1358/T1358</f>
        <v>#N/A</v>
      </c>
      <c r="Z1358" s="162"/>
      <c r="AA1358" s="162"/>
      <c r="AB1358" s="162"/>
    </row>
    <row r="1359" customFormat="false" ht="15" hidden="false" customHeight="false" outlineLevel="0" collapsed="false">
      <c r="A1359" s="43" t="n">
        <v>5</v>
      </c>
      <c r="B1359" s="1" t="s">
        <v>2406</v>
      </c>
      <c r="C1359" s="1" t="n">
        <v>2611</v>
      </c>
      <c r="D1359" s="1" t="n">
        <v>38101</v>
      </c>
      <c r="E1359" s="114" t="s">
        <v>2364</v>
      </c>
      <c r="F1359" s="162" t="n">
        <v>3150000</v>
      </c>
      <c r="G1359" s="0" t="s">
        <v>3735</v>
      </c>
      <c r="H1359" s="163" t="n">
        <v>100</v>
      </c>
      <c r="I1359" s="162"/>
      <c r="J1359" s="0"/>
      <c r="K1359" s="0"/>
      <c r="L1359" s="0"/>
      <c r="M1359" s="0"/>
      <c r="N1359" s="0"/>
      <c r="P1359" s="0"/>
      <c r="T1359" s="162" t="n">
        <f aca="false">SUM(H1359:S1359)</f>
        <v>100</v>
      </c>
      <c r="U1359" s="164" t="str">
        <f aca="false">CONCATENATE(D1359,G1359)</f>
        <v>38101AMPLIAÇÃO DO ACERVO DE OBRAS EM FORMATOS ACESSÍVEIS NAS BIBLIOTECAS PÚBLICAS</v>
      </c>
      <c r="V1359" s="162" t="e">
        <f aca="false">VLOOKUP(U1359,PRODUTOS!N:O,2,0)</f>
        <v>#N/A</v>
      </c>
      <c r="W1359" s="162" t="e">
        <f aca="false">VLOOKUP(U1359,PRODUTOS!N:Q,3,0)</f>
        <v>#N/A</v>
      </c>
      <c r="X1359" s="162" t="e">
        <f aca="false">VLOOKUP(U1359,PRODUTOS!N:Q,4,0)</f>
        <v>#N/A</v>
      </c>
      <c r="Y1359" s="165" t="e">
        <f aca="false">X1359/T1359</f>
        <v>#N/A</v>
      </c>
      <c r="Z1359" s="162"/>
      <c r="AA1359" s="162"/>
      <c r="AB1359" s="162"/>
    </row>
    <row r="1360" customFormat="false" ht="15" hidden="false" customHeight="false" outlineLevel="0" collapsed="false">
      <c r="A1360" s="43" t="n">
        <v>5</v>
      </c>
      <c r="B1360" s="1" t="s">
        <v>2406</v>
      </c>
      <c r="C1360" s="1" t="n">
        <v>2611</v>
      </c>
      <c r="D1360" s="1" t="n">
        <v>38101</v>
      </c>
      <c r="E1360" s="114" t="s">
        <v>2364</v>
      </c>
      <c r="F1360" s="162" t="n">
        <v>3150000</v>
      </c>
      <c r="G1360" s="0" t="s">
        <v>3736</v>
      </c>
      <c r="H1360" s="163" t="n">
        <v>100</v>
      </c>
      <c r="I1360" s="162"/>
      <c r="J1360" s="0"/>
      <c r="K1360" s="0"/>
      <c r="L1360" s="0"/>
      <c r="M1360" s="0"/>
      <c r="N1360" s="0"/>
      <c r="P1360" s="0"/>
      <c r="T1360" s="162" t="n">
        <f aca="false">SUM(H1360:S1360)</f>
        <v>100</v>
      </c>
      <c r="U1360" s="164" t="str">
        <f aca="false">CONCATENATE(D1360,G1360)</f>
        <v>38101AMPLIÇÃO DO ENSINO SUPERIOR EM LIBRAS NAS UNIVERSIDADES</v>
      </c>
      <c r="V1360" s="162" t="e">
        <f aca="false">VLOOKUP(U1360,PRODUTOS!N:O,2,0)</f>
        <v>#N/A</v>
      </c>
      <c r="W1360" s="162" t="e">
        <f aca="false">VLOOKUP(U1360,PRODUTOS!N:Q,3,0)</f>
        <v>#N/A</v>
      </c>
      <c r="X1360" s="162" t="e">
        <f aca="false">VLOOKUP(U1360,PRODUTOS!N:Q,4,0)</f>
        <v>#N/A</v>
      </c>
      <c r="Y1360" s="165" t="e">
        <f aca="false">X1360/T1360</f>
        <v>#N/A</v>
      </c>
      <c r="Z1360" s="162"/>
      <c r="AA1360" s="162"/>
      <c r="AB1360" s="162"/>
    </row>
    <row r="1361" customFormat="false" ht="15" hidden="false" customHeight="false" outlineLevel="0" collapsed="false">
      <c r="A1361" s="43" t="n">
        <v>5</v>
      </c>
      <c r="B1361" s="1" t="s">
        <v>2420</v>
      </c>
      <c r="C1361" s="1" t="n">
        <v>2639</v>
      </c>
      <c r="D1361" s="1" t="n">
        <v>38101</v>
      </c>
      <c r="E1361" s="114" t="s">
        <v>2364</v>
      </c>
      <c r="F1361" s="162" t="n">
        <v>7300000</v>
      </c>
      <c r="G1361" s="0" t="s">
        <v>3737</v>
      </c>
      <c r="H1361" s="163" t="n">
        <v>100</v>
      </c>
      <c r="I1361" s="162"/>
      <c r="J1361" s="0"/>
      <c r="K1361" s="0"/>
      <c r="L1361" s="0"/>
      <c r="M1361" s="0"/>
      <c r="N1361" s="0"/>
      <c r="P1361" s="0"/>
      <c r="T1361" s="162" t="n">
        <f aca="false">SUM(H1361:S1361)</f>
        <v>100</v>
      </c>
      <c r="U1361" s="164" t="str">
        <f aca="false">CONCATENATE(D1361,G1361)</f>
        <v>38101AMPLIAÇÃO DO PROGRAMA DE HABITAÇÃO DE INTERESSE SOCIAL, ADEQUANDO-O ÀS CONSTRUÇÕES PARA POSSIBILITAR ADAPTAÇÕES FUTURAS</v>
      </c>
      <c r="V1361" s="162" t="e">
        <f aca="false">VLOOKUP(U1361,PRODUTOS!N:O,2,0)</f>
        <v>#N/A</v>
      </c>
      <c r="W1361" s="162" t="e">
        <f aca="false">VLOOKUP(U1361,PRODUTOS!N:Q,3,0)</f>
        <v>#N/A</v>
      </c>
      <c r="X1361" s="162" t="e">
        <f aca="false">VLOOKUP(U1361,PRODUTOS!N:Q,4,0)</f>
        <v>#N/A</v>
      </c>
      <c r="Y1361" s="165" t="e">
        <f aca="false">X1361/T1361</f>
        <v>#N/A</v>
      </c>
      <c r="Z1361" s="162"/>
      <c r="AA1361" s="162"/>
      <c r="AB1361" s="162"/>
    </row>
    <row r="1362" customFormat="false" ht="15" hidden="false" customHeight="false" outlineLevel="0" collapsed="false">
      <c r="A1362" s="43" t="n">
        <v>5</v>
      </c>
      <c r="B1362" s="1" t="s">
        <v>2420</v>
      </c>
      <c r="C1362" s="1" t="n">
        <v>2639</v>
      </c>
      <c r="D1362" s="1" t="n">
        <v>38101</v>
      </c>
      <c r="E1362" s="114" t="s">
        <v>2364</v>
      </c>
      <c r="F1362" s="162" t="n">
        <v>7300000</v>
      </c>
      <c r="G1362" s="0" t="s">
        <v>3738</v>
      </c>
      <c r="H1362" s="163" t="n">
        <v>100</v>
      </c>
      <c r="I1362" s="162"/>
      <c r="J1362" s="0"/>
      <c r="K1362" s="0"/>
      <c r="L1362" s="0"/>
      <c r="M1362" s="0"/>
      <c r="N1362" s="0"/>
      <c r="P1362" s="0"/>
      <c r="T1362" s="162" t="n">
        <f aca="false">SUM(H1362:S1362)</f>
        <v>100</v>
      </c>
      <c r="U1362" s="164" t="str">
        <f aca="false">CONCATENATE(D1362,G1362)</f>
        <v>38101APOIO AOS MUNICÍPIOS EM INTERVENÇÕES DE INFRAESTRUTURA URBANA E RURAL, ATENDENDO ÀS NORMAS LEGAIS DE ACESSIBILIDADE PARA PESSOAS COM DEFICIÊNCIA</v>
      </c>
      <c r="V1362" s="162" t="e">
        <f aca="false">VLOOKUP(U1362,PRODUTOS!N:O,2,0)</f>
        <v>#N/A</v>
      </c>
      <c r="W1362" s="162" t="e">
        <f aca="false">VLOOKUP(U1362,PRODUTOS!N:Q,3,0)</f>
        <v>#N/A</v>
      </c>
      <c r="X1362" s="162" t="e">
        <f aca="false">VLOOKUP(U1362,PRODUTOS!N:Q,4,0)</f>
        <v>#N/A</v>
      </c>
      <c r="Y1362" s="165" t="e">
        <f aca="false">X1362/T1362</f>
        <v>#N/A</v>
      </c>
      <c r="Z1362" s="162"/>
      <c r="AA1362" s="162"/>
      <c r="AB1362" s="162"/>
    </row>
    <row r="1363" customFormat="false" ht="15" hidden="false" customHeight="false" outlineLevel="0" collapsed="false">
      <c r="A1363" s="43" t="n">
        <v>5</v>
      </c>
      <c r="B1363" s="1" t="s">
        <v>2420</v>
      </c>
      <c r="C1363" s="1" t="n">
        <v>2639</v>
      </c>
      <c r="D1363" s="1" t="n">
        <v>38101</v>
      </c>
      <c r="E1363" s="114" t="s">
        <v>2364</v>
      </c>
      <c r="F1363" s="162" t="n">
        <v>7300000</v>
      </c>
      <c r="G1363" s="0" t="s">
        <v>3739</v>
      </c>
      <c r="H1363" s="163" t="n">
        <v>100</v>
      </c>
      <c r="I1363" s="162"/>
      <c r="J1363" s="0"/>
      <c r="K1363" s="0"/>
      <c r="L1363" s="0"/>
      <c r="M1363" s="0"/>
      <c r="N1363" s="0"/>
      <c r="P1363" s="0"/>
      <c r="T1363" s="162" t="n">
        <f aca="false">SUM(H1363:S1363)</f>
        <v>100</v>
      </c>
      <c r="U1363" s="164" t="str">
        <f aca="false">CONCATENATE(D1363,G1363)</f>
        <v>38101MOBILIDADE DE PESSOAS COM DEFICIÊNCIA NAS AÇÕES URBANÍSTICAS PONTUAIS, INCLUINDO COMO ITEM FINANCIÁVEL NA URBANIZAÇÃO DE TERRENOS</v>
      </c>
      <c r="V1363" s="162" t="e">
        <f aca="false">VLOOKUP(U1363,PRODUTOS!N:O,2,0)</f>
        <v>#N/A</v>
      </c>
      <c r="W1363" s="162" t="e">
        <f aca="false">VLOOKUP(U1363,PRODUTOS!N:Q,3,0)</f>
        <v>#N/A</v>
      </c>
      <c r="X1363" s="162" t="e">
        <f aca="false">VLOOKUP(U1363,PRODUTOS!N:Q,4,0)</f>
        <v>#N/A</v>
      </c>
      <c r="Y1363" s="165" t="e">
        <f aca="false">X1363/T1363</f>
        <v>#N/A</v>
      </c>
      <c r="Z1363" s="162"/>
      <c r="AA1363" s="162"/>
      <c r="AB1363" s="162"/>
    </row>
    <row r="1364" customFormat="false" ht="15" hidden="false" customHeight="false" outlineLevel="0" collapsed="false">
      <c r="A1364" s="43" t="n">
        <v>5</v>
      </c>
      <c r="B1364" s="1" t="s">
        <v>2406</v>
      </c>
      <c r="C1364" s="1" t="n">
        <v>2611</v>
      </c>
      <c r="D1364" s="1" t="n">
        <v>38101</v>
      </c>
      <c r="E1364" s="114" t="s">
        <v>2364</v>
      </c>
      <c r="F1364" s="162" t="n">
        <v>3150000</v>
      </c>
      <c r="G1364" s="0" t="s">
        <v>3740</v>
      </c>
      <c r="H1364" s="163" t="n">
        <v>224</v>
      </c>
      <c r="I1364" s="162"/>
      <c r="J1364" s="0"/>
      <c r="K1364" s="0"/>
      <c r="L1364" s="0"/>
      <c r="M1364" s="0"/>
      <c r="N1364" s="0"/>
      <c r="P1364" s="0"/>
      <c r="T1364" s="162" t="n">
        <f aca="false">SUM(H1364:S1364)</f>
        <v>224</v>
      </c>
      <c r="U1364" s="164" t="str">
        <f aca="false">CONCATENATE(D1364,G1364)</f>
        <v>38101INCENTIV0 AO GOSTO PELA LEITURA POR MEIO DA NARRAÇÃO E LEITURA DE HISTÓRIAS PARA PESSOAS COM DEFICIÊNCIA VISUAL</v>
      </c>
      <c r="V1364" s="162" t="e">
        <f aca="false">VLOOKUP(U1364,PRODUTOS!N:O,2,0)</f>
        <v>#N/A</v>
      </c>
      <c r="W1364" s="162" t="e">
        <f aca="false">VLOOKUP(U1364,PRODUTOS!N:Q,3,0)</f>
        <v>#N/A</v>
      </c>
      <c r="X1364" s="162" t="e">
        <f aca="false">VLOOKUP(U1364,PRODUTOS!N:Q,4,0)</f>
        <v>#N/A</v>
      </c>
      <c r="Y1364" s="165" t="e">
        <f aca="false">X1364/T1364</f>
        <v>#N/A</v>
      </c>
      <c r="Z1364" s="162"/>
      <c r="AA1364" s="162"/>
      <c r="AB1364" s="162"/>
    </row>
    <row r="1365" customFormat="false" ht="15" hidden="false" customHeight="false" outlineLevel="0" collapsed="false">
      <c r="A1365" s="43" t="n">
        <v>5</v>
      </c>
      <c r="B1365" s="1" t="s">
        <v>2389</v>
      </c>
      <c r="C1365" s="1" t="n">
        <v>2598</v>
      </c>
      <c r="D1365" s="1" t="n">
        <v>38101</v>
      </c>
      <c r="E1365" s="114" t="s">
        <v>2364</v>
      </c>
      <c r="F1365" s="162" t="n">
        <v>800000</v>
      </c>
      <c r="G1365" s="0" t="s">
        <v>2394</v>
      </c>
      <c r="H1365" s="163" t="n">
        <v>224</v>
      </c>
      <c r="I1365" s="162"/>
      <c r="J1365" s="0"/>
      <c r="K1365" s="0"/>
      <c r="L1365" s="0"/>
      <c r="M1365" s="0"/>
      <c r="N1365" s="0"/>
      <c r="P1365" s="0"/>
      <c r="T1365" s="162" t="n">
        <f aca="false">SUM(H1365:S1365)</f>
        <v>224</v>
      </c>
      <c r="U1365" s="164" t="str">
        <f aca="false">CONCATENATE(D1365,G1365)</f>
        <v>38101MONITORAMENTO E ASSESSORAMENTO DOS MUNICÍPIOS PARA IMPLEMENTAÇÃO DE UNIDADES DOS CENTROS DE REFERÊNCIA ESPECIALIZADO DE ASSISTÊNCIA SOCIAL - CREAS</v>
      </c>
      <c r="V1365" s="162" t="str">
        <f aca="false">VLOOKUP(U1365,PRODUTOS!N:O,2,0)</f>
        <v>MONITORAMENTO E ASSESSORAMENTO DOS MUNICÍPIOS PARA IMPLEMENTAÇÃO DE UNIDADES DOS CENTROS DE REFERÊNCIA ESPECIALIZADO DE ASSISTÊNCIA SOCIAL - CREAS</v>
      </c>
      <c r="W1365" s="162" t="str">
        <f aca="false">VLOOKUP(U1365,PRODUTOS!N:Q,3,0)</f>
        <v>MUNICÍPIOS</v>
      </c>
      <c r="X1365" s="162" t="n">
        <f aca="false">VLOOKUP(U1365,PRODUTOS!N:Q,4,0)</f>
        <v>20</v>
      </c>
      <c r="Y1365" s="165" t="n">
        <f aca="false">X1365/T1365</f>
        <v>0.0892857142857143</v>
      </c>
      <c r="Z1365" s="162"/>
      <c r="AA1365" s="162"/>
      <c r="AB1365" s="162"/>
    </row>
    <row r="1366" customFormat="false" ht="15" hidden="false" customHeight="false" outlineLevel="0" collapsed="false">
      <c r="A1366" s="43" t="n">
        <v>5</v>
      </c>
      <c r="B1366" s="1" t="s">
        <v>2406</v>
      </c>
      <c r="C1366" s="1" t="n">
        <v>2611</v>
      </c>
      <c r="D1366" s="1" t="n">
        <v>38101</v>
      </c>
      <c r="E1366" s="114" t="s">
        <v>2364</v>
      </c>
      <c r="F1366" s="162" t="n">
        <v>3150000</v>
      </c>
      <c r="G1366" s="0" t="s">
        <v>2408</v>
      </c>
      <c r="H1366" s="163" t="n">
        <v>224</v>
      </c>
      <c r="I1366" s="162"/>
      <c r="J1366" s="0"/>
      <c r="K1366" s="0"/>
      <c r="L1366" s="0"/>
      <c r="M1366" s="0"/>
      <c r="N1366" s="0"/>
      <c r="P1366" s="0"/>
      <c r="T1366" s="162" t="n">
        <f aca="false">SUM(H1366:S1366)</f>
        <v>224</v>
      </c>
      <c r="U1366" s="164" t="str">
        <f aca="false">CONCATENATE(D1366,G1366)</f>
        <v>38101ACESSO À INTERNET, POR MEIO DE COMPUTADORES COM SINTETIZADOR DE VOZ (JAWS) PARA AS PESSOAS CEGAS; AMPLIADOR DE TELA (MAGIC) E LUPA ELETRÔNICA PARA LEITORES COM BAIXA VISÃO, TRANSCRIÇÃO DE LIVROS E TEXTOS DO ACERVO EM BRAILLE E GRAVAÇÃO EM ÁUDIO DE LIVROS, TEXTOS E APOSTILAS DAS BIBLIOTECAS</v>
      </c>
      <c r="V1366" s="162" t="str">
        <f aca="false">VLOOKUP(U1366,PRODUTOS!N:O,2,0)</f>
        <v>ACESSO À INTERNET, POR MEIO DE COMPUTADORES COM SINTETIZADOR DE VOZ (JAWS) PARA AS PESSOAS CEGAS; AMPLIADOR DE TELA (MAGIC) E LUPA ELETRÔNICA PARA LEITORES COM BAIXA VISÃO, TRANSCRIÇÃO DE LIVROS E TEXTOS DO ACERVO EM BRAILLE E GRAVAÇÃO EM ÁUDIO DE LIVROS, TEXTOS E APOSTILAS DAS BIBLIOTECAS</v>
      </c>
      <c r="W1366" s="162" t="str">
        <f aca="false">VLOOKUP(U1366,PRODUTOS!N:Q,3,0)</f>
        <v>MUNICÍPIOS</v>
      </c>
      <c r="X1366" s="162" t="n">
        <f aca="false">VLOOKUP(U1366,PRODUTOS!N:Q,4,0)</f>
        <v>50</v>
      </c>
      <c r="Y1366" s="165" t="n">
        <f aca="false">X1366/T1366</f>
        <v>0.223214285714286</v>
      </c>
      <c r="Z1366" s="162"/>
      <c r="AA1366" s="162"/>
      <c r="AB1366" s="162"/>
    </row>
    <row r="1367" customFormat="false" ht="15" hidden="false" customHeight="false" outlineLevel="0" collapsed="false">
      <c r="A1367" s="43" t="n">
        <v>5</v>
      </c>
      <c r="B1367" s="1" t="s">
        <v>2406</v>
      </c>
      <c r="C1367" s="1" t="n">
        <v>2611</v>
      </c>
      <c r="D1367" s="1" t="n">
        <v>38101</v>
      </c>
      <c r="E1367" s="114" t="s">
        <v>2364</v>
      </c>
      <c r="F1367" s="162" t="n">
        <v>3150000</v>
      </c>
      <c r="G1367" s="0" t="s">
        <v>3741</v>
      </c>
      <c r="H1367" s="163" t="n">
        <v>224</v>
      </c>
      <c r="I1367" s="162"/>
      <c r="J1367" s="0"/>
      <c r="K1367" s="0"/>
      <c r="L1367" s="0"/>
      <c r="M1367" s="0"/>
      <c r="N1367" s="0"/>
      <c r="P1367" s="0"/>
      <c r="T1367" s="162" t="n">
        <f aca="false">SUM(H1367:S1367)</f>
        <v>224</v>
      </c>
      <c r="U1367" s="164" t="str">
        <f aca="false">CONCATENATE(D1367,G1367)</f>
        <v>38101KITS ACESSÍVEIS PARA ALUNOS COM CEGUEIRA, BAIXA VISÃO, DISFUNÇÃO NEUROMOTORA E AUTISMO</v>
      </c>
      <c r="V1367" s="162" t="e">
        <f aca="false">VLOOKUP(U1367,PRODUTOS!N:O,2,0)</f>
        <v>#N/A</v>
      </c>
      <c r="W1367" s="162" t="e">
        <f aca="false">VLOOKUP(U1367,PRODUTOS!N:Q,3,0)</f>
        <v>#N/A</v>
      </c>
      <c r="X1367" s="162" t="e">
        <f aca="false">VLOOKUP(U1367,PRODUTOS!N:Q,4,0)</f>
        <v>#N/A</v>
      </c>
      <c r="Y1367" s="165" t="e">
        <f aca="false">X1367/T1367</f>
        <v>#N/A</v>
      </c>
      <c r="Z1367" s="162"/>
      <c r="AA1367" s="162"/>
      <c r="AB1367" s="162"/>
    </row>
    <row r="1368" customFormat="false" ht="15" hidden="false" customHeight="false" outlineLevel="0" collapsed="false">
      <c r="A1368" s="43" t="n">
        <v>5</v>
      </c>
      <c r="B1368" s="1" t="s">
        <v>2406</v>
      </c>
      <c r="C1368" s="1" t="n">
        <v>2611</v>
      </c>
      <c r="D1368" s="1" t="n">
        <v>38101</v>
      </c>
      <c r="E1368" s="114" t="s">
        <v>2364</v>
      </c>
      <c r="F1368" s="162" t="n">
        <v>3150000</v>
      </c>
      <c r="G1368" s="0" t="s">
        <v>3742</v>
      </c>
      <c r="H1368" s="163" t="n">
        <v>224</v>
      </c>
      <c r="I1368" s="162"/>
      <c r="J1368" s="0"/>
      <c r="K1368" s="0"/>
      <c r="L1368" s="0"/>
      <c r="M1368" s="0"/>
      <c r="N1368" s="0"/>
      <c r="P1368" s="0"/>
      <c r="T1368" s="162" t="n">
        <f aca="false">SUM(H1368:S1368)</f>
        <v>224</v>
      </c>
      <c r="U1368" s="164" t="str">
        <f aca="false">CONCATENATE(D1368,G1368)</f>
        <v>38101OFERTA DE MATERIAL DE TEXTOS LITERÁRIOS, ORIENTAÇÃO PARA ACESSO À INTERNET E PARA A UTILIZAÇÃO DE SOFTWARES ESPECÍFICOS PARA PESSOAS COM DEFICIÊNCIA VISUAL - BIBLIOTECA BRAILLE</v>
      </c>
      <c r="V1368" s="162" t="e">
        <f aca="false">VLOOKUP(U1368,PRODUTOS!N:O,2,0)</f>
        <v>#N/A</v>
      </c>
      <c r="W1368" s="162" t="e">
        <f aca="false">VLOOKUP(U1368,PRODUTOS!N:Q,3,0)</f>
        <v>#N/A</v>
      </c>
      <c r="X1368" s="162" t="e">
        <f aca="false">VLOOKUP(U1368,PRODUTOS!N:Q,4,0)</f>
        <v>#N/A</v>
      </c>
      <c r="Y1368" s="165" t="e">
        <f aca="false">X1368/T1368</f>
        <v>#N/A</v>
      </c>
      <c r="Z1368" s="162"/>
      <c r="AA1368" s="162"/>
      <c r="AB1368" s="162"/>
    </row>
    <row r="1369" customFormat="false" ht="15" hidden="false" customHeight="false" outlineLevel="0" collapsed="false">
      <c r="A1369" s="43" t="n">
        <v>5</v>
      </c>
      <c r="B1369" s="1" t="s">
        <v>2406</v>
      </c>
      <c r="C1369" s="1" t="n">
        <v>2611</v>
      </c>
      <c r="D1369" s="1" t="n">
        <v>38101</v>
      </c>
      <c r="E1369" s="114" t="s">
        <v>2364</v>
      </c>
      <c r="F1369" s="162" t="n">
        <v>3150000</v>
      </c>
      <c r="G1369" s="0" t="s">
        <v>3743</v>
      </c>
      <c r="H1369" s="163" t="n">
        <v>224</v>
      </c>
      <c r="I1369" s="162"/>
      <c r="J1369" s="0"/>
      <c r="K1369" s="0"/>
      <c r="L1369" s="0"/>
      <c r="M1369" s="0"/>
      <c r="N1369" s="0"/>
      <c r="P1369" s="0"/>
      <c r="T1369" s="162" t="n">
        <f aca="false">SUM(H1369:S1369)</f>
        <v>224</v>
      </c>
      <c r="U1369" s="164" t="str">
        <f aca="false">CONCATENATE(D1369,G1369)</f>
        <v>38101PARTICIPAÇÃO DAS AÇÕES INTERSETORIAIS DE FORMAÇÃO DOS GESTORES MUNICIPAIS PARA ADESÃO E DESENVOLVIMENTO DO PROGRAMA BPC NA ESCOLA</v>
      </c>
      <c r="V1369" s="162" t="e">
        <f aca="false">VLOOKUP(U1369,PRODUTOS!N:O,2,0)</f>
        <v>#N/A</v>
      </c>
      <c r="W1369" s="162" t="e">
        <f aca="false">VLOOKUP(U1369,PRODUTOS!N:Q,3,0)</f>
        <v>#N/A</v>
      </c>
      <c r="X1369" s="162" t="e">
        <f aca="false">VLOOKUP(U1369,PRODUTOS!N:Q,4,0)</f>
        <v>#N/A</v>
      </c>
      <c r="Y1369" s="165" t="e">
        <f aca="false">X1369/T1369</f>
        <v>#N/A</v>
      </c>
      <c r="Z1369" s="162"/>
      <c r="AA1369" s="162"/>
      <c r="AB1369" s="162"/>
    </row>
    <row r="1370" customFormat="false" ht="15" hidden="false" customHeight="false" outlineLevel="0" collapsed="false">
      <c r="A1370" s="43" t="n">
        <v>5</v>
      </c>
      <c r="B1370" s="1" t="s">
        <v>2406</v>
      </c>
      <c r="C1370" s="1" t="n">
        <v>2611</v>
      </c>
      <c r="D1370" s="1" t="n">
        <v>38101</v>
      </c>
      <c r="E1370" s="114" t="s">
        <v>2364</v>
      </c>
      <c r="F1370" s="162" t="n">
        <v>3150000</v>
      </c>
      <c r="G1370" s="0" t="s">
        <v>3744</v>
      </c>
      <c r="H1370" s="163" t="n">
        <v>224</v>
      </c>
      <c r="I1370" s="162"/>
      <c r="J1370" s="0"/>
      <c r="K1370" s="0"/>
      <c r="L1370" s="0"/>
      <c r="M1370" s="0"/>
      <c r="N1370" s="0"/>
      <c r="P1370" s="0"/>
      <c r="T1370" s="162" t="n">
        <f aca="false">SUM(H1370:S1370)</f>
        <v>224</v>
      </c>
      <c r="U1370" s="164" t="str">
        <f aca="false">CONCATENATE(D1370,G1370)</f>
        <v>38101PARTICIPAÇÃO DOS ALUNOS COM DEFICIÊNCIA NOS JOGOS ESCOLARES NACIONAL</v>
      </c>
      <c r="V1370" s="162" t="e">
        <f aca="false">VLOOKUP(U1370,PRODUTOS!N:O,2,0)</f>
        <v>#N/A</v>
      </c>
      <c r="W1370" s="162" t="e">
        <f aca="false">VLOOKUP(U1370,PRODUTOS!N:Q,3,0)</f>
        <v>#N/A</v>
      </c>
      <c r="X1370" s="162" t="e">
        <f aca="false">VLOOKUP(U1370,PRODUTOS!N:Q,4,0)</f>
        <v>#N/A</v>
      </c>
      <c r="Y1370" s="165" t="e">
        <f aca="false">X1370/T1370</f>
        <v>#N/A</v>
      </c>
      <c r="Z1370" s="162"/>
      <c r="AA1370" s="162"/>
      <c r="AB1370" s="162"/>
    </row>
    <row r="1371" customFormat="false" ht="15" hidden="false" customHeight="false" outlineLevel="0" collapsed="false">
      <c r="A1371" s="43" t="n">
        <v>5</v>
      </c>
      <c r="B1371" s="1" t="s">
        <v>2406</v>
      </c>
      <c r="C1371" s="1" t="n">
        <v>2611</v>
      </c>
      <c r="D1371" s="1" t="n">
        <v>38101</v>
      </c>
      <c r="E1371" s="114" t="s">
        <v>2364</v>
      </c>
      <c r="F1371" s="162" t="n">
        <v>3150000</v>
      </c>
      <c r="G1371" s="0" t="s">
        <v>3745</v>
      </c>
      <c r="H1371" s="163" t="n">
        <v>224</v>
      </c>
      <c r="I1371" s="162"/>
      <c r="J1371" s="0"/>
      <c r="K1371" s="0"/>
      <c r="L1371" s="0"/>
      <c r="M1371" s="0"/>
      <c r="N1371" s="0"/>
      <c r="P1371" s="0"/>
      <c r="T1371" s="162" t="n">
        <f aca="false">SUM(H1371:S1371)</f>
        <v>224</v>
      </c>
      <c r="U1371" s="164" t="str">
        <f aca="false">CONCATENATE(D1371,G1371)</f>
        <v>38101SERVIÇOS DE EMPRÉSTIMO E TRANSCRIÇÃO DE OBRAS NO SISTEMA BRAILLE DISPONIBILIZADOS</v>
      </c>
      <c r="V1371" s="162" t="e">
        <f aca="false">VLOOKUP(U1371,PRODUTOS!N:O,2,0)</f>
        <v>#N/A</v>
      </c>
      <c r="W1371" s="162" t="e">
        <f aca="false">VLOOKUP(U1371,PRODUTOS!N:Q,3,0)</f>
        <v>#N/A</v>
      </c>
      <c r="X1371" s="162" t="e">
        <f aca="false">VLOOKUP(U1371,PRODUTOS!N:Q,4,0)</f>
        <v>#N/A</v>
      </c>
      <c r="Y1371" s="165" t="e">
        <f aca="false">X1371/T1371</f>
        <v>#N/A</v>
      </c>
      <c r="Z1371" s="162"/>
      <c r="AA1371" s="162"/>
      <c r="AB1371" s="162"/>
    </row>
    <row r="1372" customFormat="false" ht="15" hidden="false" customHeight="false" outlineLevel="0" collapsed="false">
      <c r="A1372" s="43" t="n">
        <v>5</v>
      </c>
      <c r="B1372" s="1" t="s">
        <v>2420</v>
      </c>
      <c r="C1372" s="1" t="n">
        <v>2639</v>
      </c>
      <c r="D1372" s="1" t="n">
        <v>38101</v>
      </c>
      <c r="E1372" s="114" t="s">
        <v>2364</v>
      </c>
      <c r="F1372" s="162" t="n">
        <v>7300000</v>
      </c>
      <c r="G1372" s="0" t="s">
        <v>3746</v>
      </c>
      <c r="H1372" s="163" t="n">
        <v>224</v>
      </c>
      <c r="I1372" s="162"/>
      <c r="J1372" s="0"/>
      <c r="K1372" s="0"/>
      <c r="L1372" s="0"/>
      <c r="M1372" s="0"/>
      <c r="N1372" s="0"/>
      <c r="P1372" s="0"/>
      <c r="T1372" s="162" t="n">
        <f aca="false">SUM(H1372:S1372)</f>
        <v>224</v>
      </c>
      <c r="U1372" s="164" t="str">
        <f aca="false">CONCATENATE(D1372,G1372)</f>
        <v>38101ORIENTAÇÃO À PESSOA COM DEFICIÊNCIA SOBRE O PROCESSO DE HABILITAÇÃO E AQUISIÇÃO DO VEÍCULO ADAPTADO QUANDO POSSÍVEL</v>
      </c>
      <c r="V1372" s="162" t="e">
        <f aca="false">VLOOKUP(U1372,PRODUTOS!N:O,2,0)</f>
        <v>#N/A</v>
      </c>
      <c r="W1372" s="162" t="e">
        <f aca="false">VLOOKUP(U1372,PRODUTOS!N:Q,3,0)</f>
        <v>#N/A</v>
      </c>
      <c r="X1372" s="162" t="e">
        <f aca="false">VLOOKUP(U1372,PRODUTOS!N:Q,4,0)</f>
        <v>#N/A</v>
      </c>
      <c r="Y1372" s="165" t="e">
        <f aca="false">X1372/T1372</f>
        <v>#N/A</v>
      </c>
      <c r="Z1372" s="162"/>
      <c r="AA1372" s="162"/>
      <c r="AB1372" s="162"/>
    </row>
    <row r="1373" customFormat="false" ht="15" hidden="false" customHeight="false" outlineLevel="0" collapsed="false">
      <c r="A1373" s="43" t="n">
        <v>5</v>
      </c>
      <c r="B1373" s="1" t="s">
        <v>2420</v>
      </c>
      <c r="C1373" s="1" t="n">
        <v>2639</v>
      </c>
      <c r="D1373" s="1" t="n">
        <v>38101</v>
      </c>
      <c r="E1373" s="114" t="s">
        <v>2364</v>
      </c>
      <c r="F1373" s="162" t="n">
        <v>7300000</v>
      </c>
      <c r="G1373" s="0" t="s">
        <v>3747</v>
      </c>
      <c r="H1373" s="163" t="n">
        <v>224</v>
      </c>
      <c r="I1373" s="162"/>
      <c r="J1373" s="0"/>
      <c r="K1373" s="0"/>
      <c r="L1373" s="0"/>
      <c r="M1373" s="0"/>
      <c r="N1373" s="0"/>
      <c r="P1373" s="0"/>
      <c r="T1373" s="162" t="n">
        <f aca="false">SUM(H1373:S1373)</f>
        <v>224</v>
      </c>
      <c r="U1373" s="164" t="str">
        <f aca="false">CONCATENATE(D1373,G1373)</f>
        <v>38101PUBLICAÇÃO EM BRAILLE DA LEI MARIA DA PENHA, COM DISTRIBUIÇÃO PARA BIBLIOTECAS PÚBLICAS, UNIVERSIDADES E ENTIDADES COM FOCO NA MULHER COM DEFICIÊNCIA</v>
      </c>
      <c r="V1373" s="162" t="e">
        <f aca="false">VLOOKUP(U1373,PRODUTOS!N:O,2,0)</f>
        <v>#N/A</v>
      </c>
      <c r="W1373" s="162" t="e">
        <f aca="false">VLOOKUP(U1373,PRODUTOS!N:Q,3,0)</f>
        <v>#N/A</v>
      </c>
      <c r="X1373" s="162" t="e">
        <f aca="false">VLOOKUP(U1373,PRODUTOS!N:Q,4,0)</f>
        <v>#N/A</v>
      </c>
      <c r="Y1373" s="165" t="e">
        <f aca="false">X1373/T1373</f>
        <v>#N/A</v>
      </c>
      <c r="Z1373" s="162"/>
      <c r="AA1373" s="162"/>
      <c r="AB1373" s="162"/>
    </row>
    <row r="1374" customFormat="false" ht="15" hidden="false" customHeight="false" outlineLevel="0" collapsed="false">
      <c r="A1374" s="43" t="n">
        <v>5</v>
      </c>
      <c r="B1374" s="1" t="s">
        <v>2420</v>
      </c>
      <c r="C1374" s="1" t="n">
        <v>2639</v>
      </c>
      <c r="D1374" s="1" t="n">
        <v>38101</v>
      </c>
      <c r="E1374" s="114" t="s">
        <v>2364</v>
      </c>
      <c r="F1374" s="162" t="n">
        <v>7300000</v>
      </c>
      <c r="G1374" s="0" t="s">
        <v>3748</v>
      </c>
      <c r="H1374" s="163" t="n">
        <v>224</v>
      </c>
      <c r="I1374" s="162"/>
      <c r="J1374" s="0"/>
      <c r="K1374" s="0"/>
      <c r="L1374" s="0"/>
      <c r="M1374" s="0"/>
      <c r="N1374" s="0"/>
      <c r="P1374" s="0"/>
      <c r="T1374" s="162" t="n">
        <f aca="false">SUM(H1374:S1374)</f>
        <v>224</v>
      </c>
      <c r="U1374" s="164" t="str">
        <f aca="false">CONCATENATE(D1374,G1374)</f>
        <v>38101SENSIBILIZAÇÃO DAS FAMÍLIAS DOS ADOLESCENTES EM CUMPRIMENTO DE MEDIDA DE INTERNAÇÃO NO ESTADO SOBRE AS DIVERSAS FORMAS DE DEFICIÊNCIA ENCONTRADAS E A REDE DE ATENDIMENTO</v>
      </c>
      <c r="V1374" s="162" t="e">
        <f aca="false">VLOOKUP(U1374,PRODUTOS!N:O,2,0)</f>
        <v>#N/A</v>
      </c>
      <c r="W1374" s="162" t="e">
        <f aca="false">VLOOKUP(U1374,PRODUTOS!N:Q,3,0)</f>
        <v>#N/A</v>
      </c>
      <c r="X1374" s="162" t="e">
        <f aca="false">VLOOKUP(U1374,PRODUTOS!N:Q,4,0)</f>
        <v>#N/A</v>
      </c>
      <c r="Y1374" s="165" t="e">
        <f aca="false">X1374/T1374</f>
        <v>#N/A</v>
      </c>
      <c r="Z1374" s="162"/>
      <c r="AA1374" s="162"/>
      <c r="AB1374" s="162"/>
    </row>
    <row r="1375" customFormat="false" ht="15" hidden="false" customHeight="false" outlineLevel="0" collapsed="false">
      <c r="A1375" s="43" t="n">
        <v>5</v>
      </c>
      <c r="B1375" s="1" t="s">
        <v>2395</v>
      </c>
      <c r="C1375" s="1" t="n">
        <v>2646</v>
      </c>
      <c r="D1375" s="1" t="n">
        <v>38101</v>
      </c>
      <c r="E1375" s="114" t="s">
        <v>2364</v>
      </c>
      <c r="F1375" s="162" t="n">
        <v>1880000</v>
      </c>
      <c r="G1375" s="0" t="s">
        <v>2396</v>
      </c>
      <c r="H1375" s="163" t="n">
        <v>224</v>
      </c>
      <c r="I1375" s="162"/>
      <c r="J1375" s="0"/>
      <c r="K1375" s="0"/>
      <c r="L1375" s="0"/>
      <c r="M1375" s="0"/>
      <c r="N1375" s="0"/>
      <c r="P1375" s="0"/>
      <c r="T1375" s="162" t="n">
        <f aca="false">SUM(H1375:S1375)</f>
        <v>224</v>
      </c>
      <c r="U1375" s="164" t="str">
        <f aca="false">CONCATENATE(D1375,G1375)</f>
        <v>38101ACESSO E ACESSIBILIDADE À INFORMAÇÃO E COMUNICAÇÃO NOS EVENTOS CULTURAIS, ESPORTIVOS, RELIGIOSOS, ARTÍSTICOS, TURÍSTICOS E DE LAZER, PROMOVENDO E INCENTIVANDO A PARTICIPAÇÃO EM ATIVIDADES ESPORTIVAS, CONCURSOS DE PRÊMIOS NO CAMPO DAS ARTES, LETRAS, REPRESENTAÇÕES ARTÍSTICAS, COMUNS EM TODOS OS NÍVEIS, DISPONIBILIZANDO OS RECURSOS NECESSÁRIOS COMO: INTÉRPRETE DE LÍNGUA BRASILEIRA DE SINAIS (LIBRAS) MATERIAIS EM BRAILE E EM FONTE AMPLIADA</v>
      </c>
      <c r="V1375" s="162" t="str">
        <f aca="false">VLOOKUP(U1375,PRODUTOS!N:O,2,0)</f>
        <v>ACESSO E ACESSIBILIDADE À INFORMAÇÃO E COMUNICAÇÃO NOS EVENTOS CULTURAIS, ESPORTIVOS, RELIGIOSOS, ARTÍSTICOS, TURÍSTICOS E DE LAZER, PROMOVENDO E INCENTIVANDO A PARTICIPAÇÃO EM ATIVIDADES ESPORTIVAS, CONCURSOS DE PRÊMIOS NO CAMPO DAS ARTES, LETRAS, REPRESENTAÇÕES ARTÍSTICAS, COMUNS EM TODOS OS NÍVEIS, DISPONIBILIZANDO OS RECURSOS NECESSÁRIOS COMO: INTÉRPRETE DE LÍNGUA BRASILEIRA DE SINAIS (LIBRAS) MATERIAIS EM BRAILE E EM FONTE AMPLIADA</v>
      </c>
      <c r="W1375" s="162" t="str">
        <f aca="false">VLOOKUP(U1375,PRODUTOS!N:Q,3,0)</f>
        <v>MUNICÍPIOS</v>
      </c>
      <c r="X1375" s="162" t="n">
        <f aca="false">VLOOKUP(U1375,PRODUTOS!N:Q,4,0)</f>
        <v>22</v>
      </c>
      <c r="Y1375" s="165" t="n">
        <f aca="false">X1375/T1375</f>
        <v>0.0982142857142857</v>
      </c>
      <c r="Z1375" s="162"/>
      <c r="AA1375" s="162"/>
      <c r="AB1375" s="162"/>
    </row>
    <row r="1376" customFormat="false" ht="15" hidden="false" customHeight="false" outlineLevel="0" collapsed="false">
      <c r="A1376" s="43" t="n">
        <v>5</v>
      </c>
      <c r="B1376" s="1" t="s">
        <v>2395</v>
      </c>
      <c r="C1376" s="1" t="n">
        <v>2646</v>
      </c>
      <c r="D1376" s="1" t="n">
        <v>38101</v>
      </c>
      <c r="E1376" s="114" t="s">
        <v>2364</v>
      </c>
      <c r="F1376" s="162" t="n">
        <v>1880000</v>
      </c>
      <c r="G1376" s="0" t="s">
        <v>3749</v>
      </c>
      <c r="H1376" s="163" t="n">
        <v>224</v>
      </c>
      <c r="I1376" s="162"/>
      <c r="J1376" s="0"/>
      <c r="K1376" s="0"/>
      <c r="L1376" s="0"/>
      <c r="M1376" s="0"/>
      <c r="N1376" s="0"/>
      <c r="P1376" s="0"/>
      <c r="T1376" s="162" t="n">
        <f aca="false">SUM(H1376:S1376)</f>
        <v>224</v>
      </c>
      <c r="U1376" s="164" t="str">
        <f aca="false">CONCATENATE(D1376,G1376)</f>
        <v>38101APOIO AO POSICIONAMENTO E COMERCIALIZAÇÃO DE DESTINOS E PRODUTOS TURÍSTICOS ACESSÍVEIS, NOS ÂMBITOS NACIONAL E INTERNACIONAL</v>
      </c>
      <c r="V1376" s="162" t="e">
        <f aca="false">VLOOKUP(U1376,PRODUTOS!N:O,2,0)</f>
        <v>#N/A</v>
      </c>
      <c r="W1376" s="162" t="e">
        <f aca="false">VLOOKUP(U1376,PRODUTOS!N:Q,3,0)</f>
        <v>#N/A</v>
      </c>
      <c r="X1376" s="162" t="e">
        <f aca="false">VLOOKUP(U1376,PRODUTOS!N:Q,4,0)</f>
        <v>#N/A</v>
      </c>
      <c r="Y1376" s="165" t="e">
        <f aca="false">X1376/T1376</f>
        <v>#N/A</v>
      </c>
      <c r="Z1376" s="162"/>
      <c r="AA1376" s="162"/>
      <c r="AB1376" s="162"/>
    </row>
    <row r="1377" customFormat="false" ht="15" hidden="false" customHeight="false" outlineLevel="0" collapsed="false">
      <c r="A1377" s="43" t="n">
        <v>5</v>
      </c>
      <c r="B1377" s="1" t="s">
        <v>2395</v>
      </c>
      <c r="C1377" s="1" t="n">
        <v>2646</v>
      </c>
      <c r="D1377" s="1" t="n">
        <v>38101</v>
      </c>
      <c r="E1377" s="114" t="s">
        <v>2364</v>
      </c>
      <c r="F1377" s="162" t="n">
        <v>1880000</v>
      </c>
      <c r="G1377" s="0" t="s">
        <v>2401</v>
      </c>
      <c r="H1377" s="163" t="n">
        <v>224</v>
      </c>
      <c r="I1377" s="162"/>
      <c r="J1377" s="0"/>
      <c r="K1377" s="0"/>
      <c r="L1377" s="0"/>
      <c r="M1377" s="0"/>
      <c r="N1377" s="0"/>
      <c r="P1377" s="0"/>
      <c r="T1377" s="162" t="n">
        <f aca="false">SUM(H1377:S1377)</f>
        <v>224</v>
      </c>
      <c r="U1377" s="164" t="str">
        <f aca="false">CONCATENATE(D1377,G1377)</f>
        <v>38101CUMPRIMENTO DA LEI DE ACESSIBILIDADE UNIVERSAL EM TODAS AS ATIVIDADES E EVENTOS CULTURAIS ORGANIZADAS POR EMPRESAS, ÓRGÃOS E INSTITUIÇÕES COM OFERTAS DE SERVIÇOS TURÍSTICOS COMO, POR EXEMPLO, INTERPRETAÇÃO EM LIBRAS, MATERIAL PROMOCIONAL EM BRAILLE, FONTE AMPLIADA, TECNOLOGIAS ASSISTIVAS E ACESSIBILIDADE EM LÍNGUA DE SINAIS, AUDIODESCRIÇÃO, ENTRE OUTROS</v>
      </c>
      <c r="V1377" s="162" t="str">
        <f aca="false">VLOOKUP(U1377,PRODUTOS!N:O,2,0)</f>
        <v>CUMPRIMENTO DA LEI DE ACESSIBILIDADE UNIVERSAL EM TODAS AS ATIVIDADES E EVENTOS CULTURAIS ORGANIZADAS POR EMPRESAS, ÓRGÃOS E INSTITUIÇÕES COM OFERTAS DE SERVIÇOS TURÍSTICOS COMO, POR EXEMPLO, INTERPRETAÇÃO EM LIBRAS, MATERIAL PROMOCIONAL EM BRAILLE, FONTE AMPLIADA, TECNOLOGIAS ASSISTIVAS E ACESSIBILIDADE EM LÍNGUA DE SINAIS, AUDIODESCRIÇÃO, ENTRE OUTROS</v>
      </c>
      <c r="W1377" s="162" t="str">
        <f aca="false">VLOOKUP(U1377,PRODUTOS!N:Q,3,0)</f>
        <v>MUNICÍPIOS</v>
      </c>
      <c r="X1377" s="162" t="n">
        <f aca="false">VLOOKUP(U1377,PRODUTOS!N:Q,4,0)</f>
        <v>20</v>
      </c>
      <c r="Y1377" s="165" t="n">
        <f aca="false">X1377/T1377</f>
        <v>0.0892857142857143</v>
      </c>
      <c r="Z1377" s="162"/>
      <c r="AA1377" s="162"/>
      <c r="AB1377" s="162"/>
    </row>
    <row r="1378" customFormat="false" ht="15" hidden="false" customHeight="false" outlineLevel="0" collapsed="false">
      <c r="A1378" s="43" t="n">
        <v>5</v>
      </c>
      <c r="B1378" s="1" t="s">
        <v>2395</v>
      </c>
      <c r="C1378" s="1" t="n">
        <v>2646</v>
      </c>
      <c r="D1378" s="1" t="n">
        <v>38101</v>
      </c>
      <c r="E1378" s="114" t="s">
        <v>2364</v>
      </c>
      <c r="F1378" s="162" t="n">
        <v>1880000</v>
      </c>
      <c r="G1378" s="0" t="s">
        <v>3750</v>
      </c>
      <c r="H1378" s="163" t="n">
        <v>224</v>
      </c>
      <c r="I1378" s="162"/>
      <c r="J1378" s="0"/>
      <c r="K1378" s="0"/>
      <c r="L1378" s="0"/>
      <c r="M1378" s="0"/>
      <c r="N1378" s="0"/>
      <c r="P1378" s="0"/>
      <c r="T1378" s="162" t="n">
        <f aca="false">SUM(H1378:S1378)</f>
        <v>224</v>
      </c>
      <c r="U1378" s="164" t="str">
        <f aca="false">CONCATENATE(D1378,G1378)</f>
        <v>38101DESENVOLVIMENTO DE ATIVIDADES COM FINALIDADES DE PLANEJAR, ORGANIZAR, EXECUTAR, CONTROLAR E AVALIAR AÇÕES DE SUPORTE AO DESENVOLVIMENTO ESPORTIVO DE PARATLETAS PIAUIENSES DE ALTO NÍVEL, PARA OS JOGOS PARALÍMPICOS</v>
      </c>
      <c r="V1378" s="162" t="e">
        <f aca="false">VLOOKUP(U1378,PRODUTOS!N:O,2,0)</f>
        <v>#N/A</v>
      </c>
      <c r="W1378" s="162" t="e">
        <f aca="false">VLOOKUP(U1378,PRODUTOS!N:Q,3,0)</f>
        <v>#N/A</v>
      </c>
      <c r="X1378" s="162" t="e">
        <f aca="false">VLOOKUP(U1378,PRODUTOS!N:Q,4,0)</f>
        <v>#N/A</v>
      </c>
      <c r="Y1378" s="165" t="e">
        <f aca="false">X1378/T1378</f>
        <v>#N/A</v>
      </c>
      <c r="Z1378" s="162"/>
      <c r="AA1378" s="162"/>
      <c r="AB1378" s="162"/>
    </row>
    <row r="1379" customFormat="false" ht="15" hidden="false" customHeight="false" outlineLevel="0" collapsed="false">
      <c r="A1379" s="43" t="n">
        <v>5</v>
      </c>
      <c r="B1379" s="1" t="s">
        <v>2395</v>
      </c>
      <c r="C1379" s="1" t="n">
        <v>2646</v>
      </c>
      <c r="D1379" s="1" t="n">
        <v>38101</v>
      </c>
      <c r="E1379" s="114" t="s">
        <v>2364</v>
      </c>
      <c r="F1379" s="162" t="n">
        <v>1880000</v>
      </c>
      <c r="G1379" s="0" t="s">
        <v>3751</v>
      </c>
      <c r="H1379" s="163" t="n">
        <v>224</v>
      </c>
      <c r="I1379" s="162"/>
      <c r="J1379" s="0"/>
      <c r="K1379" s="0"/>
      <c r="L1379" s="0"/>
      <c r="M1379" s="0"/>
      <c r="N1379" s="0"/>
      <c r="P1379" s="0"/>
      <c r="T1379" s="162" t="n">
        <f aca="false">SUM(H1379:S1379)</f>
        <v>224</v>
      </c>
      <c r="U1379" s="164" t="str">
        <f aca="false">CONCATENATE(D1379,G1379)</f>
        <v>38101ESTUDOS E PESQUISAS PARA APOIAR OS SETORES PÚBLICOS, PRIVADO E TERCEIRO SETOR NA ESTRUTURAÇÃO DE DESTINOS E PRODUTOS TURÍSTICOS ACESSÍVEIS CELEBRANDO A ROTA DA INCLUSÃO</v>
      </c>
      <c r="V1379" s="162" t="e">
        <f aca="false">VLOOKUP(U1379,PRODUTOS!N:O,2,0)</f>
        <v>#N/A</v>
      </c>
      <c r="W1379" s="162" t="e">
        <f aca="false">VLOOKUP(U1379,PRODUTOS!N:Q,3,0)</f>
        <v>#N/A</v>
      </c>
      <c r="X1379" s="162" t="e">
        <f aca="false">VLOOKUP(U1379,PRODUTOS!N:Q,4,0)</f>
        <v>#N/A</v>
      </c>
      <c r="Y1379" s="165" t="e">
        <f aca="false">X1379/T1379</f>
        <v>#N/A</v>
      </c>
      <c r="Z1379" s="162"/>
      <c r="AA1379" s="162"/>
      <c r="AB1379" s="162"/>
    </row>
    <row r="1380" customFormat="false" ht="15" hidden="false" customHeight="false" outlineLevel="0" collapsed="false">
      <c r="A1380" s="43" t="n">
        <v>5</v>
      </c>
      <c r="B1380" s="1" t="s">
        <v>2395</v>
      </c>
      <c r="C1380" s="1" t="n">
        <v>2646</v>
      </c>
      <c r="D1380" s="1" t="n">
        <v>38101</v>
      </c>
      <c r="E1380" s="114" t="s">
        <v>2364</v>
      </c>
      <c r="F1380" s="162" t="n">
        <v>1880000</v>
      </c>
      <c r="G1380" s="0" t="s">
        <v>3752</v>
      </c>
      <c r="H1380" s="163" t="n">
        <v>224</v>
      </c>
      <c r="I1380" s="162"/>
      <c r="J1380" s="0"/>
      <c r="K1380" s="0"/>
      <c r="L1380" s="0"/>
      <c r="M1380" s="0"/>
      <c r="N1380" s="0"/>
      <c r="P1380" s="0"/>
      <c r="T1380" s="162" t="n">
        <f aca="false">SUM(H1380:S1380)</f>
        <v>224</v>
      </c>
      <c r="U1380" s="164" t="str">
        <f aca="false">CONCATENATE(D1380,G1380)</f>
        <v>38101FOMENTO A CADEIA PRODUTIVA DE ESPORTE COM O PROGRAMA DE MODERNIZAÇÃO DA GESTÃO ESPORTIVA ATRAVÉS DA ACESSIBILIDADE</v>
      </c>
      <c r="V1380" s="162" t="e">
        <f aca="false">VLOOKUP(U1380,PRODUTOS!N:O,2,0)</f>
        <v>#N/A</v>
      </c>
      <c r="W1380" s="162" t="e">
        <f aca="false">VLOOKUP(U1380,PRODUTOS!N:Q,3,0)</f>
        <v>#N/A</v>
      </c>
      <c r="X1380" s="162" t="e">
        <f aca="false">VLOOKUP(U1380,PRODUTOS!N:Q,4,0)</f>
        <v>#N/A</v>
      </c>
      <c r="Y1380" s="165" t="e">
        <f aca="false">X1380/T1380</f>
        <v>#N/A</v>
      </c>
      <c r="Z1380" s="162"/>
      <c r="AA1380" s="162"/>
      <c r="AB1380" s="162"/>
    </row>
    <row r="1381" customFormat="false" ht="15" hidden="false" customHeight="false" outlineLevel="0" collapsed="false">
      <c r="A1381" s="43" t="n">
        <v>5</v>
      </c>
      <c r="B1381" s="1" t="s">
        <v>2395</v>
      </c>
      <c r="C1381" s="1" t="n">
        <v>2646</v>
      </c>
      <c r="D1381" s="1" t="n">
        <v>38101</v>
      </c>
      <c r="E1381" s="114" t="s">
        <v>2364</v>
      </c>
      <c r="F1381" s="162" t="n">
        <v>1880000</v>
      </c>
      <c r="G1381" s="0" t="s">
        <v>3753</v>
      </c>
      <c r="H1381" s="163" t="n">
        <v>224</v>
      </c>
      <c r="I1381" s="162"/>
      <c r="J1381" s="0"/>
      <c r="K1381" s="0"/>
      <c r="L1381" s="0"/>
      <c r="M1381" s="0"/>
      <c r="N1381" s="0"/>
      <c r="P1381" s="0"/>
      <c r="T1381" s="162" t="n">
        <f aca="false">SUM(H1381:S1381)</f>
        <v>224</v>
      </c>
      <c r="U1381" s="164" t="str">
        <f aca="false">CONCATENATE(D1381,G1381)</f>
        <v>38101INCENTIVO AOS CIRCUITOS TURÍSTICOS JUNTO AOS CONSELHOS MUNICIPAIS DE TURISMO E PREFEITURAS, NA BUSCA DE AÇÕES PROMOTORAS DE ACESSIBILIDADE</v>
      </c>
      <c r="V1381" s="162" t="e">
        <f aca="false">VLOOKUP(U1381,PRODUTOS!N:O,2,0)</f>
        <v>#N/A</v>
      </c>
      <c r="W1381" s="162" t="e">
        <f aca="false">VLOOKUP(U1381,PRODUTOS!N:Q,3,0)</f>
        <v>#N/A</v>
      </c>
      <c r="X1381" s="162" t="e">
        <f aca="false">VLOOKUP(U1381,PRODUTOS!N:Q,4,0)</f>
        <v>#N/A</v>
      </c>
      <c r="Y1381" s="165" t="e">
        <f aca="false">X1381/T1381</f>
        <v>#N/A</v>
      </c>
      <c r="Z1381" s="162"/>
      <c r="AA1381" s="162"/>
      <c r="AB1381" s="162"/>
    </row>
    <row r="1382" customFormat="false" ht="15" hidden="false" customHeight="false" outlineLevel="0" collapsed="false">
      <c r="A1382" s="43" t="n">
        <v>5</v>
      </c>
      <c r="B1382" s="1" t="s">
        <v>2395</v>
      </c>
      <c r="C1382" s="1" t="n">
        <v>2646</v>
      </c>
      <c r="D1382" s="1" t="n">
        <v>38101</v>
      </c>
      <c r="E1382" s="114" t="s">
        <v>2364</v>
      </c>
      <c r="F1382" s="162" t="n">
        <v>1880000</v>
      </c>
      <c r="G1382" s="0" t="s">
        <v>3754</v>
      </c>
      <c r="H1382" s="163" t="n">
        <v>224</v>
      </c>
      <c r="I1382" s="162"/>
      <c r="J1382" s="0"/>
      <c r="K1382" s="0"/>
      <c r="L1382" s="0"/>
      <c r="M1382" s="0"/>
      <c r="N1382" s="0"/>
      <c r="P1382" s="0"/>
      <c r="T1382" s="162" t="n">
        <f aca="false">SUM(H1382:S1382)</f>
        <v>224</v>
      </c>
      <c r="U1382" s="164" t="str">
        <f aca="false">CONCATENATE(D1382,G1382)</f>
        <v>38101INFORMAÇÕES SOBRE ACESSIBILIDADE DE EMPREENDIMENTOS E ATRATIVOS TURÍSTICOS DO PIAUÍ, BRASIL E TAMBÉM PARA VIAGENS INTERNACIONAIS</v>
      </c>
      <c r="V1382" s="162" t="e">
        <f aca="false">VLOOKUP(U1382,PRODUTOS!N:O,2,0)</f>
        <v>#N/A</v>
      </c>
      <c r="W1382" s="162" t="e">
        <f aca="false">VLOOKUP(U1382,PRODUTOS!N:Q,3,0)</f>
        <v>#N/A</v>
      </c>
      <c r="X1382" s="162" t="e">
        <f aca="false">VLOOKUP(U1382,PRODUTOS!N:Q,4,0)</f>
        <v>#N/A</v>
      </c>
      <c r="Y1382" s="165" t="e">
        <f aca="false">X1382/T1382</f>
        <v>#N/A</v>
      </c>
      <c r="Z1382" s="162"/>
      <c r="AA1382" s="162"/>
      <c r="AB1382" s="162"/>
    </row>
    <row r="1383" customFormat="false" ht="15" hidden="false" customHeight="false" outlineLevel="0" collapsed="false">
      <c r="A1383" s="43" t="n">
        <v>5</v>
      </c>
      <c r="B1383" s="1" t="s">
        <v>2395</v>
      </c>
      <c r="C1383" s="1" t="n">
        <v>2646</v>
      </c>
      <c r="D1383" s="1" t="n">
        <v>38101</v>
      </c>
      <c r="E1383" s="114" t="s">
        <v>2364</v>
      </c>
      <c r="F1383" s="162" t="n">
        <v>1880000</v>
      </c>
      <c r="G1383" s="0" t="s">
        <v>3755</v>
      </c>
      <c r="H1383" s="163" t="n">
        <v>224</v>
      </c>
      <c r="I1383" s="162"/>
      <c r="J1383" s="0"/>
      <c r="K1383" s="0"/>
      <c r="L1383" s="0"/>
      <c r="M1383" s="0"/>
      <c r="N1383" s="0"/>
      <c r="P1383" s="0"/>
      <c r="T1383" s="162" t="n">
        <f aca="false">SUM(H1383:S1383)</f>
        <v>224</v>
      </c>
      <c r="U1383" s="164" t="str">
        <f aca="false">CONCATENATE(D1383,G1383)</f>
        <v>38101MELHORIA DA QUALIDADE DOS SERVIÇOS E EMPREENDIMENTOS TURÍSTICOS, EM RELAÇÃO À ACESSIBILIDADE</v>
      </c>
      <c r="V1383" s="162" t="e">
        <f aca="false">VLOOKUP(U1383,PRODUTOS!N:O,2,0)</f>
        <v>#N/A</v>
      </c>
      <c r="W1383" s="162" t="e">
        <f aca="false">VLOOKUP(U1383,PRODUTOS!N:Q,3,0)</f>
        <v>#N/A</v>
      </c>
      <c r="X1383" s="162" t="e">
        <f aca="false">VLOOKUP(U1383,PRODUTOS!N:Q,4,0)</f>
        <v>#N/A</v>
      </c>
      <c r="Y1383" s="165" t="e">
        <f aca="false">X1383/T1383</f>
        <v>#N/A</v>
      </c>
      <c r="Z1383" s="162"/>
      <c r="AA1383" s="162"/>
      <c r="AB1383" s="162"/>
    </row>
    <row r="1384" customFormat="false" ht="15" hidden="false" customHeight="false" outlineLevel="0" collapsed="false">
      <c r="A1384" s="43" t="n">
        <v>5</v>
      </c>
      <c r="B1384" s="1" t="s">
        <v>2395</v>
      </c>
      <c r="C1384" s="1" t="n">
        <v>2646</v>
      </c>
      <c r="D1384" s="1" t="n">
        <v>38101</v>
      </c>
      <c r="E1384" s="114" t="s">
        <v>2364</v>
      </c>
      <c r="F1384" s="162" t="n">
        <v>1880000</v>
      </c>
      <c r="G1384" s="0" t="s">
        <v>3756</v>
      </c>
      <c r="H1384" s="163" t="n">
        <v>224</v>
      </c>
      <c r="I1384" s="162"/>
      <c r="J1384" s="0"/>
      <c r="K1384" s="0"/>
      <c r="L1384" s="0"/>
      <c r="M1384" s="0"/>
      <c r="N1384" s="0"/>
      <c r="P1384" s="0"/>
      <c r="T1384" s="162" t="n">
        <f aca="false">SUM(H1384:S1384)</f>
        <v>224</v>
      </c>
      <c r="U1384" s="164" t="str">
        <f aca="false">CONCATENATE(D1384,G1384)</f>
        <v>38101MONITORAMENTO DE PROJETOS E PROPOSTAS DE ESTRUTURAÇÃO TURÍSTICA NOS MUNICÍPIOS PIAUIENSES DESENVOLVIDOS COM RECURSOS ESTADUAIS QUE OBSERVEM A ABNT NBR 9050/2004</v>
      </c>
      <c r="V1384" s="162" t="e">
        <f aca="false">VLOOKUP(U1384,PRODUTOS!N:O,2,0)</f>
        <v>#N/A</v>
      </c>
      <c r="W1384" s="162" t="e">
        <f aca="false">VLOOKUP(U1384,PRODUTOS!N:Q,3,0)</f>
        <v>#N/A</v>
      </c>
      <c r="X1384" s="162" t="e">
        <f aca="false">VLOOKUP(U1384,PRODUTOS!N:Q,4,0)</f>
        <v>#N/A</v>
      </c>
      <c r="Y1384" s="165" t="e">
        <f aca="false">X1384/T1384</f>
        <v>#N/A</v>
      </c>
      <c r="Z1384" s="162"/>
      <c r="AA1384" s="162"/>
      <c r="AB1384" s="162"/>
    </row>
    <row r="1385" customFormat="false" ht="15" hidden="false" customHeight="false" outlineLevel="0" collapsed="false">
      <c r="A1385" s="43" t="n">
        <v>5</v>
      </c>
      <c r="B1385" s="1" t="s">
        <v>2395</v>
      </c>
      <c r="C1385" s="1" t="n">
        <v>2646</v>
      </c>
      <c r="D1385" s="1" t="n">
        <v>38101</v>
      </c>
      <c r="E1385" s="114" t="s">
        <v>2364</v>
      </c>
      <c r="F1385" s="162" t="n">
        <v>1880000</v>
      </c>
      <c r="G1385" s="0" t="s">
        <v>3757</v>
      </c>
      <c r="H1385" s="163" t="n">
        <v>224</v>
      </c>
      <c r="I1385" s="162"/>
      <c r="J1385" s="0"/>
      <c r="K1385" s="0"/>
      <c r="L1385" s="0"/>
      <c r="M1385" s="0"/>
      <c r="N1385" s="0"/>
      <c r="P1385" s="0"/>
      <c r="T1385" s="162" t="n">
        <f aca="false">SUM(H1385:S1385)</f>
        <v>224</v>
      </c>
      <c r="U1385" s="164" t="str">
        <f aca="false">CONCATENATE(D1385,G1385)</f>
        <v>38101PREMIAÇÃO PARA PESSOAS COM DEFICIÊNCIA PARTICIPANTES DE COMPETIÇÕES E MODALIDADES PARADESPORTIVAS INDIVIDUAIS E COLETIVAS, QUE ESTEJAM LIGADAS A PARALIMPIADA E COM OS RANKINGS NACIONAIS, ESTADUAIS E MUNICIPAIS, ORGANIZADOS OU NÃO PELAS FEDERAÇÕES</v>
      </c>
      <c r="V1385" s="162" t="e">
        <f aca="false">VLOOKUP(U1385,PRODUTOS!N:O,2,0)</f>
        <v>#N/A</v>
      </c>
      <c r="W1385" s="162" t="e">
        <f aca="false">VLOOKUP(U1385,PRODUTOS!N:Q,3,0)</f>
        <v>#N/A</v>
      </c>
      <c r="X1385" s="162" t="e">
        <f aca="false">VLOOKUP(U1385,PRODUTOS!N:Q,4,0)</f>
        <v>#N/A</v>
      </c>
      <c r="Y1385" s="165" t="e">
        <f aca="false">X1385/T1385</f>
        <v>#N/A</v>
      </c>
      <c r="Z1385" s="162"/>
      <c r="AA1385" s="162"/>
      <c r="AB1385" s="162"/>
    </row>
    <row r="1386" customFormat="false" ht="15" hidden="false" customHeight="false" outlineLevel="0" collapsed="false">
      <c r="A1386" s="43" t="n">
        <v>90</v>
      </c>
      <c r="B1386" s="1" t="s">
        <v>2443</v>
      </c>
      <c r="C1386" s="1" t="n">
        <v>2535</v>
      </c>
      <c r="D1386" s="1" t="n">
        <v>38101</v>
      </c>
      <c r="E1386" s="114" t="s">
        <v>2364</v>
      </c>
      <c r="F1386" s="162" t="n">
        <v>18000000</v>
      </c>
      <c r="G1386" s="0" t="s">
        <v>2444</v>
      </c>
      <c r="H1386" s="163" t="n">
        <v>1</v>
      </c>
      <c r="I1386" s="162"/>
      <c r="J1386" s="0"/>
      <c r="K1386" s="0"/>
      <c r="L1386" s="0"/>
      <c r="M1386" s="0"/>
      <c r="N1386" s="0"/>
      <c r="P1386" s="0"/>
      <c r="T1386" s="162" t="n">
        <f aca="false">SUM(H1386:S1386)</f>
        <v>1</v>
      </c>
      <c r="U1386" s="164" t="str">
        <f aca="false">CONCATENATE(D1386,G1386)</f>
        <v>38101AUMENTAR O CONTINGENTE DE PROFISSIONAIS ATRAVÉS DE CONCURSO PÚBLICO</v>
      </c>
      <c r="V1386" s="162" t="str">
        <f aca="false">VLOOKUP(U1386,PRODUTOS!N:O,2,0)</f>
        <v>AUMENTAR O CONTINGENTE DE PROFISSIONAIS ATRAVÉS DE CONCURSO PÚBLICO</v>
      </c>
      <c r="W1386" s="162" t="str">
        <f aca="false">VLOOKUP(U1386,PRODUTOS!N:Q,3,0)</f>
        <v>CONCURSO</v>
      </c>
      <c r="X1386" s="162" t="n">
        <f aca="false">VLOOKUP(U1386,PRODUTOS!N:Q,4,0)</f>
        <v>1</v>
      </c>
      <c r="Y1386" s="165" t="n">
        <f aca="false">X1386/T1386</f>
        <v>1</v>
      </c>
      <c r="Z1386" s="162"/>
      <c r="AA1386" s="162"/>
      <c r="AB1386" s="162"/>
    </row>
    <row r="1387" customFormat="false" ht="15" hidden="false" customHeight="false" outlineLevel="0" collapsed="false">
      <c r="A1387" s="43" t="n">
        <v>90</v>
      </c>
      <c r="B1387" s="1" t="s">
        <v>2443</v>
      </c>
      <c r="C1387" s="1" t="n">
        <v>2535</v>
      </c>
      <c r="D1387" s="1" t="n">
        <v>38101</v>
      </c>
      <c r="E1387" s="114" t="s">
        <v>2364</v>
      </c>
      <c r="F1387" s="162" t="n">
        <v>18000000</v>
      </c>
      <c r="G1387" s="0" t="s">
        <v>2445</v>
      </c>
      <c r="H1387" s="163" t="n">
        <v>224</v>
      </c>
      <c r="I1387" s="162"/>
      <c r="J1387" s="0"/>
      <c r="K1387" s="0"/>
      <c r="L1387" s="0"/>
      <c r="M1387" s="0"/>
      <c r="N1387" s="0"/>
      <c r="P1387" s="0"/>
      <c r="T1387" s="162" t="n">
        <f aca="false">SUM(H1387:S1387)</f>
        <v>224</v>
      </c>
      <c r="U1387" s="164" t="str">
        <f aca="false">CONCATENATE(D1387,G1387)</f>
        <v>38101FORTALECIMENTO DA ARTICULAÇÃO INTERINSTITUCIONAL</v>
      </c>
      <c r="V1387" s="162" t="str">
        <f aca="false">VLOOKUP(U1387,PRODUTOS!N:O,2,0)</f>
        <v>FORTALECIMENTO DA ARTICULAÇÃO INTERINSTITUCIONAL</v>
      </c>
      <c r="W1387" s="162" t="str">
        <f aca="false">VLOOKUP(U1387,PRODUTOS!N:Q,3,0)</f>
        <v>MUNICÍPIOS</v>
      </c>
      <c r="X1387" s="162" t="n">
        <f aca="false">VLOOKUP(U1387,PRODUTOS!N:Q,4,0)</f>
        <v>50</v>
      </c>
      <c r="Y1387" s="165" t="n">
        <f aca="false">X1387/T1387</f>
        <v>0.223214285714286</v>
      </c>
      <c r="Z1387" s="162"/>
      <c r="AA1387" s="162"/>
      <c r="AB1387" s="162"/>
    </row>
    <row r="1388" customFormat="false" ht="15" hidden="false" customHeight="false" outlineLevel="0" collapsed="false">
      <c r="A1388" s="43" t="n">
        <v>90</v>
      </c>
      <c r="B1388" s="1" t="s">
        <v>2443</v>
      </c>
      <c r="C1388" s="1" t="n">
        <v>2535</v>
      </c>
      <c r="D1388" s="1" t="n">
        <v>38101</v>
      </c>
      <c r="E1388" s="114" t="s">
        <v>2364</v>
      </c>
      <c r="F1388" s="162" t="n">
        <v>18000000</v>
      </c>
      <c r="G1388" s="0" t="s">
        <v>2446</v>
      </c>
      <c r="H1388" s="163" t="n">
        <v>1</v>
      </c>
      <c r="I1388" s="162"/>
      <c r="J1388" s="0"/>
      <c r="K1388" s="0"/>
      <c r="L1388" s="0"/>
      <c r="M1388" s="0"/>
      <c r="N1388" s="0"/>
      <c r="P1388" s="0"/>
      <c r="T1388" s="162" t="n">
        <f aca="false">SUM(H1388:S1388)</f>
        <v>1</v>
      </c>
      <c r="U1388" s="164" t="str">
        <f aca="false">CONCATENATE(D1388,G1388)</f>
        <v>38101MANUTENÇÃO DA SEDE</v>
      </c>
      <c r="V1388" s="162" t="str">
        <f aca="false">VLOOKUP(U1388,PRODUTOS!N:O,2,0)</f>
        <v>MANUTENÇÃO DA SEDE</v>
      </c>
      <c r="W1388" s="162" t="str">
        <f aca="false">VLOOKUP(U1388,PRODUTOS!N:Q,3,0)</f>
        <v>MUNICÍPIOS</v>
      </c>
      <c r="X1388" s="162" t="n">
        <f aca="false">VLOOKUP(U1388,PRODUTOS!N:Q,4,0)</f>
        <v>1</v>
      </c>
      <c r="Y1388" s="165" t="n">
        <f aca="false">X1388/T1388</f>
        <v>1</v>
      </c>
      <c r="Z1388" s="162"/>
      <c r="AA1388" s="162"/>
      <c r="AB1388" s="162"/>
    </row>
    <row r="1389" customFormat="false" ht="15" hidden="false" customHeight="false" outlineLevel="0" collapsed="false">
      <c r="A1389" s="43" t="n">
        <v>90</v>
      </c>
      <c r="B1389" s="1" t="s">
        <v>2443</v>
      </c>
      <c r="C1389" s="1" t="n">
        <v>2535</v>
      </c>
      <c r="D1389" s="1" t="n">
        <v>38101</v>
      </c>
      <c r="E1389" s="114" t="s">
        <v>2364</v>
      </c>
      <c r="F1389" s="162" t="n">
        <v>18000000</v>
      </c>
      <c r="G1389" s="0" t="s">
        <v>2447</v>
      </c>
      <c r="H1389" s="163" t="n">
        <v>224</v>
      </c>
      <c r="I1389" s="162"/>
      <c r="J1389" s="0"/>
      <c r="K1389" s="0"/>
      <c r="L1389" s="0"/>
      <c r="M1389" s="0"/>
      <c r="N1389" s="0"/>
      <c r="P1389" s="0"/>
      <c r="T1389" s="162" t="n">
        <f aca="false">SUM(H1389:S1389)</f>
        <v>224</v>
      </c>
      <c r="U1389" s="164" t="str">
        <f aca="false">CONCATENATE(D1389,G1389)</f>
        <v>38101MANUTENÇÃO DO CONEDE/PI</v>
      </c>
      <c r="V1389" s="162" t="str">
        <f aca="false">VLOOKUP(U1389,PRODUTOS!N:O,2,0)</f>
        <v>MANUTENÇÃO DO CONEDE/PI</v>
      </c>
      <c r="W1389" s="162" t="str">
        <f aca="false">VLOOKUP(U1389,PRODUTOS!N:Q,3,0)</f>
        <v>MUNICÍPIOS</v>
      </c>
      <c r="X1389" s="162" t="n">
        <f aca="false">VLOOKUP(U1389,PRODUTOS!N:Q,4,0)</f>
        <v>40</v>
      </c>
      <c r="Y1389" s="165" t="n">
        <f aca="false">X1389/T1389</f>
        <v>0.178571428571429</v>
      </c>
      <c r="Z1389" s="162"/>
      <c r="AA1389" s="162"/>
      <c r="AB1389" s="162"/>
    </row>
    <row r="1390" customFormat="false" ht="15" hidden="false" customHeight="false" outlineLevel="0" collapsed="false">
      <c r="A1390" s="43" t="n">
        <v>5</v>
      </c>
      <c r="B1390" s="1" t="s">
        <v>2453</v>
      </c>
      <c r="C1390" s="1" t="n">
        <v>2599</v>
      </c>
      <c r="D1390" s="1" t="n">
        <v>38102</v>
      </c>
      <c r="E1390" s="114" t="s">
        <v>2449</v>
      </c>
      <c r="F1390" s="162" t="n">
        <v>1200000</v>
      </c>
      <c r="G1390" s="0" t="s">
        <v>2454</v>
      </c>
      <c r="H1390" s="166"/>
      <c r="I1390" s="162" t="n">
        <v>1</v>
      </c>
      <c r="J1390" s="0" t="n">
        <v>1</v>
      </c>
      <c r="K1390" s="0" t="n">
        <v>1</v>
      </c>
      <c r="L1390" s="0" t="n">
        <v>1</v>
      </c>
      <c r="M1390" s="0" t="n">
        <v>1</v>
      </c>
      <c r="N1390" s="0" t="n">
        <v>1</v>
      </c>
      <c r="O1390" s="114" t="n">
        <v>1</v>
      </c>
      <c r="P1390" s="0" t="n">
        <v>1</v>
      </c>
      <c r="Q1390" s="114" t="n">
        <v>1</v>
      </c>
      <c r="R1390" s="114" t="n">
        <v>1</v>
      </c>
      <c r="S1390" s="114" t="n">
        <v>1</v>
      </c>
      <c r="T1390" s="162" t="n">
        <f aca="false">SUM(H1390:S1390)</f>
        <v>11</v>
      </c>
      <c r="U1390" s="164" t="str">
        <f aca="false">CONCATENATE(D1390,G1390)</f>
        <v>38102CAPACITAÇÃO DE GESTORES MUNICIPAIS, PROFISSIONAIS, CONSELHEIROS DE DIREITOS, OPERADORES DE DIREITOS E PESSOAS COM DEFICIÊNCIA)</v>
      </c>
      <c r="V1390" s="162" t="str">
        <f aca="false">VLOOKUP(U1390,PRODUTOS!N:O,2,0)</f>
        <v>CAPACITAÇÃO DE GESTORES MUNICIPAIS, PROFISSIONAIS, CONSELHEIROS DE DIREITOS, OPERADORES DE DIREITOS E PESSOAS COM DEFICIÊNCIA)</v>
      </c>
      <c r="W1390" s="162" t="str">
        <f aca="false">VLOOKUP(U1390,PRODUTOS!N:Q,3,0)</f>
        <v>CAPACITAÇÃO</v>
      </c>
      <c r="X1390" s="162" t="n">
        <f aca="false">VLOOKUP(U1390,PRODUTOS!N:Q,4,0)</f>
        <v>3</v>
      </c>
      <c r="Y1390" s="165" t="n">
        <f aca="false">X1390/T1390</f>
        <v>0.272727272727273</v>
      </c>
      <c r="Z1390" s="162"/>
      <c r="AA1390" s="162"/>
      <c r="AB1390" s="162"/>
    </row>
    <row r="1391" customFormat="false" ht="15" hidden="false" customHeight="false" outlineLevel="0" collapsed="false">
      <c r="A1391" s="43" t="n">
        <v>5</v>
      </c>
      <c r="B1391" s="1" t="s">
        <v>2453</v>
      </c>
      <c r="C1391" s="1" t="n">
        <v>2599</v>
      </c>
      <c r="D1391" s="1" t="n">
        <v>38102</v>
      </c>
      <c r="E1391" s="114" t="s">
        <v>2449</v>
      </c>
      <c r="F1391" s="162" t="n">
        <v>1200000</v>
      </c>
      <c r="G1391" s="0" t="s">
        <v>2455</v>
      </c>
      <c r="H1391" s="163" t="n">
        <v>224</v>
      </c>
      <c r="I1391" s="162"/>
      <c r="J1391" s="0"/>
      <c r="K1391" s="0"/>
      <c r="L1391" s="0"/>
      <c r="M1391" s="0"/>
      <c r="N1391" s="0"/>
      <c r="P1391" s="0"/>
      <c r="T1391" s="162" t="n">
        <f aca="false">SUM(H1391:S1391)</f>
        <v>224</v>
      </c>
      <c r="U1391" s="164" t="str">
        <f aca="false">CONCATENATE(D1391,G1391)</f>
        <v>38102FOMENTO AO FUNDO ESTADUAL DA PESSOA COM DEFICIÊNCIA FUNEDE/PI</v>
      </c>
      <c r="V1391" s="162" t="str">
        <f aca="false">VLOOKUP(U1391,PRODUTOS!N:O,2,0)</f>
        <v>FOMENTO AO FUNDO ESTADUAL DA PESSOA COM DEFICIÊNCIA FUNEDE/PI</v>
      </c>
      <c r="W1391" s="162" t="str">
        <f aca="false">VLOOKUP(U1391,PRODUTOS!N:Q,3,0)</f>
        <v>PERCENTAGEM</v>
      </c>
      <c r="X1391" s="162" t="n">
        <f aca="false">VLOOKUP(U1391,PRODUTOS!N:Q,4,0)</f>
        <v>50</v>
      </c>
      <c r="Y1391" s="165" t="n">
        <f aca="false">X1391/T1391</f>
        <v>0.223214285714286</v>
      </c>
      <c r="Z1391" s="162"/>
      <c r="AA1391" s="162"/>
      <c r="AB1391" s="162"/>
    </row>
    <row r="1392" customFormat="false" ht="15" hidden="false" customHeight="false" outlineLevel="0" collapsed="false">
      <c r="A1392" s="43" t="n">
        <v>5</v>
      </c>
      <c r="B1392" s="1" t="s">
        <v>2453</v>
      </c>
      <c r="C1392" s="1" t="n">
        <v>2599</v>
      </c>
      <c r="D1392" s="1" t="n">
        <v>38102</v>
      </c>
      <c r="E1392" s="114" t="s">
        <v>2449</v>
      </c>
      <c r="F1392" s="162" t="n">
        <v>1200000</v>
      </c>
      <c r="G1392" s="0" t="s">
        <v>2456</v>
      </c>
      <c r="H1392" s="163" t="n">
        <v>112</v>
      </c>
      <c r="I1392" s="162"/>
      <c r="J1392" s="0"/>
      <c r="K1392" s="0"/>
      <c r="L1392" s="0"/>
      <c r="M1392" s="0"/>
      <c r="N1392" s="0"/>
      <c r="P1392" s="0"/>
      <c r="T1392" s="162" t="n">
        <f aca="false">SUM(H1392:S1392)</f>
        <v>112</v>
      </c>
      <c r="U1392" s="164" t="str">
        <f aca="false">CONCATENATE(D1392,G1392)</f>
        <v>38102IMPLANTAÇÃO DOS CONSELHOS MUNICIPAIS DOS DIREITOS DA PESSOA COM DEFICIÊNCIA - COMUDES</v>
      </c>
      <c r="V1392" s="162" t="str">
        <f aca="false">VLOOKUP(U1392,PRODUTOS!N:O,2,0)</f>
        <v>IMPLANTAÇÃO DOS CONSELHOS MUNICIPAIS DOS DIREITOS DA PESSOA COM DEFICIÊNCIA - COMUDES</v>
      </c>
      <c r="W1392" s="162" t="str">
        <f aca="false">VLOOKUP(U1392,PRODUTOS!N:Q,3,0)</f>
        <v>MUNICÍPIOS</v>
      </c>
      <c r="X1392" s="162" t="n">
        <f aca="false">VLOOKUP(U1392,PRODUTOS!N:Q,4,0)</f>
        <v>15</v>
      </c>
      <c r="Y1392" s="165" t="n">
        <f aca="false">X1392/T1392</f>
        <v>0.133928571428571</v>
      </c>
      <c r="Z1392" s="162"/>
      <c r="AA1392" s="162"/>
      <c r="AB1392" s="162"/>
    </row>
    <row r="1393" customFormat="false" ht="15" hidden="false" customHeight="false" outlineLevel="0" collapsed="false">
      <c r="A1393" s="43" t="n">
        <v>5</v>
      </c>
      <c r="B1393" s="1" t="s">
        <v>2450</v>
      </c>
      <c r="C1393" s="1" t="n">
        <v>2640</v>
      </c>
      <c r="D1393" s="1" t="n">
        <v>38102</v>
      </c>
      <c r="E1393" s="114" t="s">
        <v>2449</v>
      </c>
      <c r="F1393" s="162" t="n">
        <v>2000000</v>
      </c>
      <c r="G1393" s="0" t="s">
        <v>2451</v>
      </c>
      <c r="H1393" s="163" t="n">
        <v>224</v>
      </c>
      <c r="I1393" s="162"/>
      <c r="J1393" s="0"/>
      <c r="K1393" s="0"/>
      <c r="L1393" s="0"/>
      <c r="M1393" s="0"/>
      <c r="N1393" s="0"/>
      <c r="P1393" s="0"/>
      <c r="T1393" s="162" t="n">
        <f aca="false">SUM(H1393:S1393)</f>
        <v>224</v>
      </c>
      <c r="U1393" s="164" t="str">
        <f aca="false">CONCATENATE(D1393,G1393)</f>
        <v>38102IMPLEMENTAÇÃO DE PROGRAMAS E PROJETOS DA POLITICA DE ATENDIMENTO AS PESSOAS COM DEFICIÊNCIA</v>
      </c>
      <c r="V1393" s="162" t="str">
        <f aca="false">VLOOKUP(U1393,PRODUTOS!N:O,2,0)</f>
        <v>IMPLEMENTAÇÃO DE PROGRAMAS E PROJETOS DA POLITICA DE ATENDIMENTO AS PESSOAS COM DEFICIÊNCIA</v>
      </c>
      <c r="W1393" s="162" t="str">
        <f aca="false">VLOOKUP(U1393,PRODUTOS!N:Q,3,0)</f>
        <v>MUNICÍPIOS</v>
      </c>
      <c r="X1393" s="162" t="n">
        <f aca="false">VLOOKUP(U1393,PRODUTOS!N:Q,4,0)</f>
        <v>50</v>
      </c>
      <c r="Y1393" s="165" t="n">
        <f aca="false">X1393/T1393</f>
        <v>0.223214285714286</v>
      </c>
      <c r="Z1393" s="162"/>
      <c r="AA1393" s="162"/>
      <c r="AB1393" s="162"/>
    </row>
    <row r="1394" customFormat="false" ht="15" hidden="false" customHeight="false" outlineLevel="0" collapsed="false">
      <c r="A1394" s="43" t="n">
        <v>5</v>
      </c>
      <c r="B1394" s="1" t="s">
        <v>2453</v>
      </c>
      <c r="C1394" s="1" t="n">
        <v>2599</v>
      </c>
      <c r="D1394" s="1" t="n">
        <v>38102</v>
      </c>
      <c r="E1394" s="114" t="s">
        <v>2449</v>
      </c>
      <c r="F1394" s="162" t="n">
        <v>1200000</v>
      </c>
      <c r="G1394" s="0" t="s">
        <v>2457</v>
      </c>
      <c r="H1394" s="163" t="n">
        <v>224</v>
      </c>
      <c r="I1394" s="162"/>
      <c r="J1394" s="0"/>
      <c r="K1394" s="0"/>
      <c r="L1394" s="0"/>
      <c r="M1394" s="0"/>
      <c r="N1394" s="0"/>
      <c r="P1394" s="0"/>
      <c r="T1394" s="162" t="n">
        <f aca="false">SUM(H1394:S1394)</f>
        <v>224</v>
      </c>
      <c r="U1394" s="164" t="str">
        <f aca="false">CONCATENATE(D1394,G1394)</f>
        <v>38102SUPORTE TÉCNICO AOS CONSELHOS MUNICIPAIS PARA A REALIZAÇÃO DAS CONFERENCIAS REGIONAIS E ESTADUAL</v>
      </c>
      <c r="V1394" s="162" t="str">
        <f aca="false">VLOOKUP(U1394,PRODUTOS!N:O,2,0)</f>
        <v>SUPORTE TÉCNICO AOS CONSELHOS MUNICIPAIS PARA A REALIZAÇÃO DAS CONFERENCIAS REGIONAIS E ESTADUAL</v>
      </c>
      <c r="W1394" s="162" t="str">
        <f aca="false">VLOOKUP(U1394,PRODUTOS!N:Q,3,0)</f>
        <v>MUNICÍPIOS</v>
      </c>
      <c r="X1394" s="162" t="n">
        <f aca="false">VLOOKUP(U1394,PRODUTOS!N:Q,4,0)</f>
        <v>50</v>
      </c>
      <c r="Y1394" s="165" t="n">
        <f aca="false">X1394/T1394</f>
        <v>0.223214285714286</v>
      </c>
      <c r="Z1394" s="162"/>
      <c r="AA1394" s="162"/>
      <c r="AB1394" s="162"/>
    </row>
    <row r="1395" customFormat="false" ht="15" hidden="false" customHeight="false" outlineLevel="0" collapsed="false">
      <c r="A1395" s="43" t="n">
        <v>5</v>
      </c>
      <c r="B1395" s="1" t="s">
        <v>2453</v>
      </c>
      <c r="C1395" s="1" t="n">
        <v>2599</v>
      </c>
      <c r="D1395" s="1" t="n">
        <v>38102</v>
      </c>
      <c r="E1395" s="114" t="s">
        <v>2449</v>
      </c>
      <c r="F1395" s="162" t="n">
        <v>1200000</v>
      </c>
      <c r="G1395" s="0" t="s">
        <v>2458</v>
      </c>
      <c r="H1395" s="163" t="n">
        <v>1</v>
      </c>
      <c r="I1395" s="162"/>
      <c r="J1395" s="0"/>
      <c r="K1395" s="0"/>
      <c r="L1395" s="0"/>
      <c r="M1395" s="0"/>
      <c r="N1395" s="0"/>
      <c r="P1395" s="0"/>
      <c r="T1395" s="162" t="n">
        <f aca="false">SUM(H1395:S1395)</f>
        <v>1</v>
      </c>
      <c r="U1395" s="164" t="str">
        <f aca="false">CONCATENATE(D1395,G1395)</f>
        <v>38102SUPORTE TÉCNICO OPERACIONAL PARA O CONSELHO ESTADUAL DE DEFESA DOS DIREITOS DA PESSOA COM DEFICIÊNCIA CONEDE NA REALIZAÇÃO DE SUAS AÇÕES JUNTO AOS MUNICÍPIOS</v>
      </c>
      <c r="V1395" s="162" t="str">
        <f aca="false">VLOOKUP(U1395,PRODUTOS!N:O,2,0)</f>
        <v>SUPORTE TÉCNICO OPERACIONAL PARA O CONSELHO ESTADUAL DE DEFESA DOS DIREITOS DA PESSOA COM DEFICIÊNCIA CONEDE NA REALIZAÇÃO DE SUAS AÇÕES JUNTO AOS MUNICÍPIOS</v>
      </c>
      <c r="W1395" s="162" t="str">
        <f aca="false">VLOOKUP(U1395,PRODUTOS!N:Q,3,0)</f>
        <v>SERVIÇOS</v>
      </c>
      <c r="X1395" s="162" t="n">
        <f aca="false">VLOOKUP(U1395,PRODUTOS!N:Q,4,0)</f>
        <v>1</v>
      </c>
      <c r="Y1395" s="165" t="n">
        <f aca="false">X1395/T1395</f>
        <v>1</v>
      </c>
      <c r="Z1395" s="162"/>
      <c r="AA1395" s="162"/>
      <c r="AB1395" s="162"/>
    </row>
    <row r="1396" customFormat="false" ht="15" hidden="false" customHeight="false" outlineLevel="0" collapsed="false">
      <c r="A1396" s="43" t="n">
        <v>1</v>
      </c>
      <c r="B1396" s="1" t="s">
        <v>2461</v>
      </c>
      <c r="C1396" s="1" t="n">
        <v>2481</v>
      </c>
      <c r="D1396" s="1" t="n">
        <v>44101</v>
      </c>
      <c r="E1396" s="114" t="s">
        <v>2460</v>
      </c>
      <c r="F1396" s="162" t="n">
        <v>25800000</v>
      </c>
      <c r="G1396" s="0" t="s">
        <v>2462</v>
      </c>
      <c r="H1396" s="163" t="n">
        <v>1200</v>
      </c>
      <c r="I1396" s="162"/>
      <c r="J1396" s="0"/>
      <c r="K1396" s="0"/>
      <c r="L1396" s="0"/>
      <c r="M1396" s="0"/>
      <c r="N1396" s="0"/>
      <c r="P1396" s="0"/>
      <c r="T1396" s="162" t="n">
        <f aca="false">SUM(H1396:S1396)</f>
        <v>1200</v>
      </c>
      <c r="U1396" s="164" t="str">
        <f aca="false">CONCATENATE(D1396,G1396)</f>
        <v>44101AQUISIÇÃO DE EQUIPAMENTOS PARA TODO ESTADO</v>
      </c>
      <c r="V1396" s="162" t="str">
        <f aca="false">VLOOKUP(U1396,PRODUTOS!N:O,2,0)</f>
        <v>AQUISIÇÃO DE EQUIPAMENTOS PARA TODO ESTADO</v>
      </c>
      <c r="W1396" s="162" t="str">
        <f aca="false">VLOOKUP(U1396,PRODUTOS!N:Q,3,0)</f>
        <v>UNIDADE</v>
      </c>
      <c r="X1396" s="162" t="n">
        <f aca="false">VLOOKUP(U1396,PRODUTOS!N:Q,4,0)</f>
        <v>400</v>
      </c>
      <c r="Y1396" s="165" t="n">
        <f aca="false">X1396/T1396</f>
        <v>0.333333333333333</v>
      </c>
      <c r="Z1396" s="162"/>
      <c r="AA1396" s="162"/>
      <c r="AB1396" s="162"/>
    </row>
    <row r="1397" customFormat="false" ht="15" hidden="false" customHeight="false" outlineLevel="0" collapsed="false">
      <c r="A1397" s="43" t="n">
        <v>1</v>
      </c>
      <c r="B1397" s="1" t="s">
        <v>2461</v>
      </c>
      <c r="C1397" s="1" t="n">
        <v>2481</v>
      </c>
      <c r="D1397" s="1" t="n">
        <v>44101</v>
      </c>
      <c r="E1397" s="114" t="s">
        <v>2460</v>
      </c>
      <c r="F1397" s="162" t="n">
        <v>25800000</v>
      </c>
      <c r="G1397" s="0" t="s">
        <v>2464</v>
      </c>
      <c r="H1397" s="163" t="n">
        <v>24</v>
      </c>
      <c r="I1397" s="162"/>
      <c r="J1397" s="0"/>
      <c r="K1397" s="0"/>
      <c r="L1397" s="0"/>
      <c r="M1397" s="0"/>
      <c r="N1397" s="0"/>
      <c r="P1397" s="0"/>
      <c r="T1397" s="162" t="n">
        <f aca="false">SUM(H1397:S1397)</f>
        <v>24</v>
      </c>
      <c r="U1397" s="164" t="str">
        <f aca="false">CONCATENATE(D1397,G1397)</f>
        <v>44101AQUISIÇÃO DE VIATURAS</v>
      </c>
      <c r="V1397" s="162" t="str">
        <f aca="false">VLOOKUP(U1397,PRODUTOS!N:O,2,0)</f>
        <v>AQUISIÇÃO DE VIATURAS</v>
      </c>
      <c r="W1397" s="162" t="str">
        <f aca="false">VLOOKUP(U1397,PRODUTOS!N:Q,3,0)</f>
        <v>UNIDADE</v>
      </c>
      <c r="X1397" s="162" t="n">
        <f aca="false">VLOOKUP(U1397,PRODUTOS!N:Q,4,0)</f>
        <v>8</v>
      </c>
      <c r="Y1397" s="165" t="n">
        <f aca="false">X1397/T1397</f>
        <v>0.333333333333333</v>
      </c>
      <c r="Z1397" s="162"/>
      <c r="AA1397" s="162"/>
      <c r="AB1397" s="162"/>
    </row>
    <row r="1398" customFormat="false" ht="15" hidden="false" customHeight="false" outlineLevel="0" collapsed="false">
      <c r="A1398" s="43" t="n">
        <v>1</v>
      </c>
      <c r="B1398" s="1" t="s">
        <v>2461</v>
      </c>
      <c r="C1398" s="1" t="n">
        <v>2481</v>
      </c>
      <c r="D1398" s="1" t="n">
        <v>44101</v>
      </c>
      <c r="E1398" s="114" t="s">
        <v>2460</v>
      </c>
      <c r="F1398" s="162" t="n">
        <v>25800000</v>
      </c>
      <c r="G1398" s="0" t="s">
        <v>2471</v>
      </c>
      <c r="H1398" s="163" t="n">
        <v>450</v>
      </c>
      <c r="I1398" s="162"/>
      <c r="J1398" s="0"/>
      <c r="K1398" s="0"/>
      <c r="L1398" s="0"/>
      <c r="M1398" s="0"/>
      <c r="N1398" s="0"/>
      <c r="P1398" s="0"/>
      <c r="T1398" s="162" t="n">
        <f aca="false">SUM(H1398:S1398)</f>
        <v>450</v>
      </c>
      <c r="U1398" s="164" t="str">
        <f aca="false">CONCATENATE(D1398,G1398)</f>
        <v>44101CAPACITAÇÃO DE BOMBEIROS MILITARES</v>
      </c>
      <c r="V1398" s="162" t="str">
        <f aca="false">VLOOKUP(U1398,PRODUTOS!N:O,2,0)</f>
        <v>CAPACITAÇÃO DE BOMBEIROS MILITARES</v>
      </c>
      <c r="W1398" s="162" t="str">
        <f aca="false">VLOOKUP(U1398,PRODUTOS!N:Q,3,0)</f>
        <v>UNIDADE</v>
      </c>
      <c r="X1398" s="162" t="n">
        <f aca="false">VLOOKUP(U1398,PRODUTOS!N:Q,4,0)</f>
        <v>150</v>
      </c>
      <c r="Y1398" s="165" t="n">
        <f aca="false">X1398/T1398</f>
        <v>0.333333333333333</v>
      </c>
      <c r="Z1398" s="162"/>
      <c r="AA1398" s="162"/>
      <c r="AB1398" s="162"/>
    </row>
    <row r="1399" customFormat="false" ht="15" hidden="false" customHeight="false" outlineLevel="0" collapsed="false">
      <c r="A1399" s="43" t="n">
        <v>1</v>
      </c>
      <c r="B1399" s="1" t="s">
        <v>2461</v>
      </c>
      <c r="C1399" s="1" t="n">
        <v>2481</v>
      </c>
      <c r="D1399" s="1" t="n">
        <v>44101</v>
      </c>
      <c r="E1399" s="114" t="s">
        <v>2460</v>
      </c>
      <c r="F1399" s="162" t="n">
        <v>25800000</v>
      </c>
      <c r="G1399" s="0" t="s">
        <v>2465</v>
      </c>
      <c r="H1399" s="166"/>
      <c r="I1399" s="162" t="n">
        <v>1</v>
      </c>
      <c r="J1399" s="0"/>
      <c r="K1399" s="0"/>
      <c r="L1399" s="0"/>
      <c r="M1399" s="0"/>
      <c r="N1399" s="0" t="n">
        <v>1</v>
      </c>
      <c r="P1399" s="0" t="n">
        <v>1</v>
      </c>
      <c r="Q1399" s="114" t="n">
        <v>1</v>
      </c>
      <c r="S1399" s="114" t="n">
        <v>1</v>
      </c>
      <c r="T1399" s="162" t="n">
        <f aca="false">SUM(H1399:S1399)</f>
        <v>5</v>
      </c>
      <c r="U1399" s="164" t="str">
        <f aca="false">CONCATENATE(D1399,G1399)</f>
        <v>44101CONSTRUÇÃO DE UNIDADES OPERACIONAIS</v>
      </c>
      <c r="V1399" s="162" t="str">
        <f aca="false">VLOOKUP(U1399,PRODUTOS!N:O,2,0)</f>
        <v>CONSTRUÇÃO DE UNIDADES OPERACIONAIS</v>
      </c>
      <c r="W1399" s="162" t="str">
        <f aca="false">VLOOKUP(U1399,PRODUTOS!N:Q,3,0)</f>
        <v>UNIDADE</v>
      </c>
      <c r="X1399" s="162" t="n">
        <f aca="false">VLOOKUP(U1399,PRODUTOS!N:Q,4,0)</f>
        <v>1</v>
      </c>
      <c r="Y1399" s="165" t="n">
        <f aca="false">X1399/T1399</f>
        <v>0.2</v>
      </c>
      <c r="Z1399" s="162"/>
      <c r="AA1399" s="162"/>
      <c r="AB1399" s="162"/>
    </row>
    <row r="1400" customFormat="false" ht="15" hidden="false" customHeight="false" outlineLevel="0" collapsed="false">
      <c r="A1400" s="43" t="n">
        <v>1</v>
      </c>
      <c r="B1400" s="1" t="s">
        <v>2461</v>
      </c>
      <c r="C1400" s="1" t="n">
        <v>2481</v>
      </c>
      <c r="D1400" s="1" t="n">
        <v>44101</v>
      </c>
      <c r="E1400" s="114" t="s">
        <v>2460</v>
      </c>
      <c r="F1400" s="162" t="n">
        <v>25800000</v>
      </c>
      <c r="G1400" s="0" t="s">
        <v>2473</v>
      </c>
      <c r="H1400" s="163" t="n">
        <v>400</v>
      </c>
      <c r="I1400" s="162"/>
      <c r="J1400" s="0"/>
      <c r="K1400" s="0"/>
      <c r="L1400" s="0"/>
      <c r="M1400" s="0"/>
      <c r="N1400" s="0"/>
      <c r="P1400" s="0"/>
      <c r="T1400" s="162" t="n">
        <f aca="false">SUM(H1400:S1400)</f>
        <v>400</v>
      </c>
      <c r="U1400" s="164" t="str">
        <f aca="false">CONCATENATE(D1400,G1400)</f>
        <v>44101CURSOS, PALESTRAS E WORKSHOP</v>
      </c>
      <c r="V1400" s="162" t="str">
        <f aca="false">VLOOKUP(U1400,PRODUTOS!N:O,2,0)</f>
        <v>CURSOS, PALESTRAS E WORKSHOP</v>
      </c>
      <c r="W1400" s="162" t="str">
        <f aca="false">VLOOKUP(U1400,PRODUTOS!N:Q,3,0)</f>
        <v>UNIDADE</v>
      </c>
      <c r="X1400" s="162" t="n">
        <f aca="false">VLOOKUP(U1400,PRODUTOS!N:Q,4,0)</f>
        <v>150</v>
      </c>
      <c r="Y1400" s="165" t="n">
        <f aca="false">X1400/T1400</f>
        <v>0.375</v>
      </c>
      <c r="Z1400" s="162"/>
      <c r="AA1400" s="162"/>
      <c r="AB1400" s="162"/>
    </row>
    <row r="1401" customFormat="false" ht="15" hidden="false" customHeight="false" outlineLevel="0" collapsed="false">
      <c r="A1401" s="43" t="n">
        <v>1</v>
      </c>
      <c r="B1401" s="1" t="s">
        <v>2461</v>
      </c>
      <c r="C1401" s="1" t="n">
        <v>2481</v>
      </c>
      <c r="D1401" s="1" t="n">
        <v>44101</v>
      </c>
      <c r="E1401" s="114" t="s">
        <v>2460</v>
      </c>
      <c r="F1401" s="162" t="n">
        <v>25800000</v>
      </c>
      <c r="G1401" s="0" t="s">
        <v>2468</v>
      </c>
      <c r="H1401" s="163" t="n">
        <v>350</v>
      </c>
      <c r="I1401" s="162"/>
      <c r="J1401" s="0"/>
      <c r="K1401" s="0"/>
      <c r="L1401" s="0"/>
      <c r="M1401" s="0"/>
      <c r="N1401" s="0"/>
      <c r="P1401" s="0"/>
      <c r="T1401" s="162" t="n">
        <f aca="false">SUM(H1401:S1401)</f>
        <v>350</v>
      </c>
      <c r="U1401" s="164" t="str">
        <f aca="false">CONCATENATE(D1401,G1401)</f>
        <v>44101REALIZAÇAO DE ATIVIDADES EDUCATIVAS DE NATUREZA PREVENTIVA</v>
      </c>
      <c r="V1401" s="162" t="str">
        <f aca="false">VLOOKUP(U1401,PRODUTOS!N:O,2,0)</f>
        <v>REALIZAÇAO DE ATIVIDADES EDUCATIVAS DE NATUREZA PREVENTIVA</v>
      </c>
      <c r="W1401" s="162" t="str">
        <f aca="false">VLOOKUP(U1401,PRODUTOS!N:Q,3,0)</f>
        <v>ATIVIDADES</v>
      </c>
      <c r="X1401" s="162" t="n">
        <f aca="false">VLOOKUP(U1401,PRODUTOS!N:Q,4,0)</f>
        <v>80</v>
      </c>
      <c r="Y1401" s="165" t="n">
        <f aca="false">X1401/T1401</f>
        <v>0.228571428571429</v>
      </c>
      <c r="Z1401" s="162"/>
      <c r="AA1401" s="162"/>
      <c r="AB1401" s="162"/>
    </row>
    <row r="1402" customFormat="false" ht="15" hidden="false" customHeight="false" outlineLevel="0" collapsed="false">
      <c r="A1402" s="43" t="n">
        <v>1</v>
      </c>
      <c r="B1402" s="1" t="s">
        <v>2461</v>
      </c>
      <c r="C1402" s="1" t="n">
        <v>2481</v>
      </c>
      <c r="D1402" s="1" t="n">
        <v>44101</v>
      </c>
      <c r="E1402" s="114" t="s">
        <v>2460</v>
      </c>
      <c r="F1402" s="162" t="n">
        <v>25800000</v>
      </c>
      <c r="G1402" s="0" t="s">
        <v>2466</v>
      </c>
      <c r="H1402" s="163" t="n">
        <v>4</v>
      </c>
      <c r="I1402" s="162"/>
      <c r="J1402" s="0"/>
      <c r="K1402" s="0"/>
      <c r="L1402" s="0"/>
      <c r="M1402" s="0"/>
      <c r="N1402" s="0"/>
      <c r="P1402" s="0"/>
      <c r="T1402" s="162" t="n">
        <f aca="false">SUM(H1402:S1402)</f>
        <v>4</v>
      </c>
      <c r="U1402" s="164" t="str">
        <f aca="false">CONCATENATE(D1402,G1402)</f>
        <v>44101REFORMA DE UNIDADES OPERACIONAIS</v>
      </c>
      <c r="V1402" s="162" t="str">
        <f aca="false">VLOOKUP(U1402,PRODUTOS!N:O,2,0)</f>
        <v>REFORMA DE UNIDADES OPERACIONAIS</v>
      </c>
      <c r="W1402" s="162" t="str">
        <f aca="false">VLOOKUP(U1402,PRODUTOS!N:Q,3,0)</f>
        <v>UNIDADE</v>
      </c>
      <c r="X1402" s="162" t="n">
        <f aca="false">VLOOKUP(U1402,PRODUTOS!N:Q,4,0)</f>
        <v>2</v>
      </c>
      <c r="Y1402" s="165" t="n">
        <f aca="false">X1402/T1402</f>
        <v>0.5</v>
      </c>
      <c r="Z1402" s="162"/>
      <c r="AA1402" s="162"/>
      <c r="AB1402" s="162"/>
    </row>
    <row r="1403" customFormat="false" ht="15" hidden="false" customHeight="false" outlineLevel="0" collapsed="false">
      <c r="A1403" s="43" t="n">
        <v>90</v>
      </c>
      <c r="B1403" s="1" t="s">
        <v>2474</v>
      </c>
      <c r="C1403" s="1" t="n">
        <v>2546</v>
      </c>
      <c r="D1403" s="1" t="n">
        <v>44101</v>
      </c>
      <c r="E1403" s="114" t="s">
        <v>2460</v>
      </c>
      <c r="F1403" s="162" t="n">
        <v>112000000</v>
      </c>
      <c r="G1403" s="0" t="s">
        <v>2475</v>
      </c>
      <c r="H1403" s="163" t="n">
        <v>800</v>
      </c>
      <c r="I1403" s="162"/>
      <c r="J1403" s="0"/>
      <c r="K1403" s="0"/>
      <c r="L1403" s="0"/>
      <c r="M1403" s="0"/>
      <c r="N1403" s="0"/>
      <c r="P1403" s="0"/>
      <c r="T1403" s="162" t="n">
        <f aca="false">SUM(H1403:S1403)</f>
        <v>800</v>
      </c>
      <c r="U1403" s="164" t="str">
        <f aca="false">CONCATENATE(D1403,G1403)</f>
        <v>44101AUMENTO DO EFETVIO DO CORPO DE BOMBEIRO</v>
      </c>
      <c r="V1403" s="162" t="str">
        <f aca="false">VLOOKUP(U1403,PRODUTOS!N:O,2,0)</f>
        <v>AUMENTO DO EFETVIO DO CORPO DE BOMBEIRO</v>
      </c>
      <c r="W1403" s="162" t="str">
        <f aca="false">VLOOKUP(U1403,PRODUTOS!N:Q,3,0)</f>
        <v>UNIDADE</v>
      </c>
      <c r="X1403" s="162" t="n">
        <f aca="false">VLOOKUP(U1403,PRODUTOS!N:Q,4,0)</f>
        <v>250</v>
      </c>
      <c r="Y1403" s="165" t="n">
        <f aca="false">X1403/T1403</f>
        <v>0.3125</v>
      </c>
      <c r="Z1403" s="162"/>
      <c r="AA1403" s="162"/>
      <c r="AB1403" s="162"/>
    </row>
    <row r="1404" customFormat="false" ht="15" hidden="false" customHeight="false" outlineLevel="0" collapsed="false">
      <c r="A1404" s="43" t="n">
        <v>90</v>
      </c>
      <c r="B1404" s="1" t="s">
        <v>2474</v>
      </c>
      <c r="C1404" s="1" t="n">
        <v>2546</v>
      </c>
      <c r="D1404" s="1" t="n">
        <v>44101</v>
      </c>
      <c r="E1404" s="114" t="s">
        <v>2460</v>
      </c>
      <c r="F1404" s="162" t="n">
        <v>112000000</v>
      </c>
      <c r="G1404" s="0" t="s">
        <v>269</v>
      </c>
      <c r="H1404" s="163" t="n">
        <v>100</v>
      </c>
      <c r="I1404" s="162"/>
      <c r="J1404" s="0"/>
      <c r="K1404" s="0"/>
      <c r="L1404" s="0"/>
      <c r="M1404" s="0"/>
      <c r="N1404" s="0"/>
      <c r="P1404" s="0"/>
      <c r="T1404" s="162" t="n">
        <f aca="false">SUM(H1404:S1404)</f>
        <v>100</v>
      </c>
      <c r="U1404" s="164" t="str">
        <f aca="false">CONCATENATE(D1404,G1404)</f>
        <v>44101GESTÃO EFICIENTE</v>
      </c>
      <c r="V1404" s="162" t="str">
        <f aca="false">VLOOKUP(U1404,PRODUTOS!N:O,2,0)</f>
        <v>GESTÃO EFICIENTE</v>
      </c>
      <c r="W1404" s="162" t="str">
        <f aca="false">VLOOKUP(U1404,PRODUTOS!N:Q,3,0)</f>
        <v>PERCENTUAL</v>
      </c>
      <c r="X1404" s="162" t="n">
        <f aca="false">VLOOKUP(U1404,PRODUTOS!N:Q,4,0)</f>
        <v>35</v>
      </c>
      <c r="Y1404" s="165" t="n">
        <f aca="false">X1404/T1404</f>
        <v>0.35</v>
      </c>
      <c r="Z1404" s="162"/>
      <c r="AA1404" s="162"/>
      <c r="AB1404" s="162"/>
    </row>
    <row r="1405" customFormat="false" ht="15" hidden="false" customHeight="false" outlineLevel="0" collapsed="false">
      <c r="A1405" s="43" t="n">
        <v>18</v>
      </c>
      <c r="B1405" s="1" t="s">
        <v>3566</v>
      </c>
      <c r="C1405" s="1" t="n">
        <v>1557</v>
      </c>
      <c r="D1405" s="1" t="n">
        <v>45101</v>
      </c>
      <c r="E1405" s="114" t="s">
        <v>2477</v>
      </c>
      <c r="F1405" s="162" t="n">
        <v>9200000</v>
      </c>
      <c r="G1405" s="0" t="s">
        <v>2544</v>
      </c>
      <c r="H1405" s="163" t="n">
        <v>50</v>
      </c>
      <c r="I1405" s="162"/>
      <c r="J1405" s="0"/>
      <c r="K1405" s="0"/>
      <c r="L1405" s="0"/>
      <c r="M1405" s="0"/>
      <c r="N1405" s="0"/>
      <c r="P1405" s="0"/>
      <c r="T1405" s="162" t="n">
        <f aca="false">SUM(H1405:S1405)</f>
        <v>50</v>
      </c>
      <c r="U1405" s="164" t="str">
        <f aca="false">CONCATENATE(D1405,G1405)</f>
        <v>45101CONSTRUÇÃO DE UNIDADES HABITACIONAIS</v>
      </c>
      <c r="V1405" s="162" t="e">
        <f aca="false">VLOOKUP(U1405,PRODUTOS!N:O,2,0)</f>
        <v>#N/A</v>
      </c>
      <c r="W1405" s="162" t="e">
        <f aca="false">VLOOKUP(U1405,PRODUTOS!N:Q,3,0)</f>
        <v>#N/A</v>
      </c>
      <c r="X1405" s="162" t="e">
        <f aca="false">VLOOKUP(U1405,PRODUTOS!N:Q,4,0)</f>
        <v>#N/A</v>
      </c>
      <c r="Y1405" s="165" t="e">
        <f aca="false">X1405/T1405</f>
        <v>#N/A</v>
      </c>
      <c r="Z1405" s="162"/>
      <c r="AA1405" s="162"/>
      <c r="AB1405" s="162"/>
    </row>
    <row r="1406" customFormat="false" ht="15" hidden="false" customHeight="false" outlineLevel="0" collapsed="false">
      <c r="A1406" s="43" t="n">
        <v>19</v>
      </c>
      <c r="B1406" s="1" t="s">
        <v>2478</v>
      </c>
      <c r="C1406" s="1" t="n">
        <v>2734</v>
      </c>
      <c r="D1406" s="1" t="n">
        <v>45101</v>
      </c>
      <c r="E1406" s="114" t="s">
        <v>2477</v>
      </c>
      <c r="F1406" s="162" t="n">
        <v>47000000</v>
      </c>
      <c r="G1406" s="0" t="s">
        <v>2479</v>
      </c>
      <c r="H1406" s="163" t="n">
        <v>100</v>
      </c>
      <c r="I1406" s="162"/>
      <c r="J1406" s="0"/>
      <c r="K1406" s="0"/>
      <c r="L1406" s="0"/>
      <c r="M1406" s="0"/>
      <c r="N1406" s="0"/>
      <c r="P1406" s="0"/>
      <c r="T1406" s="162" t="n">
        <f aca="false">SUM(H1406:S1406)</f>
        <v>100</v>
      </c>
      <c r="U1406" s="164" t="str">
        <f aca="false">CONCATENATE(D1406,G1406)</f>
        <v>45101AMPLIAÇÃO NO SISTEMA DE ESGOTAMENTO SANITÁRIO, POSSIBILITANDO A MELHORIA NA QUALIDADE DE VIDA DA POPULAÇÃO PIAUIENSE.</v>
      </c>
      <c r="V1406" s="162" t="str">
        <f aca="false">VLOOKUP(U1406,PRODUTOS!N:O,2,0)</f>
        <v>AMPLIAÇÃO NO SISTEMA DE ESGOTAMENTO SANITÁRIO, POSSIBILITANDO A MELHORIA NA QUALIDADE DE VIDA DA POPULAÇÃO PIAUIENSE.</v>
      </c>
      <c r="W1406" s="162" t="str">
        <f aca="false">VLOOKUP(U1406,PRODUTOS!N:Q,3,0)</f>
        <v>MUNICÍPIOS BENEFICIADOS</v>
      </c>
      <c r="X1406" s="162" t="n">
        <f aca="false">VLOOKUP(U1406,PRODUTOS!N:Q,4,0)</f>
        <v>25</v>
      </c>
      <c r="Y1406" s="165" t="n">
        <f aca="false">X1406/T1406</f>
        <v>0.25</v>
      </c>
      <c r="Z1406" s="162"/>
      <c r="AA1406" s="162"/>
      <c r="AB1406" s="162"/>
    </row>
    <row r="1407" customFormat="false" ht="15" hidden="false" customHeight="false" outlineLevel="0" collapsed="false">
      <c r="A1407" s="43" t="n">
        <v>19</v>
      </c>
      <c r="B1407" s="1" t="s">
        <v>2492</v>
      </c>
      <c r="C1407" s="1" t="n">
        <v>2644</v>
      </c>
      <c r="D1407" s="1" t="n">
        <v>45101</v>
      </c>
      <c r="E1407" s="114" t="s">
        <v>2477</v>
      </c>
      <c r="F1407" s="162" t="n">
        <v>96900000</v>
      </c>
      <c r="G1407" s="0" t="s">
        <v>2493</v>
      </c>
      <c r="H1407" s="163" t="n">
        <v>12</v>
      </c>
      <c r="I1407" s="162"/>
      <c r="J1407" s="0"/>
      <c r="K1407" s="0"/>
      <c r="L1407" s="0"/>
      <c r="M1407" s="0"/>
      <c r="N1407" s="0"/>
      <c r="P1407" s="0"/>
      <c r="T1407" s="162" t="n">
        <f aca="false">SUM(H1407:S1407)</f>
        <v>12</v>
      </c>
      <c r="U1407" s="164" t="str">
        <f aca="false">CONCATENATE(D1407,G1407)</f>
        <v>45101ÁREAS DEGRADADAS RECUPERADAS/REVITALIZADAS</v>
      </c>
      <c r="V1407" s="162" t="str">
        <f aca="false">VLOOKUP(U1407,PRODUTOS!N:O,2,0)</f>
        <v>ÁREAS DEGRADADAS RECUPERADAS/REVITALIZADAS</v>
      </c>
      <c r="W1407" s="162" t="str">
        <f aca="false">VLOOKUP(U1407,PRODUTOS!N:Q,3,0)</f>
        <v>UNIDADE</v>
      </c>
      <c r="X1407" s="162" t="n">
        <f aca="false">VLOOKUP(U1407,PRODUTOS!N:Q,4,0)</f>
        <v>4</v>
      </c>
      <c r="Y1407" s="165" t="n">
        <f aca="false">X1407/T1407</f>
        <v>0.333333333333333</v>
      </c>
      <c r="Z1407" s="162"/>
      <c r="AA1407" s="162"/>
      <c r="AB1407" s="162"/>
    </row>
    <row r="1408" customFormat="false" ht="15" hidden="false" customHeight="false" outlineLevel="0" collapsed="false">
      <c r="A1408" s="43" t="n">
        <v>19</v>
      </c>
      <c r="B1408" s="1" t="s">
        <v>2485</v>
      </c>
      <c r="C1408" s="1" t="n">
        <v>2634</v>
      </c>
      <c r="D1408" s="1" t="n">
        <v>45101</v>
      </c>
      <c r="E1408" s="114" t="s">
        <v>2477</v>
      </c>
      <c r="F1408" s="162" t="n">
        <v>24500000</v>
      </c>
      <c r="G1408" s="0" t="s">
        <v>2486</v>
      </c>
      <c r="H1408" s="163" t="n">
        <v>43</v>
      </c>
      <c r="I1408" s="162"/>
      <c r="J1408" s="0"/>
      <c r="K1408" s="0"/>
      <c r="L1408" s="0"/>
      <c r="M1408" s="0"/>
      <c r="N1408" s="0"/>
      <c r="P1408" s="0"/>
      <c r="T1408" s="162" t="n">
        <f aca="false">SUM(H1408:S1408)</f>
        <v>43</v>
      </c>
      <c r="U1408" s="164" t="str">
        <f aca="false">CONCATENATE(D1408,G1408)</f>
        <v>45101ESTUDOS E PROJETOS ELABORADOS E EXECUÇÃO DE OBRAS HÍDRICAS EM ÁREAS URBANAS E RURAIS</v>
      </c>
      <c r="V1408" s="162" t="str">
        <f aca="false">VLOOKUP(U1408,PRODUTOS!N:O,2,0)</f>
        <v>ESTUDOS E PROJETOS ELABORADOS E EXECUÇÃO DE OBRAS HÍDRICAS EM ÁREAS URBANAS E RURAIS</v>
      </c>
      <c r="W1408" s="162" t="str">
        <f aca="false">VLOOKUP(U1408,PRODUTOS!N:Q,3,0)</f>
        <v>MUNICÍPIOS BENEFICIADOS</v>
      </c>
      <c r="X1408" s="162" t="n">
        <f aca="false">VLOOKUP(U1408,PRODUTOS!N:Q,4,0)</f>
        <v>10</v>
      </c>
      <c r="Y1408" s="165" t="n">
        <f aca="false">X1408/T1408</f>
        <v>0.232558139534884</v>
      </c>
      <c r="Z1408" s="162"/>
      <c r="AA1408" s="162"/>
      <c r="AB1408" s="162"/>
    </row>
    <row r="1409" customFormat="false" ht="15" hidden="false" customHeight="false" outlineLevel="0" collapsed="false">
      <c r="A1409" s="43" t="n">
        <v>19</v>
      </c>
      <c r="B1409" s="1" t="s">
        <v>2492</v>
      </c>
      <c r="C1409" s="1" t="n">
        <v>2644</v>
      </c>
      <c r="D1409" s="1" t="n">
        <v>45101</v>
      </c>
      <c r="E1409" s="114" t="s">
        <v>2477</v>
      </c>
      <c r="F1409" s="162" t="n">
        <v>96900000</v>
      </c>
      <c r="G1409" s="0" t="s">
        <v>2495</v>
      </c>
      <c r="H1409" s="163" t="n">
        <v>100</v>
      </c>
      <c r="I1409" s="162"/>
      <c r="J1409" s="0"/>
      <c r="K1409" s="0"/>
      <c r="L1409" s="0"/>
      <c r="M1409" s="0"/>
      <c r="N1409" s="0"/>
      <c r="P1409" s="0"/>
      <c r="T1409" s="162" t="n">
        <f aca="false">SUM(H1409:S1409)</f>
        <v>100</v>
      </c>
      <c r="U1409" s="164" t="str">
        <f aca="false">CONCATENATE(D1409,G1409)</f>
        <v>45101PLANO ESTADUAL DE RESÍDUOS SÓLIDOS ELABORADO E IMPLANTADO</v>
      </c>
      <c r="V1409" s="162" t="str">
        <f aca="false">VLOOKUP(U1409,PRODUTOS!N:O,2,0)</f>
        <v>PLANO ESTADUAL DE RESÍDUOS SÓLIDOS ELABORADO E IMPLANTADO</v>
      </c>
      <c r="W1409" s="162" t="str">
        <f aca="false">VLOOKUP(U1409,PRODUTOS!N:Q,3,0)</f>
        <v>MUNICÍPIOS BENEFICIADOS</v>
      </c>
      <c r="X1409" s="162" t="n">
        <f aca="false">VLOOKUP(U1409,PRODUTOS!N:Q,4,0)</f>
        <v>25</v>
      </c>
      <c r="Y1409" s="165" t="n">
        <f aca="false">X1409/T1409</f>
        <v>0.25</v>
      </c>
      <c r="Z1409" s="162"/>
      <c r="AA1409" s="162"/>
      <c r="AB1409" s="162"/>
    </row>
    <row r="1410" customFormat="false" ht="15" hidden="false" customHeight="false" outlineLevel="0" collapsed="false">
      <c r="A1410" s="43" t="n">
        <v>19</v>
      </c>
      <c r="B1410" s="1" t="s">
        <v>2478</v>
      </c>
      <c r="C1410" s="1" t="n">
        <v>2734</v>
      </c>
      <c r="D1410" s="1" t="n">
        <v>45101</v>
      </c>
      <c r="E1410" s="114" t="s">
        <v>2477</v>
      </c>
      <c r="F1410" s="162" t="n">
        <v>47000000</v>
      </c>
      <c r="G1410" s="0" t="s">
        <v>2482</v>
      </c>
      <c r="H1410" s="163" t="n">
        <v>100</v>
      </c>
      <c r="I1410" s="162"/>
      <c r="J1410" s="0"/>
      <c r="K1410" s="0"/>
      <c r="L1410" s="0"/>
      <c r="M1410" s="0"/>
      <c r="N1410" s="0"/>
      <c r="P1410" s="0"/>
      <c r="T1410" s="162" t="n">
        <f aca="false">SUM(H1410:S1410)</f>
        <v>100</v>
      </c>
      <c r="U1410" s="164" t="str">
        <f aca="false">CONCATENATE(D1410,G1410)</f>
        <v>45101REDE DE ABASTECIMENTOS DE ÁGUA NOS MUNICÍPIOS AMPLIADA</v>
      </c>
      <c r="V1410" s="162" t="str">
        <f aca="false">VLOOKUP(U1410,PRODUTOS!N:O,2,0)</f>
        <v>REDE DE ABASTECIMENTOS DE ÁGUA NOS MUNICÍPIOS AMPLIADA</v>
      </c>
      <c r="W1410" s="162" t="str">
        <f aca="false">VLOOKUP(U1410,PRODUTOS!N:Q,3,0)</f>
        <v>MUNICÍPIOS BENEFICIADOS</v>
      </c>
      <c r="X1410" s="162" t="n">
        <f aca="false">VLOOKUP(U1410,PRODUTOS!N:Q,4,0)</f>
        <v>25</v>
      </c>
      <c r="Y1410" s="165" t="n">
        <f aca="false">X1410/T1410</f>
        <v>0.25</v>
      </c>
      <c r="Z1410" s="162"/>
      <c r="AA1410" s="162"/>
      <c r="AB1410" s="162"/>
    </row>
    <row r="1411" customFormat="false" ht="15" hidden="false" customHeight="false" outlineLevel="0" collapsed="false">
      <c r="A1411" s="43" t="n">
        <v>19</v>
      </c>
      <c r="B1411" s="1" t="s">
        <v>2485</v>
      </c>
      <c r="C1411" s="1" t="n">
        <v>2634</v>
      </c>
      <c r="D1411" s="1" t="n">
        <v>45101</v>
      </c>
      <c r="E1411" s="114" t="s">
        <v>2477</v>
      </c>
      <c r="F1411" s="162" t="n">
        <v>24500000</v>
      </c>
      <c r="G1411" s="0" t="s">
        <v>2489</v>
      </c>
      <c r="H1411" s="166"/>
      <c r="I1411" s="162" t="n">
        <v>10</v>
      </c>
      <c r="J1411" s="0"/>
      <c r="K1411" s="0"/>
      <c r="L1411" s="0"/>
      <c r="M1411" s="0"/>
      <c r="N1411" s="0"/>
      <c r="P1411" s="0"/>
      <c r="T1411" s="162" t="n">
        <f aca="false">SUM(H1411:S1411)</f>
        <v>10</v>
      </c>
      <c r="U1411" s="164" t="str">
        <f aca="false">CONCATENATE(D1411,G1411)</f>
        <v>45101SISTEMAS DE ABASTECIMENTO DE ÁGUA E DE SUA INFRAESTRUTURA IMPLANTADO, AMPLIADO E/OU MELHORADO</v>
      </c>
      <c r="V1411" s="162" t="str">
        <f aca="false">VLOOKUP(U1411,PRODUTOS!N:O,2,0)</f>
        <v>SISTEMAS DE ABASTECIMENTO DE ÁGUA E DE SUA INFRAESTRUTURA IMPLANTADO, AMPLIADO E/OU MELHORADO</v>
      </c>
      <c r="W1411" s="162" t="str">
        <f aca="false">VLOOKUP(U1411,PRODUTOS!N:Q,3,0)</f>
        <v>MUNICÍPIOS</v>
      </c>
      <c r="X1411" s="162" t="n">
        <f aca="false">VLOOKUP(U1411,PRODUTOS!N:Q,4,0)</f>
        <v>2</v>
      </c>
      <c r="Y1411" s="165" t="n">
        <f aca="false">X1411/T1411</f>
        <v>0.2</v>
      </c>
      <c r="Z1411" s="162"/>
      <c r="AA1411" s="162"/>
      <c r="AB1411" s="162"/>
    </row>
    <row r="1412" customFormat="false" ht="15" hidden="false" customHeight="false" outlineLevel="0" collapsed="false">
      <c r="A1412" s="43" t="n">
        <v>21</v>
      </c>
      <c r="B1412" s="1" t="s">
        <v>2497</v>
      </c>
      <c r="C1412" s="1" t="n">
        <v>2293</v>
      </c>
      <c r="D1412" s="1" t="n">
        <v>45101</v>
      </c>
      <c r="E1412" s="114" t="s">
        <v>2477</v>
      </c>
      <c r="F1412" s="162" t="n">
        <v>47000000</v>
      </c>
      <c r="G1412" s="0" t="s">
        <v>2498</v>
      </c>
      <c r="H1412" s="163" t="n">
        <v>20</v>
      </c>
      <c r="I1412" s="162"/>
      <c r="J1412" s="0"/>
      <c r="K1412" s="0"/>
      <c r="L1412" s="0"/>
      <c r="M1412" s="0"/>
      <c r="N1412" s="0"/>
      <c r="P1412" s="0"/>
      <c r="T1412" s="162" t="n">
        <f aca="false">SUM(H1412:S1412)</f>
        <v>20</v>
      </c>
      <c r="U1412" s="164" t="str">
        <f aca="false">CONCATENATE(D1412,G1412)</f>
        <v>45101APOIO E INCENTIVO TÉCNICO E FINANCEIRO A ORGANIZAÇÕES NÃO GOVERNAMENTAIS</v>
      </c>
      <c r="V1412" s="162" t="str">
        <f aca="false">VLOOKUP(U1412,PRODUTOS!N:O,2,0)</f>
        <v>APOIO E INCENTIVO TÉCNICO E FINANCEIRO A ORGANIZAÇÕES NÃO GOVERNAMENTAIS</v>
      </c>
      <c r="W1412" s="162" t="str">
        <f aca="false">VLOOKUP(U1412,PRODUTOS!N:Q,3,0)</f>
        <v>UNIDADE</v>
      </c>
      <c r="X1412" s="162" t="n">
        <f aca="false">VLOOKUP(U1412,PRODUTOS!N:Q,4,0)</f>
        <v>4</v>
      </c>
      <c r="Y1412" s="165" t="n">
        <f aca="false">X1412/T1412</f>
        <v>0.2</v>
      </c>
      <c r="Z1412" s="162"/>
      <c r="AA1412" s="162"/>
      <c r="AB1412" s="162"/>
    </row>
    <row r="1413" customFormat="false" ht="15" hidden="false" customHeight="false" outlineLevel="0" collapsed="false">
      <c r="A1413" s="43" t="n">
        <v>21</v>
      </c>
      <c r="B1413" s="1" t="s">
        <v>2511</v>
      </c>
      <c r="C1413" s="1" t="n">
        <v>2629</v>
      </c>
      <c r="D1413" s="1" t="n">
        <v>45101</v>
      </c>
      <c r="E1413" s="114" t="s">
        <v>2477</v>
      </c>
      <c r="F1413" s="162" t="n">
        <v>15000000</v>
      </c>
      <c r="G1413" s="0" t="s">
        <v>2512</v>
      </c>
      <c r="H1413" s="163" t="n">
        <v>150</v>
      </c>
      <c r="I1413" s="162"/>
      <c r="J1413" s="0"/>
      <c r="K1413" s="0"/>
      <c r="L1413" s="0"/>
      <c r="M1413" s="0"/>
      <c r="N1413" s="0"/>
      <c r="P1413" s="0"/>
      <c r="T1413" s="162" t="n">
        <f aca="false">SUM(H1413:S1413)</f>
        <v>150</v>
      </c>
      <c r="U1413" s="164" t="str">
        <f aca="false">CONCATENATE(D1413,G1413)</f>
        <v>45101EXECUÇÃO DE OBRAS DE ANÉIS VIÁRIOS DAS CIDADES DE GRANDE E MÉDIO PORTE DO ESTADO.</v>
      </c>
      <c r="V1413" s="162" t="str">
        <f aca="false">VLOOKUP(U1413,PRODUTOS!N:O,2,0)</f>
        <v>EXECUÇÃO DE OBRAS DE ANÉIS VIÁRIOS DAS CIDADES DE GRANDE E MÉDIO PORTE DO ESTADO.</v>
      </c>
      <c r="W1413" s="162" t="str">
        <f aca="false">VLOOKUP(U1413,PRODUTOS!N:Q,3,0)</f>
        <v>KM</v>
      </c>
      <c r="X1413" s="162" t="n">
        <f aca="false">VLOOKUP(U1413,PRODUTOS!N:Q,4,0)</f>
        <v>30</v>
      </c>
      <c r="Y1413" s="165" t="n">
        <f aca="false">X1413/T1413</f>
        <v>0.2</v>
      </c>
      <c r="Z1413" s="162"/>
      <c r="AA1413" s="162"/>
      <c r="AB1413" s="162"/>
    </row>
    <row r="1414" customFormat="false" ht="15" hidden="false" customHeight="false" outlineLevel="0" collapsed="false">
      <c r="A1414" s="43" t="n">
        <v>21</v>
      </c>
      <c r="B1414" s="1" t="s">
        <v>2497</v>
      </c>
      <c r="C1414" s="1" t="n">
        <v>2293</v>
      </c>
      <c r="D1414" s="1" t="n">
        <v>45101</v>
      </c>
      <c r="E1414" s="114" t="s">
        <v>2477</v>
      </c>
      <c r="F1414" s="162" t="n">
        <v>47000000</v>
      </c>
      <c r="G1414" s="0" t="s">
        <v>2508</v>
      </c>
      <c r="H1414" s="163" t="n">
        <v>80</v>
      </c>
      <c r="I1414" s="162"/>
      <c r="J1414" s="0"/>
      <c r="K1414" s="0"/>
      <c r="L1414" s="0"/>
      <c r="M1414" s="0"/>
      <c r="N1414" s="0"/>
      <c r="P1414" s="0"/>
      <c r="T1414" s="162" t="n">
        <f aca="false">SUM(H1414:S1414)</f>
        <v>80</v>
      </c>
      <c r="U1414" s="164" t="str">
        <f aca="false">CONCATENATE(D1414,G1414)</f>
        <v>45101EXECUÇÃO DE OBRAS DE INFRAESTRUTURA BÁSICA, URBANA</v>
      </c>
      <c r="V1414" s="162" t="str">
        <f aca="false">VLOOKUP(U1414,PRODUTOS!N:O,2,0)</f>
        <v>EXECUÇÃO DE OBRAS DE INFRAESTRUTURA BÁSICA, URBANA</v>
      </c>
      <c r="W1414" s="162" t="str">
        <f aca="false">VLOOKUP(U1414,PRODUTOS!N:Q,3,0)</f>
        <v>OBRA</v>
      </c>
      <c r="X1414" s="162" t="n">
        <f aca="false">VLOOKUP(U1414,PRODUTOS!N:Q,4,0)</f>
        <v>20</v>
      </c>
      <c r="Y1414" s="165" t="n">
        <f aca="false">X1414/T1414</f>
        <v>0.25</v>
      </c>
      <c r="Z1414" s="162"/>
      <c r="AA1414" s="162"/>
      <c r="AB1414" s="162"/>
    </row>
    <row r="1415" customFormat="false" ht="15" hidden="false" customHeight="false" outlineLevel="0" collapsed="false">
      <c r="A1415" s="43" t="n">
        <v>21</v>
      </c>
      <c r="B1415" s="1" t="s">
        <v>2501</v>
      </c>
      <c r="C1415" s="1" t="n">
        <v>2636</v>
      </c>
      <c r="D1415" s="1" t="n">
        <v>45101</v>
      </c>
      <c r="E1415" s="114" t="s">
        <v>2477</v>
      </c>
      <c r="F1415" s="162" t="n">
        <v>116100000</v>
      </c>
      <c r="G1415" s="0" t="s">
        <v>2509</v>
      </c>
      <c r="H1415" s="163" t="n">
        <v>100</v>
      </c>
      <c r="I1415" s="162"/>
      <c r="J1415" s="0"/>
      <c r="K1415" s="0"/>
      <c r="L1415" s="0"/>
      <c r="M1415" s="0"/>
      <c r="N1415" s="0"/>
      <c r="P1415" s="0"/>
      <c r="T1415" s="162" t="n">
        <f aca="false">SUM(H1415:S1415)</f>
        <v>100</v>
      </c>
      <c r="U1415" s="164" t="str">
        <f aca="false">CONCATENATE(D1415,G1415)</f>
        <v>45101IMPLANTAÇÃO, EXECUÇÃO E REFORMA DE ESTRADA VICINAL NOS MUNICÍPIOS PIAUIENSES.</v>
      </c>
      <c r="V1415" s="162" t="str">
        <f aca="false">VLOOKUP(U1415,PRODUTOS!N:O,2,0)</f>
        <v>IMPLANTAÇÃO, EXECUÇÃO E REFORMA DE ESTRADA VICINAL NOS MUNICÍPIOS PIAUIENSES.</v>
      </c>
      <c r="W1415" s="162" t="str">
        <f aca="false">VLOOKUP(U1415,PRODUTOS!N:Q,3,0)</f>
        <v>MUNICÍPIOS</v>
      </c>
      <c r="X1415" s="162" t="n">
        <f aca="false">VLOOKUP(U1415,PRODUTOS!N:Q,4,0)</f>
        <v>25</v>
      </c>
      <c r="Y1415" s="165" t="n">
        <f aca="false">X1415/T1415</f>
        <v>0.25</v>
      </c>
      <c r="Z1415" s="162"/>
      <c r="AA1415" s="162"/>
      <c r="AB1415" s="162"/>
    </row>
    <row r="1416" customFormat="false" ht="15" hidden="false" customHeight="false" outlineLevel="0" collapsed="false">
      <c r="A1416" s="43" t="n">
        <v>21</v>
      </c>
      <c r="B1416" s="1" t="s">
        <v>2501</v>
      </c>
      <c r="C1416" s="1" t="n">
        <v>2636</v>
      </c>
      <c r="D1416" s="1" t="n">
        <v>45101</v>
      </c>
      <c r="E1416" s="114" t="s">
        <v>2477</v>
      </c>
      <c r="F1416" s="162" t="n">
        <v>116100000</v>
      </c>
      <c r="G1416" s="0" t="s">
        <v>2502</v>
      </c>
      <c r="H1416" s="163" t="n">
        <v>80</v>
      </c>
      <c r="I1416" s="162"/>
      <c r="J1416" s="0"/>
      <c r="K1416" s="0"/>
      <c r="L1416" s="0"/>
      <c r="M1416" s="0"/>
      <c r="N1416" s="0"/>
      <c r="P1416" s="0"/>
      <c r="T1416" s="162" t="n">
        <f aca="false">SUM(H1416:S1416)</f>
        <v>80</v>
      </c>
      <c r="U1416" s="164" t="str">
        <f aca="false">CONCATENATE(D1416,G1416)</f>
        <v>45101PAVIMENTAÇÃO ASFÁLTICA NOS MUNICÍPIOS PIAUIENSES IMPLANTADA</v>
      </c>
      <c r="V1416" s="162" t="str">
        <f aca="false">VLOOKUP(U1416,PRODUTOS!N:O,2,0)</f>
        <v>PAVIMENTAÇÃO ASFÁLTICA NOS MUNICÍPIOS PIAUIENSES IMPLANTADA</v>
      </c>
      <c r="W1416" s="162" t="str">
        <f aca="false">VLOOKUP(U1416,PRODUTOS!N:Q,3,0)</f>
        <v>MUNICÍPIOS</v>
      </c>
      <c r="X1416" s="162" t="n">
        <f aca="false">VLOOKUP(U1416,PRODUTOS!N:Q,4,0)</f>
        <v>20</v>
      </c>
      <c r="Y1416" s="165" t="n">
        <f aca="false">X1416/T1416</f>
        <v>0.25</v>
      </c>
      <c r="Z1416" s="162"/>
      <c r="AA1416" s="162"/>
      <c r="AB1416" s="162"/>
    </row>
    <row r="1417" customFormat="false" ht="15" hidden="false" customHeight="false" outlineLevel="0" collapsed="false">
      <c r="A1417" s="43" t="n">
        <v>21</v>
      </c>
      <c r="B1417" s="1" t="s">
        <v>2501</v>
      </c>
      <c r="C1417" s="1" t="n">
        <v>2636</v>
      </c>
      <c r="D1417" s="1" t="n">
        <v>45101</v>
      </c>
      <c r="E1417" s="114" t="s">
        <v>2477</v>
      </c>
      <c r="F1417" s="162" t="n">
        <v>116100000</v>
      </c>
      <c r="G1417" s="0" t="s">
        <v>2505</v>
      </c>
      <c r="H1417" s="163" t="n">
        <v>100</v>
      </c>
      <c r="I1417" s="162"/>
      <c r="J1417" s="0"/>
      <c r="K1417" s="0"/>
      <c r="L1417" s="0"/>
      <c r="M1417" s="0"/>
      <c r="N1417" s="0"/>
      <c r="P1417" s="0"/>
      <c r="T1417" s="162" t="n">
        <f aca="false">SUM(H1417:S1417)</f>
        <v>100</v>
      </c>
      <c r="U1417" s="164" t="str">
        <f aca="false">CONCATENATE(D1417,G1417)</f>
        <v>45101PAVIMENTAÇÃO EM PARALELEPÍPEDO AMPLIADO E EXECUÇÃO DE OBRAS QUE MELHOREM A MOBILIDADE URBANA NO ESTADO.</v>
      </c>
      <c r="V1417" s="162" t="str">
        <f aca="false">VLOOKUP(U1417,PRODUTOS!N:O,2,0)</f>
        <v>PAVIMENTAÇÃO EM PARALELEPÍPEDO AMPLIADO E EXECUÇÃO DE OBRAS QUE MELHOREM A MOBILIDADE URBANA NO ESTADO.</v>
      </c>
      <c r="W1417" s="162" t="str">
        <f aca="false">VLOOKUP(U1417,PRODUTOS!N:Q,3,0)</f>
        <v>MUNICÍPIOS</v>
      </c>
      <c r="X1417" s="162" t="n">
        <f aca="false">VLOOKUP(U1417,PRODUTOS!N:Q,4,0)</f>
        <v>25</v>
      </c>
      <c r="Y1417" s="165" t="n">
        <f aca="false">X1417/T1417</f>
        <v>0.25</v>
      </c>
      <c r="Z1417" s="162"/>
      <c r="AA1417" s="162"/>
      <c r="AB1417" s="162"/>
    </row>
    <row r="1418" customFormat="false" ht="15" hidden="false" customHeight="false" outlineLevel="0" collapsed="false">
      <c r="A1418" s="43" t="n">
        <v>21</v>
      </c>
      <c r="B1418" s="1" t="s">
        <v>2501</v>
      </c>
      <c r="C1418" s="1" t="n">
        <v>2636</v>
      </c>
      <c r="D1418" s="1" t="n">
        <v>45101</v>
      </c>
      <c r="E1418" s="114" t="s">
        <v>2477</v>
      </c>
      <c r="F1418" s="162" t="n">
        <v>116100000</v>
      </c>
      <c r="G1418" s="0" t="s">
        <v>2510</v>
      </c>
      <c r="H1418" s="163" t="n">
        <v>80</v>
      </c>
      <c r="I1418" s="162"/>
      <c r="J1418" s="0"/>
      <c r="K1418" s="0"/>
      <c r="L1418" s="0"/>
      <c r="M1418" s="0"/>
      <c r="N1418" s="0"/>
      <c r="P1418" s="0"/>
      <c r="T1418" s="162" t="n">
        <f aca="false">SUM(H1418:S1418)</f>
        <v>80</v>
      </c>
      <c r="U1418" s="164" t="str">
        <f aca="false">CONCATENATE(D1418,G1418)</f>
        <v>45101REFORMA E AMPLIAÇÃO DE OBRAS DE INFRAESTRUTURA URBANA E RURAL NOS MUNICÍPIOS PIAUIENSES</v>
      </c>
      <c r="V1418" s="162" t="str">
        <f aca="false">VLOOKUP(U1418,PRODUTOS!N:O,2,0)</f>
        <v>REFORMA E AMPLIAÇÃO DE OBRAS DE INFRAESTRUTURA URBANA E RURAL NOS MUNICÍPIOS PIAUIENSES</v>
      </c>
      <c r="W1418" s="162" t="str">
        <f aca="false">VLOOKUP(U1418,PRODUTOS!N:Q,3,0)</f>
        <v>MUNICÍPIOS BENEFICIADOS</v>
      </c>
      <c r="X1418" s="162" t="n">
        <f aca="false">VLOOKUP(U1418,PRODUTOS!N:Q,4,0)</f>
        <v>20</v>
      </c>
      <c r="Y1418" s="165" t="n">
        <f aca="false">X1418/T1418</f>
        <v>0.25</v>
      </c>
      <c r="Z1418" s="162"/>
      <c r="AA1418" s="162"/>
      <c r="AB1418" s="162"/>
    </row>
    <row r="1419" customFormat="false" ht="15" hidden="false" customHeight="false" outlineLevel="0" collapsed="false">
      <c r="A1419" s="43" t="n">
        <v>90</v>
      </c>
      <c r="B1419" s="1" t="s">
        <v>2513</v>
      </c>
      <c r="C1419" s="1" t="n">
        <v>2590</v>
      </c>
      <c r="D1419" s="1" t="n">
        <v>45101</v>
      </c>
      <c r="E1419" s="114" t="s">
        <v>2477</v>
      </c>
      <c r="F1419" s="162" t="n">
        <v>30500000</v>
      </c>
      <c r="G1419" s="0" t="s">
        <v>2514</v>
      </c>
      <c r="H1419" s="166"/>
      <c r="I1419" s="162"/>
      <c r="J1419" s="0"/>
      <c r="K1419" s="0"/>
      <c r="L1419" s="162" t="n">
        <v>1</v>
      </c>
      <c r="M1419" s="0"/>
      <c r="N1419" s="0"/>
      <c r="P1419" s="0"/>
      <c r="T1419" s="162" t="n">
        <f aca="false">SUM(H1419:S1419)</f>
        <v>1</v>
      </c>
      <c r="U1419" s="164" t="str">
        <f aca="false">CONCATENATE(D1419,G1419)</f>
        <v>45101AMPLIAÇÃO/REFORMA DA SECID</v>
      </c>
      <c r="V1419" s="162" t="str">
        <f aca="false">VLOOKUP(U1419,PRODUTOS!N:O,2,0)</f>
        <v>AMPLIAÇÃO/REFORMA DA SECID</v>
      </c>
      <c r="W1419" s="162" t="str">
        <f aca="false">VLOOKUP(U1419,PRODUTOS!N:Q,3,0)</f>
        <v>OBRA</v>
      </c>
      <c r="X1419" s="162" t="n">
        <f aca="false">VLOOKUP(U1419,PRODUTOS!N:Q,4,0)</f>
        <v>1</v>
      </c>
      <c r="Y1419" s="165" t="n">
        <f aca="false">X1419/T1419</f>
        <v>1</v>
      </c>
      <c r="Z1419" s="162"/>
      <c r="AA1419" s="162"/>
      <c r="AB1419" s="162"/>
    </row>
    <row r="1420" customFormat="false" ht="15" hidden="false" customHeight="false" outlineLevel="0" collapsed="false">
      <c r="A1420" s="43" t="n">
        <v>90</v>
      </c>
      <c r="B1420" s="1" t="s">
        <v>2513</v>
      </c>
      <c r="C1420" s="1" t="n">
        <v>2590</v>
      </c>
      <c r="D1420" s="1" t="n">
        <v>45101</v>
      </c>
      <c r="E1420" s="114" t="s">
        <v>2477</v>
      </c>
      <c r="F1420" s="162" t="n">
        <v>30500000</v>
      </c>
      <c r="G1420" s="0" t="s">
        <v>141</v>
      </c>
      <c r="H1420" s="163" t="n">
        <v>100</v>
      </c>
      <c r="I1420" s="162"/>
      <c r="J1420" s="0"/>
      <c r="K1420" s="0"/>
      <c r="L1420" s="0"/>
      <c r="M1420" s="0"/>
      <c r="N1420" s="0"/>
      <c r="P1420" s="0"/>
      <c r="T1420" s="162" t="n">
        <f aca="false">SUM(H1420:S1420)</f>
        <v>100</v>
      </c>
      <c r="U1420" s="164" t="str">
        <f aca="false">CONCATENATE(D1420,G1420)</f>
        <v>45101GESTÃO MELHORADA</v>
      </c>
      <c r="V1420" s="162" t="str">
        <f aca="false">VLOOKUP(U1420,PRODUTOS!N:O,2,0)</f>
        <v>GESTÃO MELHORADA</v>
      </c>
      <c r="W1420" s="162" t="str">
        <f aca="false">VLOOKUP(U1420,PRODUTOS!N:Q,3,0)</f>
        <v>PERCENTUAL</v>
      </c>
      <c r="X1420" s="162" t="n">
        <f aca="false">VLOOKUP(U1420,PRODUTOS!N:Q,4,0)</f>
        <v>25</v>
      </c>
      <c r="Y1420" s="165" t="n">
        <f aca="false">X1420/T1420</f>
        <v>0.25</v>
      </c>
      <c r="Z1420" s="162"/>
      <c r="AA1420" s="162"/>
      <c r="AB1420" s="162"/>
    </row>
    <row r="1421" customFormat="false" ht="15" hidden="false" customHeight="false" outlineLevel="0" collapsed="false">
      <c r="A1421" s="43" t="n">
        <v>1</v>
      </c>
      <c r="B1421" s="1" t="s">
        <v>2516</v>
      </c>
      <c r="C1421" s="1" t="n">
        <v>1615</v>
      </c>
      <c r="D1421" s="1" t="n">
        <v>45201</v>
      </c>
      <c r="E1421" s="114" t="s">
        <v>2515</v>
      </c>
      <c r="F1421" s="162" t="n">
        <v>25000000</v>
      </c>
      <c r="G1421" s="0" t="s">
        <v>2517</v>
      </c>
      <c r="H1421" s="163" t="n">
        <v>3</v>
      </c>
      <c r="I1421" s="162"/>
      <c r="J1421" s="0"/>
      <c r="K1421" s="0"/>
      <c r="L1421" s="0"/>
      <c r="M1421" s="0"/>
      <c r="N1421" s="0"/>
      <c r="P1421" s="0"/>
      <c r="T1421" s="162" t="n">
        <f aca="false">SUM(H1421:S1421)</f>
        <v>3</v>
      </c>
      <c r="U1421" s="164" t="str">
        <f aca="false">CONCATENATE(D1421,G1421)</f>
        <v>45201AMPLIAÇÃO DE SEDES DO DETRAN</v>
      </c>
      <c r="V1421" s="162" t="str">
        <f aca="false">VLOOKUP(U1421,PRODUTOS!N:O,2,0)</f>
        <v>AMPLIAÇÃO DE SEDES DO DETRAN</v>
      </c>
      <c r="W1421" s="162" t="str">
        <f aca="false">VLOOKUP(U1421,PRODUTOS!N:Q,3,0)</f>
        <v>UNIDADE</v>
      </c>
      <c r="X1421" s="162" t="n">
        <f aca="false">VLOOKUP(U1421,PRODUTOS!N:Q,4,0)</f>
        <v>3</v>
      </c>
      <c r="Y1421" s="165" t="n">
        <f aca="false">X1421/T1421</f>
        <v>1</v>
      </c>
      <c r="Z1421" s="162"/>
      <c r="AA1421" s="162"/>
      <c r="AB1421" s="162"/>
    </row>
    <row r="1422" customFormat="false" ht="15" hidden="false" customHeight="false" outlineLevel="0" collapsed="false">
      <c r="A1422" s="43" t="n">
        <v>1</v>
      </c>
      <c r="B1422" s="1" t="s">
        <v>2516</v>
      </c>
      <c r="C1422" s="1" t="n">
        <v>1615</v>
      </c>
      <c r="D1422" s="1" t="n">
        <v>45201</v>
      </c>
      <c r="E1422" s="114" t="s">
        <v>2515</v>
      </c>
      <c r="F1422" s="162" t="n">
        <v>25000000</v>
      </c>
      <c r="G1422" s="0" t="s">
        <v>2518</v>
      </c>
      <c r="H1422" s="163" t="n">
        <v>100</v>
      </c>
      <c r="I1422" s="162"/>
      <c r="J1422" s="0"/>
      <c r="K1422" s="0"/>
      <c r="L1422" s="0"/>
      <c r="M1422" s="0"/>
      <c r="N1422" s="0"/>
      <c r="P1422" s="0"/>
      <c r="T1422" s="162" t="n">
        <f aca="false">SUM(H1422:S1422)</f>
        <v>100</v>
      </c>
      <c r="U1422" s="164" t="str">
        <f aca="false">CONCATENATE(D1422,G1422)</f>
        <v>45201INFRAESTRUTURA TECNOLÓGICA MELHORADA</v>
      </c>
      <c r="V1422" s="162" t="str">
        <f aca="false">VLOOKUP(U1422,PRODUTOS!N:O,2,0)</f>
        <v>INFRAESTRUTURA TECNOLÓGICA MELHORADA</v>
      </c>
      <c r="W1422" s="162" t="str">
        <f aca="false">VLOOKUP(U1422,PRODUTOS!N:Q,3,0)</f>
        <v>PERCENTUAL</v>
      </c>
      <c r="X1422" s="162" t="n">
        <f aca="false">VLOOKUP(U1422,PRODUTOS!N:Q,4,0)</f>
        <v>70</v>
      </c>
      <c r="Y1422" s="165" t="n">
        <f aca="false">X1422/T1422</f>
        <v>0.7</v>
      </c>
      <c r="Z1422" s="162"/>
      <c r="AA1422" s="162"/>
      <c r="AB1422" s="162"/>
    </row>
    <row r="1423" customFormat="false" ht="15" hidden="false" customHeight="false" outlineLevel="0" collapsed="false">
      <c r="A1423" s="43" t="n">
        <v>1</v>
      </c>
      <c r="B1423" s="1" t="s">
        <v>2516</v>
      </c>
      <c r="C1423" s="1" t="n">
        <v>1615</v>
      </c>
      <c r="D1423" s="1" t="n">
        <v>45201</v>
      </c>
      <c r="E1423" s="114" t="s">
        <v>2515</v>
      </c>
      <c r="F1423" s="162" t="n">
        <v>25000000</v>
      </c>
      <c r="G1423" s="0" t="s">
        <v>2519</v>
      </c>
      <c r="H1423" s="163" t="n">
        <v>15</v>
      </c>
      <c r="I1423" s="162"/>
      <c r="J1423" s="0"/>
      <c r="K1423" s="0"/>
      <c r="L1423" s="0"/>
      <c r="M1423" s="0"/>
      <c r="N1423" s="0"/>
      <c r="P1423" s="0"/>
      <c r="T1423" s="162" t="n">
        <f aca="false">SUM(H1423:S1423)</f>
        <v>15</v>
      </c>
      <c r="U1423" s="164" t="str">
        <f aca="false">CONCATENATE(D1423,G1423)</f>
        <v>45201POSTOS DE ATENDIMENTOS IMPLANTADOS OU AMPLIADOS</v>
      </c>
      <c r="V1423" s="162" t="str">
        <f aca="false">VLOOKUP(U1423,PRODUTOS!N:O,2,0)</f>
        <v>POSTOS DE ATENDIMENTOS IMPLANTADOS OU AMPLIADOS</v>
      </c>
      <c r="W1423" s="162" t="str">
        <f aca="false">VLOOKUP(U1423,PRODUTOS!N:Q,3,0)</f>
        <v>UNIDADE</v>
      </c>
      <c r="X1423" s="162" t="n">
        <f aca="false">VLOOKUP(U1423,PRODUTOS!N:Q,4,0)</f>
        <v>15</v>
      </c>
      <c r="Y1423" s="165" t="n">
        <f aca="false">X1423/T1423</f>
        <v>1</v>
      </c>
      <c r="Z1423" s="162"/>
      <c r="AA1423" s="162"/>
      <c r="AB1423" s="162"/>
    </row>
    <row r="1424" customFormat="false" ht="15" hidden="false" customHeight="false" outlineLevel="0" collapsed="false">
      <c r="A1424" s="43" t="n">
        <v>1</v>
      </c>
      <c r="B1424" s="1" t="s">
        <v>2516</v>
      </c>
      <c r="C1424" s="1" t="n">
        <v>1615</v>
      </c>
      <c r="D1424" s="1" t="n">
        <v>45201</v>
      </c>
      <c r="E1424" s="114" t="s">
        <v>2515</v>
      </c>
      <c r="F1424" s="162" t="n">
        <v>25000000</v>
      </c>
      <c r="G1424" s="0" t="s">
        <v>2520</v>
      </c>
      <c r="H1424" s="163" t="n">
        <v>20</v>
      </c>
      <c r="I1424" s="162"/>
      <c r="J1424" s="0"/>
      <c r="K1424" s="0"/>
      <c r="L1424" s="0"/>
      <c r="M1424" s="0"/>
      <c r="N1424" s="0"/>
      <c r="P1424" s="0"/>
      <c r="T1424" s="162" t="n">
        <f aca="false">SUM(H1424:S1424)</f>
        <v>20</v>
      </c>
      <c r="U1424" s="164" t="str">
        <f aca="false">CONCATENATE(D1424,G1424)</f>
        <v>45201POSTOS E CIRETRANS IMPLANTADOS/REFORMADOS</v>
      </c>
      <c r="V1424" s="162" t="str">
        <f aca="false">VLOOKUP(U1424,PRODUTOS!N:O,2,0)</f>
        <v>POSTOS E CIRETRANS IMPLANTADOS/REFORMADOS</v>
      </c>
      <c r="W1424" s="162" t="str">
        <f aca="false">VLOOKUP(U1424,PRODUTOS!N:Q,3,0)</f>
        <v>UNIDADE</v>
      </c>
      <c r="X1424" s="162" t="n">
        <f aca="false">VLOOKUP(U1424,PRODUTOS!N:Q,4,0)</f>
        <v>18</v>
      </c>
      <c r="Y1424" s="165" t="n">
        <f aca="false">X1424/T1424</f>
        <v>0.9</v>
      </c>
      <c r="Z1424" s="162"/>
      <c r="AA1424" s="162"/>
      <c r="AB1424" s="162"/>
    </row>
    <row r="1425" customFormat="false" ht="15" hidden="false" customHeight="false" outlineLevel="0" collapsed="false">
      <c r="A1425" s="43" t="n">
        <v>1</v>
      </c>
      <c r="B1425" s="1" t="s">
        <v>2516</v>
      </c>
      <c r="C1425" s="1" t="n">
        <v>1615</v>
      </c>
      <c r="D1425" s="1" t="n">
        <v>45201</v>
      </c>
      <c r="E1425" s="114" t="s">
        <v>2515</v>
      </c>
      <c r="F1425" s="162" t="n">
        <v>25000000</v>
      </c>
      <c r="G1425" s="0" t="s">
        <v>254</v>
      </c>
      <c r="H1425" s="163" t="n">
        <v>100</v>
      </c>
      <c r="I1425" s="162"/>
      <c r="J1425" s="0"/>
      <c r="K1425" s="0"/>
      <c r="L1425" s="0"/>
      <c r="M1425" s="0"/>
      <c r="N1425" s="0"/>
      <c r="P1425" s="0"/>
      <c r="T1425" s="162" t="n">
        <f aca="false">SUM(H1425:S1425)</f>
        <v>100</v>
      </c>
      <c r="U1425" s="164" t="str">
        <f aca="false">CONCATENATE(D1425,G1425)</f>
        <v>45201SERVIDORES CAPACITADOS</v>
      </c>
      <c r="V1425" s="162" t="str">
        <f aca="false">VLOOKUP(U1425,PRODUTOS!N:O,2,0)</f>
        <v>SERVIDORES CAPACITADOS</v>
      </c>
      <c r="W1425" s="162" t="str">
        <f aca="false">VLOOKUP(U1425,PRODUTOS!N:Q,3,0)</f>
        <v>PERCENTUAL</v>
      </c>
      <c r="X1425" s="162" t="n">
        <f aca="false">VLOOKUP(U1425,PRODUTOS!N:Q,4,0)</f>
        <v>50</v>
      </c>
      <c r="Y1425" s="165" t="n">
        <f aca="false">X1425/T1425</f>
        <v>0.5</v>
      </c>
      <c r="Z1425" s="162"/>
      <c r="AA1425" s="162"/>
      <c r="AB1425" s="162"/>
    </row>
    <row r="1426" customFormat="false" ht="15" hidden="false" customHeight="false" outlineLevel="0" collapsed="false">
      <c r="A1426" s="43" t="n">
        <v>30</v>
      </c>
      <c r="B1426" s="1" t="s">
        <v>2521</v>
      </c>
      <c r="C1426" s="1" t="n">
        <v>1612</v>
      </c>
      <c r="D1426" s="1" t="n">
        <v>45201</v>
      </c>
      <c r="E1426" s="114" t="s">
        <v>2515</v>
      </c>
      <c r="F1426" s="162" t="n">
        <v>13500000</v>
      </c>
      <c r="G1426" s="0" t="s">
        <v>2522</v>
      </c>
      <c r="H1426" s="163" t="n">
        <v>20</v>
      </c>
      <c r="I1426" s="162"/>
      <c r="J1426" s="0"/>
      <c r="K1426" s="0"/>
      <c r="L1426" s="0"/>
      <c r="M1426" s="0"/>
      <c r="N1426" s="0"/>
      <c r="P1426" s="0"/>
      <c r="T1426" s="162" t="n">
        <f aca="false">SUM(H1426:S1426)</f>
        <v>20</v>
      </c>
      <c r="U1426" s="164" t="str">
        <f aca="false">CONCATENATE(D1426,G1426)</f>
        <v>45201CAMPANHAS EDUCATIVAS DE TRÂNSITO REALIZADAS</v>
      </c>
      <c r="V1426" s="162" t="str">
        <f aca="false">VLOOKUP(U1426,PRODUTOS!N:O,2,0)</f>
        <v>CAMPANHAS EDUCATIVAS DE TRÂNSITO REALIZADAS</v>
      </c>
      <c r="W1426" s="162" t="str">
        <f aca="false">VLOOKUP(U1426,PRODUTOS!N:Q,3,0)</f>
        <v>CAMPANHAS</v>
      </c>
      <c r="X1426" s="162" t="n">
        <f aca="false">VLOOKUP(U1426,PRODUTOS!N:Q,4,0)</f>
        <v>18</v>
      </c>
      <c r="Y1426" s="165" t="n">
        <f aca="false">X1426/T1426</f>
        <v>0.9</v>
      </c>
      <c r="Z1426" s="162"/>
      <c r="AA1426" s="162"/>
      <c r="AB1426" s="162"/>
    </row>
    <row r="1427" customFormat="false" ht="15" hidden="false" customHeight="false" outlineLevel="0" collapsed="false">
      <c r="A1427" s="43" t="n">
        <v>30</v>
      </c>
      <c r="B1427" s="1" t="s">
        <v>2521</v>
      </c>
      <c r="C1427" s="1" t="n">
        <v>1612</v>
      </c>
      <c r="D1427" s="1" t="n">
        <v>45201</v>
      </c>
      <c r="E1427" s="114" t="s">
        <v>2515</v>
      </c>
      <c r="F1427" s="162" t="n">
        <v>13500000</v>
      </c>
      <c r="G1427" s="0" t="s">
        <v>2524</v>
      </c>
      <c r="H1427" s="163" t="n">
        <v>4</v>
      </c>
      <c r="I1427" s="162"/>
      <c r="J1427" s="0"/>
      <c r="K1427" s="0"/>
      <c r="L1427" s="0"/>
      <c r="M1427" s="0"/>
      <c r="N1427" s="0"/>
      <c r="P1427" s="0"/>
      <c r="T1427" s="162" t="n">
        <f aca="false">SUM(H1427:S1427)</f>
        <v>4</v>
      </c>
      <c r="U1427" s="164" t="str">
        <f aca="false">CONCATENATE(D1427,G1427)</f>
        <v>45201ESTUDOS E ESTATÍSTICAS DE TRÂNSITO REALIZADOS</v>
      </c>
      <c r="V1427" s="162" t="str">
        <f aca="false">VLOOKUP(U1427,PRODUTOS!N:O,2,0)</f>
        <v>ESTUDOS E ESTATÍSTICAS DE TRÂNSITO REALIZADOS</v>
      </c>
      <c r="W1427" s="162" t="str">
        <f aca="false">VLOOKUP(U1427,PRODUTOS!N:Q,3,0)</f>
        <v>ESTUDOS</v>
      </c>
      <c r="X1427" s="162" t="n">
        <f aca="false">VLOOKUP(U1427,PRODUTOS!N:Q,4,0)</f>
        <v>2</v>
      </c>
      <c r="Y1427" s="165" t="n">
        <f aca="false">X1427/T1427</f>
        <v>0.5</v>
      </c>
      <c r="Z1427" s="162"/>
      <c r="AA1427" s="162"/>
      <c r="AB1427" s="162"/>
    </row>
    <row r="1428" customFormat="false" ht="15" hidden="false" customHeight="false" outlineLevel="0" collapsed="false">
      <c r="A1428" s="43" t="n">
        <v>30</v>
      </c>
      <c r="B1428" s="1" t="s">
        <v>2521</v>
      </c>
      <c r="C1428" s="1" t="n">
        <v>1612</v>
      </c>
      <c r="D1428" s="1" t="n">
        <v>45201</v>
      </c>
      <c r="E1428" s="114" t="s">
        <v>2515</v>
      </c>
      <c r="F1428" s="162" t="n">
        <v>13500000</v>
      </c>
      <c r="G1428" s="0" t="s">
        <v>2526</v>
      </c>
      <c r="H1428" s="163" t="n">
        <v>100</v>
      </c>
      <c r="I1428" s="162"/>
      <c r="J1428" s="0"/>
      <c r="K1428" s="0"/>
      <c r="L1428" s="0"/>
      <c r="M1428" s="0"/>
      <c r="N1428" s="0"/>
      <c r="P1428" s="0"/>
      <c r="T1428" s="162" t="n">
        <f aca="false">SUM(H1428:S1428)</f>
        <v>100</v>
      </c>
      <c r="U1428" s="164" t="str">
        <f aca="false">CONCATENATE(D1428,G1428)</f>
        <v>45201FISCALIZAÇÃO DE TRÂNSITO</v>
      </c>
      <c r="V1428" s="162" t="str">
        <f aca="false">VLOOKUP(U1428,PRODUTOS!N:O,2,0)</f>
        <v>FISCALIZAÇÃO DE TRÂNSITO</v>
      </c>
      <c r="W1428" s="162" t="str">
        <f aca="false">VLOOKUP(U1428,PRODUTOS!N:Q,3,0)</f>
        <v>UNIDADE</v>
      </c>
      <c r="X1428" s="162" t="n">
        <f aca="false">VLOOKUP(U1428,PRODUTOS!N:Q,4,0)</f>
        <v>95</v>
      </c>
      <c r="Y1428" s="165" t="n">
        <f aca="false">X1428/T1428</f>
        <v>0.95</v>
      </c>
      <c r="Z1428" s="162"/>
      <c r="AA1428" s="162"/>
      <c r="AB1428" s="162"/>
    </row>
    <row r="1429" customFormat="false" ht="15" hidden="false" customHeight="false" outlineLevel="0" collapsed="false">
      <c r="A1429" s="43" t="n">
        <v>30</v>
      </c>
      <c r="B1429" s="1" t="s">
        <v>2521</v>
      </c>
      <c r="C1429" s="1" t="n">
        <v>1612</v>
      </c>
      <c r="D1429" s="1" t="n">
        <v>45201</v>
      </c>
      <c r="E1429" s="114" t="s">
        <v>2515</v>
      </c>
      <c r="F1429" s="162" t="n">
        <v>13500000</v>
      </c>
      <c r="G1429" s="0" t="s">
        <v>2527</v>
      </c>
      <c r="H1429" s="163" t="n">
        <v>60</v>
      </c>
      <c r="I1429" s="162"/>
      <c r="J1429" s="0"/>
      <c r="K1429" s="0"/>
      <c r="L1429" s="0"/>
      <c r="M1429" s="0"/>
      <c r="N1429" s="0"/>
      <c r="P1429" s="0"/>
      <c r="T1429" s="162" t="n">
        <f aca="false">SUM(H1429:S1429)</f>
        <v>60</v>
      </c>
      <c r="U1429" s="164" t="str">
        <f aca="false">CONCATENATE(D1429,G1429)</f>
        <v>45201SINALIZAÇÃO DE VIAS</v>
      </c>
      <c r="V1429" s="162" t="str">
        <f aca="false">VLOOKUP(U1429,PRODUTOS!N:O,2,0)</f>
        <v>SINALIZAÇÃO DE VIAS</v>
      </c>
      <c r="W1429" s="162" t="str">
        <f aca="false">VLOOKUP(U1429,PRODUTOS!N:Q,3,0)</f>
        <v>VIA SINALIZADA</v>
      </c>
      <c r="X1429" s="162" t="n">
        <f aca="false">VLOOKUP(U1429,PRODUTOS!N:Q,4,0)</f>
        <v>60</v>
      </c>
      <c r="Y1429" s="165" t="n">
        <f aca="false">X1429/T1429</f>
        <v>1</v>
      </c>
      <c r="Z1429" s="162"/>
      <c r="AA1429" s="162"/>
      <c r="AB1429" s="162"/>
    </row>
    <row r="1430" customFormat="false" ht="15" hidden="false" customHeight="false" outlineLevel="0" collapsed="false">
      <c r="A1430" s="43" t="n">
        <v>90</v>
      </c>
      <c r="B1430" s="1" t="s">
        <v>2529</v>
      </c>
      <c r="C1430" s="1" t="n">
        <v>1546</v>
      </c>
      <c r="D1430" s="1" t="n">
        <v>45201</v>
      </c>
      <c r="E1430" s="114" t="s">
        <v>2515</v>
      </c>
      <c r="F1430" s="162" t="n">
        <v>398000000</v>
      </c>
      <c r="G1430" s="0" t="s">
        <v>1609</v>
      </c>
      <c r="H1430" s="163" t="n">
        <v>1</v>
      </c>
      <c r="I1430" s="162"/>
      <c r="J1430" s="0"/>
      <c r="K1430" s="0"/>
      <c r="L1430" s="0"/>
      <c r="M1430" s="0"/>
      <c r="N1430" s="0"/>
      <c r="P1430" s="0"/>
      <c r="T1430" s="162" t="n">
        <f aca="false">SUM(H1430:S1430)</f>
        <v>1</v>
      </c>
      <c r="U1430" s="164" t="str">
        <f aca="false">CONCATENATE(D1430,G1430)</f>
        <v>45201CONCURSO PÚBLICO</v>
      </c>
      <c r="V1430" s="162" t="str">
        <f aca="false">VLOOKUP(U1430,PRODUTOS!N:O,2,0)</f>
        <v>CONCURSO PÚBLICO</v>
      </c>
      <c r="W1430" s="162" t="str">
        <f aca="false">VLOOKUP(U1430,PRODUTOS!N:Q,3,0)</f>
        <v>UNIDADE</v>
      </c>
      <c r="X1430" s="162" t="n">
        <f aca="false">VLOOKUP(U1430,PRODUTOS!N:Q,4,0)</f>
        <v>1</v>
      </c>
      <c r="Y1430" s="165" t="n">
        <f aca="false">X1430/T1430</f>
        <v>1</v>
      </c>
      <c r="Z1430" s="162"/>
      <c r="AA1430" s="162"/>
      <c r="AB1430" s="162"/>
    </row>
    <row r="1431" customFormat="false" ht="15" hidden="false" customHeight="false" outlineLevel="0" collapsed="false">
      <c r="A1431" s="43" t="n">
        <v>90</v>
      </c>
      <c r="B1431" s="1" t="s">
        <v>2529</v>
      </c>
      <c r="C1431" s="1" t="n">
        <v>1546</v>
      </c>
      <c r="D1431" s="1" t="n">
        <v>45201</v>
      </c>
      <c r="E1431" s="114" t="s">
        <v>2515</v>
      </c>
      <c r="F1431" s="162" t="n">
        <v>398000000</v>
      </c>
      <c r="G1431" s="0" t="s">
        <v>141</v>
      </c>
      <c r="H1431" s="163" t="n">
        <v>100</v>
      </c>
      <c r="I1431" s="162"/>
      <c r="J1431" s="0"/>
      <c r="K1431" s="0"/>
      <c r="L1431" s="0"/>
      <c r="M1431" s="0"/>
      <c r="N1431" s="0"/>
      <c r="P1431" s="0"/>
      <c r="T1431" s="162" t="n">
        <f aca="false">SUM(H1431:S1431)</f>
        <v>100</v>
      </c>
      <c r="U1431" s="164" t="str">
        <f aca="false">CONCATENATE(D1431,G1431)</f>
        <v>45201GESTÃO MELHORADA</v>
      </c>
      <c r="V1431" s="162" t="str">
        <f aca="false">VLOOKUP(U1431,PRODUTOS!N:O,2,0)</f>
        <v>GESTÃO MELHORADA</v>
      </c>
      <c r="W1431" s="162" t="str">
        <f aca="false">VLOOKUP(U1431,PRODUTOS!N:Q,3,0)</f>
        <v>PERCENTUAL</v>
      </c>
      <c r="X1431" s="162" t="n">
        <f aca="false">VLOOKUP(U1431,PRODUTOS!N:Q,4,0)</f>
        <v>50</v>
      </c>
      <c r="Y1431" s="165" t="n">
        <f aca="false">X1431/T1431</f>
        <v>0.5</v>
      </c>
      <c r="Z1431" s="162"/>
      <c r="AA1431" s="162"/>
      <c r="AB1431" s="162"/>
    </row>
    <row r="1432" customFormat="false" ht="15" hidden="false" customHeight="false" outlineLevel="0" collapsed="false">
      <c r="A1432" s="43" t="n">
        <v>18</v>
      </c>
      <c r="B1432" s="1" t="s">
        <v>2532</v>
      </c>
      <c r="C1432" s="1" t="n">
        <v>2103</v>
      </c>
      <c r="D1432" s="1" t="n">
        <v>45202</v>
      </c>
      <c r="E1432" s="114" t="s">
        <v>2531</v>
      </c>
      <c r="F1432" s="162" t="n">
        <v>1620000</v>
      </c>
      <c r="G1432" s="0" t="s">
        <v>2533</v>
      </c>
      <c r="H1432" s="163" t="n">
        <v>100</v>
      </c>
      <c r="I1432" s="162"/>
      <c r="J1432" s="0"/>
      <c r="K1432" s="0"/>
      <c r="L1432" s="0"/>
      <c r="M1432" s="0"/>
      <c r="N1432" s="0"/>
      <c r="P1432" s="0"/>
      <c r="T1432" s="162" t="n">
        <f aca="false">SUM(H1432:S1432)</f>
        <v>100</v>
      </c>
      <c r="U1432" s="164" t="str">
        <f aca="false">CONCATENATE(D1432,G1432)</f>
        <v>45202ACOMPANHAMENTO SOCIAL DOS EMPREENDIMENTOS HABITACIONAIS</v>
      </c>
      <c r="V1432" s="162" t="str">
        <f aca="false">VLOOKUP(U1432,PRODUTOS!N:O,2,0)</f>
        <v>ACOMPANHAMENTO SOCIAL DOS EMPREENDIMENTOS HABITACIONAIS</v>
      </c>
      <c r="W1432" s="162" t="str">
        <f aca="false">VLOOKUP(U1432,PRODUTOS!N:Q,3,0)</f>
        <v>PERCENTUAL</v>
      </c>
      <c r="X1432" s="162" t="n">
        <f aca="false">VLOOKUP(U1432,PRODUTOS!N:Q,4,0)</f>
        <v>25</v>
      </c>
      <c r="Y1432" s="165" t="n">
        <f aca="false">X1432/T1432</f>
        <v>0.25</v>
      </c>
      <c r="Z1432" s="162"/>
      <c r="AA1432" s="162"/>
      <c r="AB1432" s="162"/>
    </row>
    <row r="1433" customFormat="false" ht="15" hidden="false" customHeight="false" outlineLevel="0" collapsed="false">
      <c r="A1433" s="43" t="n">
        <v>18</v>
      </c>
      <c r="B1433" s="1" t="s">
        <v>2536</v>
      </c>
      <c r="C1433" s="1" t="n">
        <v>2453</v>
      </c>
      <c r="D1433" s="1" t="n">
        <v>45202</v>
      </c>
      <c r="E1433" s="114" t="s">
        <v>2531</v>
      </c>
      <c r="F1433" s="162" t="n">
        <v>263000000</v>
      </c>
      <c r="G1433" s="0" t="s">
        <v>2537</v>
      </c>
      <c r="H1433" s="163" t="n">
        <v>2000</v>
      </c>
      <c r="I1433" s="162"/>
      <c r="J1433" s="0"/>
      <c r="K1433" s="0"/>
      <c r="L1433" s="0"/>
      <c r="M1433" s="0"/>
      <c r="N1433" s="0"/>
      <c r="P1433" s="0"/>
      <c r="T1433" s="162" t="n">
        <f aca="false">SUM(H1433:S1433)</f>
        <v>2000</v>
      </c>
      <c r="U1433" s="164" t="str">
        <f aca="false">CONCATENATE(D1433,G1433)</f>
        <v>45202APARTAMENTOS CONSTRUÍDOS</v>
      </c>
      <c r="V1433" s="162" t="str">
        <f aca="false">VLOOKUP(U1433,PRODUTOS!N:O,2,0)</f>
        <v>APARTAMENTOS CONSTRUÍDOS</v>
      </c>
      <c r="W1433" s="162" t="str">
        <f aca="false">VLOOKUP(U1433,PRODUTOS!N:Q,3,0)</f>
        <v>UNIDADE</v>
      </c>
      <c r="X1433" s="162" t="n">
        <f aca="false">VLOOKUP(U1433,PRODUTOS!N:Q,4,0)</f>
        <v>500</v>
      </c>
      <c r="Y1433" s="165" t="n">
        <f aca="false">X1433/T1433</f>
        <v>0.25</v>
      </c>
      <c r="Z1433" s="162"/>
      <c r="AA1433" s="162"/>
      <c r="AB1433" s="162"/>
    </row>
    <row r="1434" customFormat="false" ht="15" hidden="false" customHeight="false" outlineLevel="0" collapsed="false">
      <c r="A1434" s="43" t="n">
        <v>18</v>
      </c>
      <c r="B1434" s="1" t="s">
        <v>2540</v>
      </c>
      <c r="C1434" s="1" t="n">
        <v>2628</v>
      </c>
      <c r="D1434" s="1" t="n">
        <v>45202</v>
      </c>
      <c r="E1434" s="114" t="s">
        <v>2531</v>
      </c>
      <c r="F1434" s="162" t="n">
        <v>319000000</v>
      </c>
      <c r="G1434" s="0" t="s">
        <v>2541</v>
      </c>
      <c r="H1434" s="163" t="n">
        <v>3000</v>
      </c>
      <c r="I1434" s="162"/>
      <c r="J1434" s="0"/>
      <c r="K1434" s="0"/>
      <c r="L1434" s="0"/>
      <c r="M1434" s="0"/>
      <c r="N1434" s="0"/>
      <c r="P1434" s="0"/>
      <c r="T1434" s="162" t="n">
        <f aca="false">SUM(H1434:S1434)</f>
        <v>3000</v>
      </c>
      <c r="U1434" s="164" t="str">
        <f aca="false">CONCATENATE(D1434,G1434)</f>
        <v>45202CASAS PARA SERVIDORES PUBLICOS CONSTRUÍDAS</v>
      </c>
      <c r="V1434" s="162" t="str">
        <f aca="false">VLOOKUP(U1434,PRODUTOS!N:O,2,0)</f>
        <v>CASAS PARA SERVIDORES PUBLICOS CONSTRUÍDAS</v>
      </c>
      <c r="W1434" s="162" t="str">
        <f aca="false">VLOOKUP(U1434,PRODUTOS!N:Q,3,0)</f>
        <v>UNIDADE</v>
      </c>
      <c r="X1434" s="162" t="n">
        <f aca="false">VLOOKUP(U1434,PRODUTOS!N:Q,4,0)</f>
        <v>1000</v>
      </c>
      <c r="Y1434" s="165" t="n">
        <f aca="false">X1434/T1434</f>
        <v>0.333333333333333</v>
      </c>
      <c r="Z1434" s="162"/>
      <c r="AA1434" s="162"/>
      <c r="AB1434" s="162"/>
    </row>
    <row r="1435" customFormat="false" ht="15" hidden="false" customHeight="false" outlineLevel="0" collapsed="false">
      <c r="A1435" s="43" t="n">
        <v>18</v>
      </c>
      <c r="B1435" s="1" t="s">
        <v>2550</v>
      </c>
      <c r="C1435" s="1" t="n">
        <v>2609</v>
      </c>
      <c r="D1435" s="1" t="n">
        <v>45202</v>
      </c>
      <c r="E1435" s="114" t="s">
        <v>2531</v>
      </c>
      <c r="F1435" s="162" t="n">
        <v>32000000</v>
      </c>
      <c r="G1435" s="0" t="s">
        <v>2551</v>
      </c>
      <c r="H1435" s="163" t="n">
        <v>1000</v>
      </c>
      <c r="I1435" s="162"/>
      <c r="J1435" s="0"/>
      <c r="K1435" s="0"/>
      <c r="L1435" s="0"/>
      <c r="M1435" s="0"/>
      <c r="N1435" s="0"/>
      <c r="P1435" s="0"/>
      <c r="T1435" s="162" t="n">
        <f aca="false">SUM(H1435:S1435)</f>
        <v>1000</v>
      </c>
      <c r="U1435" s="164" t="str">
        <f aca="false">CONCATENATE(D1435,G1435)</f>
        <v>45202CONSOLIDAÇÃO D0S PROGRAMAS DE HABITAÇÃO</v>
      </c>
      <c r="V1435" s="162" t="str">
        <f aca="false">VLOOKUP(U1435,PRODUTOS!N:O,2,0)</f>
        <v>CONSOLIDAÇÃO D0S PROGRAMAS DE HABITAÇÃO</v>
      </c>
      <c r="W1435" s="162" t="str">
        <f aca="false">VLOOKUP(U1435,PRODUTOS!N:Q,3,0)</f>
        <v>UNIDADE</v>
      </c>
      <c r="X1435" s="162" t="n">
        <f aca="false">VLOOKUP(U1435,PRODUTOS!N:Q,4,0)</f>
        <v>250</v>
      </c>
      <c r="Y1435" s="165" t="n">
        <f aca="false">X1435/T1435</f>
        <v>0.25</v>
      </c>
      <c r="Z1435" s="162"/>
      <c r="AA1435" s="162"/>
      <c r="AB1435" s="162"/>
    </row>
    <row r="1436" customFormat="false" ht="15" hidden="false" customHeight="false" outlineLevel="0" collapsed="false">
      <c r="A1436" s="43" t="n">
        <v>18</v>
      </c>
      <c r="B1436" s="1" t="s">
        <v>2556</v>
      </c>
      <c r="C1436" s="1" t="n">
        <v>2727</v>
      </c>
      <c r="D1436" s="1" t="n">
        <v>45202</v>
      </c>
      <c r="E1436" s="114" t="s">
        <v>2531</v>
      </c>
      <c r="F1436" s="162" t="n">
        <v>8312000</v>
      </c>
      <c r="G1436" s="0" t="s">
        <v>2557</v>
      </c>
      <c r="H1436" s="163" t="n">
        <v>25000</v>
      </c>
      <c r="I1436" s="162"/>
      <c r="J1436" s="0"/>
      <c r="K1436" s="0"/>
      <c r="L1436" s="0"/>
      <c r="M1436" s="0"/>
      <c r="N1436" s="0"/>
      <c r="P1436" s="0"/>
      <c r="T1436" s="162" t="n">
        <f aca="false">SUM(H1436:S1436)</f>
        <v>25000</v>
      </c>
      <c r="U1436" s="164" t="str">
        <f aca="false">CONCATENATE(D1436,G1436)</f>
        <v>45202REGULARIZAÇÃO FUNDIARIA</v>
      </c>
      <c r="V1436" s="162" t="str">
        <f aca="false">VLOOKUP(U1436,PRODUTOS!N:O,2,0)</f>
        <v>REGULARIZAÇÃO FUNDIARIA</v>
      </c>
      <c r="W1436" s="162" t="str">
        <f aca="false">VLOOKUP(U1436,PRODUTOS!N:Q,3,0)</f>
        <v>UNIDADE</v>
      </c>
      <c r="X1436" s="162" t="n">
        <f aca="false">VLOOKUP(U1436,PRODUTOS!N:Q,4,0)</f>
        <v>1000</v>
      </c>
      <c r="Y1436" s="165" t="n">
        <f aca="false">X1436/T1436</f>
        <v>0.04</v>
      </c>
      <c r="Z1436" s="162"/>
      <c r="AA1436" s="162"/>
      <c r="AB1436" s="162"/>
    </row>
    <row r="1437" customFormat="false" ht="15" hidden="false" customHeight="false" outlineLevel="0" collapsed="false">
      <c r="A1437" s="43" t="n">
        <v>18</v>
      </c>
      <c r="B1437" s="1" t="s">
        <v>2544</v>
      </c>
      <c r="C1437" s="1" t="n">
        <v>2474</v>
      </c>
      <c r="D1437" s="1" t="n">
        <v>45202</v>
      </c>
      <c r="E1437" s="114" t="s">
        <v>2531</v>
      </c>
      <c r="F1437" s="162" t="n">
        <v>1313440000</v>
      </c>
      <c r="G1437" s="0" t="s">
        <v>885</v>
      </c>
      <c r="H1437" s="163" t="n">
        <v>22000</v>
      </c>
      <c r="I1437" s="162"/>
      <c r="J1437" s="0"/>
      <c r="K1437" s="0"/>
      <c r="L1437" s="0"/>
      <c r="M1437" s="0"/>
      <c r="N1437" s="0"/>
      <c r="P1437" s="0"/>
      <c r="T1437" s="162" t="n">
        <f aca="false">SUM(H1437:S1437)</f>
        <v>22000</v>
      </c>
      <c r="U1437" s="164" t="str">
        <f aca="false">CONCATENATE(D1437,G1437)</f>
        <v>45202UNIDADES HABITACIONAIS CONSTRUÍDAS</v>
      </c>
      <c r="V1437" s="162" t="str">
        <f aca="false">VLOOKUP(U1437,PRODUTOS!N:O,2,0)</f>
        <v>UNIDADES HABITACIONAIS CONSTRUÍDAS</v>
      </c>
      <c r="W1437" s="162" t="str">
        <f aca="false">VLOOKUP(U1437,PRODUTOS!N:Q,3,0)</f>
        <v>UNIDADE</v>
      </c>
      <c r="X1437" s="162" t="n">
        <f aca="false">VLOOKUP(U1437,PRODUTOS!N:Q,4,0)</f>
        <v>5500</v>
      </c>
      <c r="Y1437" s="165" t="n">
        <f aca="false">X1437/T1437</f>
        <v>0.25</v>
      </c>
      <c r="Z1437" s="162"/>
      <c r="AA1437" s="162"/>
      <c r="AB1437" s="162"/>
    </row>
    <row r="1438" customFormat="false" ht="15" hidden="false" customHeight="false" outlineLevel="0" collapsed="false">
      <c r="A1438" s="43" t="n">
        <v>18</v>
      </c>
      <c r="B1438" s="1" t="s">
        <v>2547</v>
      </c>
      <c r="C1438" s="1" t="n">
        <v>2741</v>
      </c>
      <c r="D1438" s="1" t="n">
        <v>45202</v>
      </c>
      <c r="E1438" s="114" t="s">
        <v>2531</v>
      </c>
      <c r="F1438" s="162" t="n">
        <v>159196000</v>
      </c>
      <c r="G1438" s="0" t="s">
        <v>2547</v>
      </c>
      <c r="H1438" s="163" t="n">
        <v>200</v>
      </c>
      <c r="I1438" s="162"/>
      <c r="J1438" s="0"/>
      <c r="K1438" s="0"/>
      <c r="L1438" s="0"/>
      <c r="M1438" s="0"/>
      <c r="N1438" s="0"/>
      <c r="P1438" s="0"/>
      <c r="T1438" s="162" t="n">
        <f aca="false">SUM(H1438:S1438)</f>
        <v>200</v>
      </c>
      <c r="U1438" s="164" t="str">
        <f aca="false">CONCATENATE(D1438,G1438)</f>
        <v>45202URBANIZAÇÃO E CONSTRUÇÃO DE EQUIPAMENTOS SOCIAIS</v>
      </c>
      <c r="V1438" s="162" t="str">
        <f aca="false">VLOOKUP(U1438,PRODUTOS!N:O,2,0)</f>
        <v>URBANIZAÇÃO E CONSTRUÇÃO DE EQUIPAMENTOS SOCIAIS</v>
      </c>
      <c r="W1438" s="162" t="str">
        <f aca="false">VLOOKUP(U1438,PRODUTOS!N:Q,3,0)</f>
        <v>UNIDADE</v>
      </c>
      <c r="X1438" s="162" t="n">
        <f aca="false">VLOOKUP(U1438,PRODUTOS!N:Q,4,0)</f>
        <v>50</v>
      </c>
      <c r="Y1438" s="165" t="n">
        <f aca="false">X1438/T1438</f>
        <v>0.25</v>
      </c>
      <c r="Z1438" s="162"/>
      <c r="AA1438" s="162"/>
      <c r="AB1438" s="162"/>
    </row>
    <row r="1439" customFormat="false" ht="15" hidden="false" customHeight="false" outlineLevel="0" collapsed="false">
      <c r="A1439" s="43" t="n">
        <v>18</v>
      </c>
      <c r="B1439" s="1" t="s">
        <v>2554</v>
      </c>
      <c r="C1439" s="1" t="n">
        <v>2672</v>
      </c>
      <c r="D1439" s="1" t="n">
        <v>45202</v>
      </c>
      <c r="E1439" s="114" t="s">
        <v>2531</v>
      </c>
      <c r="F1439" s="162" t="n">
        <v>50150000</v>
      </c>
      <c r="G1439" s="0" t="s">
        <v>2554</v>
      </c>
      <c r="H1439" s="163" t="n">
        <v>10000</v>
      </c>
      <c r="I1439" s="162"/>
      <c r="J1439" s="0"/>
      <c r="K1439" s="0"/>
      <c r="L1439" s="0"/>
      <c r="M1439" s="0"/>
      <c r="N1439" s="0"/>
      <c r="P1439" s="0"/>
      <c r="T1439" s="162" t="n">
        <f aca="false">SUM(H1439:S1439)</f>
        <v>10000</v>
      </c>
      <c r="U1439" s="164" t="str">
        <f aca="false">CONCATENATE(D1439,G1439)</f>
        <v>45202MELHORIA HABITACIONAL</v>
      </c>
      <c r="V1439" s="162" t="str">
        <f aca="false">VLOOKUP(U1439,PRODUTOS!N:O,2,0)</f>
        <v>MELHORIA HABITACIONAL</v>
      </c>
      <c r="W1439" s="162" t="str">
        <f aca="false">VLOOKUP(U1439,PRODUTOS!N:Q,3,0)</f>
        <v>UNIDADE</v>
      </c>
      <c r="X1439" s="162" t="n">
        <f aca="false">VLOOKUP(U1439,PRODUTOS!N:Q,4,0)</f>
        <v>1000</v>
      </c>
      <c r="Y1439" s="165" t="n">
        <f aca="false">X1439/T1439</f>
        <v>0.1</v>
      </c>
      <c r="Z1439" s="162"/>
      <c r="AA1439" s="162"/>
      <c r="AB1439" s="162"/>
    </row>
    <row r="1440" customFormat="false" ht="15" hidden="false" customHeight="false" outlineLevel="0" collapsed="false">
      <c r="A1440" s="43" t="n">
        <v>90</v>
      </c>
      <c r="B1440" s="1" t="s">
        <v>2559</v>
      </c>
      <c r="C1440" s="1" t="n">
        <v>2495</v>
      </c>
      <c r="D1440" s="1" t="n">
        <v>45202</v>
      </c>
      <c r="E1440" s="114" t="s">
        <v>2531</v>
      </c>
      <c r="F1440" s="162" t="n">
        <v>27621000</v>
      </c>
      <c r="G1440" s="0" t="s">
        <v>390</v>
      </c>
      <c r="H1440" s="163" t="n">
        <v>100</v>
      </c>
      <c r="I1440" s="162"/>
      <c r="J1440" s="0"/>
      <c r="K1440" s="0"/>
      <c r="L1440" s="0"/>
      <c r="M1440" s="0"/>
      <c r="N1440" s="0"/>
      <c r="P1440" s="0"/>
      <c r="T1440" s="162" t="n">
        <f aca="false">SUM(H1440:S1440)</f>
        <v>100</v>
      </c>
      <c r="U1440" s="164" t="str">
        <f aca="false">CONCATENATE(D1440,G1440)</f>
        <v>45202GESTÃO ADMINISTRATIVA EFICIENTE</v>
      </c>
      <c r="V1440" s="162" t="str">
        <f aca="false">VLOOKUP(U1440,PRODUTOS!N:O,2,0)</f>
        <v>GESTÃO ADMINISTRATIVA EFICIENTE</v>
      </c>
      <c r="W1440" s="162" t="str">
        <f aca="false">VLOOKUP(U1440,PRODUTOS!N:Q,3,0)</f>
        <v>PERCENTUAL</v>
      </c>
      <c r="X1440" s="162" t="n">
        <f aca="false">VLOOKUP(U1440,PRODUTOS!N:Q,4,0)</f>
        <v>30</v>
      </c>
      <c r="Y1440" s="165" t="n">
        <f aca="false">X1440/T1440</f>
        <v>0.3</v>
      </c>
      <c r="Z1440" s="162"/>
      <c r="AA1440" s="162"/>
      <c r="AB1440" s="162"/>
    </row>
    <row r="1441" customFormat="false" ht="15" hidden="false" customHeight="false" outlineLevel="0" collapsed="false">
      <c r="A1441" s="43" t="n">
        <v>19</v>
      </c>
      <c r="B1441" s="1" t="s">
        <v>2567</v>
      </c>
      <c r="C1441" s="1" t="n">
        <v>2619</v>
      </c>
      <c r="D1441" s="1" t="n">
        <v>45203</v>
      </c>
      <c r="E1441" s="114" t="s">
        <v>2561</v>
      </c>
      <c r="F1441" s="162" t="n">
        <v>450000000</v>
      </c>
      <c r="G1441" s="0" t="s">
        <v>2568</v>
      </c>
      <c r="H1441" s="163" t="n">
        <v>1</v>
      </c>
      <c r="I1441" s="162"/>
      <c r="J1441" s="0"/>
      <c r="K1441" s="0"/>
      <c r="L1441" s="0"/>
      <c r="M1441" s="0"/>
      <c r="N1441" s="0"/>
      <c r="P1441" s="0"/>
      <c r="T1441" s="162" t="n">
        <f aca="false">SUM(H1441:S1441)</f>
        <v>1</v>
      </c>
      <c r="U1441" s="164" t="str">
        <f aca="false">CONCATENATE(D1441,G1441)</f>
        <v>45203MODELO DE GESTÃO DE RESÍDUOS SÓLIDOS ELABORADO E IMPLANTADO</v>
      </c>
      <c r="V1441" s="162" t="str">
        <f aca="false">VLOOKUP(U1441,PRODUTOS!N:O,2,0)</f>
        <v>MODELO DE GESTÃO DE RESÍDUOS SÓLIDOS ELABORADO E IMPLANTADO</v>
      </c>
      <c r="W1441" s="162" t="str">
        <f aca="false">VLOOKUP(U1441,PRODUTOS!N:Q,3,0)</f>
        <v>PLANO</v>
      </c>
      <c r="X1441" s="162" t="n">
        <f aca="false">VLOOKUP(U1441,PRODUTOS!N:Q,4,0)</f>
        <v>1</v>
      </c>
      <c r="Y1441" s="165" t="n">
        <f aca="false">X1441/T1441</f>
        <v>1</v>
      </c>
      <c r="Z1441" s="162"/>
      <c r="AA1441" s="162"/>
      <c r="AB1441" s="162"/>
    </row>
    <row r="1442" customFormat="false" ht="15" hidden="false" customHeight="false" outlineLevel="0" collapsed="false">
      <c r="A1442" s="43" t="n">
        <v>19</v>
      </c>
      <c r="B1442" s="1" t="s">
        <v>2562</v>
      </c>
      <c r="C1442" s="1" t="n">
        <v>2563</v>
      </c>
      <c r="D1442" s="1" t="n">
        <v>45203</v>
      </c>
      <c r="E1442" s="114" t="s">
        <v>2561</v>
      </c>
      <c r="F1442" s="162" t="n">
        <v>1500000000</v>
      </c>
      <c r="G1442" s="0" t="s">
        <v>2563</v>
      </c>
      <c r="H1442" s="163" t="n">
        <v>80</v>
      </c>
      <c r="I1442" s="162"/>
      <c r="J1442" s="0"/>
      <c r="K1442" s="0"/>
      <c r="L1442" s="0"/>
      <c r="M1442" s="0"/>
      <c r="N1442" s="0"/>
      <c r="P1442" s="0"/>
      <c r="T1442" s="162" t="n">
        <f aca="false">SUM(H1442:S1442)</f>
        <v>80</v>
      </c>
      <c r="U1442" s="164" t="str">
        <f aca="false">CONCATENATE(D1442,G1442)</f>
        <v>45203PROJETOS PARA ABASTECIMENTO DE ÁGUA POTÁVEL ELABORADOS</v>
      </c>
      <c r="V1442" s="162" t="str">
        <f aca="false">VLOOKUP(U1442,PRODUTOS!N:O,2,0)</f>
        <v>PROJETOS PARA ABASTECIMENTO DE ÁGUA POTÁVEL ELABORADOS</v>
      </c>
      <c r="W1442" s="162" t="str">
        <f aca="false">VLOOKUP(U1442,PRODUTOS!N:Q,3,0)</f>
        <v>PROJETOS</v>
      </c>
      <c r="X1442" s="162" t="n">
        <f aca="false">VLOOKUP(U1442,PRODUTOS!N:Q,4,0)</f>
        <v>10</v>
      </c>
      <c r="Y1442" s="165" t="n">
        <f aca="false">X1442/T1442</f>
        <v>0.125</v>
      </c>
      <c r="Z1442" s="162"/>
      <c r="AA1442" s="162"/>
      <c r="AB1442" s="162"/>
    </row>
    <row r="1443" customFormat="false" ht="15" hidden="false" customHeight="false" outlineLevel="0" collapsed="false">
      <c r="A1443" s="43" t="n">
        <v>19</v>
      </c>
      <c r="B1443" s="1" t="s">
        <v>2562</v>
      </c>
      <c r="C1443" s="1" t="n">
        <v>2563</v>
      </c>
      <c r="D1443" s="1" t="n">
        <v>45203</v>
      </c>
      <c r="E1443" s="114" t="s">
        <v>2561</v>
      </c>
      <c r="F1443" s="162" t="n">
        <v>1500000000</v>
      </c>
      <c r="G1443" s="0" t="s">
        <v>2565</v>
      </c>
      <c r="H1443" s="163" t="n">
        <v>60</v>
      </c>
      <c r="I1443" s="162"/>
      <c r="J1443" s="0"/>
      <c r="K1443" s="0"/>
      <c r="L1443" s="0"/>
      <c r="M1443" s="0"/>
      <c r="N1443" s="0"/>
      <c r="P1443" s="0"/>
      <c r="T1443" s="162" t="n">
        <f aca="false">SUM(H1443:S1443)</f>
        <v>60</v>
      </c>
      <c r="U1443" s="164" t="str">
        <f aca="false">CONCATENATE(D1443,G1443)</f>
        <v>45203PROJETOS PARA ESGOTAMENTO SANITÁRIO ELABORADOS</v>
      </c>
      <c r="V1443" s="162" t="str">
        <f aca="false">VLOOKUP(U1443,PRODUTOS!N:O,2,0)</f>
        <v>PROJETOS PARA ESGOTAMENTO SANITÁRIO ELABORADOS</v>
      </c>
      <c r="W1443" s="162" t="str">
        <f aca="false">VLOOKUP(U1443,PRODUTOS!N:Q,3,0)</f>
        <v>PROJETOS</v>
      </c>
      <c r="X1443" s="162" t="n">
        <f aca="false">VLOOKUP(U1443,PRODUTOS!N:Q,4,0)</f>
        <v>20</v>
      </c>
      <c r="Y1443" s="165" t="n">
        <f aca="false">X1443/T1443</f>
        <v>0.333333333333333</v>
      </c>
      <c r="Z1443" s="162"/>
      <c r="AA1443" s="162"/>
      <c r="AB1443" s="162"/>
    </row>
    <row r="1444" customFormat="false" ht="15" hidden="false" customHeight="false" outlineLevel="0" collapsed="false">
      <c r="A1444" s="43" t="n">
        <v>19</v>
      </c>
      <c r="B1444" s="1" t="s">
        <v>2562</v>
      </c>
      <c r="C1444" s="1" t="n">
        <v>2563</v>
      </c>
      <c r="D1444" s="1" t="n">
        <v>45203</v>
      </c>
      <c r="E1444" s="114" t="s">
        <v>2561</v>
      </c>
      <c r="F1444" s="162" t="n">
        <v>1500000000</v>
      </c>
      <c r="G1444" s="0" t="s">
        <v>2573</v>
      </c>
      <c r="H1444" s="163" t="n">
        <v>100</v>
      </c>
      <c r="I1444" s="162"/>
      <c r="J1444" s="0"/>
      <c r="K1444" s="0"/>
      <c r="L1444" s="0"/>
      <c r="M1444" s="0"/>
      <c r="N1444" s="0"/>
      <c r="P1444" s="0"/>
      <c r="T1444" s="162" t="n">
        <f aca="false">SUM(H1444:S1444)</f>
        <v>100</v>
      </c>
      <c r="U1444" s="164" t="str">
        <f aca="false">CONCATENATE(D1444,G1444)</f>
        <v>45203SISTEMA DE ABASTECIMENTO DE ÁGUA IMPLANTADO E/OU AMPLIADO</v>
      </c>
      <c r="V1444" s="162" t="str">
        <f aca="false">VLOOKUP(U1444,PRODUTOS!N:O,2,0)</f>
        <v>SISTEMA DE ABASTECIMENTO DE ÁGUA IMPLANTADO E/OU AMPLIADO</v>
      </c>
      <c r="W1444" s="162" t="str">
        <f aca="false">VLOOKUP(U1444,PRODUTOS!N:Q,3,0)</f>
        <v>% EXECUTADO</v>
      </c>
      <c r="X1444" s="162" t="n">
        <f aca="false">VLOOKUP(U1444,PRODUTOS!N:Q,4,0)</f>
        <v>20</v>
      </c>
      <c r="Y1444" s="165" t="n">
        <f aca="false">X1444/T1444</f>
        <v>0.2</v>
      </c>
      <c r="Z1444" s="162"/>
      <c r="AA1444" s="162"/>
      <c r="AB1444" s="162"/>
    </row>
    <row r="1445" customFormat="false" ht="15" hidden="false" customHeight="false" outlineLevel="0" collapsed="false">
      <c r="A1445" s="43" t="n">
        <v>19</v>
      </c>
      <c r="B1445" s="1" t="s">
        <v>2562</v>
      </c>
      <c r="C1445" s="1" t="n">
        <v>2563</v>
      </c>
      <c r="D1445" s="1" t="n">
        <v>45203</v>
      </c>
      <c r="E1445" s="114" t="s">
        <v>2561</v>
      </c>
      <c r="F1445" s="162" t="n">
        <v>1500000000</v>
      </c>
      <c r="G1445" s="0" t="s">
        <v>2570</v>
      </c>
      <c r="H1445" s="163" t="n">
        <v>100</v>
      </c>
      <c r="I1445" s="162"/>
      <c r="J1445" s="0"/>
      <c r="K1445" s="0"/>
      <c r="L1445" s="0"/>
      <c r="M1445" s="0"/>
      <c r="N1445" s="0"/>
      <c r="P1445" s="0"/>
      <c r="T1445" s="162" t="n">
        <f aca="false">SUM(H1445:S1445)</f>
        <v>100</v>
      </c>
      <c r="U1445" s="164" t="str">
        <f aca="false">CONCATENATE(D1445,G1445)</f>
        <v>45203SISTEMAS DE ESGOTAMENTO IMPLANTADO E/OU AMPLIADO</v>
      </c>
      <c r="V1445" s="162" t="str">
        <f aca="false">VLOOKUP(U1445,PRODUTOS!N:O,2,0)</f>
        <v>SISTEMAS DE ESGOTAMENTO IMPLANTADO E/OU AMPLIADO</v>
      </c>
      <c r="W1445" s="162" t="str">
        <f aca="false">VLOOKUP(U1445,PRODUTOS!N:Q,3,0)</f>
        <v>% EXECUTADO</v>
      </c>
      <c r="X1445" s="162" t="n">
        <f aca="false">VLOOKUP(U1445,PRODUTOS!N:Q,4,0)</f>
        <v>10</v>
      </c>
      <c r="Y1445" s="165" t="n">
        <f aca="false">X1445/T1445</f>
        <v>0.1</v>
      </c>
      <c r="Z1445" s="162"/>
      <c r="AA1445" s="162"/>
      <c r="AB1445" s="162"/>
    </row>
    <row r="1446" customFormat="false" ht="15" hidden="false" customHeight="false" outlineLevel="0" collapsed="false">
      <c r="A1446" s="43" t="n">
        <v>90</v>
      </c>
      <c r="B1446" s="1" t="s">
        <v>2574</v>
      </c>
      <c r="C1446" s="1" t="n">
        <v>2621</v>
      </c>
      <c r="D1446" s="1" t="n">
        <v>45203</v>
      </c>
      <c r="E1446" s="114" t="s">
        <v>2561</v>
      </c>
      <c r="F1446" s="162" t="n">
        <v>380000000</v>
      </c>
      <c r="G1446" s="0" t="s">
        <v>1609</v>
      </c>
      <c r="H1446" s="163" t="n">
        <v>1</v>
      </c>
      <c r="I1446" s="162"/>
      <c r="J1446" s="0"/>
      <c r="K1446" s="0"/>
      <c r="L1446" s="0"/>
      <c r="M1446" s="0"/>
      <c r="N1446" s="0"/>
      <c r="P1446" s="0"/>
      <c r="T1446" s="162" t="n">
        <f aca="false">SUM(H1446:S1446)</f>
        <v>1</v>
      </c>
      <c r="U1446" s="164" t="str">
        <f aca="false">CONCATENATE(D1446,G1446)</f>
        <v>45203CONCURSO PÚBLICO</v>
      </c>
      <c r="V1446" s="162" t="str">
        <f aca="false">VLOOKUP(U1446,PRODUTOS!N:O,2,0)</f>
        <v>CONCURSO PÚBLICO</v>
      </c>
      <c r="W1446" s="162" t="str">
        <f aca="false">VLOOKUP(U1446,PRODUTOS!N:Q,3,0)</f>
        <v>CONCURSO</v>
      </c>
      <c r="X1446" s="162" t="n">
        <f aca="false">VLOOKUP(U1446,PRODUTOS!N:Q,4,0)</f>
        <v>1</v>
      </c>
      <c r="Y1446" s="165" t="n">
        <f aca="false">X1446/T1446</f>
        <v>1</v>
      </c>
      <c r="Z1446" s="162"/>
      <c r="AA1446" s="162"/>
      <c r="AB1446" s="162"/>
    </row>
    <row r="1447" customFormat="false" ht="15" hidden="false" customHeight="false" outlineLevel="0" collapsed="false">
      <c r="A1447" s="43" t="n">
        <v>90</v>
      </c>
      <c r="B1447" s="1" t="s">
        <v>2574</v>
      </c>
      <c r="C1447" s="1" t="n">
        <v>2621</v>
      </c>
      <c r="D1447" s="1" t="n">
        <v>45203</v>
      </c>
      <c r="E1447" s="114" t="s">
        <v>2561</v>
      </c>
      <c r="F1447" s="162" t="n">
        <v>380000000</v>
      </c>
      <c r="G1447" s="0" t="s">
        <v>141</v>
      </c>
      <c r="H1447" s="166"/>
      <c r="I1447" s="162"/>
      <c r="J1447" s="0"/>
      <c r="K1447" s="0"/>
      <c r="L1447" s="162" t="n">
        <v>100</v>
      </c>
      <c r="M1447" s="0"/>
      <c r="N1447" s="0"/>
      <c r="P1447" s="0"/>
      <c r="T1447" s="162" t="n">
        <f aca="false">SUM(H1447:S1447)</f>
        <v>100</v>
      </c>
      <c r="U1447" s="164" t="str">
        <f aca="false">CONCATENATE(D1447,G1447)</f>
        <v>45203GESTÃO MELHORADA</v>
      </c>
      <c r="V1447" s="162" t="str">
        <f aca="false">VLOOKUP(U1447,PRODUTOS!N:O,2,0)</f>
        <v>GESTÃO MELHORADA</v>
      </c>
      <c r="W1447" s="162" t="str">
        <f aca="false">VLOOKUP(U1447,PRODUTOS!N:Q,3,0)</f>
        <v>PERCENTUAL</v>
      </c>
      <c r="X1447" s="162" t="n">
        <f aca="false">VLOOKUP(U1447,PRODUTOS!N:Q,4,0)</f>
        <v>10</v>
      </c>
      <c r="Y1447" s="165" t="n">
        <f aca="false">X1447/T1447</f>
        <v>0.1</v>
      </c>
      <c r="Z1447" s="162"/>
      <c r="AA1447" s="162"/>
      <c r="AB1447" s="162"/>
    </row>
    <row r="1448" customFormat="false" ht="15" hidden="false" customHeight="false" outlineLevel="0" collapsed="false">
      <c r="A1448" s="43" t="n">
        <v>20</v>
      </c>
      <c r="B1448" s="1" t="s">
        <v>2577</v>
      </c>
      <c r="C1448" s="1" t="n">
        <v>2656</v>
      </c>
      <c r="D1448" s="1" t="n">
        <v>46101</v>
      </c>
      <c r="E1448" s="114" t="s">
        <v>2576</v>
      </c>
      <c r="F1448" s="162" t="n">
        <v>180000000</v>
      </c>
      <c r="G1448" s="0" t="s">
        <v>2578</v>
      </c>
      <c r="H1448" s="166"/>
      <c r="I1448" s="162" t="n">
        <v>2</v>
      </c>
      <c r="J1448" s="0" t="n">
        <v>6</v>
      </c>
      <c r="K1448" s="0" t="n">
        <v>2</v>
      </c>
      <c r="L1448" s="0" t="n">
        <v>1</v>
      </c>
      <c r="M1448" s="0" t="n">
        <v>1</v>
      </c>
      <c r="N1448" s="0" t="n">
        <v>3</v>
      </c>
      <c r="O1448" s="114" t="n">
        <v>4</v>
      </c>
      <c r="P1448" s="0" t="n">
        <v>3</v>
      </c>
      <c r="Q1448" s="114" t="n">
        <v>5</v>
      </c>
      <c r="R1448" s="114" t="n">
        <v>3</v>
      </c>
      <c r="S1448" s="114" t="n">
        <v>6</v>
      </c>
      <c r="T1448" s="162" t="n">
        <f aca="false">SUM(H1448:S1448)</f>
        <v>36</v>
      </c>
      <c r="U1448" s="164" t="str">
        <f aca="false">CONCATENATE(D1448,G1448)</f>
        <v>46101AEROPORTOS E AERÓDROMOS IMPLANTADOS</v>
      </c>
      <c r="V1448" s="162" t="str">
        <f aca="false">VLOOKUP(U1448,PRODUTOS!N:O,2,0)</f>
        <v>AEROPORTOS E AERÓDROMOS IMPLANTADOS</v>
      </c>
      <c r="W1448" s="162" t="str">
        <f aca="false">VLOOKUP(U1448,PRODUTOS!N:Q,3,0)</f>
        <v>UNIDADE</v>
      </c>
      <c r="X1448" s="162" t="n">
        <f aca="false">VLOOKUP(U1448,PRODUTOS!N:Q,4,0)</f>
        <v>9</v>
      </c>
      <c r="Y1448" s="165" t="n">
        <f aca="false">X1448/T1448</f>
        <v>0.25</v>
      </c>
      <c r="Z1448" s="162"/>
      <c r="AA1448" s="162"/>
      <c r="AB1448" s="162"/>
    </row>
    <row r="1449" customFormat="false" ht="15" hidden="false" customHeight="false" outlineLevel="0" collapsed="false">
      <c r="A1449" s="43" t="n">
        <v>20</v>
      </c>
      <c r="B1449" s="1" t="s">
        <v>2591</v>
      </c>
      <c r="C1449" s="1" t="n">
        <v>2660</v>
      </c>
      <c r="D1449" s="1" t="n">
        <v>46101</v>
      </c>
      <c r="E1449" s="114" t="s">
        <v>2576</v>
      </c>
      <c r="F1449" s="162" t="n">
        <v>1750000000</v>
      </c>
      <c r="G1449" s="0" t="s">
        <v>2592</v>
      </c>
      <c r="H1449" s="163" t="n">
        <v>12</v>
      </c>
      <c r="I1449" s="162"/>
      <c r="J1449" s="0"/>
      <c r="K1449" s="0"/>
      <c r="L1449" s="0"/>
      <c r="M1449" s="0"/>
      <c r="N1449" s="0"/>
      <c r="P1449" s="0"/>
      <c r="T1449" s="162" t="n">
        <f aca="false">SUM(H1449:S1449)</f>
        <v>12</v>
      </c>
      <c r="U1449" s="164" t="str">
        <f aca="false">CONCATENATE(D1449,G1449)</f>
        <v>46101BALANÇAS IMPLANTADAS</v>
      </c>
      <c r="V1449" s="162" t="str">
        <f aca="false">VLOOKUP(U1449,PRODUTOS!N:O,2,0)</f>
        <v>BALANÇAS IMPLANTADAS</v>
      </c>
      <c r="W1449" s="162" t="str">
        <f aca="false">VLOOKUP(U1449,PRODUTOS!N:Q,3,0)</f>
        <v>UNIDADE</v>
      </c>
      <c r="X1449" s="162" t="n">
        <f aca="false">VLOOKUP(U1449,PRODUTOS!N:Q,4,0)</f>
        <v>2</v>
      </c>
      <c r="Y1449" s="165" t="n">
        <f aca="false">X1449/T1449</f>
        <v>0.166666666666667</v>
      </c>
      <c r="Z1449" s="162"/>
      <c r="AA1449" s="162"/>
      <c r="AB1449" s="162"/>
    </row>
    <row r="1450" customFormat="false" ht="15" hidden="false" customHeight="false" outlineLevel="0" collapsed="false">
      <c r="A1450" s="43" t="n">
        <v>20</v>
      </c>
      <c r="B1450" s="1" t="s">
        <v>2580</v>
      </c>
      <c r="C1450" s="1" t="n">
        <v>2490</v>
      </c>
      <c r="D1450" s="1" t="n">
        <v>46101</v>
      </c>
      <c r="E1450" s="114" t="s">
        <v>2576</v>
      </c>
      <c r="F1450" s="162" t="n">
        <v>4000000</v>
      </c>
      <c r="G1450" s="0" t="s">
        <v>2581</v>
      </c>
      <c r="H1450" s="163" t="n">
        <v>300</v>
      </c>
      <c r="I1450" s="162"/>
      <c r="J1450" s="0"/>
      <c r="K1450" s="0"/>
      <c r="L1450" s="0"/>
      <c r="M1450" s="0"/>
      <c r="N1450" s="0"/>
      <c r="P1450" s="0"/>
      <c r="T1450" s="162" t="n">
        <f aca="false">SUM(H1450:S1450)</f>
        <v>300</v>
      </c>
      <c r="U1450" s="164" t="str">
        <f aca="false">CONCATENATE(D1450,G1450)</f>
        <v>46101CONCESSÃO DE TRANSPORTES INTERMUNICIPAIS.</v>
      </c>
      <c r="V1450" s="162" t="str">
        <f aca="false">VLOOKUP(U1450,PRODUTOS!N:O,2,0)</f>
        <v>CONCESSÃO DE TRANSPORTES INTERMUNICIPAIS.</v>
      </c>
      <c r="W1450" s="162" t="str">
        <f aca="false">VLOOKUP(U1450,PRODUTOS!N:Q,3,0)</f>
        <v>UNIDADE</v>
      </c>
      <c r="X1450" s="162" t="n">
        <f aca="false">VLOOKUP(U1450,PRODUTOS!N:Q,4,0)</f>
        <v>75</v>
      </c>
      <c r="Y1450" s="165" t="n">
        <f aca="false">X1450/T1450</f>
        <v>0.25</v>
      </c>
      <c r="Z1450" s="162"/>
      <c r="AA1450" s="162"/>
      <c r="AB1450" s="162"/>
    </row>
    <row r="1451" customFormat="false" ht="15" hidden="false" customHeight="false" outlineLevel="0" collapsed="false">
      <c r="A1451" s="43" t="n">
        <v>20</v>
      </c>
      <c r="B1451" s="1" t="s">
        <v>2597</v>
      </c>
      <c r="C1451" s="1" t="n">
        <v>2657</v>
      </c>
      <c r="D1451" s="1" t="n">
        <v>46101</v>
      </c>
      <c r="E1451" s="114" t="s">
        <v>2576</v>
      </c>
      <c r="F1451" s="162" t="n">
        <v>800000000</v>
      </c>
      <c r="G1451" s="0" t="s">
        <v>2598</v>
      </c>
      <c r="H1451" s="166"/>
      <c r="I1451" s="162" t="n">
        <v>391</v>
      </c>
      <c r="J1451" s="0"/>
      <c r="K1451" s="0"/>
      <c r="L1451" s="0"/>
      <c r="M1451" s="0"/>
      <c r="N1451" s="0" t="n">
        <v>150</v>
      </c>
      <c r="O1451" s="114" t="n">
        <v>140</v>
      </c>
      <c r="P1451" s="0"/>
      <c r="Q1451" s="114" t="n">
        <v>101</v>
      </c>
      <c r="T1451" s="162" t="n">
        <f aca="false">SUM(H1451:S1451)</f>
        <v>782</v>
      </c>
      <c r="U1451" s="164" t="str">
        <f aca="false">CONCATENATE(D1451,G1451)</f>
        <v>46101FAIXA DE DOMÍNIO PARA CONSTRUÇÃO DA FERROVIA TRANSNORDESTINA NO ESTADO DESAPROPRIADA</v>
      </c>
      <c r="V1451" s="162" t="str">
        <f aca="false">VLOOKUP(U1451,PRODUTOS!N:O,2,0)</f>
        <v>FAIXA DE DOMÍNIO PARA CONSTRUÇÃO DA FERROVIA TRANSNORDESTINA NO ESTADO DESAPROPRIADA</v>
      </c>
      <c r="W1451" s="162" t="str">
        <f aca="false">VLOOKUP(U1451,PRODUTOS!N:Q,3,0)</f>
        <v>KM</v>
      </c>
      <c r="X1451" s="162" t="n">
        <f aca="false">VLOOKUP(U1451,PRODUTOS!N:Q,4,0)</f>
        <v>120</v>
      </c>
      <c r="Y1451" s="165" t="n">
        <f aca="false">X1451/T1451</f>
        <v>0.153452685421995</v>
      </c>
      <c r="Z1451" s="162"/>
      <c r="AA1451" s="162"/>
      <c r="AB1451" s="162"/>
    </row>
    <row r="1452" customFormat="false" ht="15" hidden="false" customHeight="false" outlineLevel="0" collapsed="false">
      <c r="A1452" s="43" t="n">
        <v>20</v>
      </c>
      <c r="B1452" s="1" t="s">
        <v>2594</v>
      </c>
      <c r="C1452" s="1" t="n">
        <v>2658</v>
      </c>
      <c r="D1452" s="1" t="n">
        <v>46101</v>
      </c>
      <c r="E1452" s="114" t="s">
        <v>2576</v>
      </c>
      <c r="F1452" s="162" t="n">
        <v>350000000</v>
      </c>
      <c r="G1452" s="0" t="s">
        <v>2595</v>
      </c>
      <c r="H1452" s="166"/>
      <c r="I1452" s="162"/>
      <c r="J1452" s="0"/>
      <c r="K1452" s="0"/>
      <c r="L1452" s="0" t="n">
        <v>150</v>
      </c>
      <c r="M1452" s="0"/>
      <c r="N1452" s="0"/>
      <c r="P1452" s="0"/>
      <c r="Q1452" s="114" t="n">
        <v>100</v>
      </c>
      <c r="R1452" s="114" t="n">
        <v>200</v>
      </c>
      <c r="S1452" s="114" t="n">
        <v>200</v>
      </c>
      <c r="T1452" s="162" t="n">
        <f aca="false">SUM(H1452:S1452)</f>
        <v>650</v>
      </c>
      <c r="U1452" s="164" t="str">
        <f aca="false">CONCATENATE(D1452,G1452)</f>
        <v>46101HIDROVIA DO RIO PARNAÍBA IMPLANTADA</v>
      </c>
      <c r="V1452" s="162" t="str">
        <f aca="false">VLOOKUP(U1452,PRODUTOS!N:O,2,0)</f>
        <v>HIDROVIA DO RIO PARNAÍBA IMPLANTADA</v>
      </c>
      <c r="W1452" s="162" t="str">
        <f aca="false">VLOOKUP(U1452,PRODUTOS!N:Q,3,0)</f>
        <v>KM</v>
      </c>
      <c r="X1452" s="162" t="n">
        <f aca="false">VLOOKUP(U1452,PRODUTOS!N:Q,4,0)</f>
        <v>50</v>
      </c>
      <c r="Y1452" s="165" t="n">
        <f aca="false">X1452/T1452</f>
        <v>0.0769230769230769</v>
      </c>
      <c r="Z1452" s="162"/>
      <c r="AA1452" s="162"/>
      <c r="AB1452" s="162"/>
    </row>
    <row r="1453" customFormat="false" ht="15" hidden="false" customHeight="false" outlineLevel="0" collapsed="false">
      <c r="A1453" s="43" t="n">
        <v>20</v>
      </c>
      <c r="B1453" s="1" t="s">
        <v>2587</v>
      </c>
      <c r="C1453" s="1" t="n">
        <v>2635</v>
      </c>
      <c r="D1453" s="1" t="n">
        <v>46101</v>
      </c>
      <c r="E1453" s="114" t="s">
        <v>2576</v>
      </c>
      <c r="F1453" s="162" t="n">
        <v>800000000</v>
      </c>
      <c r="G1453" s="0" t="s">
        <v>2588</v>
      </c>
      <c r="H1453" s="166"/>
      <c r="I1453" s="162"/>
      <c r="J1453" s="0"/>
      <c r="K1453" s="0"/>
      <c r="L1453" s="162" t="n">
        <v>52</v>
      </c>
      <c r="M1453" s="0"/>
      <c r="N1453" s="0"/>
      <c r="P1453" s="0"/>
      <c r="T1453" s="162" t="n">
        <f aca="false">SUM(H1453:S1453)</f>
        <v>52</v>
      </c>
      <c r="U1453" s="164" t="str">
        <f aca="false">CONCATENATE(D1453,G1453)</f>
        <v>46101METRÔ IMPLANTADO</v>
      </c>
      <c r="V1453" s="162" t="str">
        <f aca="false">VLOOKUP(U1453,PRODUTOS!N:O,2,0)</f>
        <v>METRÔ IMPLANTADO</v>
      </c>
      <c r="W1453" s="162" t="str">
        <f aca="false">VLOOKUP(U1453,PRODUTOS!N:Q,3,0)</f>
        <v>KM</v>
      </c>
      <c r="X1453" s="162" t="n">
        <f aca="false">VLOOKUP(U1453,PRODUTOS!N:Q,4,0)</f>
        <v>13</v>
      </c>
      <c r="Y1453" s="165" t="n">
        <f aca="false">X1453/T1453</f>
        <v>0.25</v>
      </c>
      <c r="Z1453" s="162"/>
      <c r="AA1453" s="162"/>
      <c r="AB1453" s="162"/>
    </row>
    <row r="1454" customFormat="false" ht="15" hidden="false" customHeight="false" outlineLevel="0" collapsed="false">
      <c r="A1454" s="43" t="n">
        <v>20</v>
      </c>
      <c r="B1454" s="1" t="s">
        <v>2591</v>
      </c>
      <c r="C1454" s="1" t="n">
        <v>2660</v>
      </c>
      <c r="D1454" s="1" t="n">
        <v>46101</v>
      </c>
      <c r="E1454" s="114" t="s">
        <v>2576</v>
      </c>
      <c r="F1454" s="162" t="n">
        <v>1750000000</v>
      </c>
      <c r="G1454" s="0" t="s">
        <v>2605</v>
      </c>
      <c r="H1454" s="163" t="n">
        <v>2500</v>
      </c>
      <c r="I1454" s="162"/>
      <c r="J1454" s="0"/>
      <c r="K1454" s="0"/>
      <c r="L1454" s="0"/>
      <c r="M1454" s="0"/>
      <c r="N1454" s="0"/>
      <c r="P1454" s="0"/>
      <c r="T1454" s="162" t="n">
        <f aca="false">SUM(H1454:S1454)</f>
        <v>2500</v>
      </c>
      <c r="U1454" s="164" t="str">
        <f aca="false">CONCATENATE(D1454,G1454)</f>
        <v>46101PAVIMENTAÇÃO DE RODOVIAS</v>
      </c>
      <c r="V1454" s="162" t="str">
        <f aca="false">VLOOKUP(U1454,PRODUTOS!N:O,2,0)</f>
        <v>PAVIMENTAÇÃO DE RODOVIAS</v>
      </c>
      <c r="W1454" s="162" t="str">
        <f aca="false">VLOOKUP(U1454,PRODUTOS!N:Q,3,0)</f>
        <v>KM</v>
      </c>
      <c r="X1454" s="162" t="n">
        <f aca="false">VLOOKUP(U1454,PRODUTOS!N:Q,4,0)</f>
        <v>500</v>
      </c>
      <c r="Y1454" s="165" t="n">
        <f aca="false">X1454/T1454</f>
        <v>0.2</v>
      </c>
      <c r="Z1454" s="162"/>
      <c r="AA1454" s="162"/>
      <c r="AB1454" s="162"/>
    </row>
    <row r="1455" customFormat="false" ht="15" hidden="false" customHeight="false" outlineLevel="0" collapsed="false">
      <c r="A1455" s="43" t="n">
        <v>20</v>
      </c>
      <c r="B1455" s="1" t="s">
        <v>2607</v>
      </c>
      <c r="C1455" s="1" t="n">
        <v>2659</v>
      </c>
      <c r="D1455" s="1" t="n">
        <v>46101</v>
      </c>
      <c r="E1455" s="114" t="s">
        <v>2576</v>
      </c>
      <c r="F1455" s="162" t="n">
        <v>360000000</v>
      </c>
      <c r="G1455" s="0" t="s">
        <v>2608</v>
      </c>
      <c r="H1455" s="166"/>
      <c r="I1455" s="162" t="n">
        <v>1</v>
      </c>
      <c r="J1455" s="0"/>
      <c r="K1455" s="0"/>
      <c r="L1455" s="0"/>
      <c r="M1455" s="0"/>
      <c r="N1455" s="0"/>
      <c r="P1455" s="0"/>
      <c r="T1455" s="162" t="n">
        <f aca="false">SUM(H1455:S1455)</f>
        <v>1</v>
      </c>
      <c r="U1455" s="164" t="str">
        <f aca="false">CONCATENATE(D1455,G1455)</f>
        <v>46101PORTO DE LUIS CORREIA IMPLANTADO</v>
      </c>
      <c r="V1455" s="162" t="str">
        <f aca="false">VLOOKUP(U1455,PRODUTOS!N:O,2,0)</f>
        <v>PORTO DE LUIS CORREIA IMPLANTADO</v>
      </c>
      <c r="W1455" s="162" t="str">
        <f aca="false">VLOOKUP(U1455,PRODUTOS!N:Q,3,0)</f>
        <v>UNIDADE</v>
      </c>
      <c r="X1455" s="162" t="n">
        <f aca="false">VLOOKUP(U1455,PRODUTOS!N:Q,4,0)</f>
        <v>1</v>
      </c>
      <c r="Y1455" s="165" t="n">
        <f aca="false">X1455/T1455</f>
        <v>1</v>
      </c>
      <c r="Z1455" s="162"/>
      <c r="AA1455" s="162"/>
      <c r="AB1455" s="162"/>
    </row>
    <row r="1456" customFormat="false" ht="15" hidden="false" customHeight="false" outlineLevel="0" collapsed="false">
      <c r="A1456" s="43" t="n">
        <v>20</v>
      </c>
      <c r="B1456" s="1" t="s">
        <v>2597</v>
      </c>
      <c r="C1456" s="1" t="n">
        <v>2657</v>
      </c>
      <c r="D1456" s="1" t="n">
        <v>46101</v>
      </c>
      <c r="E1456" s="114" t="s">
        <v>2576</v>
      </c>
      <c r="F1456" s="162" t="n">
        <v>800000000</v>
      </c>
      <c r="G1456" s="0" t="s">
        <v>2599</v>
      </c>
      <c r="H1456" s="166"/>
      <c r="I1456" s="162" t="n">
        <v>80</v>
      </c>
      <c r="J1456" s="0" t="n">
        <v>60</v>
      </c>
      <c r="K1456" s="0" t="n">
        <v>90</v>
      </c>
      <c r="L1456" s="0" t="n">
        <v>70</v>
      </c>
      <c r="M1456" s="0"/>
      <c r="N1456" s="0"/>
      <c r="P1456" s="0"/>
      <c r="T1456" s="162" t="n">
        <f aca="false">SUM(H1456:S1456)</f>
        <v>300</v>
      </c>
      <c r="U1456" s="164" t="str">
        <f aca="false">CONCATENATE(D1456,G1456)</f>
        <v>46101RAMAL ALTOS /LUIS CORREIA</v>
      </c>
      <c r="V1456" s="162" t="str">
        <f aca="false">VLOOKUP(U1456,PRODUTOS!N:O,2,0)</f>
        <v>RAMAL ALTOS /LUIS CORREIA</v>
      </c>
      <c r="W1456" s="162" t="str">
        <f aca="false">VLOOKUP(U1456,PRODUTOS!N:Q,3,0)</f>
        <v>KM</v>
      </c>
      <c r="X1456" s="162" t="n">
        <f aca="false">VLOOKUP(U1456,PRODUTOS!N:Q,4,0)</f>
        <v>75</v>
      </c>
      <c r="Y1456" s="165" t="n">
        <f aca="false">X1456/T1456</f>
        <v>0.25</v>
      </c>
      <c r="Z1456" s="162"/>
      <c r="AA1456" s="162"/>
      <c r="AB1456" s="162"/>
    </row>
    <row r="1457" customFormat="false" ht="15" hidden="false" customHeight="false" outlineLevel="0" collapsed="false">
      <c r="A1457" s="43" t="n">
        <v>20</v>
      </c>
      <c r="B1457" s="1" t="s">
        <v>2597</v>
      </c>
      <c r="C1457" s="1" t="n">
        <v>2657</v>
      </c>
      <c r="D1457" s="1" t="n">
        <v>46101</v>
      </c>
      <c r="E1457" s="114" t="s">
        <v>2576</v>
      </c>
      <c r="F1457" s="162" t="n">
        <v>800000000</v>
      </c>
      <c r="G1457" s="0" t="s">
        <v>2600</v>
      </c>
      <c r="H1457" s="166"/>
      <c r="I1457" s="162"/>
      <c r="J1457" s="0"/>
      <c r="K1457" s="0"/>
      <c r="L1457" s="162" t="n">
        <v>50</v>
      </c>
      <c r="M1457" s="0"/>
      <c r="N1457" s="0"/>
      <c r="P1457" s="0"/>
      <c r="T1457" s="162" t="n">
        <f aca="false">SUM(H1457:S1457)</f>
        <v>50</v>
      </c>
      <c r="U1457" s="164" t="str">
        <f aca="false">CONCATENATE(D1457,G1457)</f>
        <v>46101RAMAL ALTOS/PALMEIRAIS</v>
      </c>
      <c r="V1457" s="162" t="str">
        <f aca="false">VLOOKUP(U1457,PRODUTOS!N:O,2,0)</f>
        <v>RAMAL ALTOS/PALMEIRAIS</v>
      </c>
      <c r="W1457" s="162" t="str">
        <f aca="false">VLOOKUP(U1457,PRODUTOS!N:Q,3,0)</f>
        <v>KM</v>
      </c>
      <c r="X1457" s="162" t="n">
        <f aca="false">VLOOKUP(U1457,PRODUTOS!N:Q,4,0)</f>
        <v>50</v>
      </c>
      <c r="Y1457" s="165" t="n">
        <f aca="false">X1457/T1457</f>
        <v>1</v>
      </c>
      <c r="Z1457" s="162"/>
      <c r="AA1457" s="162"/>
      <c r="AB1457" s="162"/>
    </row>
    <row r="1458" customFormat="false" ht="15" hidden="false" customHeight="false" outlineLevel="0" collapsed="false">
      <c r="A1458" s="43" t="n">
        <v>20</v>
      </c>
      <c r="B1458" s="1" t="s">
        <v>2597</v>
      </c>
      <c r="C1458" s="1" t="n">
        <v>2657</v>
      </c>
      <c r="D1458" s="1" t="n">
        <v>46101</v>
      </c>
      <c r="E1458" s="114" t="s">
        <v>2576</v>
      </c>
      <c r="F1458" s="162" t="n">
        <v>800000000</v>
      </c>
      <c r="G1458" s="0" t="s">
        <v>2601</v>
      </c>
      <c r="H1458" s="166"/>
      <c r="I1458" s="162" t="n">
        <v>350</v>
      </c>
      <c r="J1458" s="0"/>
      <c r="K1458" s="0"/>
      <c r="L1458" s="0" t="n">
        <v>100</v>
      </c>
      <c r="M1458" s="0" t="n">
        <v>100</v>
      </c>
      <c r="N1458" s="0" t="n">
        <v>150</v>
      </c>
      <c r="P1458" s="0"/>
      <c r="T1458" s="162" t="n">
        <f aca="false">SUM(H1458:S1458)</f>
        <v>700</v>
      </c>
      <c r="U1458" s="164" t="str">
        <f aca="false">CONCATENATE(D1458,G1458)</f>
        <v>46101RAMAL ALTOS/SIMPLÍCIO MENDES</v>
      </c>
      <c r="V1458" s="162" t="str">
        <f aca="false">VLOOKUP(U1458,PRODUTOS!N:O,2,0)</f>
        <v>RAMAL ALTOS/SIMPLÍCIO MENDES</v>
      </c>
      <c r="W1458" s="162" t="str">
        <f aca="false">VLOOKUP(U1458,PRODUTOS!N:Q,3,0)</f>
        <v>KM</v>
      </c>
      <c r="X1458" s="162" t="n">
        <f aca="false">VLOOKUP(U1458,PRODUTOS!N:Q,4,0)</f>
        <v>50</v>
      </c>
      <c r="Y1458" s="165" t="n">
        <f aca="false">X1458/T1458</f>
        <v>0.0714285714285714</v>
      </c>
      <c r="Z1458" s="162"/>
      <c r="AA1458" s="162"/>
      <c r="AB1458" s="162"/>
    </row>
    <row r="1459" customFormat="false" ht="15" hidden="false" customHeight="false" outlineLevel="0" collapsed="false">
      <c r="A1459" s="43" t="n">
        <v>20</v>
      </c>
      <c r="B1459" s="1" t="s">
        <v>2583</v>
      </c>
      <c r="C1459" s="1" t="n">
        <v>2473</v>
      </c>
      <c r="D1459" s="1" t="n">
        <v>46101</v>
      </c>
      <c r="E1459" s="114" t="s">
        <v>2576</v>
      </c>
      <c r="F1459" s="162" t="n">
        <v>120000000</v>
      </c>
      <c r="G1459" s="0" t="s">
        <v>2584</v>
      </c>
      <c r="H1459" s="163" t="n">
        <v>20</v>
      </c>
      <c r="I1459" s="162"/>
      <c r="J1459" s="0"/>
      <c r="K1459" s="0"/>
      <c r="L1459" s="0"/>
      <c r="M1459" s="0"/>
      <c r="N1459" s="0"/>
      <c r="P1459" s="0"/>
      <c r="T1459" s="162" t="n">
        <f aca="false">SUM(H1459:S1459)</f>
        <v>20</v>
      </c>
      <c r="U1459" s="164" t="str">
        <f aca="false">CONCATENATE(D1459,G1459)</f>
        <v>46101RODOANEL CONSTRUÍDO</v>
      </c>
      <c r="V1459" s="162" t="str">
        <f aca="false">VLOOKUP(U1459,PRODUTOS!N:O,2,0)</f>
        <v>RODOANEL CONSTRUÍDO</v>
      </c>
      <c r="W1459" s="162" t="str">
        <f aca="false">VLOOKUP(U1459,PRODUTOS!N:Q,3,0)</f>
        <v>KM</v>
      </c>
      <c r="X1459" s="162" t="n">
        <f aca="false">VLOOKUP(U1459,PRODUTOS!N:Q,4,0)</f>
        <v>5</v>
      </c>
      <c r="Y1459" s="165" t="n">
        <f aca="false">X1459/T1459</f>
        <v>0.25</v>
      </c>
      <c r="Z1459" s="162"/>
      <c r="AA1459" s="162"/>
      <c r="AB1459" s="162"/>
    </row>
    <row r="1460" customFormat="false" ht="15" hidden="false" customHeight="false" outlineLevel="0" collapsed="false">
      <c r="A1460" s="43" t="n">
        <v>20</v>
      </c>
      <c r="B1460" s="1" t="s">
        <v>2583</v>
      </c>
      <c r="C1460" s="1" t="n">
        <v>2473</v>
      </c>
      <c r="D1460" s="1" t="n">
        <v>46101</v>
      </c>
      <c r="E1460" s="114" t="s">
        <v>2576</v>
      </c>
      <c r="F1460" s="162" t="n">
        <v>120000000</v>
      </c>
      <c r="G1460" s="0" t="s">
        <v>2586</v>
      </c>
      <c r="H1460" s="166"/>
      <c r="I1460" s="162"/>
      <c r="J1460" s="0"/>
      <c r="K1460" s="0"/>
      <c r="L1460" s="162" t="n">
        <v>10</v>
      </c>
      <c r="M1460" s="0"/>
      <c r="N1460" s="0"/>
      <c r="P1460" s="0"/>
      <c r="T1460" s="162" t="n">
        <f aca="false">SUM(H1460:S1460)</f>
        <v>10</v>
      </c>
      <c r="U1460" s="164" t="str">
        <f aca="false">CONCATENATE(D1460,G1460)</f>
        <v>46101RODOANEL INTERLIGANDO AO DE TIMON-MA CONSTRUÍDO</v>
      </c>
      <c r="V1460" s="162" t="str">
        <f aca="false">VLOOKUP(U1460,PRODUTOS!N:O,2,0)</f>
        <v>RODOANEL INTERLIGANDO AO DE TIMON-MA CONSTRUÍDO</v>
      </c>
      <c r="W1460" s="162" t="str">
        <f aca="false">VLOOKUP(U1460,PRODUTOS!N:Q,3,0)</f>
        <v>KM</v>
      </c>
      <c r="X1460" s="162" t="n">
        <f aca="false">VLOOKUP(U1460,PRODUTOS!N:Q,4,0)</f>
        <v>5</v>
      </c>
      <c r="Y1460" s="165" t="n">
        <f aca="false">X1460/T1460</f>
        <v>0.5</v>
      </c>
      <c r="Z1460" s="162"/>
      <c r="AA1460" s="162"/>
      <c r="AB1460" s="162"/>
    </row>
    <row r="1461" customFormat="false" ht="15" hidden="false" customHeight="false" outlineLevel="0" collapsed="false">
      <c r="A1461" s="43" t="n">
        <v>20</v>
      </c>
      <c r="B1461" s="1" t="s">
        <v>2591</v>
      </c>
      <c r="C1461" s="1" t="n">
        <v>2660</v>
      </c>
      <c r="D1461" s="1" t="n">
        <v>46101</v>
      </c>
      <c r="E1461" s="114" t="s">
        <v>2576</v>
      </c>
      <c r="F1461" s="162" t="n">
        <v>1750000000</v>
      </c>
      <c r="G1461" s="0" t="s">
        <v>2614</v>
      </c>
      <c r="H1461" s="163" t="n">
        <v>2500</v>
      </c>
      <c r="I1461" s="162"/>
      <c r="J1461" s="0"/>
      <c r="K1461" s="0"/>
      <c r="L1461" s="0"/>
      <c r="M1461" s="0"/>
      <c r="N1461" s="0"/>
      <c r="P1461" s="0"/>
      <c r="T1461" s="162" t="n">
        <f aca="false">SUM(H1461:S1461)</f>
        <v>2500</v>
      </c>
      <c r="U1461" s="164" t="str">
        <f aca="false">CONCATENATE(D1461,G1461)</f>
        <v>46101RODOVIAS SINALIZADAS</v>
      </c>
      <c r="V1461" s="162" t="str">
        <f aca="false">VLOOKUP(U1461,PRODUTOS!N:O,2,0)</f>
        <v>RODOVIAS SINALIZADAS</v>
      </c>
      <c r="W1461" s="162" t="str">
        <f aca="false">VLOOKUP(U1461,PRODUTOS!N:Q,3,0)</f>
        <v>KM</v>
      </c>
      <c r="X1461" s="162" t="n">
        <f aca="false">VLOOKUP(U1461,PRODUTOS!N:Q,4,0)</f>
        <v>500</v>
      </c>
      <c r="Y1461" s="165" t="n">
        <f aca="false">X1461/T1461</f>
        <v>0.2</v>
      </c>
      <c r="Z1461" s="162"/>
      <c r="AA1461" s="162"/>
      <c r="AB1461" s="162"/>
    </row>
    <row r="1462" customFormat="false" ht="15" hidden="false" customHeight="false" outlineLevel="0" collapsed="false">
      <c r="A1462" s="43" t="n">
        <v>20</v>
      </c>
      <c r="B1462" s="1" t="s">
        <v>2591</v>
      </c>
      <c r="C1462" s="1" t="n">
        <v>2660</v>
      </c>
      <c r="D1462" s="1" t="n">
        <v>46101</v>
      </c>
      <c r="E1462" s="114" t="s">
        <v>2576</v>
      </c>
      <c r="F1462" s="162" t="n">
        <v>1750000000</v>
      </c>
      <c r="G1462" s="0" t="s">
        <v>2603</v>
      </c>
      <c r="H1462" s="163" t="n">
        <v>4</v>
      </c>
      <c r="I1462" s="162"/>
      <c r="J1462" s="0"/>
      <c r="K1462" s="0"/>
      <c r="L1462" s="0"/>
      <c r="M1462" s="0"/>
      <c r="N1462" s="0"/>
      <c r="P1462" s="0"/>
      <c r="T1462" s="162" t="n">
        <f aca="false">SUM(H1462:S1462)</f>
        <v>4</v>
      </c>
      <c r="U1462" s="164" t="str">
        <f aca="false">CONCATENATE(D1462,G1462)</f>
        <v>46101TERMINAIS RODOVIÁRIOS IMPLANTADAS</v>
      </c>
      <c r="V1462" s="162" t="str">
        <f aca="false">VLOOKUP(U1462,PRODUTOS!N:O,2,0)</f>
        <v>TERMINAIS RODOVIÁRIOS IMPLANTADAS</v>
      </c>
      <c r="W1462" s="162" t="str">
        <f aca="false">VLOOKUP(U1462,PRODUTOS!N:Q,3,0)</f>
        <v>UNIDADE</v>
      </c>
      <c r="X1462" s="162" t="n">
        <f aca="false">VLOOKUP(U1462,PRODUTOS!N:Q,4,0)</f>
        <v>1</v>
      </c>
      <c r="Y1462" s="165" t="n">
        <f aca="false">X1462/T1462</f>
        <v>0.25</v>
      </c>
      <c r="Z1462" s="162"/>
      <c r="AA1462" s="162"/>
      <c r="AB1462" s="162"/>
    </row>
    <row r="1463" customFormat="false" ht="15" hidden="false" customHeight="false" outlineLevel="0" collapsed="false">
      <c r="A1463" s="43" t="n">
        <v>20</v>
      </c>
      <c r="B1463" s="1" t="s">
        <v>2611</v>
      </c>
      <c r="C1463" s="1" t="n">
        <v>2469</v>
      </c>
      <c r="D1463" s="1" t="n">
        <v>46101</v>
      </c>
      <c r="E1463" s="114" t="s">
        <v>2576</v>
      </c>
      <c r="F1463" s="162" t="n">
        <v>282000000</v>
      </c>
      <c r="G1463" s="0" t="s">
        <v>2612</v>
      </c>
      <c r="H1463" s="166"/>
      <c r="I1463" s="162"/>
      <c r="J1463" s="0"/>
      <c r="K1463" s="0"/>
      <c r="L1463" s="0"/>
      <c r="M1463" s="0"/>
      <c r="N1463" s="0"/>
      <c r="P1463" s="0"/>
      <c r="R1463" s="114" t="n">
        <v>150</v>
      </c>
      <c r="S1463" s="114" t="n">
        <v>150</v>
      </c>
      <c r="T1463" s="162" t="n">
        <f aca="false">SUM(H1463:S1463)</f>
        <v>300</v>
      </c>
      <c r="U1463" s="164" t="str">
        <f aca="false">CONCATENATE(D1463,G1463)</f>
        <v>46101RODOVIA TRANSCERRADO NO TRECHO SEBASTIÃO LEAL-PI A MONTE ALEGREPI CONSTRUÍDA</v>
      </c>
      <c r="V1463" s="162" t="str">
        <f aca="false">VLOOKUP(U1463,PRODUTOS!N:O,2,0)</f>
        <v>RODOVIA TRANSCERRADO NO TRECHO SEBASTIÃO LEAL-PI A MONTE ALEGREPI CONSTRUÍDA</v>
      </c>
      <c r="W1463" s="162" t="str">
        <f aca="false">VLOOKUP(U1463,PRODUTOS!N:Q,3,0)</f>
        <v>KM</v>
      </c>
      <c r="X1463" s="162" t="n">
        <f aca="false">VLOOKUP(U1463,PRODUTOS!N:Q,4,0)</f>
        <v>75</v>
      </c>
      <c r="Y1463" s="165" t="n">
        <f aca="false">X1463/T1463</f>
        <v>0.25</v>
      </c>
      <c r="Z1463" s="162"/>
      <c r="AA1463" s="162"/>
      <c r="AB1463" s="162"/>
    </row>
    <row r="1464" customFormat="false" ht="15" hidden="false" customHeight="false" outlineLevel="0" collapsed="false">
      <c r="A1464" s="43" t="n">
        <v>20</v>
      </c>
      <c r="B1464" s="1" t="s">
        <v>2583</v>
      </c>
      <c r="C1464" s="1" t="n">
        <v>2473</v>
      </c>
      <c r="D1464" s="1" t="n">
        <v>46101</v>
      </c>
      <c r="E1464" s="114" t="s">
        <v>2576</v>
      </c>
      <c r="F1464" s="162" t="n">
        <v>120000000</v>
      </c>
      <c r="G1464" s="0" t="s">
        <v>3758</v>
      </c>
      <c r="H1464" s="166"/>
      <c r="I1464" s="162"/>
      <c r="J1464" s="0"/>
      <c r="K1464" s="0"/>
      <c r="L1464" s="162" t="n">
        <v>28</v>
      </c>
      <c r="M1464" s="0"/>
      <c r="N1464" s="0"/>
      <c r="P1464" s="0"/>
      <c r="T1464" s="162" t="n">
        <f aca="false">SUM(H1464:S1464)</f>
        <v>28</v>
      </c>
      <c r="U1464" s="164" t="str">
        <f aca="false">CONCATENATE(D1464,G1464)</f>
        <v>46101RODOANEL DE TERESINA CONSTRUÍDO</v>
      </c>
      <c r="V1464" s="162" t="e">
        <f aca="false">VLOOKUP(U1464,PRODUTOS!N:O,2,0)</f>
        <v>#N/A</v>
      </c>
      <c r="W1464" s="162" t="e">
        <f aca="false">VLOOKUP(U1464,PRODUTOS!N:Q,3,0)</f>
        <v>#N/A</v>
      </c>
      <c r="X1464" s="162" t="e">
        <f aca="false">VLOOKUP(U1464,PRODUTOS!N:Q,4,0)</f>
        <v>#N/A</v>
      </c>
      <c r="Y1464" s="165" t="e">
        <f aca="false">X1464/T1464</f>
        <v>#N/A</v>
      </c>
      <c r="Z1464" s="162"/>
      <c r="AA1464" s="162"/>
      <c r="AB1464" s="162"/>
    </row>
    <row r="1465" customFormat="false" ht="15" hidden="false" customHeight="false" outlineLevel="0" collapsed="false">
      <c r="A1465" s="43" t="n">
        <v>90</v>
      </c>
      <c r="B1465" s="1" t="s">
        <v>2615</v>
      </c>
      <c r="C1465" s="1" t="n">
        <v>2627</v>
      </c>
      <c r="D1465" s="1" t="n">
        <v>46101</v>
      </c>
      <c r="E1465" s="114" t="s">
        <v>2576</v>
      </c>
      <c r="F1465" s="162" t="n">
        <v>37000000</v>
      </c>
      <c r="G1465" s="0" t="s">
        <v>390</v>
      </c>
      <c r="H1465" s="166"/>
      <c r="I1465" s="162"/>
      <c r="J1465" s="0"/>
      <c r="K1465" s="0"/>
      <c r="L1465" s="162" t="n">
        <v>100</v>
      </c>
      <c r="M1465" s="0"/>
      <c r="N1465" s="0"/>
      <c r="P1465" s="0"/>
      <c r="T1465" s="162" t="n">
        <f aca="false">SUM(H1465:S1465)</f>
        <v>100</v>
      </c>
      <c r="U1465" s="164" t="str">
        <f aca="false">CONCATENATE(D1465,G1465)</f>
        <v>46101GESTÃO ADMINISTRATIVA EFICIENTE</v>
      </c>
      <c r="V1465" s="162" t="str">
        <f aca="false">VLOOKUP(U1465,PRODUTOS!N:O,2,0)</f>
        <v>GESTÃO ADMINISTRATIVA EFICIENTE</v>
      </c>
      <c r="W1465" s="162" t="str">
        <f aca="false">VLOOKUP(U1465,PRODUTOS!N:Q,3,0)</f>
        <v>PERCENTUAL</v>
      </c>
      <c r="X1465" s="162" t="n">
        <f aca="false">VLOOKUP(U1465,PRODUTOS!N:Q,4,0)</f>
        <v>25</v>
      </c>
      <c r="Y1465" s="165" t="n">
        <f aca="false">X1465/T1465</f>
        <v>0.25</v>
      </c>
      <c r="Z1465" s="162"/>
      <c r="AA1465" s="162"/>
      <c r="AB1465" s="162"/>
    </row>
    <row r="1466" customFormat="false" ht="15" hidden="false" customHeight="false" outlineLevel="0" collapsed="false">
      <c r="A1466" s="43" t="n">
        <v>1</v>
      </c>
      <c r="B1466" s="1" t="s">
        <v>2618</v>
      </c>
      <c r="C1466" s="1" t="n">
        <v>1620</v>
      </c>
      <c r="D1466" s="1" t="n">
        <v>46201</v>
      </c>
      <c r="E1466" s="114" t="s">
        <v>2617</v>
      </c>
      <c r="F1466" s="162" t="n">
        <v>2335000</v>
      </c>
      <c r="G1466" s="0" t="s">
        <v>2619</v>
      </c>
      <c r="H1466" s="166"/>
      <c r="I1466" s="162" t="n">
        <v>2</v>
      </c>
      <c r="J1466" s="0" t="n">
        <v>2</v>
      </c>
      <c r="K1466" s="0"/>
      <c r="L1466" s="0" t="n">
        <v>2</v>
      </c>
      <c r="M1466" s="0" t="n">
        <v>20</v>
      </c>
      <c r="N1466" s="0" t="n">
        <v>2</v>
      </c>
      <c r="O1466" s="114" t="n">
        <v>2</v>
      </c>
      <c r="P1466" s="0" t="n">
        <v>2</v>
      </c>
      <c r="Q1466" s="114" t="n">
        <v>2</v>
      </c>
      <c r="R1466" s="114" t="n">
        <v>2</v>
      </c>
      <c r="S1466" s="114" t="n">
        <v>2</v>
      </c>
      <c r="T1466" s="162" t="n">
        <f aca="false">SUM(H1466:S1466)</f>
        <v>38</v>
      </c>
      <c r="U1466" s="164" t="str">
        <f aca="false">CONCATENATE(D1466,G1466)</f>
        <v>46201EQUIPAMENTO DE INFORMÁTICA ADQUIRIDO</v>
      </c>
      <c r="V1466" s="162" t="str">
        <f aca="false">VLOOKUP(U1466,PRODUTOS!N:O,2,0)</f>
        <v>EQUIPAMENTO DE INFORMÁTICA ADQUIRIDO</v>
      </c>
      <c r="W1466" s="162" t="str">
        <f aca="false">VLOOKUP(U1466,PRODUTOS!N:Q,3,0)</f>
        <v>UNIDADE</v>
      </c>
      <c r="X1466" s="162" t="n">
        <f aca="false">VLOOKUP(U1466,PRODUTOS!N:Q,4,0)</f>
        <v>10</v>
      </c>
      <c r="Y1466" s="165" t="n">
        <f aca="false">X1466/T1466</f>
        <v>0.263157894736842</v>
      </c>
      <c r="Z1466" s="162"/>
      <c r="AA1466" s="162"/>
      <c r="AB1466" s="162"/>
    </row>
    <row r="1467" customFormat="false" ht="15" hidden="false" customHeight="false" outlineLevel="0" collapsed="false">
      <c r="A1467" s="43" t="n">
        <v>1</v>
      </c>
      <c r="B1467" s="1" t="s">
        <v>2618</v>
      </c>
      <c r="C1467" s="1" t="n">
        <v>1620</v>
      </c>
      <c r="D1467" s="1" t="n">
        <v>46201</v>
      </c>
      <c r="E1467" s="114" t="s">
        <v>2617</v>
      </c>
      <c r="F1467" s="162" t="n">
        <v>2335000</v>
      </c>
      <c r="G1467" s="0" t="s">
        <v>2622</v>
      </c>
      <c r="H1467" s="166"/>
      <c r="I1467" s="162"/>
      <c r="J1467" s="0" t="n">
        <v>5</v>
      </c>
      <c r="K1467" s="0" t="n">
        <v>5</v>
      </c>
      <c r="L1467" s="0" t="n">
        <v>44</v>
      </c>
      <c r="M1467" s="0" t="n">
        <v>2</v>
      </c>
      <c r="N1467" s="0" t="n">
        <v>15</v>
      </c>
      <c r="O1467" s="114" t="n">
        <v>5</v>
      </c>
      <c r="P1467" s="0" t="n">
        <v>2</v>
      </c>
      <c r="Q1467" s="114" t="n">
        <v>10</v>
      </c>
      <c r="R1467" s="114" t="n">
        <v>2</v>
      </c>
      <c r="S1467" s="114" t="n">
        <v>10</v>
      </c>
      <c r="T1467" s="162" t="n">
        <f aca="false">SUM(H1467:S1467)</f>
        <v>100</v>
      </c>
      <c r="U1467" s="164" t="str">
        <f aca="false">CONCATENATE(D1467,G1467)</f>
        <v>46201SERVIDOR QUALIFICADO</v>
      </c>
      <c r="V1467" s="162" t="str">
        <f aca="false">VLOOKUP(U1467,PRODUTOS!N:O,2,0)</f>
        <v>SERVIDOR QUALIFICADO</v>
      </c>
      <c r="W1467" s="162" t="str">
        <f aca="false">VLOOKUP(U1467,PRODUTOS!N:Q,3,0)</f>
        <v>PESSOAS</v>
      </c>
      <c r="X1467" s="162" t="n">
        <f aca="false">VLOOKUP(U1467,PRODUTOS!N:Q,4,0)</f>
        <v>50</v>
      </c>
      <c r="Y1467" s="165" t="n">
        <f aca="false">X1467/T1467</f>
        <v>0.5</v>
      </c>
      <c r="Z1467" s="162"/>
      <c r="AA1467" s="162"/>
      <c r="AB1467" s="162"/>
    </row>
    <row r="1468" customFormat="false" ht="15" hidden="false" customHeight="false" outlineLevel="0" collapsed="false">
      <c r="A1468" s="43" t="n">
        <v>20</v>
      </c>
      <c r="B1468" s="1" t="s">
        <v>2625</v>
      </c>
      <c r="C1468" s="1" t="n">
        <v>1553</v>
      </c>
      <c r="D1468" s="1" t="n">
        <v>46201</v>
      </c>
      <c r="E1468" s="114" t="s">
        <v>2617</v>
      </c>
      <c r="F1468" s="162" t="n">
        <v>1266844089</v>
      </c>
      <c r="G1468" s="0" t="s">
        <v>2635</v>
      </c>
      <c r="H1468" s="166"/>
      <c r="I1468" s="162" t="n">
        <v>8</v>
      </c>
      <c r="J1468" s="0" t="n">
        <v>9</v>
      </c>
      <c r="K1468" s="0" t="n">
        <v>6</v>
      </c>
      <c r="L1468" s="0" t="n">
        <v>10</v>
      </c>
      <c r="M1468" s="0" t="n">
        <v>4</v>
      </c>
      <c r="N1468" s="0" t="n">
        <v>10</v>
      </c>
      <c r="O1468" s="114" t="n">
        <v>4</v>
      </c>
      <c r="P1468" s="0" t="n">
        <v>4</v>
      </c>
      <c r="Q1468" s="114" t="n">
        <v>8</v>
      </c>
      <c r="R1468" s="114" t="n">
        <v>4</v>
      </c>
      <c r="S1468" s="114" t="n">
        <v>4</v>
      </c>
      <c r="T1468" s="162" t="n">
        <f aca="false">SUM(H1468:S1468)</f>
        <v>71</v>
      </c>
      <c r="U1468" s="164" t="str">
        <f aca="false">CONCATENATE(D1468,G1468)</f>
        <v>46201FROTA DE VEÍCULOS, MÁQUINAS E EQUIPAMENTOS RODOVIÁRIOS RENOVADOS</v>
      </c>
      <c r="V1468" s="162" t="str">
        <f aca="false">VLOOKUP(U1468,PRODUTOS!N:O,2,0)</f>
        <v>FROTA DE VEÍCULOS, MÁQUINAS E EQUIPAMENTOS RODOVIÁRIOS RENOVADOS</v>
      </c>
      <c r="W1468" s="162" t="str">
        <f aca="false">VLOOKUP(U1468,PRODUTOS!N:Q,3,0)</f>
        <v>UNIDADE</v>
      </c>
      <c r="X1468" s="162" t="n">
        <f aca="false">VLOOKUP(U1468,PRODUTOS!N:Q,4,0)</f>
        <v>5</v>
      </c>
      <c r="Y1468" s="165" t="n">
        <f aca="false">X1468/T1468</f>
        <v>0.0704225352112676</v>
      </c>
      <c r="Z1468" s="162"/>
      <c r="AA1468" s="162"/>
      <c r="AB1468" s="162"/>
    </row>
    <row r="1469" customFormat="false" ht="15" hidden="false" customHeight="false" outlineLevel="0" collapsed="false">
      <c r="A1469" s="43" t="n">
        <v>20</v>
      </c>
      <c r="B1469" s="1" t="s">
        <v>2625</v>
      </c>
      <c r="C1469" s="1" t="n">
        <v>1553</v>
      </c>
      <c r="D1469" s="1" t="n">
        <v>46201</v>
      </c>
      <c r="E1469" s="114" t="s">
        <v>2617</v>
      </c>
      <c r="F1469" s="162" t="n">
        <v>1266844089</v>
      </c>
      <c r="G1469" s="0" t="s">
        <v>2637</v>
      </c>
      <c r="H1469" s="166"/>
      <c r="I1469" s="162" t="n">
        <v>40</v>
      </c>
      <c r="J1469" s="0" t="n">
        <v>90</v>
      </c>
      <c r="K1469" s="0" t="n">
        <v>30</v>
      </c>
      <c r="L1469" s="0" t="n">
        <v>900</v>
      </c>
      <c r="M1469" s="0" t="n">
        <v>80</v>
      </c>
      <c r="N1469" s="0" t="n">
        <v>100</v>
      </c>
      <c r="O1469" s="114" t="n">
        <v>90</v>
      </c>
      <c r="P1469" s="0" t="n">
        <v>40</v>
      </c>
      <c r="Q1469" s="114" t="n">
        <v>45</v>
      </c>
      <c r="R1469" s="114" t="n">
        <v>30</v>
      </c>
      <c r="S1469" s="114" t="n">
        <v>336</v>
      </c>
      <c r="T1469" s="162" t="n">
        <f aca="false">SUM(H1469:S1469)</f>
        <v>1781</v>
      </c>
      <c r="U1469" s="164" t="str">
        <f aca="false">CONCATENATE(D1469,G1469)</f>
        <v>46201PONTE CONSTRUÍDA E MOBILIDADE URBANA REALIZADA</v>
      </c>
      <c r="V1469" s="162" t="str">
        <f aca="false">VLOOKUP(U1469,PRODUTOS!N:O,2,0)</f>
        <v>PONTE CONSTRUÍDA E MOBILIDADE URBANA REALIZADA</v>
      </c>
      <c r="W1469" s="162" t="str">
        <f aca="false">VLOOKUP(U1469,PRODUTOS!N:Q,3,0)</f>
        <v>METROS</v>
      </c>
      <c r="X1469" s="162" t="n">
        <f aca="false">VLOOKUP(U1469,PRODUTOS!N:Q,4,0)</f>
        <v>700</v>
      </c>
      <c r="Y1469" s="165" t="n">
        <f aca="false">X1469/T1469</f>
        <v>0.393037619314992</v>
      </c>
      <c r="Z1469" s="162"/>
      <c r="AA1469" s="162"/>
      <c r="AB1469" s="162"/>
    </row>
    <row r="1470" customFormat="false" ht="15" hidden="false" customHeight="false" outlineLevel="0" collapsed="false">
      <c r="A1470" s="43" t="n">
        <v>20</v>
      </c>
      <c r="B1470" s="1" t="s">
        <v>2625</v>
      </c>
      <c r="C1470" s="1" t="n">
        <v>1553</v>
      </c>
      <c r="D1470" s="1" t="n">
        <v>46201</v>
      </c>
      <c r="E1470" s="114" t="s">
        <v>2617</v>
      </c>
      <c r="F1470" s="162" t="n">
        <v>1266844089</v>
      </c>
      <c r="G1470" s="0" t="s">
        <v>2626</v>
      </c>
      <c r="H1470" s="166"/>
      <c r="I1470" s="162" t="n">
        <v>284</v>
      </c>
      <c r="J1470" s="0" t="n">
        <v>508</v>
      </c>
      <c r="K1470" s="0" t="n">
        <v>441</v>
      </c>
      <c r="L1470" s="0" t="n">
        <v>715</v>
      </c>
      <c r="M1470" s="0" t="n">
        <v>348</v>
      </c>
      <c r="N1470" s="0" t="n">
        <v>665</v>
      </c>
      <c r="O1470" s="114" t="n">
        <v>688</v>
      </c>
      <c r="P1470" s="0" t="n">
        <v>450</v>
      </c>
      <c r="Q1470" s="114" t="n">
        <v>673</v>
      </c>
      <c r="R1470" s="114" t="n">
        <v>467</v>
      </c>
      <c r="S1470" s="114" t="n">
        <v>540</v>
      </c>
      <c r="T1470" s="162" t="n">
        <f aca="false">SUM(H1470:S1470)</f>
        <v>5779</v>
      </c>
      <c r="U1470" s="164" t="str">
        <f aca="false">CONCATENATE(D1470,G1470)</f>
        <v>46201RODOVIA ESTADUAL CONSERVADA</v>
      </c>
      <c r="V1470" s="162" t="str">
        <f aca="false">VLOOKUP(U1470,PRODUTOS!N:O,2,0)</f>
        <v>RODOVIA ESTADUAL CONSERVADA</v>
      </c>
      <c r="W1470" s="162" t="str">
        <f aca="false">VLOOKUP(U1470,PRODUTOS!N:Q,3,0)</f>
        <v>KM</v>
      </c>
      <c r="X1470" s="162" t="n">
        <f aca="false">VLOOKUP(U1470,PRODUTOS!N:Q,4,0)</f>
        <v>5000</v>
      </c>
      <c r="Y1470" s="165" t="n">
        <f aca="false">X1470/T1470</f>
        <v>0.865201591970929</v>
      </c>
      <c r="Z1470" s="162"/>
      <c r="AA1470" s="162"/>
      <c r="AB1470" s="162"/>
    </row>
    <row r="1471" customFormat="false" ht="15" hidden="false" customHeight="false" outlineLevel="0" collapsed="false">
      <c r="A1471" s="43" t="n">
        <v>20</v>
      </c>
      <c r="B1471" s="1" t="s">
        <v>2625</v>
      </c>
      <c r="C1471" s="1" t="n">
        <v>1553</v>
      </c>
      <c r="D1471" s="1" t="n">
        <v>46201</v>
      </c>
      <c r="E1471" s="114" t="s">
        <v>2617</v>
      </c>
      <c r="F1471" s="162" t="n">
        <v>1266844089</v>
      </c>
      <c r="G1471" s="0" t="s">
        <v>2639</v>
      </c>
      <c r="H1471" s="166"/>
      <c r="I1471" s="162" t="n">
        <v>233</v>
      </c>
      <c r="J1471" s="0" t="n">
        <v>350</v>
      </c>
      <c r="K1471" s="0" t="n">
        <v>220</v>
      </c>
      <c r="L1471" s="0" t="n">
        <v>973</v>
      </c>
      <c r="M1471" s="0" t="n">
        <v>174</v>
      </c>
      <c r="N1471" s="0" t="n">
        <v>232</v>
      </c>
      <c r="O1471" s="114" t="n">
        <v>33</v>
      </c>
      <c r="P1471" s="0" t="n">
        <v>24</v>
      </c>
      <c r="Q1471" s="114" t="n">
        <v>333</v>
      </c>
      <c r="R1471" s="114" t="n">
        <v>259</v>
      </c>
      <c r="S1471" s="114" t="n">
        <v>430</v>
      </c>
      <c r="T1471" s="162" t="n">
        <f aca="false">SUM(H1471:S1471)</f>
        <v>3261</v>
      </c>
      <c r="U1471" s="164" t="str">
        <f aca="false">CONCATENATE(D1471,G1471)</f>
        <v>46201RODOVIA ESTADUAL PAVIMENTADA E MOBILIDADE URBANA REALIZADA</v>
      </c>
      <c r="V1471" s="162" t="str">
        <f aca="false">VLOOKUP(U1471,PRODUTOS!N:O,2,0)</f>
        <v>RODOVIA ESTADUAL PAVIMENTADA E MOBILIDADE URBANA REALIZADA</v>
      </c>
      <c r="W1471" s="162" t="str">
        <f aca="false">VLOOKUP(U1471,PRODUTOS!N:Q,3,0)</f>
        <v>KM</v>
      </c>
      <c r="X1471" s="162" t="n">
        <f aca="false">VLOOKUP(U1471,PRODUTOS!N:Q,4,0)</f>
        <v>900</v>
      </c>
      <c r="Y1471" s="165" t="n">
        <f aca="false">X1471/T1471</f>
        <v>0.275988960441582</v>
      </c>
      <c r="Z1471" s="162"/>
      <c r="AA1471" s="162"/>
      <c r="AB1471" s="162"/>
    </row>
    <row r="1472" customFormat="false" ht="15" hidden="false" customHeight="false" outlineLevel="0" collapsed="false">
      <c r="A1472" s="43" t="n">
        <v>20</v>
      </c>
      <c r="B1472" s="1" t="s">
        <v>2625</v>
      </c>
      <c r="C1472" s="1" t="n">
        <v>1553</v>
      </c>
      <c r="D1472" s="1" t="n">
        <v>46201</v>
      </c>
      <c r="E1472" s="114" t="s">
        <v>2617</v>
      </c>
      <c r="F1472" s="162" t="n">
        <v>1266844089</v>
      </c>
      <c r="G1472" s="0" t="s">
        <v>2629</v>
      </c>
      <c r="H1472" s="166"/>
      <c r="I1472" s="162" t="n">
        <v>200</v>
      </c>
      <c r="J1472" s="0" t="n">
        <v>600</v>
      </c>
      <c r="K1472" s="0" t="n">
        <v>400</v>
      </c>
      <c r="L1472" s="0" t="n">
        <v>400</v>
      </c>
      <c r="M1472" s="0" t="n">
        <v>200</v>
      </c>
      <c r="N1472" s="0" t="n">
        <v>600</v>
      </c>
      <c r="O1472" s="114" t="n">
        <v>400</v>
      </c>
      <c r="P1472" s="0" t="n">
        <v>400</v>
      </c>
      <c r="Q1472" s="114" t="n">
        <v>400</v>
      </c>
      <c r="R1472" s="114" t="n">
        <v>200</v>
      </c>
      <c r="S1472" s="114" t="n">
        <v>200</v>
      </c>
      <c r="T1472" s="162" t="n">
        <f aca="false">SUM(H1472:S1472)</f>
        <v>4000</v>
      </c>
      <c r="U1472" s="164" t="str">
        <f aca="false">CONCATENATE(D1472,G1472)</f>
        <v>46201RODOVIA MUNICIPAL CONVENIADA E MOBILIDADE URBANA REALIZADA</v>
      </c>
      <c r="V1472" s="162" t="str">
        <f aca="false">VLOOKUP(U1472,PRODUTOS!N:O,2,0)</f>
        <v>RODOVIA MUNICIPAL CONVENIADA E MOBILIDADE URBANA REALIZADA</v>
      </c>
      <c r="W1472" s="162" t="str">
        <f aca="false">VLOOKUP(U1472,PRODUTOS!N:Q,3,0)</f>
        <v>KM</v>
      </c>
      <c r="X1472" s="162" t="n">
        <f aca="false">VLOOKUP(U1472,PRODUTOS!N:Q,4,0)</f>
        <v>400</v>
      </c>
      <c r="Y1472" s="165" t="n">
        <f aca="false">X1472/T1472</f>
        <v>0.1</v>
      </c>
      <c r="Z1472" s="162"/>
      <c r="AA1472" s="162"/>
      <c r="AB1472" s="162"/>
    </row>
    <row r="1473" customFormat="false" ht="15" hidden="false" customHeight="false" outlineLevel="0" collapsed="false">
      <c r="A1473" s="43" t="n">
        <v>20</v>
      </c>
      <c r="B1473" s="1" t="s">
        <v>2625</v>
      </c>
      <c r="C1473" s="1" t="n">
        <v>1553</v>
      </c>
      <c r="D1473" s="1" t="n">
        <v>46201</v>
      </c>
      <c r="E1473" s="114" t="s">
        <v>2617</v>
      </c>
      <c r="F1473" s="162" t="n">
        <v>1266844089</v>
      </c>
      <c r="G1473" s="0" t="s">
        <v>2632</v>
      </c>
      <c r="H1473" s="166"/>
      <c r="I1473" s="162" t="n">
        <v>120</v>
      </c>
      <c r="J1473" s="0" t="n">
        <v>220</v>
      </c>
      <c r="K1473" s="0" t="n">
        <v>220</v>
      </c>
      <c r="L1473" s="0" t="n">
        <v>350</v>
      </c>
      <c r="M1473" s="0" t="n">
        <v>150</v>
      </c>
      <c r="N1473" s="0" t="n">
        <v>230</v>
      </c>
      <c r="O1473" s="114" t="n">
        <v>220</v>
      </c>
      <c r="P1473" s="0" t="n">
        <v>100</v>
      </c>
      <c r="Q1473" s="114" t="n">
        <v>60</v>
      </c>
      <c r="R1473" s="114" t="n">
        <v>80</v>
      </c>
      <c r="S1473" s="114" t="n">
        <v>250</v>
      </c>
      <c r="T1473" s="162" t="n">
        <f aca="false">SUM(H1473:S1473)</f>
        <v>2000</v>
      </c>
      <c r="U1473" s="164" t="str">
        <f aca="false">CONCATENATE(D1473,G1473)</f>
        <v>46201RODOVIA ESTADUAL PROJETADA E CONSULTORIA REALIZADA</v>
      </c>
      <c r="V1473" s="162" t="str">
        <f aca="false">VLOOKUP(U1473,PRODUTOS!N:O,2,0)</f>
        <v>RODOVIA ESTADUAL PROJETADA E CONSULTORIA REALIZADA</v>
      </c>
      <c r="W1473" s="162" t="str">
        <f aca="false">VLOOKUP(U1473,PRODUTOS!N:Q,3,0)</f>
        <v>KM</v>
      </c>
      <c r="X1473" s="162" t="n">
        <f aca="false">VLOOKUP(U1473,PRODUTOS!N:Q,4,0)</f>
        <v>500</v>
      </c>
      <c r="Y1473" s="165" t="n">
        <f aca="false">X1473/T1473</f>
        <v>0.25</v>
      </c>
      <c r="Z1473" s="162"/>
      <c r="AA1473" s="162"/>
      <c r="AB1473" s="162"/>
    </row>
    <row r="1474" customFormat="false" ht="15" hidden="false" customHeight="false" outlineLevel="0" collapsed="false">
      <c r="A1474" s="43" t="n">
        <v>90</v>
      </c>
      <c r="B1474" s="1" t="s">
        <v>2640</v>
      </c>
      <c r="C1474" s="1" t="n">
        <v>1514</v>
      </c>
      <c r="D1474" s="1" t="n">
        <v>46201</v>
      </c>
      <c r="E1474" s="114" t="s">
        <v>2617</v>
      </c>
      <c r="F1474" s="162" t="n">
        <v>223842877</v>
      </c>
      <c r="G1474" s="0" t="s">
        <v>2641</v>
      </c>
      <c r="H1474" s="166"/>
      <c r="I1474" s="162"/>
      <c r="J1474" s="0"/>
      <c r="K1474" s="0"/>
      <c r="L1474" s="162" t="n">
        <v>1</v>
      </c>
      <c r="M1474" s="0"/>
      <c r="N1474" s="0"/>
      <c r="P1474" s="0"/>
      <c r="T1474" s="162" t="n">
        <f aca="false">SUM(H1474:S1474)</f>
        <v>1</v>
      </c>
      <c r="U1474" s="164" t="str">
        <f aca="false">CONCATENATE(D1474,G1474)</f>
        <v>46201ÓRGÃO EM PLENO FUNCIONAMENTO</v>
      </c>
      <c r="V1474" s="162" t="str">
        <f aca="false">VLOOKUP(U1474,PRODUTOS!N:O,2,0)</f>
        <v>ÓRGÃO EM PLENO FUNCIONAMENTO</v>
      </c>
      <c r="W1474" s="162" t="str">
        <f aca="false">VLOOKUP(U1474,PRODUTOS!N:Q,3,0)</f>
        <v>ÓRGÃO</v>
      </c>
      <c r="X1474" s="162" t="n">
        <f aca="false">VLOOKUP(U1474,PRODUTOS!N:Q,4,0)</f>
        <v>1</v>
      </c>
      <c r="Y1474" s="165" t="n">
        <f aca="false">X1474/T1474</f>
        <v>1</v>
      </c>
      <c r="Z1474" s="162"/>
      <c r="AA1474" s="162"/>
      <c r="AB1474" s="162"/>
    </row>
    <row r="1475" customFormat="false" ht="15" hidden="false" customHeight="false" outlineLevel="0" collapsed="false">
      <c r="A1475" s="43" t="n">
        <v>90</v>
      </c>
      <c r="B1475" s="1" t="s">
        <v>2640</v>
      </c>
      <c r="C1475" s="1" t="n">
        <v>1514</v>
      </c>
      <c r="D1475" s="1" t="n">
        <v>46201</v>
      </c>
      <c r="E1475" s="114" t="s">
        <v>2617</v>
      </c>
      <c r="F1475" s="162" t="n">
        <v>223842877</v>
      </c>
      <c r="G1475" s="0" t="s">
        <v>2643</v>
      </c>
      <c r="H1475" s="166"/>
      <c r="I1475" s="162"/>
      <c r="J1475" s="0" t="n">
        <v>1200</v>
      </c>
      <c r="K1475" s="0" t="n">
        <v>1200</v>
      </c>
      <c r="L1475" s="0" t="n">
        <v>11980</v>
      </c>
      <c r="M1475" s="0"/>
      <c r="N1475" s="0" t="n">
        <v>1200</v>
      </c>
      <c r="O1475" s="114" t="n">
        <v>1200</v>
      </c>
      <c r="P1475" s="0"/>
      <c r="Q1475" s="114" t="n">
        <v>1200</v>
      </c>
      <c r="S1475" s="114" t="n">
        <v>1200</v>
      </c>
      <c r="T1475" s="162" t="n">
        <f aca="false">SUM(H1475:S1475)</f>
        <v>19180</v>
      </c>
      <c r="U1475" s="164" t="str">
        <f aca="false">CONCATENATE(D1475,G1475)</f>
        <v>46201PRÉDIO RESTAURADO</v>
      </c>
      <c r="V1475" s="162" t="str">
        <f aca="false">VLOOKUP(U1475,PRODUTOS!N:O,2,0)</f>
        <v>PRÉDIO RESTAURADO</v>
      </c>
      <c r="W1475" s="162" t="str">
        <f aca="false">VLOOKUP(U1475,PRODUTOS!N:Q,3,0)</f>
        <v>METROS QUADRADOS</v>
      </c>
      <c r="X1475" s="162" t="n">
        <f aca="false">VLOOKUP(U1475,PRODUTOS!N:Q,4,0)</f>
        <v>19180</v>
      </c>
      <c r="Y1475" s="165" t="n">
        <f aca="false">X1475/T1475</f>
        <v>1</v>
      </c>
      <c r="Z1475" s="162"/>
      <c r="AA1475" s="162"/>
      <c r="AB1475" s="162"/>
    </row>
    <row r="1476" customFormat="false" ht="15" hidden="false" customHeight="false" outlineLevel="0" collapsed="false">
      <c r="A1476" s="43" t="n">
        <v>1</v>
      </c>
      <c r="B1476" s="1" t="s">
        <v>2646</v>
      </c>
      <c r="C1476" s="1" t="n">
        <v>2730</v>
      </c>
      <c r="D1476" s="1" t="n">
        <v>46202</v>
      </c>
      <c r="E1476" s="114" t="s">
        <v>2645</v>
      </c>
      <c r="F1476" s="162" t="n">
        <v>4500000</v>
      </c>
      <c r="G1476" s="0" t="s">
        <v>2647</v>
      </c>
      <c r="H1476" s="166"/>
      <c r="I1476" s="162"/>
      <c r="J1476" s="0"/>
      <c r="K1476" s="0"/>
      <c r="L1476" s="162" t="n">
        <v>20</v>
      </c>
      <c r="M1476" s="0"/>
      <c r="N1476" s="0"/>
      <c r="P1476" s="0"/>
      <c r="T1476" s="162" t="n">
        <f aca="false">SUM(H1476:S1476)</f>
        <v>20</v>
      </c>
      <c r="U1476" s="164" t="str">
        <f aca="false">CONCATENATE(D1476,G1476)</f>
        <v>46202REALIZAÇÃO DE CURSOS DE CAPACITAÇÃO</v>
      </c>
      <c r="V1476" s="162" t="str">
        <f aca="false">VLOOKUP(U1476,PRODUTOS!N:O,2,0)</f>
        <v>REALIZAÇÃO DE CURSOS DE CAPACITAÇÃO</v>
      </c>
      <c r="W1476" s="162" t="str">
        <f aca="false">VLOOKUP(U1476,PRODUTOS!N:Q,3,0)</f>
        <v>UNIDADE</v>
      </c>
      <c r="X1476" s="162" t="n">
        <f aca="false">VLOOKUP(U1476,PRODUTOS!N:Q,4,0)</f>
        <v>5</v>
      </c>
      <c r="Y1476" s="165" t="n">
        <f aca="false">X1476/T1476</f>
        <v>0.25</v>
      </c>
      <c r="Z1476" s="162"/>
      <c r="AA1476" s="162"/>
      <c r="AB1476" s="162"/>
    </row>
    <row r="1477" customFormat="false" ht="15" hidden="false" customHeight="false" outlineLevel="0" collapsed="false">
      <c r="A1477" s="43" t="n">
        <v>1</v>
      </c>
      <c r="B1477" s="1" t="s">
        <v>2646</v>
      </c>
      <c r="C1477" s="1" t="n">
        <v>2730</v>
      </c>
      <c r="D1477" s="1" t="n">
        <v>46202</v>
      </c>
      <c r="E1477" s="114" t="s">
        <v>2645</v>
      </c>
      <c r="F1477" s="162" t="n">
        <v>4500000</v>
      </c>
      <c r="G1477" s="0" t="s">
        <v>2650</v>
      </c>
      <c r="H1477" s="166"/>
      <c r="I1477" s="162"/>
      <c r="J1477" s="0"/>
      <c r="K1477" s="0"/>
      <c r="L1477" s="162" t="n">
        <v>100</v>
      </c>
      <c r="M1477" s="0"/>
      <c r="N1477" s="0"/>
      <c r="P1477" s="0"/>
      <c r="T1477" s="162" t="n">
        <f aca="false">SUM(H1477:S1477)</f>
        <v>100</v>
      </c>
      <c r="U1477" s="164" t="str">
        <f aca="false">CONCATENATE(D1477,G1477)</f>
        <v>46202SEDE REFORMADA E ESTRUTURADA</v>
      </c>
      <c r="V1477" s="162" t="str">
        <f aca="false">VLOOKUP(U1477,PRODUTOS!N:O,2,0)</f>
        <v>SEDE REFORMADA E ESTRUTURADA</v>
      </c>
      <c r="W1477" s="162" t="str">
        <f aca="false">VLOOKUP(U1477,PRODUTOS!N:Q,3,0)</f>
        <v>% EXECUTADO</v>
      </c>
      <c r="X1477" s="162" t="n">
        <f aca="false">VLOOKUP(U1477,PRODUTOS!N:Q,4,0)</f>
        <v>25</v>
      </c>
      <c r="Y1477" s="165" t="n">
        <f aca="false">X1477/T1477</f>
        <v>0.25</v>
      </c>
      <c r="Z1477" s="162"/>
      <c r="AA1477" s="162"/>
      <c r="AB1477" s="162"/>
    </row>
    <row r="1478" customFormat="false" ht="15" hidden="false" customHeight="false" outlineLevel="0" collapsed="false">
      <c r="A1478" s="43" t="n">
        <v>20</v>
      </c>
      <c r="B1478" s="1" t="s">
        <v>2661</v>
      </c>
      <c r="C1478" s="1" t="n">
        <v>2204</v>
      </c>
      <c r="D1478" s="1" t="n">
        <v>46202</v>
      </c>
      <c r="E1478" s="114" t="s">
        <v>2645</v>
      </c>
      <c r="F1478" s="162" t="n">
        <v>234500000</v>
      </c>
      <c r="G1478" s="0" t="s">
        <v>2662</v>
      </c>
      <c r="H1478" s="166"/>
      <c r="I1478" s="162"/>
      <c r="J1478" s="0"/>
      <c r="K1478" s="0"/>
      <c r="L1478" s="162" t="n">
        <v>14</v>
      </c>
      <c r="M1478" s="0"/>
      <c r="N1478" s="0"/>
      <c r="P1478" s="0"/>
      <c r="T1478" s="162" t="n">
        <f aca="false">SUM(H1478:S1478)</f>
        <v>14</v>
      </c>
      <c r="U1478" s="164" t="str">
        <f aca="false">CONCATENATE(D1478,G1478)</f>
        <v>46202DUPLICAÇÃO DE 14KM DE LINHA URBANA - LINHA 1</v>
      </c>
      <c r="V1478" s="162" t="str">
        <f aca="false">VLOOKUP(U1478,PRODUTOS!N:O,2,0)</f>
        <v>DUPLICAÇÃO DE 14KM DE LINHA URBANA - LINHA 1</v>
      </c>
      <c r="W1478" s="162" t="str">
        <f aca="false">VLOOKUP(U1478,PRODUTOS!N:Q,3,0)</f>
        <v>KM</v>
      </c>
      <c r="X1478" s="162" t="n">
        <f aca="false">VLOOKUP(U1478,PRODUTOS!N:Q,4,0)</f>
        <v>3</v>
      </c>
      <c r="Y1478" s="165" t="n">
        <f aca="false">X1478/T1478</f>
        <v>0.214285714285714</v>
      </c>
      <c r="Z1478" s="162"/>
      <c r="AA1478" s="162"/>
      <c r="AB1478" s="162"/>
    </row>
    <row r="1479" customFormat="false" ht="15" hidden="false" customHeight="false" outlineLevel="0" collapsed="false">
      <c r="A1479" s="43" t="n">
        <v>20</v>
      </c>
      <c r="B1479" s="1" t="s">
        <v>2661</v>
      </c>
      <c r="C1479" s="1" t="n">
        <v>2204</v>
      </c>
      <c r="D1479" s="1" t="n">
        <v>46202</v>
      </c>
      <c r="E1479" s="114" t="s">
        <v>2645</v>
      </c>
      <c r="F1479" s="162" t="n">
        <v>234500000</v>
      </c>
      <c r="G1479" s="0" t="s">
        <v>2664</v>
      </c>
      <c r="H1479" s="166"/>
      <c r="I1479" s="162"/>
      <c r="J1479" s="0"/>
      <c r="K1479" s="0"/>
      <c r="L1479" s="162" t="n">
        <v>100</v>
      </c>
      <c r="M1479" s="0"/>
      <c r="N1479" s="0"/>
      <c r="P1479" s="0"/>
      <c r="T1479" s="162" t="n">
        <f aca="false">SUM(H1479:S1479)</f>
        <v>100</v>
      </c>
      <c r="U1479" s="164" t="str">
        <f aca="false">CONCATENATE(D1479,G1479)</f>
        <v>46202ELIMINAÇÃO DE PASSAGEM DE NÍVEL ATRAVÉS DE OBRAS DE ARTE</v>
      </c>
      <c r="V1479" s="162" t="str">
        <f aca="false">VLOOKUP(U1479,PRODUTOS!N:O,2,0)</f>
        <v>ELIMINAÇÃO DE PASSAGEM DE NÍVEL ATRAVÉS DE OBRAS DE ARTE</v>
      </c>
      <c r="W1479" s="162" t="str">
        <f aca="false">VLOOKUP(U1479,PRODUTOS!N:Q,3,0)</f>
        <v>% EXECUTADO</v>
      </c>
      <c r="X1479" s="162" t="n">
        <f aca="false">VLOOKUP(U1479,PRODUTOS!N:Q,4,0)</f>
        <v>25</v>
      </c>
      <c r="Y1479" s="165" t="n">
        <f aca="false">X1479/T1479</f>
        <v>0.25</v>
      </c>
      <c r="Z1479" s="162"/>
      <c r="AA1479" s="162"/>
      <c r="AB1479" s="162"/>
    </row>
    <row r="1480" customFormat="false" ht="15" hidden="false" customHeight="false" outlineLevel="0" collapsed="false">
      <c r="A1480" s="43" t="n">
        <v>20</v>
      </c>
      <c r="B1480" s="1" t="s">
        <v>2661</v>
      </c>
      <c r="C1480" s="1" t="n">
        <v>2204</v>
      </c>
      <c r="D1480" s="1" t="n">
        <v>46202</v>
      </c>
      <c r="E1480" s="114" t="s">
        <v>2645</v>
      </c>
      <c r="F1480" s="162" t="n">
        <v>234500000</v>
      </c>
      <c r="G1480" s="0" t="s">
        <v>2665</v>
      </c>
      <c r="H1480" s="166"/>
      <c r="I1480" s="162"/>
      <c r="J1480" s="0"/>
      <c r="K1480" s="0"/>
      <c r="L1480" s="162" t="n">
        <v>100</v>
      </c>
      <c r="M1480" s="0"/>
      <c r="N1480" s="0"/>
      <c r="P1480" s="0"/>
      <c r="T1480" s="162" t="n">
        <f aca="false">SUM(H1480:S1480)</f>
        <v>100</v>
      </c>
      <c r="U1480" s="164" t="str">
        <f aca="false">CONCATENATE(D1480,G1480)</f>
        <v>46202ESTUDO DE VIABILIZAÇÃO TÉCNICA, PROJETOS E EXPANSÃO DOS RAMAIS METROVIÁRIOS DE TERESINA</v>
      </c>
      <c r="V1480" s="162" t="str">
        <f aca="false">VLOOKUP(U1480,PRODUTOS!N:O,2,0)</f>
        <v>ESTUDO DE VIABILIZAÇÃO TÉCNICA, PROJETOS E EXPANSÃO DOS RAMAIS METROVIÁRIOS DE TERESINA</v>
      </c>
      <c r="W1480" s="162" t="str">
        <f aca="false">VLOOKUP(U1480,PRODUTOS!N:Q,3,0)</f>
        <v>% EXECUTADO</v>
      </c>
      <c r="X1480" s="162" t="n">
        <f aca="false">VLOOKUP(U1480,PRODUTOS!N:Q,4,0)</f>
        <v>20</v>
      </c>
      <c r="Y1480" s="165" t="n">
        <f aca="false">X1480/T1480</f>
        <v>0.2</v>
      </c>
      <c r="Z1480" s="162"/>
      <c r="AA1480" s="162"/>
      <c r="AB1480" s="162"/>
    </row>
    <row r="1481" customFormat="false" ht="15" hidden="false" customHeight="false" outlineLevel="0" collapsed="false">
      <c r="A1481" s="43" t="n">
        <v>20</v>
      </c>
      <c r="B1481" s="1" t="s">
        <v>2669</v>
      </c>
      <c r="C1481" s="1" t="n">
        <v>2703</v>
      </c>
      <c r="D1481" s="1" t="n">
        <v>46202</v>
      </c>
      <c r="E1481" s="114" t="s">
        <v>2645</v>
      </c>
      <c r="F1481" s="162" t="n">
        <v>70000000</v>
      </c>
      <c r="G1481" s="0" t="s">
        <v>2670</v>
      </c>
      <c r="H1481" s="166"/>
      <c r="I1481" s="162"/>
      <c r="J1481" s="0"/>
      <c r="K1481" s="0"/>
      <c r="L1481" s="162" t="n">
        <v>100</v>
      </c>
      <c r="M1481" s="0"/>
      <c r="N1481" s="0"/>
      <c r="P1481" s="0"/>
      <c r="T1481" s="162" t="n">
        <f aca="false">SUM(H1481:S1481)</f>
        <v>100</v>
      </c>
      <c r="U1481" s="164" t="str">
        <f aca="false">CONCATENATE(D1481,G1481)</f>
        <v>46202INFRAESTRUTURA FERROVIÁRIA E MATERIAL RODANTE</v>
      </c>
      <c r="V1481" s="162" t="str">
        <f aca="false">VLOOKUP(U1481,PRODUTOS!N:O,2,0)</f>
        <v>INFRAESTRUTURA FERROVIÁRIA E MATERIAL RODANTE</v>
      </c>
      <c r="W1481" s="162" t="str">
        <f aca="false">VLOOKUP(U1481,PRODUTOS!N:Q,3,0)</f>
        <v>% EXECUTADO</v>
      </c>
      <c r="X1481" s="162" t="n">
        <f aca="false">VLOOKUP(U1481,PRODUTOS!N:Q,4,0)</f>
        <v>20</v>
      </c>
      <c r="Y1481" s="165" t="n">
        <f aca="false">X1481/T1481</f>
        <v>0.2</v>
      </c>
      <c r="Z1481" s="162"/>
      <c r="AA1481" s="162"/>
      <c r="AB1481" s="162"/>
    </row>
    <row r="1482" customFormat="false" ht="15" hidden="false" customHeight="false" outlineLevel="0" collapsed="false">
      <c r="A1482" s="43" t="n">
        <v>20</v>
      </c>
      <c r="B1482" s="1" t="s">
        <v>2671</v>
      </c>
      <c r="C1482" s="1" t="n">
        <v>2742</v>
      </c>
      <c r="D1482" s="1" t="n">
        <v>46202</v>
      </c>
      <c r="E1482" s="114" t="s">
        <v>2645</v>
      </c>
      <c r="F1482" s="162" t="n">
        <v>90000000</v>
      </c>
      <c r="G1482" s="0" t="s">
        <v>2672</v>
      </c>
      <c r="H1482" s="166"/>
      <c r="I1482" s="162"/>
      <c r="J1482" s="0"/>
      <c r="K1482" s="0"/>
      <c r="L1482" s="162" t="n">
        <v>15</v>
      </c>
      <c r="M1482" s="0"/>
      <c r="N1482" s="0"/>
      <c r="P1482" s="0"/>
      <c r="T1482" s="162" t="n">
        <f aca="false">SUM(H1482:S1482)</f>
        <v>15</v>
      </c>
      <c r="U1482" s="164" t="str">
        <f aca="false">CONCATENATE(D1482,G1482)</f>
        <v>46202LINHA E IMPLANTAÇÃO DO SISTEMA DE PASSAGEIROS ENTRE AS CIDADES DE PARNAÍBA DE LUIS CORREIA IMPLANTADA</v>
      </c>
      <c r="V1482" s="162" t="str">
        <f aca="false">VLOOKUP(U1482,PRODUTOS!N:O,2,0)</f>
        <v>LINHA E IMPLANTAÇÃO DO SISTEMA DE PASSAGEIROS ENTRE AS CIDADES DE PARNAÍBA DE LUIS CORREIA IMPLANTADA</v>
      </c>
      <c r="W1482" s="162" t="str">
        <f aca="false">VLOOKUP(U1482,PRODUTOS!N:Q,3,0)</f>
        <v>KM</v>
      </c>
      <c r="X1482" s="162" t="n">
        <f aca="false">VLOOKUP(U1482,PRODUTOS!N:Q,4,0)</f>
        <v>3</v>
      </c>
      <c r="Y1482" s="165" t="n">
        <f aca="false">X1482/T1482</f>
        <v>0.2</v>
      </c>
      <c r="Z1482" s="162"/>
      <c r="AA1482" s="162"/>
      <c r="AB1482" s="162"/>
    </row>
    <row r="1483" customFormat="false" ht="15" hidden="false" customHeight="false" outlineLevel="0" collapsed="false">
      <c r="A1483" s="43" t="n">
        <v>20</v>
      </c>
      <c r="B1483" s="1" t="s">
        <v>2657</v>
      </c>
      <c r="C1483" s="1" t="n">
        <v>2743</v>
      </c>
      <c r="D1483" s="1" t="n">
        <v>46202</v>
      </c>
      <c r="E1483" s="114" t="s">
        <v>2645</v>
      </c>
      <c r="F1483" s="162" t="n">
        <v>35000000</v>
      </c>
      <c r="G1483" s="0" t="s">
        <v>2658</v>
      </c>
      <c r="H1483" s="166"/>
      <c r="I1483" s="162"/>
      <c r="J1483" s="0"/>
      <c r="K1483" s="0"/>
      <c r="L1483" s="162" t="n">
        <v>5</v>
      </c>
      <c r="M1483" s="0"/>
      <c r="N1483" s="0"/>
      <c r="P1483" s="0"/>
      <c r="T1483" s="162" t="n">
        <f aca="false">SUM(H1483:S1483)</f>
        <v>5</v>
      </c>
      <c r="U1483" s="164" t="str">
        <f aca="false">CONCATENATE(D1483,G1483)</f>
        <v>46202LINHA METROVIÁRIA ENTRE AS CIDADES DE TIMON -TERESINA ADEQUADA/OPERACIONALIZADA</v>
      </c>
      <c r="V1483" s="162" t="str">
        <f aca="false">VLOOKUP(U1483,PRODUTOS!N:O,2,0)</f>
        <v>LINHA METROVIÁRIA ENTRE AS CIDADES DE TIMON -TERESINA ADEQUADA/OPERACIONALIZADA</v>
      </c>
      <c r="W1483" s="162" t="str">
        <f aca="false">VLOOKUP(U1483,PRODUTOS!N:Q,3,0)</f>
        <v>KM</v>
      </c>
      <c r="X1483" s="162" t="n">
        <f aca="false">VLOOKUP(U1483,PRODUTOS!N:Q,4,0)</f>
        <v>5</v>
      </c>
      <c r="Y1483" s="165" t="n">
        <f aca="false">X1483/T1483</f>
        <v>1</v>
      </c>
      <c r="Z1483" s="162"/>
      <c r="AA1483" s="162"/>
      <c r="AB1483" s="162"/>
    </row>
    <row r="1484" customFormat="false" ht="15" hidden="false" customHeight="false" outlineLevel="0" collapsed="false">
      <c r="A1484" s="43" t="n">
        <v>20</v>
      </c>
      <c r="B1484" s="1" t="s">
        <v>2653</v>
      </c>
      <c r="C1484" s="1" t="n">
        <v>2664</v>
      </c>
      <c r="D1484" s="1" t="n">
        <v>46202</v>
      </c>
      <c r="E1484" s="114" t="s">
        <v>2645</v>
      </c>
      <c r="F1484" s="162" t="n">
        <v>150000000</v>
      </c>
      <c r="G1484" s="0" t="s">
        <v>2654</v>
      </c>
      <c r="H1484" s="166"/>
      <c r="I1484" s="162"/>
      <c r="J1484" s="0"/>
      <c r="K1484" s="0"/>
      <c r="L1484" s="162" t="n">
        <v>300</v>
      </c>
      <c r="M1484" s="0"/>
      <c r="N1484" s="0"/>
      <c r="P1484" s="0"/>
      <c r="T1484" s="162" t="n">
        <f aca="false">SUM(H1484:S1484)</f>
        <v>300</v>
      </c>
      <c r="U1484" s="164" t="str">
        <f aca="false">CONCATENATE(D1484,G1484)</f>
        <v>46202LINHA METROVIÁRIA ENTRE OS MUNICÍPIOS DE ALTOS E PARNAÍBA/LUIS CORREIA RECUPERADA</v>
      </c>
      <c r="V1484" s="162" t="str">
        <f aca="false">VLOOKUP(U1484,PRODUTOS!N:O,2,0)</f>
        <v>LINHA METROVIÁRIA ENTRE OS MUNICÍPIOS DE ALTOS E PARNAÍBA/LUIS CORREIA RECUPERADA</v>
      </c>
      <c r="W1484" s="162" t="str">
        <f aca="false">VLOOKUP(U1484,PRODUTOS!N:Q,3,0)</f>
        <v>KM</v>
      </c>
      <c r="X1484" s="162" t="n">
        <f aca="false">VLOOKUP(U1484,PRODUTOS!N:Q,4,0)</f>
        <v>40</v>
      </c>
      <c r="Y1484" s="165" t="n">
        <f aca="false">X1484/T1484</f>
        <v>0.133333333333333</v>
      </c>
      <c r="Z1484" s="162"/>
      <c r="AA1484" s="162"/>
      <c r="AB1484" s="162"/>
    </row>
    <row r="1485" customFormat="false" ht="15" hidden="false" customHeight="false" outlineLevel="0" collapsed="false">
      <c r="A1485" s="43" t="n">
        <v>20</v>
      </c>
      <c r="B1485" s="1" t="s">
        <v>2673</v>
      </c>
      <c r="C1485" s="1" t="n">
        <v>2690</v>
      </c>
      <c r="D1485" s="1" t="n">
        <v>46202</v>
      </c>
      <c r="E1485" s="114" t="s">
        <v>2645</v>
      </c>
      <c r="F1485" s="162" t="n">
        <v>46000000</v>
      </c>
      <c r="G1485" s="0" t="s">
        <v>2674</v>
      </c>
      <c r="H1485" s="166"/>
      <c r="I1485" s="162"/>
      <c r="J1485" s="0"/>
      <c r="K1485" s="0"/>
      <c r="L1485" s="162" t="n">
        <v>100</v>
      </c>
      <c r="M1485" s="0"/>
      <c r="N1485" s="0"/>
      <c r="P1485" s="0"/>
      <c r="T1485" s="162" t="n">
        <f aca="false">SUM(H1485:S1485)</f>
        <v>100</v>
      </c>
      <c r="U1485" s="164" t="str">
        <f aca="false">CONCATENATE(D1485,G1485)</f>
        <v>46202MATERIAL RODANTE EXISTENTE RECUPERADO</v>
      </c>
      <c r="V1485" s="162" t="str">
        <f aca="false">VLOOKUP(U1485,PRODUTOS!N:O,2,0)</f>
        <v>MATERIAL RODANTE EXISTENTE RECUPERADO</v>
      </c>
      <c r="W1485" s="162" t="str">
        <f aca="false">VLOOKUP(U1485,PRODUTOS!N:Q,3,0)</f>
        <v>% EXECUTADO</v>
      </c>
      <c r="X1485" s="162" t="n">
        <f aca="false">VLOOKUP(U1485,PRODUTOS!N:Q,4,0)</f>
        <v>25</v>
      </c>
      <c r="Y1485" s="165" t="n">
        <f aca="false">X1485/T1485</f>
        <v>0.25</v>
      </c>
      <c r="Z1485" s="162"/>
      <c r="AA1485" s="162"/>
      <c r="AB1485" s="162"/>
    </row>
    <row r="1486" customFormat="false" ht="15" hidden="false" customHeight="false" outlineLevel="0" collapsed="false">
      <c r="A1486" s="43" t="n">
        <v>20</v>
      </c>
      <c r="B1486" s="1" t="s">
        <v>2661</v>
      </c>
      <c r="C1486" s="1" t="n">
        <v>2204</v>
      </c>
      <c r="D1486" s="1" t="n">
        <v>46202</v>
      </c>
      <c r="E1486" s="114" t="s">
        <v>2645</v>
      </c>
      <c r="F1486" s="162" t="n">
        <v>234500000</v>
      </c>
      <c r="G1486" s="0" t="s">
        <v>2666</v>
      </c>
      <c r="H1486" s="166"/>
      <c r="I1486" s="162"/>
      <c r="J1486" s="0"/>
      <c r="K1486" s="0"/>
      <c r="L1486" s="162" t="n">
        <v>100</v>
      </c>
      <c r="M1486" s="0"/>
      <c r="N1486" s="0"/>
      <c r="P1486" s="0"/>
      <c r="T1486" s="162" t="n">
        <f aca="false">SUM(H1486:S1486)</f>
        <v>100</v>
      </c>
      <c r="U1486" s="164" t="str">
        <f aca="false">CONCATENATE(D1486,G1486)</f>
        <v>46202OFICINA DE MANUTENÇÃO REALIZADAS</v>
      </c>
      <c r="V1486" s="162" t="str">
        <f aca="false">VLOOKUP(U1486,PRODUTOS!N:O,2,0)</f>
        <v>OFICINA DE MANUTENÇÃO REALIZADAS</v>
      </c>
      <c r="W1486" s="162" t="str">
        <f aca="false">VLOOKUP(U1486,PRODUTOS!N:Q,3,0)</f>
        <v>% EXECUTADO</v>
      </c>
      <c r="X1486" s="162" t="n">
        <f aca="false">VLOOKUP(U1486,PRODUTOS!N:Q,4,0)</f>
        <v>25</v>
      </c>
      <c r="Y1486" s="165" t="n">
        <f aca="false">X1486/T1486</f>
        <v>0.25</v>
      </c>
      <c r="Z1486" s="162"/>
      <c r="AA1486" s="162"/>
      <c r="AB1486" s="162"/>
    </row>
    <row r="1487" customFormat="false" ht="15" hidden="false" customHeight="false" outlineLevel="0" collapsed="false">
      <c r="A1487" s="43" t="n">
        <v>20</v>
      </c>
      <c r="B1487" s="1" t="s">
        <v>2661</v>
      </c>
      <c r="C1487" s="1" t="n">
        <v>2204</v>
      </c>
      <c r="D1487" s="1" t="n">
        <v>46202</v>
      </c>
      <c r="E1487" s="114" t="s">
        <v>2645</v>
      </c>
      <c r="F1487" s="162" t="n">
        <v>234500000</v>
      </c>
      <c r="G1487" s="0" t="s">
        <v>2668</v>
      </c>
      <c r="H1487" s="166"/>
      <c r="I1487" s="162"/>
      <c r="J1487" s="0"/>
      <c r="K1487" s="0"/>
      <c r="L1487" s="162" t="n">
        <v>100</v>
      </c>
      <c r="M1487" s="0"/>
      <c r="N1487" s="0"/>
      <c r="P1487" s="0"/>
      <c r="T1487" s="162" t="n">
        <f aca="false">SUM(H1487:S1487)</f>
        <v>100</v>
      </c>
      <c r="U1487" s="164" t="str">
        <f aca="false">CONCATENATE(D1487,G1487)</f>
        <v>46202SISTEMAS DE CONTROLE DE SINALIZAÇÃO E COMUNICAÇÃO</v>
      </c>
      <c r="V1487" s="162" t="str">
        <f aca="false">VLOOKUP(U1487,PRODUTOS!N:O,2,0)</f>
        <v>SISTEMAS DE CONTROLE DE SINALIZAÇÃO E COMUNICAÇÃO</v>
      </c>
      <c r="W1487" s="162" t="str">
        <f aca="false">VLOOKUP(U1487,PRODUTOS!N:Q,3,0)</f>
        <v>% EXECUTADO</v>
      </c>
      <c r="X1487" s="162" t="n">
        <f aca="false">VLOOKUP(U1487,PRODUTOS!N:Q,4,0)</f>
        <v>25</v>
      </c>
      <c r="Y1487" s="165" t="n">
        <f aca="false">X1487/T1487</f>
        <v>0.25</v>
      </c>
      <c r="Z1487" s="162"/>
      <c r="AA1487" s="162"/>
      <c r="AB1487" s="162"/>
    </row>
    <row r="1488" customFormat="false" ht="15" hidden="false" customHeight="false" outlineLevel="0" collapsed="false">
      <c r="A1488" s="43" t="n">
        <v>20</v>
      </c>
      <c r="B1488" s="1" t="s">
        <v>2673</v>
      </c>
      <c r="C1488" s="1" t="n">
        <v>2690</v>
      </c>
      <c r="D1488" s="1" t="n">
        <v>46202</v>
      </c>
      <c r="E1488" s="114" t="s">
        <v>2645</v>
      </c>
      <c r="F1488" s="162" t="n">
        <v>46000000</v>
      </c>
      <c r="G1488" s="0" t="s">
        <v>2675</v>
      </c>
      <c r="H1488" s="166"/>
      <c r="I1488" s="162"/>
      <c r="J1488" s="0"/>
      <c r="K1488" s="0"/>
      <c r="L1488" s="162" t="n">
        <v>12</v>
      </c>
      <c r="M1488" s="0"/>
      <c r="N1488" s="0"/>
      <c r="P1488" s="0"/>
      <c r="T1488" s="162" t="n">
        <f aca="false">SUM(H1488:S1488)</f>
        <v>12</v>
      </c>
      <c r="U1488" s="164" t="str">
        <f aca="false">CONCATENATE(D1488,G1488)</f>
        <v>46202VAGÕES, INCLUINDO CARROS DE TRAÇÃO E CARROS DE PASSAGEIROS, ADQUIRIDOS</v>
      </c>
      <c r="V1488" s="162" t="str">
        <f aca="false">VLOOKUP(U1488,PRODUTOS!N:O,2,0)</f>
        <v>VAGÕES, INCLUINDO CARROS DE TRAÇÃO E CARROS DE PASSAGEIROS, ADQUIRIDOS</v>
      </c>
      <c r="W1488" s="162" t="str">
        <f aca="false">VLOOKUP(U1488,PRODUTOS!N:Q,3,0)</f>
        <v>UNIDADE</v>
      </c>
      <c r="X1488" s="162" t="n">
        <f aca="false">VLOOKUP(U1488,PRODUTOS!N:Q,4,0)</f>
        <v>4</v>
      </c>
      <c r="Y1488" s="165" t="n">
        <f aca="false">X1488/T1488</f>
        <v>0.333333333333333</v>
      </c>
      <c r="Z1488" s="162"/>
      <c r="AA1488" s="162"/>
      <c r="AB1488" s="162"/>
    </row>
    <row r="1489" customFormat="false" ht="15" hidden="false" customHeight="false" outlineLevel="0" collapsed="false">
      <c r="A1489" s="43" t="n">
        <v>20</v>
      </c>
      <c r="B1489" s="1" t="s">
        <v>2661</v>
      </c>
      <c r="C1489" s="1" t="n">
        <v>2204</v>
      </c>
      <c r="D1489" s="1" t="n">
        <v>46202</v>
      </c>
      <c r="E1489" s="114" t="s">
        <v>2645</v>
      </c>
      <c r="F1489" s="162" t="n">
        <v>234500000</v>
      </c>
      <c r="G1489" s="0" t="s">
        <v>3759</v>
      </c>
      <c r="H1489" s="166"/>
      <c r="I1489" s="162"/>
      <c r="J1489" s="0"/>
      <c r="K1489" s="0"/>
      <c r="L1489" s="162" t="n">
        <v>1000</v>
      </c>
      <c r="M1489" s="0"/>
      <c r="N1489" s="0"/>
      <c r="P1489" s="0"/>
      <c r="T1489" s="162" t="n">
        <f aca="false">SUM(H1489:S1489)</f>
        <v>1000</v>
      </c>
      <c r="U1489" s="164" t="str">
        <f aca="false">CONCATENATE(D1489,G1489)</f>
        <v>46202LINHA 1 - RAMAL TANCREDO NEVES AMPLIADA</v>
      </c>
      <c r="V1489" s="162" t="e">
        <f aca="false">VLOOKUP(U1489,PRODUTOS!N:O,2,0)</f>
        <v>#N/A</v>
      </c>
      <c r="W1489" s="162" t="e">
        <f aca="false">VLOOKUP(U1489,PRODUTOS!N:Q,3,0)</f>
        <v>#N/A</v>
      </c>
      <c r="X1489" s="162" t="e">
        <f aca="false">VLOOKUP(U1489,PRODUTOS!N:Q,4,0)</f>
        <v>#N/A</v>
      </c>
      <c r="Y1489" s="165" t="e">
        <f aca="false">X1489/T1489</f>
        <v>#N/A</v>
      </c>
      <c r="Z1489" s="162"/>
      <c r="AA1489" s="162"/>
      <c r="AB1489" s="162"/>
    </row>
    <row r="1490" customFormat="false" ht="15" hidden="false" customHeight="false" outlineLevel="0" collapsed="false">
      <c r="A1490" s="43" t="n">
        <v>20</v>
      </c>
      <c r="B1490" s="1" t="s">
        <v>2661</v>
      </c>
      <c r="C1490" s="1" t="n">
        <v>2204</v>
      </c>
      <c r="D1490" s="1" t="n">
        <v>46202</v>
      </c>
      <c r="E1490" s="114" t="s">
        <v>2645</v>
      </c>
      <c r="F1490" s="162" t="n">
        <v>234500000</v>
      </c>
      <c r="G1490" s="13" t="s">
        <v>2667</v>
      </c>
      <c r="H1490" s="166"/>
      <c r="I1490" s="162"/>
      <c r="J1490" s="0"/>
      <c r="K1490" s="0"/>
      <c r="L1490" s="162" t="n">
        <v>100</v>
      </c>
      <c r="M1490" s="0"/>
      <c r="N1490" s="0"/>
      <c r="P1490" s="0"/>
      <c r="T1490" s="162" t="n">
        <f aca="false">SUM(H1490:S1490)</f>
        <v>100</v>
      </c>
      <c r="U1490" s="164" t="str">
        <f aca="false">CONCATENATE(D1490,G1490)</f>
        <v>46202RECUPERAÇÃO E MELHORIA DA LINHA 1 EXISTENTE, INCLUINDO REFORMA DE ESTAÇÕES, CONSTRUÇÃO DE NOVAS ESTAÇÕES DE PASSAGEIROS, VEDAÇÃO, DRENAGEM, REVESTIMENTO DE TALUDES, MURO DE CONTENÇÃO, ETC</v>
      </c>
      <c r="V1490" s="162" t="str">
        <f aca="false">VLOOKUP(U1490,PRODUTOS!N:O,2,0)</f>
        <v>RECUPERAÇÃO E MELHORIA DA LINHA 1 EXISTENTE, INCLUINDO REFORMA DE ESTAÇÕES, CONSTRUÇÃO DE NOVAS ESTAÇÕES DE PASSAGEIROS, VEDAÇÃO, DRENAGEM, REVESTIMENTO DE TALUDES, MURO DE CONTENÇÃO, ETC</v>
      </c>
      <c r="W1490" s="162" t="str">
        <f aca="false">VLOOKUP(U1490,PRODUTOS!N:Q,3,0)</f>
        <v>% EXECUTADO</v>
      </c>
      <c r="X1490" s="162" t="n">
        <f aca="false">VLOOKUP(U1490,PRODUTOS!N:Q,4,0)</f>
        <v>25</v>
      </c>
      <c r="Y1490" s="165" t="n">
        <f aca="false">X1490/T1490</f>
        <v>0.25</v>
      </c>
      <c r="Z1490" s="162"/>
      <c r="AA1490" s="162"/>
      <c r="AB1490" s="162"/>
    </row>
    <row r="1491" customFormat="false" ht="15" hidden="false" customHeight="false" outlineLevel="0" collapsed="false">
      <c r="A1491" s="43" t="n">
        <v>90</v>
      </c>
      <c r="B1491" s="1" t="s">
        <v>2676</v>
      </c>
      <c r="C1491" s="1" t="n">
        <v>2496</v>
      </c>
      <c r="D1491" s="1" t="n">
        <v>46202</v>
      </c>
      <c r="E1491" s="114" t="s">
        <v>2645</v>
      </c>
      <c r="F1491" s="162" t="n">
        <v>30000000</v>
      </c>
      <c r="G1491" s="114" t="s">
        <v>2677</v>
      </c>
      <c r="H1491" s="166"/>
      <c r="I1491" s="162"/>
      <c r="J1491" s="0"/>
      <c r="K1491" s="0"/>
      <c r="L1491" s="162" t="n">
        <v>100</v>
      </c>
      <c r="M1491" s="0"/>
      <c r="N1491" s="0"/>
      <c r="P1491" s="0"/>
      <c r="T1491" s="162" t="n">
        <f aca="false">SUM(H1491:S1491)</f>
        <v>100</v>
      </c>
      <c r="U1491" s="164" t="str">
        <f aca="false">CONCATENATE(D1491,G1491)</f>
        <v>46202ORGÃO ESTRUTURADO E EM FUNCIONAMENTO</v>
      </c>
      <c r="V1491" s="162" t="str">
        <f aca="false">VLOOKUP(U1491,PRODUTOS!N:O,2,0)</f>
        <v>ORGÃO ESTRUTURADO E EM FUNCIONAMENTO</v>
      </c>
      <c r="W1491" s="162" t="str">
        <f aca="false">VLOOKUP(U1491,PRODUTOS!N:Q,3,0)</f>
        <v>% EXECUTADO</v>
      </c>
      <c r="X1491" s="162" t="n">
        <f aca="false">VLOOKUP(U1491,PRODUTOS!N:Q,4,0)</f>
        <v>25</v>
      </c>
      <c r="Y1491" s="165" t="n">
        <f aca="false">X1491/T1491</f>
        <v>0.25</v>
      </c>
      <c r="Z1491" s="162"/>
      <c r="AA1491" s="162"/>
      <c r="AB1491" s="162"/>
    </row>
    <row r="1492" customFormat="false" ht="15" hidden="false" customHeight="false" outlineLevel="0" collapsed="false">
      <c r="A1492" s="43" t="n">
        <v>90</v>
      </c>
      <c r="B1492" s="1" t="s">
        <v>2676</v>
      </c>
      <c r="C1492" s="1" t="n">
        <v>2496</v>
      </c>
      <c r="D1492" s="1" t="n">
        <v>46202</v>
      </c>
      <c r="E1492" s="114" t="s">
        <v>2645</v>
      </c>
      <c r="F1492" s="162" t="n">
        <v>30000000</v>
      </c>
      <c r="G1492" s="114" t="s">
        <v>2678</v>
      </c>
      <c r="H1492" s="163" t="n">
        <v>1</v>
      </c>
      <c r="I1492" s="162"/>
      <c r="J1492" s="0"/>
      <c r="K1492" s="0"/>
      <c r="L1492" s="0"/>
      <c r="M1492" s="0"/>
      <c r="N1492" s="0"/>
      <c r="P1492" s="0"/>
      <c r="T1492" s="162" t="n">
        <f aca="false">SUM(H1492:S1492)</f>
        <v>1</v>
      </c>
      <c r="U1492" s="164" t="str">
        <f aca="false">CONCATENATE(D1492,G1492)</f>
        <v>46202REALIZAÇÃO DE CONCURSO PÚBLICO</v>
      </c>
      <c r="V1492" s="162" t="str">
        <f aca="false">VLOOKUP(U1492,PRODUTOS!N:O,2,0)</f>
        <v>REALIZAÇÃO DE CONCURSO PÚBLICO</v>
      </c>
      <c r="W1492" s="162" t="str">
        <f aca="false">VLOOKUP(U1492,PRODUTOS!N:Q,3,0)</f>
        <v>CONCURSO</v>
      </c>
      <c r="X1492" s="162" t="n">
        <f aca="false">VLOOKUP(U1492,PRODUTOS!N:Q,4,0)</f>
        <v>1</v>
      </c>
      <c r="Y1492" s="165" t="n">
        <f aca="false">X1492/T1492</f>
        <v>1</v>
      </c>
      <c r="Z1492" s="162"/>
      <c r="AA1492" s="162"/>
      <c r="AB1492" s="162"/>
    </row>
    <row r="1493" customFormat="false" ht="15" hidden="false" customHeight="false" outlineLevel="0" collapsed="false">
      <c r="A1493" s="43" t="n">
        <v>1</v>
      </c>
      <c r="B1493" s="1" t="s">
        <v>2679</v>
      </c>
      <c r="C1493" s="1" t="n">
        <v>1624</v>
      </c>
      <c r="D1493" s="1" t="n">
        <v>47101</v>
      </c>
      <c r="E1493" s="114" t="s">
        <v>2680</v>
      </c>
      <c r="F1493" s="162" t="n">
        <v>3350000</v>
      </c>
      <c r="G1493" s="114" t="s">
        <v>1819</v>
      </c>
      <c r="H1493" s="166"/>
      <c r="I1493" s="162"/>
      <c r="J1493" s="0"/>
      <c r="K1493" s="0"/>
      <c r="L1493" s="162" t="n">
        <v>30</v>
      </c>
      <c r="M1493" s="0"/>
      <c r="N1493" s="0"/>
      <c r="P1493" s="0"/>
      <c r="T1493" s="162" t="n">
        <f aca="false">SUM(H1493:S1493)</f>
        <v>30</v>
      </c>
      <c r="U1493" s="164" t="str">
        <f aca="false">CONCATENATE(D1493,G1493)</f>
        <v>47101EQUIPAMENTOS DE INFORMÁTICA ADQUIRIDOS</v>
      </c>
      <c r="V1493" s="162" t="str">
        <f aca="false">VLOOKUP(U1493,PRODUTOS!N:O,2,0)</f>
        <v>EQUIPAMENTOS DE INFORMÁTICA ADQUIRIDOS</v>
      </c>
      <c r="W1493" s="162" t="str">
        <f aca="false">VLOOKUP(U1493,PRODUTOS!N:Q,3,0)</f>
        <v>UNIDADE</v>
      </c>
      <c r="X1493" s="162" t="n">
        <f aca="false">VLOOKUP(U1493,PRODUTOS!N:Q,4,0)</f>
        <v>1</v>
      </c>
      <c r="Y1493" s="165" t="n">
        <f aca="false">X1493/T1493</f>
        <v>0.0333333333333333</v>
      </c>
      <c r="Z1493" s="162"/>
      <c r="AA1493" s="162"/>
      <c r="AB1493" s="162"/>
    </row>
    <row r="1494" customFormat="false" ht="15" hidden="false" customHeight="false" outlineLevel="0" collapsed="false">
      <c r="A1494" s="43" t="n">
        <v>1</v>
      </c>
      <c r="B1494" s="1" t="s">
        <v>2679</v>
      </c>
      <c r="C1494" s="1" t="n">
        <v>1624</v>
      </c>
      <c r="D1494" s="1" t="n">
        <v>47101</v>
      </c>
      <c r="E1494" s="114" t="s">
        <v>2680</v>
      </c>
      <c r="F1494" s="162" t="n">
        <v>3350000</v>
      </c>
      <c r="G1494" s="114" t="s">
        <v>2682</v>
      </c>
      <c r="H1494" s="166"/>
      <c r="I1494" s="162"/>
      <c r="J1494" s="0"/>
      <c r="K1494" s="0"/>
      <c r="L1494" s="162" t="n">
        <v>1</v>
      </c>
      <c r="M1494" s="0"/>
      <c r="N1494" s="0"/>
      <c r="P1494" s="0"/>
      <c r="T1494" s="162" t="n">
        <f aca="false">SUM(H1494:S1494)</f>
        <v>1</v>
      </c>
      <c r="U1494" s="164" t="str">
        <f aca="false">CONCATENATE(D1494,G1494)</f>
        <v>47101REFORMA E/OU AMPLIAÇÃO DA SEDE REALIZADA</v>
      </c>
      <c r="V1494" s="162" t="str">
        <f aca="false">VLOOKUP(U1494,PRODUTOS!N:O,2,0)</f>
        <v>REFORMA E/OU AMPLIAÇÃO DA SEDE REALIZADA</v>
      </c>
      <c r="W1494" s="162" t="str">
        <f aca="false">VLOOKUP(U1494,PRODUTOS!N:Q,3,0)</f>
        <v>OBRA</v>
      </c>
      <c r="X1494" s="162" t="n">
        <f aca="false">VLOOKUP(U1494,PRODUTOS!N:Q,4,0)</f>
        <v>1</v>
      </c>
      <c r="Y1494" s="165" t="n">
        <f aca="false">X1494/T1494</f>
        <v>1</v>
      </c>
      <c r="Z1494" s="162"/>
      <c r="AA1494" s="162"/>
      <c r="AB1494" s="162"/>
    </row>
    <row r="1495" customFormat="false" ht="15" hidden="false" customHeight="false" outlineLevel="0" collapsed="false">
      <c r="A1495" s="43" t="n">
        <v>1</v>
      </c>
      <c r="B1495" s="1" t="s">
        <v>2679</v>
      </c>
      <c r="C1495" s="1" t="n">
        <v>1624</v>
      </c>
      <c r="D1495" s="1" t="n">
        <v>47101</v>
      </c>
      <c r="E1495" s="114" t="s">
        <v>2680</v>
      </c>
      <c r="F1495" s="162" t="n">
        <v>3350000</v>
      </c>
      <c r="G1495" s="114" t="s">
        <v>254</v>
      </c>
      <c r="H1495" s="163" t="n">
        <v>1</v>
      </c>
      <c r="I1495" s="162"/>
      <c r="J1495" s="0"/>
      <c r="K1495" s="0"/>
      <c r="L1495" s="0"/>
      <c r="M1495" s="0"/>
      <c r="N1495" s="0"/>
      <c r="P1495" s="0"/>
      <c r="T1495" s="162" t="n">
        <f aca="false">SUM(H1495:S1495)</f>
        <v>1</v>
      </c>
      <c r="U1495" s="164" t="str">
        <f aca="false">CONCATENATE(D1495,G1495)</f>
        <v>47101SERVIDORES CAPACITADOS</v>
      </c>
      <c r="V1495" s="162" t="str">
        <f aca="false">VLOOKUP(U1495,PRODUTOS!N:O,2,0)</f>
        <v>SERVIDORES CAPACITADOS</v>
      </c>
      <c r="W1495" s="162" t="str">
        <f aca="false">VLOOKUP(U1495,PRODUTOS!N:Q,3,0)</f>
        <v>UNIDADE</v>
      </c>
      <c r="X1495" s="162" t="n">
        <f aca="false">VLOOKUP(U1495,PRODUTOS!N:Q,4,0)</f>
        <v>10</v>
      </c>
      <c r="Y1495" s="165" t="n">
        <f aca="false">X1495/T1495</f>
        <v>10</v>
      </c>
      <c r="Z1495" s="162"/>
      <c r="AA1495" s="162"/>
      <c r="AB1495" s="162"/>
    </row>
    <row r="1496" customFormat="false" ht="15" hidden="false" customHeight="false" outlineLevel="0" collapsed="false">
      <c r="A1496" s="43" t="n">
        <v>16</v>
      </c>
      <c r="B1496" s="1" t="s">
        <v>2737</v>
      </c>
      <c r="C1496" s="1" t="n">
        <v>1568</v>
      </c>
      <c r="D1496" s="1" t="n">
        <v>47101</v>
      </c>
      <c r="E1496" s="114" t="s">
        <v>2680</v>
      </c>
      <c r="F1496" s="162" t="n">
        <v>23000000</v>
      </c>
      <c r="G1496" s="114" t="s">
        <v>2738</v>
      </c>
      <c r="H1496" s="166"/>
      <c r="I1496" s="162" t="n">
        <v>15</v>
      </c>
      <c r="J1496" s="0" t="n">
        <v>5</v>
      </c>
      <c r="K1496" s="0" t="n">
        <v>5</v>
      </c>
      <c r="L1496" s="0" t="n">
        <v>10</v>
      </c>
      <c r="M1496" s="0"/>
      <c r="N1496" s="0"/>
      <c r="P1496" s="0" t="n">
        <v>15</v>
      </c>
      <c r="T1496" s="162" t="n">
        <f aca="false">SUM(H1496:S1496)</f>
        <v>50</v>
      </c>
      <c r="U1496" s="164" t="str">
        <f aca="false">CONCATENATE(D1496,G1496)</f>
        <v>47101AGENTES E INVESTIDORES ARTICULADOS</v>
      </c>
      <c r="V1496" s="162" t="str">
        <f aca="false">VLOOKUP(U1496,PRODUTOS!N:O,2,0)</f>
        <v>AGENTES E INVESTIDORES ARTICULADOS</v>
      </c>
      <c r="W1496" s="162" t="str">
        <f aca="false">VLOOKUP(U1496,PRODUTOS!N:Q,3,0)</f>
        <v>MUNICÍPIO</v>
      </c>
      <c r="X1496" s="162" t="n">
        <f aca="false">VLOOKUP(U1496,PRODUTOS!N:Q,4,0)</f>
        <v>50</v>
      </c>
      <c r="Y1496" s="165" t="n">
        <f aca="false">X1496/T1496</f>
        <v>1</v>
      </c>
      <c r="Z1496" s="162"/>
      <c r="AA1496" s="162"/>
      <c r="AB1496" s="162"/>
    </row>
    <row r="1497" customFormat="false" ht="15" hidden="false" customHeight="false" outlineLevel="0" collapsed="false">
      <c r="A1497" s="43" t="n">
        <v>16</v>
      </c>
      <c r="B1497" s="1" t="s">
        <v>2694</v>
      </c>
      <c r="C1497" s="1" t="n">
        <v>1587</v>
      </c>
      <c r="D1497" s="1" t="n">
        <v>47101</v>
      </c>
      <c r="E1497" s="114" t="s">
        <v>2680</v>
      </c>
      <c r="F1497" s="162" t="n">
        <v>19500000</v>
      </c>
      <c r="G1497" s="114" t="s">
        <v>2695</v>
      </c>
      <c r="H1497" s="166"/>
      <c r="I1497" s="162" t="n">
        <v>5</v>
      </c>
      <c r="J1497" s="0"/>
      <c r="K1497" s="0"/>
      <c r="L1497" s="0"/>
      <c r="M1497" s="0"/>
      <c r="N1497" s="0"/>
      <c r="P1497" s="0" t="n">
        <v>5</v>
      </c>
      <c r="T1497" s="162" t="n">
        <f aca="false">SUM(H1497:S1497)</f>
        <v>10</v>
      </c>
      <c r="U1497" s="164" t="str">
        <f aca="false">CONCATENATE(D1497,G1497)</f>
        <v>47101APL DO TURISMO FORTALECIDA</v>
      </c>
      <c r="V1497" s="162" t="str">
        <f aca="false">VLOOKUP(U1497,PRODUTOS!N:O,2,0)</f>
        <v>APL DO TURISMO FORTALECIDA</v>
      </c>
      <c r="W1497" s="162" t="str">
        <f aca="false">VLOOKUP(U1497,PRODUTOS!N:Q,3,0)</f>
        <v>MUNICÍPIO</v>
      </c>
      <c r="X1497" s="162" t="n">
        <f aca="false">VLOOKUP(U1497,PRODUTOS!N:Q,4,0)</f>
        <v>10</v>
      </c>
      <c r="Y1497" s="165" t="n">
        <f aca="false">X1497/T1497</f>
        <v>1</v>
      </c>
      <c r="Z1497" s="162"/>
      <c r="AA1497" s="162"/>
      <c r="AB1497" s="162"/>
    </row>
    <row r="1498" customFormat="false" ht="15" hidden="false" customHeight="false" outlineLevel="0" collapsed="false">
      <c r="A1498" s="43" t="n">
        <v>16</v>
      </c>
      <c r="B1498" s="1" t="s">
        <v>2708</v>
      </c>
      <c r="C1498" s="1" t="n">
        <v>1606</v>
      </c>
      <c r="D1498" s="1" t="n">
        <v>47101</v>
      </c>
      <c r="E1498" s="114" t="s">
        <v>2680</v>
      </c>
      <c r="F1498" s="162" t="n">
        <v>116000000</v>
      </c>
      <c r="G1498" s="114" t="s">
        <v>2709</v>
      </c>
      <c r="H1498" s="166"/>
      <c r="I1498" s="162"/>
      <c r="J1498" s="0"/>
      <c r="K1498" s="0"/>
      <c r="L1498" s="0"/>
      <c r="M1498" s="0"/>
      <c r="N1498" s="162" t="n">
        <v>5</v>
      </c>
      <c r="P1498" s="0"/>
      <c r="T1498" s="162" t="n">
        <f aca="false">SUM(H1498:S1498)</f>
        <v>5</v>
      </c>
      <c r="U1498" s="164" t="str">
        <f aca="false">CONCATENATE(D1498,G1498)</f>
        <v>47101BALNEÁRIOS CONSTRUÍDOS</v>
      </c>
      <c r="V1498" s="162" t="str">
        <f aca="false">VLOOKUP(U1498,PRODUTOS!N:O,2,0)</f>
        <v>BALNEÁRIOS CONSTRUÍDOS</v>
      </c>
      <c r="W1498" s="162" t="str">
        <f aca="false">VLOOKUP(U1498,PRODUTOS!N:Q,3,0)</f>
        <v>UNIDADE</v>
      </c>
      <c r="X1498" s="162" t="n">
        <f aca="false">VLOOKUP(U1498,PRODUTOS!N:Q,4,0)</f>
        <v>5</v>
      </c>
      <c r="Y1498" s="165" t="n">
        <f aca="false">X1498/T1498</f>
        <v>1</v>
      </c>
      <c r="Z1498" s="162"/>
      <c r="AA1498" s="162"/>
      <c r="AB1498" s="162"/>
    </row>
    <row r="1499" customFormat="false" ht="15" hidden="false" customHeight="false" outlineLevel="0" collapsed="false">
      <c r="A1499" s="43" t="n">
        <v>16</v>
      </c>
      <c r="B1499" s="1" t="s">
        <v>2708</v>
      </c>
      <c r="C1499" s="1" t="n">
        <v>1606</v>
      </c>
      <c r="D1499" s="1" t="n">
        <v>47101</v>
      </c>
      <c r="E1499" s="114" t="s">
        <v>2680</v>
      </c>
      <c r="F1499" s="162" t="n">
        <v>116000000</v>
      </c>
      <c r="G1499" s="114" t="s">
        <v>2711</v>
      </c>
      <c r="H1499" s="166"/>
      <c r="I1499" s="162"/>
      <c r="J1499" s="0"/>
      <c r="K1499" s="162" t="n">
        <v>1500</v>
      </c>
      <c r="L1499" s="0" t="n">
        <v>1500</v>
      </c>
      <c r="M1499" s="0"/>
      <c r="N1499" s="0"/>
      <c r="P1499" s="0"/>
      <c r="T1499" s="162" t="n">
        <f aca="false">SUM(H1499:S1499)</f>
        <v>3000</v>
      </c>
      <c r="U1499" s="164" t="str">
        <f aca="false">CONCATENATE(D1499,G1499)</f>
        <v>47101CAPACITAÇÃO EM ATENDIMENTO TURÍSTICO</v>
      </c>
      <c r="V1499" s="162" t="str">
        <f aca="false">VLOOKUP(U1499,PRODUTOS!N:O,2,0)</f>
        <v>CAPACITAÇÃO EM ATENDIMENTO TURÍSTICO</v>
      </c>
      <c r="W1499" s="162" t="str">
        <f aca="false">VLOOKUP(U1499,PRODUTOS!N:Q,3,0)</f>
        <v>SERVIDORES</v>
      </c>
      <c r="X1499" s="162" t="n">
        <f aca="false">VLOOKUP(U1499,PRODUTOS!N:Q,4,0)</f>
        <v>350</v>
      </c>
      <c r="Y1499" s="165" t="n">
        <f aca="false">X1499/T1499</f>
        <v>0.116666666666667</v>
      </c>
      <c r="Z1499" s="162"/>
      <c r="AA1499" s="162"/>
      <c r="AB1499" s="162"/>
    </row>
    <row r="1500" customFormat="false" ht="15" hidden="false" customHeight="false" outlineLevel="0" collapsed="false">
      <c r="A1500" s="43" t="n">
        <v>16</v>
      </c>
      <c r="B1500" s="1" t="s">
        <v>2694</v>
      </c>
      <c r="C1500" s="1" t="n">
        <v>1587</v>
      </c>
      <c r="D1500" s="1" t="n">
        <v>47101</v>
      </c>
      <c r="E1500" s="114" t="s">
        <v>2680</v>
      </c>
      <c r="F1500" s="162" t="n">
        <v>19500000</v>
      </c>
      <c r="G1500" s="114" t="s">
        <v>2697</v>
      </c>
      <c r="H1500" s="166"/>
      <c r="I1500" s="162" t="n">
        <v>500</v>
      </c>
      <c r="J1500" s="0" t="n">
        <v>500</v>
      </c>
      <c r="K1500" s="0" t="n">
        <v>500</v>
      </c>
      <c r="L1500" s="0"/>
      <c r="M1500" s="0"/>
      <c r="N1500" s="0"/>
      <c r="P1500" s="0"/>
      <c r="T1500" s="162" t="n">
        <f aca="false">SUM(H1500:S1500)</f>
        <v>1500</v>
      </c>
      <c r="U1500" s="164" t="str">
        <f aca="false">CONCATENATE(D1500,G1500)</f>
        <v>47101CAPACITAÇÃO PARA FORTALECER A GESTÃO MUNICIPAL</v>
      </c>
      <c r="V1500" s="162" t="str">
        <f aca="false">VLOOKUP(U1500,PRODUTOS!N:O,2,0)</f>
        <v>CAPACITAÇÃO PARA FORTALECER A GESTÃO MUNICIPAL</v>
      </c>
      <c r="W1500" s="162" t="str">
        <f aca="false">VLOOKUP(U1500,PRODUTOS!N:Q,3,0)</f>
        <v>CAPACITAÇÃO</v>
      </c>
      <c r="X1500" s="162" t="n">
        <f aca="false">VLOOKUP(U1500,PRODUTOS!N:Q,4,0)</f>
        <v>600</v>
      </c>
      <c r="Y1500" s="165" t="n">
        <f aca="false">X1500/T1500</f>
        <v>0.4</v>
      </c>
      <c r="Z1500" s="162"/>
      <c r="AA1500" s="162"/>
      <c r="AB1500" s="162"/>
    </row>
    <row r="1501" customFormat="false" ht="15" hidden="false" customHeight="false" outlineLevel="0" collapsed="false">
      <c r="A1501" s="43" t="n">
        <v>16</v>
      </c>
      <c r="B1501" s="1" t="s">
        <v>2708</v>
      </c>
      <c r="C1501" s="1" t="n">
        <v>1606</v>
      </c>
      <c r="D1501" s="1" t="n">
        <v>47101</v>
      </c>
      <c r="E1501" s="114" t="s">
        <v>2680</v>
      </c>
      <c r="F1501" s="162" t="n">
        <v>116000000</v>
      </c>
      <c r="G1501" s="114" t="s">
        <v>2712</v>
      </c>
      <c r="H1501" s="166"/>
      <c r="I1501" s="162" t="n">
        <v>1</v>
      </c>
      <c r="J1501" s="0"/>
      <c r="K1501" s="0"/>
      <c r="L1501" s="0"/>
      <c r="M1501" s="0"/>
      <c r="N1501" s="0"/>
      <c r="P1501" s="0"/>
      <c r="T1501" s="162" t="n">
        <f aca="false">SUM(H1501:S1501)</f>
        <v>1</v>
      </c>
      <c r="U1501" s="164" t="str">
        <f aca="false">CONCATENATE(D1501,G1501)</f>
        <v>47101CENTRO CULTURAL NO MUNICÍPIO DE PARNAÍBA CRIADO</v>
      </c>
      <c r="V1501" s="162" t="str">
        <f aca="false">VLOOKUP(U1501,PRODUTOS!N:O,2,0)</f>
        <v>CENTRO CULTURAL NO MUNICÍPIO DE PARNAÍBA CRIADO</v>
      </c>
      <c r="W1501" s="162" t="str">
        <f aca="false">VLOOKUP(U1501,PRODUTOS!N:Q,3,0)</f>
        <v>OBRA</v>
      </c>
      <c r="X1501" s="162" t="n">
        <f aca="false">VLOOKUP(U1501,PRODUTOS!N:Q,4,0)</f>
        <v>1</v>
      </c>
      <c r="Y1501" s="165" t="n">
        <f aca="false">X1501/T1501</f>
        <v>1</v>
      </c>
      <c r="Z1501" s="162"/>
      <c r="AA1501" s="162"/>
      <c r="AB1501" s="162"/>
    </row>
    <row r="1502" customFormat="false" ht="15" hidden="false" customHeight="false" outlineLevel="0" collapsed="false">
      <c r="A1502" s="43" t="n">
        <v>16</v>
      </c>
      <c r="B1502" s="1" t="s">
        <v>2708</v>
      </c>
      <c r="C1502" s="1" t="n">
        <v>1606</v>
      </c>
      <c r="D1502" s="1" t="n">
        <v>47101</v>
      </c>
      <c r="E1502" s="114" t="s">
        <v>2680</v>
      </c>
      <c r="F1502" s="162" t="n">
        <v>116000000</v>
      </c>
      <c r="G1502" s="114" t="s">
        <v>2713</v>
      </c>
      <c r="H1502" s="166"/>
      <c r="I1502" s="162" t="n">
        <v>3</v>
      </c>
      <c r="J1502" s="0"/>
      <c r="K1502" s="0"/>
      <c r="L1502" s="0"/>
      <c r="M1502" s="0"/>
      <c r="N1502" s="0" t="n">
        <v>1</v>
      </c>
      <c r="P1502" s="0" t="n">
        <v>1</v>
      </c>
      <c r="Q1502" s="114" t="n">
        <v>1</v>
      </c>
      <c r="T1502" s="162" t="n">
        <f aca="false">SUM(H1502:S1502)</f>
        <v>6</v>
      </c>
      <c r="U1502" s="164" t="str">
        <f aca="false">CONCATENATE(D1502,G1502)</f>
        <v>47101CENTROS DE CONVENÇÕES CONSTRUÍDOS</v>
      </c>
      <c r="V1502" s="162" t="str">
        <f aca="false">VLOOKUP(U1502,PRODUTOS!N:O,2,0)</f>
        <v>CENTROS DE CONVENÇÕES CONSTRUÍDOS</v>
      </c>
      <c r="W1502" s="162" t="str">
        <f aca="false">VLOOKUP(U1502,PRODUTOS!N:Q,3,0)</f>
        <v>QUANTIDADE</v>
      </c>
      <c r="X1502" s="162" t="n">
        <f aca="false">VLOOKUP(U1502,PRODUTOS!N:Q,4,0)</f>
        <v>3</v>
      </c>
      <c r="Y1502" s="165" t="n">
        <f aca="false">X1502/T1502</f>
        <v>0.5</v>
      </c>
      <c r="Z1502" s="162"/>
      <c r="AA1502" s="162"/>
      <c r="AB1502" s="162"/>
    </row>
    <row r="1503" customFormat="false" ht="15" hidden="false" customHeight="false" outlineLevel="0" collapsed="false">
      <c r="A1503" s="43" t="n">
        <v>16</v>
      </c>
      <c r="B1503" s="1" t="s">
        <v>2684</v>
      </c>
      <c r="C1503" s="1" t="n">
        <v>1578</v>
      </c>
      <c r="D1503" s="1" t="n">
        <v>47101</v>
      </c>
      <c r="E1503" s="114" t="s">
        <v>2680</v>
      </c>
      <c r="F1503" s="162" t="n">
        <v>3200000</v>
      </c>
      <c r="G1503" s="114" t="s">
        <v>2685</v>
      </c>
      <c r="H1503" s="166"/>
      <c r="I1503" s="162" t="n">
        <v>1</v>
      </c>
      <c r="J1503" s="0"/>
      <c r="K1503" s="0"/>
      <c r="L1503" s="0"/>
      <c r="M1503" s="0"/>
      <c r="N1503" s="0"/>
      <c r="P1503" s="0"/>
      <c r="T1503" s="162" t="n">
        <f aca="false">SUM(H1503:S1503)</f>
        <v>1</v>
      </c>
      <c r="U1503" s="164" t="str">
        <f aca="false">CONCATENATE(D1503,G1503)</f>
        <v>47101CONSÓRCIO ADRS (PI, CE, MA) REATIVADO</v>
      </c>
      <c r="V1503" s="162" t="str">
        <f aca="false">VLOOKUP(U1503,PRODUTOS!N:O,2,0)</f>
        <v>CONSÓRCIO ADRS (PI, CE, MA) REATIVADO</v>
      </c>
      <c r="W1503" s="162" t="str">
        <f aca="false">VLOOKUP(U1503,PRODUTOS!N:Q,3,0)</f>
        <v>MUNICÍPIO</v>
      </c>
      <c r="X1503" s="162" t="n">
        <f aca="false">VLOOKUP(U1503,PRODUTOS!N:Q,4,0)</f>
        <v>1</v>
      </c>
      <c r="Y1503" s="165" t="n">
        <f aca="false">X1503/T1503</f>
        <v>1</v>
      </c>
      <c r="Z1503" s="162"/>
      <c r="AA1503" s="162"/>
      <c r="AB1503" s="162"/>
    </row>
    <row r="1504" customFormat="false" ht="15" hidden="false" customHeight="false" outlineLevel="0" collapsed="false">
      <c r="A1504" s="43" t="n">
        <v>16</v>
      </c>
      <c r="B1504" s="1" t="s">
        <v>2694</v>
      </c>
      <c r="C1504" s="1" t="n">
        <v>1587</v>
      </c>
      <c r="D1504" s="1" t="n">
        <v>47101</v>
      </c>
      <c r="E1504" s="114" t="s">
        <v>2680</v>
      </c>
      <c r="F1504" s="162" t="n">
        <v>19500000</v>
      </c>
      <c r="G1504" s="114" t="s">
        <v>2698</v>
      </c>
      <c r="H1504" s="166"/>
      <c r="I1504" s="162" t="n">
        <v>1</v>
      </c>
      <c r="J1504" s="0"/>
      <c r="K1504" s="0"/>
      <c r="L1504" s="0"/>
      <c r="M1504" s="0"/>
      <c r="N1504" s="0"/>
      <c r="P1504" s="0"/>
      <c r="T1504" s="162" t="n">
        <f aca="false">SUM(H1504:S1504)</f>
        <v>1</v>
      </c>
      <c r="U1504" s="164" t="str">
        <f aca="false">CONCATENATE(D1504,G1504)</f>
        <v>47101CONSÓRCIO DE DESENVOLVIMENTO REGIONAL SUSTENTÁVEL IMPLEMENTADO</v>
      </c>
      <c r="V1504" s="162" t="str">
        <f aca="false">VLOOKUP(U1504,PRODUTOS!N:O,2,0)</f>
        <v>CONSÓRCIO DE DESENVOLVIMENTO REGIONAL SUSTENTÁVEL IMPLEMENTADO</v>
      </c>
      <c r="W1504" s="162" t="str">
        <f aca="false">VLOOKUP(U1504,PRODUTOS!N:Q,3,0)</f>
        <v>MUNICÍPIO</v>
      </c>
      <c r="X1504" s="162" t="n">
        <f aca="false">VLOOKUP(U1504,PRODUTOS!N:Q,4,0)</f>
        <v>5</v>
      </c>
      <c r="Y1504" s="165" t="n">
        <f aca="false">X1504/T1504</f>
        <v>5</v>
      </c>
      <c r="Z1504" s="162"/>
      <c r="AA1504" s="162"/>
      <c r="AB1504" s="162"/>
    </row>
    <row r="1505" customFormat="false" ht="15" hidden="false" customHeight="false" outlineLevel="0" collapsed="false">
      <c r="A1505" s="43" t="n">
        <v>16</v>
      </c>
      <c r="B1505" s="1" t="s">
        <v>2694</v>
      </c>
      <c r="C1505" s="1" t="n">
        <v>1587</v>
      </c>
      <c r="D1505" s="1" t="n">
        <v>47101</v>
      </c>
      <c r="E1505" s="114" t="s">
        <v>2680</v>
      </c>
      <c r="F1505" s="162" t="n">
        <v>19500000</v>
      </c>
      <c r="G1505" s="114" t="s">
        <v>2699</v>
      </c>
      <c r="H1505" s="166"/>
      <c r="I1505" s="162" t="n">
        <v>50</v>
      </c>
      <c r="J1505" s="0"/>
      <c r="K1505" s="0"/>
      <c r="L1505" s="0" t="n">
        <v>50</v>
      </c>
      <c r="M1505" s="0"/>
      <c r="N1505" s="0"/>
      <c r="P1505" s="0"/>
      <c r="T1505" s="162" t="n">
        <f aca="false">SUM(H1505:S1505)</f>
        <v>100</v>
      </c>
      <c r="U1505" s="164" t="str">
        <f aca="false">CONCATENATE(D1505,G1505)</f>
        <v>47101CONTRATAÇÃO DE SERVIÇOS TÉCNICOS ESPECIALIZADOS</v>
      </c>
      <c r="V1505" s="162" t="str">
        <f aca="false">VLOOKUP(U1505,PRODUTOS!N:O,2,0)</f>
        <v>CONTRATAÇÃO DE SERVIÇOS TÉCNICOS ESPECIALIZADOS</v>
      </c>
      <c r="W1505" s="162" t="str">
        <f aca="false">VLOOKUP(U1505,PRODUTOS!N:Q,3,0)</f>
        <v>SERVIÇOS</v>
      </c>
      <c r="X1505" s="162" t="n">
        <f aca="false">VLOOKUP(U1505,PRODUTOS!N:Q,4,0)</f>
        <v>100</v>
      </c>
      <c r="Y1505" s="165" t="n">
        <f aca="false">X1505/T1505</f>
        <v>1</v>
      </c>
      <c r="Z1505" s="162"/>
      <c r="AA1505" s="162"/>
      <c r="AB1505" s="162"/>
    </row>
    <row r="1506" customFormat="false" ht="15" hidden="false" customHeight="false" outlineLevel="0" collapsed="false">
      <c r="A1506" s="43" t="n">
        <v>16</v>
      </c>
      <c r="B1506" s="1" t="s">
        <v>2708</v>
      </c>
      <c r="C1506" s="1" t="n">
        <v>1606</v>
      </c>
      <c r="D1506" s="1" t="n">
        <v>47101</v>
      </c>
      <c r="E1506" s="114" t="s">
        <v>2680</v>
      </c>
      <c r="F1506" s="162" t="n">
        <v>116000000</v>
      </c>
      <c r="G1506" s="114" t="s">
        <v>2714</v>
      </c>
      <c r="H1506" s="166"/>
      <c r="I1506" s="162" t="n">
        <v>1</v>
      </c>
      <c r="J1506" s="0"/>
      <c r="K1506" s="0"/>
      <c r="L1506" s="0"/>
      <c r="M1506" s="0"/>
      <c r="N1506" s="0"/>
      <c r="P1506" s="0"/>
      <c r="T1506" s="162" t="n">
        <f aca="false">SUM(H1506:S1506)</f>
        <v>1</v>
      </c>
      <c r="U1506" s="164" t="str">
        <f aca="false">CONCATENATE(D1506,G1506)</f>
        <v>47101CRIAÇÃO DO PARQUE ESTADUAL AMBIENTAL E ARQUEOLOGICO GURITA NO MUNICÍPIO DE BOM PRINCÍPIO</v>
      </c>
      <c r="V1506" s="162" t="str">
        <f aca="false">VLOOKUP(U1506,PRODUTOS!N:O,2,0)</f>
        <v>CRIAÇÃO DO PARQUE ESTADUAL AMBIENTAL E ARQUEOLOGICO GURITA NO MUNICÍPIO DE BOM PRINCÍPIO</v>
      </c>
      <c r="W1506" s="162" t="str">
        <f aca="false">VLOOKUP(U1506,PRODUTOS!N:Q,3,0)</f>
        <v>OBRA</v>
      </c>
      <c r="X1506" s="162" t="n">
        <f aca="false">VLOOKUP(U1506,PRODUTOS!N:Q,4,0)</f>
        <v>1</v>
      </c>
      <c r="Y1506" s="165" t="n">
        <f aca="false">X1506/T1506</f>
        <v>1</v>
      </c>
      <c r="Z1506" s="162"/>
      <c r="AA1506" s="162"/>
      <c r="AB1506" s="162"/>
    </row>
    <row r="1507" customFormat="false" ht="15" hidden="false" customHeight="false" outlineLevel="0" collapsed="false">
      <c r="A1507" s="43" t="n">
        <v>16</v>
      </c>
      <c r="B1507" s="1" t="s">
        <v>2684</v>
      </c>
      <c r="C1507" s="1" t="n">
        <v>1578</v>
      </c>
      <c r="D1507" s="1" t="n">
        <v>47101</v>
      </c>
      <c r="E1507" s="114" t="s">
        <v>2680</v>
      </c>
      <c r="F1507" s="162" t="n">
        <v>3200000</v>
      </c>
      <c r="G1507" s="114" t="s">
        <v>2686</v>
      </c>
      <c r="H1507" s="166"/>
      <c r="I1507" s="162" t="n">
        <v>1</v>
      </c>
      <c r="J1507" s="0"/>
      <c r="K1507" s="0"/>
      <c r="L1507" s="0" t="n">
        <v>1</v>
      </c>
      <c r="M1507" s="0"/>
      <c r="N1507" s="0"/>
      <c r="P1507" s="0" t="n">
        <v>1</v>
      </c>
      <c r="T1507" s="162" t="n">
        <f aca="false">SUM(H1507:S1507)</f>
        <v>3</v>
      </c>
      <c r="U1507" s="164" t="str">
        <f aca="false">CONCATENATE(D1507,G1507)</f>
        <v>47101ESTABELECIMENTO DE UM SISTEMA DE GESTÃO TURÍSTICA ESTADUAL E MUNICIPAL IMPLANTADO</v>
      </c>
      <c r="V1507" s="162" t="str">
        <f aca="false">VLOOKUP(U1507,PRODUTOS!N:O,2,0)</f>
        <v>ESTABELECIMENTO DE UM SISTEMA DE GESTÃO TURÍSTICA ESTADUAL E MUNICIPAL IMPLANTADO</v>
      </c>
      <c r="W1507" s="162" t="str">
        <f aca="false">VLOOKUP(U1507,PRODUTOS!N:Q,3,0)</f>
        <v>SISTEMA</v>
      </c>
      <c r="X1507" s="162" t="n">
        <f aca="false">VLOOKUP(U1507,PRODUTOS!N:Q,4,0)</f>
        <v>30</v>
      </c>
      <c r="Y1507" s="165" t="n">
        <f aca="false">X1507/T1507</f>
        <v>10</v>
      </c>
      <c r="Z1507" s="162"/>
      <c r="AA1507" s="162"/>
      <c r="AB1507" s="162"/>
    </row>
    <row r="1508" customFormat="false" ht="15" hidden="false" customHeight="false" outlineLevel="0" collapsed="false">
      <c r="A1508" s="43" t="n">
        <v>16</v>
      </c>
      <c r="B1508" s="1" t="s">
        <v>2694</v>
      </c>
      <c r="C1508" s="1" t="n">
        <v>1587</v>
      </c>
      <c r="D1508" s="1" t="n">
        <v>47101</v>
      </c>
      <c r="E1508" s="114" t="s">
        <v>2680</v>
      </c>
      <c r="F1508" s="162" t="n">
        <v>19500000</v>
      </c>
      <c r="G1508" s="114" t="s">
        <v>2700</v>
      </c>
      <c r="H1508" s="166"/>
      <c r="I1508" s="162" t="n">
        <v>4</v>
      </c>
      <c r="J1508" s="0"/>
      <c r="K1508" s="0"/>
      <c r="L1508" s="0" t="n">
        <v>4</v>
      </c>
      <c r="M1508" s="0"/>
      <c r="N1508" s="0"/>
      <c r="P1508" s="0" t="n">
        <v>4</v>
      </c>
      <c r="T1508" s="162" t="n">
        <f aca="false">SUM(H1508:S1508)</f>
        <v>12</v>
      </c>
      <c r="U1508" s="164" t="str">
        <f aca="false">CONCATENATE(D1508,G1508)</f>
        <v>47101ESTUDOS DE CAPACIDADE DE CARGA REALIZADO</v>
      </c>
      <c r="V1508" s="162" t="str">
        <f aca="false">VLOOKUP(U1508,PRODUTOS!N:O,2,0)</f>
        <v>ESTUDOS DE CAPACIDADE DE CARGA REALIZADO</v>
      </c>
      <c r="W1508" s="162" t="str">
        <f aca="false">VLOOKUP(U1508,PRODUTOS!N:Q,3,0)</f>
        <v>MUNICÍPIO</v>
      </c>
      <c r="X1508" s="162" t="n">
        <f aca="false">VLOOKUP(U1508,PRODUTOS!N:Q,4,0)</f>
        <v>6</v>
      </c>
      <c r="Y1508" s="165" t="n">
        <f aca="false">X1508/T1508</f>
        <v>0.5</v>
      </c>
      <c r="Z1508" s="162"/>
      <c r="AA1508" s="162"/>
      <c r="AB1508" s="162"/>
    </row>
    <row r="1509" customFormat="false" ht="15" hidden="false" customHeight="false" outlineLevel="0" collapsed="false">
      <c r="A1509" s="43" t="n">
        <v>16</v>
      </c>
      <c r="B1509" s="1" t="s">
        <v>2694</v>
      </c>
      <c r="C1509" s="1" t="n">
        <v>1587</v>
      </c>
      <c r="D1509" s="1" t="n">
        <v>47101</v>
      </c>
      <c r="E1509" s="114" t="s">
        <v>2680</v>
      </c>
      <c r="F1509" s="162" t="n">
        <v>19500000</v>
      </c>
      <c r="G1509" s="114" t="s">
        <v>2701</v>
      </c>
      <c r="H1509" s="163" t="n">
        <v>10</v>
      </c>
      <c r="I1509" s="162"/>
      <c r="J1509" s="0"/>
      <c r="K1509" s="0"/>
      <c r="L1509" s="0"/>
      <c r="M1509" s="0"/>
      <c r="N1509" s="0"/>
      <c r="P1509" s="0"/>
      <c r="T1509" s="162" t="n">
        <f aca="false">SUM(H1509:S1509)</f>
        <v>10</v>
      </c>
      <c r="U1509" s="164" t="str">
        <f aca="false">CONCATENATE(D1509,G1509)</f>
        <v>47101ESTUDOS E PROJETOS TÉCNICOS PARA OS POLOS DE DE DESENVOLVIMENTO DO TURISMO ESTADUAL ELABORADOS</v>
      </c>
      <c r="V1509" s="162" t="str">
        <f aca="false">VLOOKUP(U1509,PRODUTOS!N:O,2,0)</f>
        <v>ESTUDOS E PROJETOS TÉCNICOS PARA OS POLOS DE DE DESENVOLVIMENTO DO TURISMO ESTADUAL ELABORADOS</v>
      </c>
      <c r="W1509" s="162" t="str">
        <f aca="false">VLOOKUP(U1509,PRODUTOS!N:Q,3,0)</f>
        <v>MUNICÍPIO</v>
      </c>
      <c r="X1509" s="162" t="n">
        <f aca="false">VLOOKUP(U1509,PRODUTOS!N:Q,4,0)</f>
        <v>8</v>
      </c>
      <c r="Y1509" s="165" t="n">
        <f aca="false">X1509/T1509</f>
        <v>0.8</v>
      </c>
      <c r="Z1509" s="162"/>
      <c r="AA1509" s="162"/>
      <c r="AB1509" s="162"/>
    </row>
    <row r="1510" customFormat="false" ht="15" hidden="false" customHeight="false" outlineLevel="0" collapsed="false">
      <c r="A1510" s="43" t="n">
        <v>16</v>
      </c>
      <c r="B1510" s="1" t="s">
        <v>2694</v>
      </c>
      <c r="C1510" s="1" t="n">
        <v>1587</v>
      </c>
      <c r="D1510" s="1" t="n">
        <v>47101</v>
      </c>
      <c r="E1510" s="114" t="s">
        <v>2680</v>
      </c>
      <c r="F1510" s="162" t="n">
        <v>19500000</v>
      </c>
      <c r="G1510" s="114" t="s">
        <v>2702</v>
      </c>
      <c r="H1510" s="163" t="n">
        <v>40</v>
      </c>
      <c r="I1510" s="162"/>
      <c r="J1510" s="0"/>
      <c r="K1510" s="0"/>
      <c r="L1510" s="0"/>
      <c r="M1510" s="0"/>
      <c r="N1510" s="0"/>
      <c r="P1510" s="0"/>
      <c r="T1510" s="162" t="n">
        <f aca="false">SUM(H1510:S1510)</f>
        <v>40</v>
      </c>
      <c r="U1510" s="164" t="str">
        <f aca="false">CONCATENATE(D1510,G1510)</f>
        <v>47101EVENTOS APOIADOS E REALIZADOS</v>
      </c>
      <c r="V1510" s="162" t="str">
        <f aca="false">VLOOKUP(U1510,PRODUTOS!N:O,2,0)</f>
        <v>EVENTOS APOIADOS E REALIZADOS</v>
      </c>
      <c r="W1510" s="162" t="str">
        <f aca="false">VLOOKUP(U1510,PRODUTOS!N:Q,3,0)</f>
        <v>UNIDADE</v>
      </c>
      <c r="X1510" s="162" t="n">
        <f aca="false">VLOOKUP(U1510,PRODUTOS!N:Q,4,0)</f>
        <v>20</v>
      </c>
      <c r="Y1510" s="165" t="n">
        <f aca="false">X1510/T1510</f>
        <v>0.5</v>
      </c>
      <c r="Z1510" s="162"/>
      <c r="AA1510" s="162"/>
      <c r="AB1510" s="162"/>
    </row>
    <row r="1511" customFormat="false" ht="15" hidden="false" customHeight="false" outlineLevel="0" collapsed="false">
      <c r="A1511" s="43" t="n">
        <v>16</v>
      </c>
      <c r="B1511" s="1" t="s">
        <v>2708</v>
      </c>
      <c r="C1511" s="1" t="n">
        <v>1606</v>
      </c>
      <c r="D1511" s="1" t="n">
        <v>47101</v>
      </c>
      <c r="E1511" s="114" t="s">
        <v>2680</v>
      </c>
      <c r="F1511" s="162" t="n">
        <v>116000000</v>
      </c>
      <c r="G1511" s="114" t="s">
        <v>2715</v>
      </c>
      <c r="H1511" s="163" t="n">
        <v>20</v>
      </c>
      <c r="I1511" s="162"/>
      <c r="J1511" s="0"/>
      <c r="K1511" s="0"/>
      <c r="L1511" s="0"/>
      <c r="M1511" s="0"/>
      <c r="N1511" s="0"/>
      <c r="P1511" s="0"/>
      <c r="T1511" s="162" t="n">
        <f aca="false">SUM(H1511:S1511)</f>
        <v>20</v>
      </c>
      <c r="U1511" s="164" t="str">
        <f aca="false">CONCATENATE(D1511,G1511)</f>
        <v>47101EXECUÇÃO DE OBRAS DE INFRAESTRUTURA TURÍSTICA NOS MUNICÍPIOS</v>
      </c>
      <c r="V1511" s="162" t="str">
        <f aca="false">VLOOKUP(U1511,PRODUTOS!N:O,2,0)</f>
        <v>EXECUÇÃO DE OBRAS DE INFRAESTRUTURA TURÍSTICA NOS MUNICÍPIOS</v>
      </c>
      <c r="W1511" s="162" t="str">
        <f aca="false">VLOOKUP(U1511,PRODUTOS!N:Q,3,0)</f>
        <v>OBRA</v>
      </c>
      <c r="X1511" s="162" t="n">
        <f aca="false">VLOOKUP(U1511,PRODUTOS!N:Q,4,0)</f>
        <v>15</v>
      </c>
      <c r="Y1511" s="165" t="n">
        <f aca="false">X1511/T1511</f>
        <v>0.75</v>
      </c>
      <c r="Z1511" s="162"/>
      <c r="AA1511" s="162"/>
      <c r="AB1511" s="162"/>
    </row>
    <row r="1512" customFormat="false" ht="15" hidden="false" customHeight="false" outlineLevel="0" collapsed="false">
      <c r="A1512" s="43" t="n">
        <v>16</v>
      </c>
      <c r="B1512" s="1" t="s">
        <v>2708</v>
      </c>
      <c r="C1512" s="1" t="n">
        <v>1606</v>
      </c>
      <c r="D1512" s="1" t="n">
        <v>47101</v>
      </c>
      <c r="E1512" s="114" t="s">
        <v>2680</v>
      </c>
      <c r="F1512" s="162" t="n">
        <v>116000000</v>
      </c>
      <c r="G1512" s="114" t="s">
        <v>2716</v>
      </c>
      <c r="H1512" s="166"/>
      <c r="I1512" s="162" t="n">
        <v>1</v>
      </c>
      <c r="J1512" s="0"/>
      <c r="K1512" s="0"/>
      <c r="L1512" s="0"/>
      <c r="M1512" s="0"/>
      <c r="N1512" s="0"/>
      <c r="P1512" s="0"/>
      <c r="T1512" s="162" t="n">
        <f aca="false">SUM(H1512:S1512)</f>
        <v>1</v>
      </c>
      <c r="U1512" s="164" t="str">
        <f aca="false">CONCATENATE(D1512,G1512)</f>
        <v>47101EXECUÇÃO DO PROJETO DA VIA DO CONTORNO NO POVOADO COQUEIRO</v>
      </c>
      <c r="V1512" s="162" t="str">
        <f aca="false">VLOOKUP(U1512,PRODUTOS!N:O,2,0)</f>
        <v>EXECUÇÃO DO PROJETO DA VIA DO CONTORNO NO POVOADO COQUEIRO</v>
      </c>
      <c r="W1512" s="162" t="str">
        <f aca="false">VLOOKUP(U1512,PRODUTOS!N:Q,3,0)</f>
        <v>OBRA</v>
      </c>
      <c r="X1512" s="162" t="n">
        <f aca="false">VLOOKUP(U1512,PRODUTOS!N:Q,4,0)</f>
        <v>1</v>
      </c>
      <c r="Y1512" s="165" t="n">
        <f aca="false">X1512/T1512</f>
        <v>1</v>
      </c>
      <c r="Z1512" s="162"/>
      <c r="AA1512" s="162"/>
      <c r="AB1512" s="162"/>
    </row>
    <row r="1513" customFormat="false" ht="15" hidden="false" customHeight="false" outlineLevel="0" collapsed="false">
      <c r="A1513" s="43" t="n">
        <v>16</v>
      </c>
      <c r="B1513" s="1" t="s">
        <v>2708</v>
      </c>
      <c r="C1513" s="1" t="n">
        <v>1606</v>
      </c>
      <c r="D1513" s="1" t="n">
        <v>47101</v>
      </c>
      <c r="E1513" s="114" t="s">
        <v>2680</v>
      </c>
      <c r="F1513" s="162" t="n">
        <v>116000000</v>
      </c>
      <c r="G1513" s="114" t="s">
        <v>2717</v>
      </c>
      <c r="H1513" s="166"/>
      <c r="I1513" s="162" t="n">
        <v>1</v>
      </c>
      <c r="J1513" s="0"/>
      <c r="K1513" s="0"/>
      <c r="L1513" s="0"/>
      <c r="M1513" s="0"/>
      <c r="N1513" s="0"/>
      <c r="P1513" s="0"/>
      <c r="T1513" s="162" t="n">
        <f aca="false">SUM(H1513:S1513)</f>
        <v>1</v>
      </c>
      <c r="U1513" s="164" t="str">
        <f aca="false">CONCATENATE(D1513,G1513)</f>
        <v>47101EXECUÇÃO DO PROJETO DE ILUMINAÇÃO PÚBLICA DE CAJUEIRO DA PRAIA /PRODETUR NAICONAL</v>
      </c>
      <c r="V1513" s="162" t="str">
        <f aca="false">VLOOKUP(U1513,PRODUTOS!N:O,2,0)</f>
        <v>EXECUÇÃO DO PROJETO DE ILUMINAÇÃO PÚBLICA DE CAJUEIRO DA PRAIA /PRODETUR NAICONAL</v>
      </c>
      <c r="W1513" s="162" t="str">
        <f aca="false">VLOOKUP(U1513,PRODUTOS!N:Q,3,0)</f>
        <v>AERODRÓMO</v>
      </c>
      <c r="X1513" s="162" t="n">
        <f aca="false">VLOOKUP(U1513,PRODUTOS!N:Q,4,0)</f>
        <v>1</v>
      </c>
      <c r="Y1513" s="165" t="n">
        <f aca="false">X1513/T1513</f>
        <v>1</v>
      </c>
      <c r="Z1513" s="162"/>
      <c r="AA1513" s="162"/>
      <c r="AB1513" s="162"/>
    </row>
    <row r="1514" customFormat="false" ht="15" hidden="false" customHeight="false" outlineLevel="0" collapsed="false">
      <c r="A1514" s="43" t="n">
        <v>16</v>
      </c>
      <c r="B1514" s="1" t="s">
        <v>2708</v>
      </c>
      <c r="C1514" s="1" t="n">
        <v>1606</v>
      </c>
      <c r="D1514" s="1" t="n">
        <v>47101</v>
      </c>
      <c r="E1514" s="114" t="s">
        <v>2680</v>
      </c>
      <c r="F1514" s="162" t="n">
        <v>116000000</v>
      </c>
      <c r="G1514" s="114" t="s">
        <v>2719</v>
      </c>
      <c r="H1514" s="166"/>
      <c r="I1514" s="162" t="n">
        <v>1</v>
      </c>
      <c r="J1514" s="0"/>
      <c r="K1514" s="0"/>
      <c r="L1514" s="0"/>
      <c r="M1514" s="0"/>
      <c r="N1514" s="0"/>
      <c r="P1514" s="0"/>
      <c r="T1514" s="162" t="n">
        <f aca="false">SUM(H1514:S1514)</f>
        <v>1</v>
      </c>
      <c r="U1514" s="164" t="str">
        <f aca="false">CONCATENATE(D1514,G1514)</f>
        <v>47101EXECUÇÃO DO PROJETO DE MOBILIÁRIO URBANO DE CAJUEIRO DA PRAIA</v>
      </c>
      <c r="V1514" s="162" t="str">
        <f aca="false">VLOOKUP(U1514,PRODUTOS!N:O,2,0)</f>
        <v>EXECUÇÃO DO PROJETO DE MOBILIÁRIO URBANO DE CAJUEIRO DA PRAIA</v>
      </c>
      <c r="W1514" s="162" t="str">
        <f aca="false">VLOOKUP(U1514,PRODUTOS!N:Q,3,0)</f>
        <v>OBRA</v>
      </c>
      <c r="X1514" s="162" t="n">
        <f aca="false">VLOOKUP(U1514,PRODUTOS!N:Q,4,0)</f>
        <v>1</v>
      </c>
      <c r="Y1514" s="165" t="n">
        <f aca="false">X1514/T1514</f>
        <v>1</v>
      </c>
      <c r="Z1514" s="162"/>
      <c r="AA1514" s="162"/>
      <c r="AB1514" s="162"/>
    </row>
    <row r="1515" customFormat="false" ht="15" hidden="false" customHeight="false" outlineLevel="0" collapsed="false">
      <c r="A1515" s="43" t="n">
        <v>16</v>
      </c>
      <c r="B1515" s="1" t="s">
        <v>2708</v>
      </c>
      <c r="C1515" s="1" t="n">
        <v>1606</v>
      </c>
      <c r="D1515" s="1" t="n">
        <v>47101</v>
      </c>
      <c r="E1515" s="114" t="s">
        <v>2680</v>
      </c>
      <c r="F1515" s="162" t="n">
        <v>116000000</v>
      </c>
      <c r="G1515" s="114" t="s">
        <v>2720</v>
      </c>
      <c r="H1515" s="166"/>
      <c r="I1515" s="162" t="n">
        <v>1</v>
      </c>
      <c r="J1515" s="0"/>
      <c r="K1515" s="0"/>
      <c r="L1515" s="0" t="n">
        <v>1</v>
      </c>
      <c r="M1515" s="0"/>
      <c r="N1515" s="0"/>
      <c r="P1515" s="0" t="n">
        <v>1</v>
      </c>
      <c r="T1515" s="162" t="n">
        <f aca="false">SUM(H1515:S1515)</f>
        <v>3</v>
      </c>
      <c r="U1515" s="164" t="str">
        <f aca="false">CONCATENATE(D1515,G1515)</f>
        <v>47101EXECUÇÃO DO PROJETO DE SINALIZAÇÃO TURÍSTICA</v>
      </c>
      <c r="V1515" s="162" t="str">
        <f aca="false">VLOOKUP(U1515,PRODUTOS!N:O,2,0)</f>
        <v>EXECUÇÃO DO PROJETO DE SINALIZAÇÃO TURÍSTICA</v>
      </c>
      <c r="W1515" s="162" t="str">
        <f aca="false">VLOOKUP(U1515,PRODUTOS!N:Q,3,0)</f>
        <v>OBRA</v>
      </c>
      <c r="X1515" s="162" t="n">
        <f aca="false">VLOOKUP(U1515,PRODUTOS!N:Q,4,0)</f>
        <v>2</v>
      </c>
      <c r="Y1515" s="165" t="n">
        <f aca="false">X1515/T1515</f>
        <v>0.666666666666667</v>
      </c>
      <c r="Z1515" s="162"/>
      <c r="AA1515" s="162"/>
      <c r="AB1515" s="162"/>
    </row>
    <row r="1516" customFormat="false" ht="15" hidden="false" customHeight="false" outlineLevel="0" collapsed="false">
      <c r="A1516" s="43" t="n">
        <v>16</v>
      </c>
      <c r="B1516" s="1" t="s">
        <v>2708</v>
      </c>
      <c r="C1516" s="1" t="n">
        <v>1606</v>
      </c>
      <c r="D1516" s="1" t="n">
        <v>47101</v>
      </c>
      <c r="E1516" s="114" t="s">
        <v>2680</v>
      </c>
      <c r="F1516" s="162" t="n">
        <v>116000000</v>
      </c>
      <c r="G1516" s="114" t="s">
        <v>2721</v>
      </c>
      <c r="H1516" s="166"/>
      <c r="I1516" s="162" t="n">
        <v>1</v>
      </c>
      <c r="J1516" s="0"/>
      <c r="K1516" s="0"/>
      <c r="L1516" s="0"/>
      <c r="M1516" s="0"/>
      <c r="N1516" s="0"/>
      <c r="P1516" s="0"/>
      <c r="T1516" s="162" t="n">
        <f aca="false">SUM(H1516:S1516)</f>
        <v>1</v>
      </c>
      <c r="U1516" s="164" t="str">
        <f aca="false">CONCATENATE(D1516,G1516)</f>
        <v>47101EXECUÇÃO DO PROJETO DO SISTEMA VIÁRIO E DRENAGEM URBANA DE BARRA GRANDE E CAJUEIRO DA PRAIA</v>
      </c>
      <c r="V1516" s="162" t="str">
        <f aca="false">VLOOKUP(U1516,PRODUTOS!N:O,2,0)</f>
        <v>EXECUÇÃO DO PROJETO DO SISTEMA VIÁRIO E DRENAGEM URBANA DE BARRA GRANDE E CAJUEIRO DA PRAIA</v>
      </c>
      <c r="W1516" s="162" t="str">
        <f aca="false">VLOOKUP(U1516,PRODUTOS!N:Q,3,0)</f>
        <v>OBRA</v>
      </c>
      <c r="X1516" s="162" t="n">
        <f aca="false">VLOOKUP(U1516,PRODUTOS!N:Q,4,0)</f>
        <v>1</v>
      </c>
      <c r="Y1516" s="165" t="n">
        <f aca="false">X1516/T1516</f>
        <v>1</v>
      </c>
      <c r="Z1516" s="162"/>
      <c r="AA1516" s="162"/>
      <c r="AB1516" s="162"/>
    </row>
    <row r="1517" customFormat="false" ht="15" hidden="false" customHeight="false" outlineLevel="0" collapsed="false">
      <c r="A1517" s="43" t="n">
        <v>16</v>
      </c>
      <c r="B1517" s="1" t="s">
        <v>2690</v>
      </c>
      <c r="C1517" s="1" t="n">
        <v>1579</v>
      </c>
      <c r="D1517" s="1" t="n">
        <v>47101</v>
      </c>
      <c r="E1517" s="114" t="s">
        <v>2680</v>
      </c>
      <c r="F1517" s="162" t="n">
        <v>6600000</v>
      </c>
      <c r="G1517" s="114" t="s">
        <v>2691</v>
      </c>
      <c r="H1517" s="166"/>
      <c r="I1517" s="162" t="n">
        <v>10</v>
      </c>
      <c r="J1517" s="0" t="n">
        <v>12</v>
      </c>
      <c r="K1517" s="0" t="n">
        <v>12</v>
      </c>
      <c r="L1517" s="0" t="n">
        <v>16</v>
      </c>
      <c r="M1517" s="0"/>
      <c r="N1517" s="0"/>
      <c r="P1517" s="0" t="n">
        <v>10</v>
      </c>
      <c r="T1517" s="162" t="n">
        <f aca="false">SUM(H1517:S1517)</f>
        <v>60</v>
      </c>
      <c r="U1517" s="164" t="str">
        <f aca="false">CONCATENATE(D1517,G1517)</f>
        <v>47101GESTÃO MUNICIPAL FORTALECIDA</v>
      </c>
      <c r="V1517" s="162" t="str">
        <f aca="false">VLOOKUP(U1517,PRODUTOS!N:O,2,0)</f>
        <v>GESTÃO MUNICIPAL FORTALECIDA</v>
      </c>
      <c r="W1517" s="162" t="str">
        <f aca="false">VLOOKUP(U1517,PRODUTOS!N:Q,3,0)</f>
        <v>MUNICÍPIO</v>
      </c>
      <c r="X1517" s="162" t="n">
        <f aca="false">VLOOKUP(U1517,PRODUTOS!N:Q,4,0)</f>
        <v>30</v>
      </c>
      <c r="Y1517" s="165" t="n">
        <f aca="false">X1517/T1517</f>
        <v>0.5</v>
      </c>
      <c r="Z1517" s="162"/>
      <c r="AA1517" s="162"/>
      <c r="AB1517" s="162"/>
    </row>
    <row r="1518" customFormat="false" ht="15" hidden="false" customHeight="false" outlineLevel="0" collapsed="false">
      <c r="A1518" s="43" t="n">
        <v>16</v>
      </c>
      <c r="B1518" s="1" t="s">
        <v>2684</v>
      </c>
      <c r="C1518" s="1" t="n">
        <v>1578</v>
      </c>
      <c r="D1518" s="1" t="n">
        <v>47101</v>
      </c>
      <c r="E1518" s="114" t="s">
        <v>2680</v>
      </c>
      <c r="F1518" s="162" t="n">
        <v>3200000</v>
      </c>
      <c r="G1518" s="114" t="s">
        <v>2687</v>
      </c>
      <c r="H1518" s="166"/>
      <c r="I1518" s="162" t="n">
        <v>2500</v>
      </c>
      <c r="J1518" s="0"/>
      <c r="K1518" s="0"/>
      <c r="L1518" s="0" t="n">
        <v>1500</v>
      </c>
      <c r="M1518" s="0"/>
      <c r="N1518" s="0"/>
      <c r="P1518" s="0" t="n">
        <v>2500</v>
      </c>
      <c r="T1518" s="162" t="n">
        <f aca="false">SUM(H1518:S1518)</f>
        <v>6500</v>
      </c>
      <c r="U1518" s="164" t="str">
        <f aca="false">CONCATENATE(D1518,G1518)</f>
        <v>47101GESTORES E AGENTES TURÍSTICOS/PRODETUR CAPACITADOS</v>
      </c>
      <c r="V1518" s="162" t="str">
        <f aca="false">VLOOKUP(U1518,PRODUTOS!N:O,2,0)</f>
        <v>GESTORES E AGENTES TURÍSTICOS/PRODETUR CAPACITADOS</v>
      </c>
      <c r="W1518" s="162" t="str">
        <f aca="false">VLOOKUP(U1518,PRODUTOS!N:Q,3,0)</f>
        <v>UNIDADE</v>
      </c>
      <c r="X1518" s="162" t="n">
        <f aca="false">VLOOKUP(U1518,PRODUTOS!N:Q,4,0)</f>
        <v>2000</v>
      </c>
      <c r="Y1518" s="165" t="n">
        <f aca="false">X1518/T1518</f>
        <v>0.307692307692308</v>
      </c>
      <c r="Z1518" s="162"/>
      <c r="AA1518" s="162"/>
      <c r="AB1518" s="162"/>
    </row>
    <row r="1519" customFormat="false" ht="15" hidden="false" customHeight="false" outlineLevel="0" collapsed="false">
      <c r="A1519" s="43" t="n">
        <v>16</v>
      </c>
      <c r="B1519" s="1" t="s">
        <v>2708</v>
      </c>
      <c r="C1519" s="1" t="n">
        <v>1606</v>
      </c>
      <c r="D1519" s="1" t="n">
        <v>47101</v>
      </c>
      <c r="E1519" s="114" t="s">
        <v>2680</v>
      </c>
      <c r="F1519" s="162" t="n">
        <v>116000000</v>
      </c>
      <c r="G1519" s="114" t="s">
        <v>2722</v>
      </c>
      <c r="H1519" s="166"/>
      <c r="I1519" s="162"/>
      <c r="J1519" s="0"/>
      <c r="K1519" s="0"/>
      <c r="L1519" s="0"/>
      <c r="M1519" s="162" t="n">
        <v>1</v>
      </c>
      <c r="N1519" s="0"/>
      <c r="P1519" s="0"/>
      <c r="T1519" s="162" t="n">
        <f aca="false">SUM(H1519:S1519)</f>
        <v>1</v>
      </c>
      <c r="U1519" s="164" t="str">
        <f aca="false">CONCATENATE(D1519,G1519)</f>
        <v>47101INFRAESTRUTURA TURÍSTICA NO ENTORNO DO SANTUÁRIO DE SANTA CRUZ DOS MILAGRES MELHORADO</v>
      </c>
      <c r="V1519" s="162" t="str">
        <f aca="false">VLOOKUP(U1519,PRODUTOS!N:O,2,0)</f>
        <v>INFRAESTRUTURA TURÍSTICA NO ENTORNO DO SANTUÁRIO DE SANTA CRUZ DOS MILAGRES MELHORADO</v>
      </c>
      <c r="W1519" s="162" t="str">
        <f aca="false">VLOOKUP(U1519,PRODUTOS!N:Q,3,0)</f>
        <v>OBRA</v>
      </c>
      <c r="X1519" s="162" t="n">
        <f aca="false">VLOOKUP(U1519,PRODUTOS!N:Q,4,0)</f>
        <v>1</v>
      </c>
      <c r="Y1519" s="165" t="n">
        <f aca="false">X1519/T1519</f>
        <v>1</v>
      </c>
      <c r="Z1519" s="162"/>
      <c r="AA1519" s="162"/>
      <c r="AB1519" s="162"/>
    </row>
    <row r="1520" customFormat="false" ht="15" hidden="false" customHeight="false" outlineLevel="0" collapsed="false">
      <c r="A1520" s="43" t="n">
        <v>16</v>
      </c>
      <c r="B1520" s="1" t="s">
        <v>2708</v>
      </c>
      <c r="C1520" s="1" t="n">
        <v>1606</v>
      </c>
      <c r="D1520" s="1" t="n">
        <v>47101</v>
      </c>
      <c r="E1520" s="114" t="s">
        <v>2680</v>
      </c>
      <c r="F1520" s="162" t="n">
        <v>116000000</v>
      </c>
      <c r="G1520" s="114" t="s">
        <v>2723</v>
      </c>
      <c r="H1520" s="166"/>
      <c r="I1520" s="162" t="n">
        <v>1</v>
      </c>
      <c r="J1520" s="0"/>
      <c r="K1520" s="0"/>
      <c r="L1520" s="0"/>
      <c r="N1520" s="0"/>
      <c r="P1520" s="0"/>
      <c r="T1520" s="162" t="n">
        <f aca="false">SUM(H1520:S1520)</f>
        <v>1</v>
      </c>
      <c r="U1520" s="164" t="str">
        <f aca="false">CONCATENATE(D1520,G1520)</f>
        <v>47101MANUTENÇÃO DA INFRAESTRUTURA DA ORLA DE ATALAIA</v>
      </c>
      <c r="V1520" s="162" t="str">
        <f aca="false">VLOOKUP(U1520,PRODUTOS!N:O,2,0)</f>
        <v>MANUTENÇÃO DA INFRAESTRUTURA DA ORLA DE ATALAIA</v>
      </c>
      <c r="W1520" s="162" t="str">
        <f aca="false">VLOOKUP(U1520,PRODUTOS!N:Q,3,0)</f>
        <v>SERVIÇOS</v>
      </c>
      <c r="X1520" s="162" t="n">
        <f aca="false">VLOOKUP(U1520,PRODUTOS!N:Q,4,0)</f>
        <v>1</v>
      </c>
      <c r="Y1520" s="165" t="n">
        <f aca="false">X1520/T1520</f>
        <v>1</v>
      </c>
      <c r="Z1520" s="162"/>
      <c r="AA1520" s="162"/>
      <c r="AB1520" s="162"/>
    </row>
    <row r="1521" customFormat="false" ht="15" hidden="false" customHeight="false" outlineLevel="0" collapsed="false">
      <c r="A1521" s="43" t="n">
        <v>16</v>
      </c>
      <c r="B1521" s="1" t="s">
        <v>2684</v>
      </c>
      <c r="C1521" s="1" t="n">
        <v>1578</v>
      </c>
      <c r="D1521" s="1" t="n">
        <v>47101</v>
      </c>
      <c r="E1521" s="114" t="s">
        <v>2680</v>
      </c>
      <c r="F1521" s="162" t="n">
        <v>3200000</v>
      </c>
      <c r="G1521" s="114" t="s">
        <v>2688</v>
      </c>
      <c r="H1521" s="166"/>
      <c r="I1521" s="162" t="n">
        <v>1</v>
      </c>
      <c r="J1521" s="0"/>
      <c r="K1521" s="0"/>
      <c r="L1521" s="0" t="n">
        <v>1</v>
      </c>
      <c r="N1521" s="0"/>
      <c r="P1521" s="0" t="n">
        <v>1</v>
      </c>
      <c r="T1521" s="162" t="n">
        <f aca="false">SUM(H1521:S1521)</f>
        <v>3</v>
      </c>
      <c r="U1521" s="164" t="str">
        <f aca="false">CONCATENATE(D1521,G1521)</f>
        <v>47101MECANISMOS E PROCEDIMENTOS DE COOPERAÇÃO E PARCERIA ENTRE O SETOR PÚBLICO E PRIVADO ESTABELECIDOS</v>
      </c>
      <c r="V1521" s="162" t="str">
        <f aca="false">VLOOKUP(U1521,PRODUTOS!N:O,2,0)</f>
        <v>MECANISMOS E PROCEDIMENTOS DE COOPERAÇÃO E PARCERIA ENTRE O SETOR PÚBLICO E PRIVADO ESTABELECIDOS</v>
      </c>
      <c r="W1521" s="162" t="str">
        <f aca="false">VLOOKUP(U1521,PRODUTOS!N:Q,3,0)</f>
        <v>PARCERIA</v>
      </c>
      <c r="X1521" s="162" t="n">
        <f aca="false">VLOOKUP(U1521,PRODUTOS!N:Q,4,0)</f>
        <v>3</v>
      </c>
      <c r="Y1521" s="165" t="n">
        <f aca="false">X1521/T1521</f>
        <v>1</v>
      </c>
      <c r="Z1521" s="162"/>
      <c r="AA1521" s="162"/>
      <c r="AB1521" s="162"/>
    </row>
    <row r="1522" customFormat="false" ht="15" hidden="false" customHeight="false" outlineLevel="0" collapsed="false">
      <c r="A1522" s="43" t="n">
        <v>16</v>
      </c>
      <c r="B1522" s="1" t="s">
        <v>2708</v>
      </c>
      <c r="C1522" s="1" t="n">
        <v>1606</v>
      </c>
      <c r="D1522" s="1" t="n">
        <v>47101</v>
      </c>
      <c r="E1522" s="114" t="s">
        <v>2680</v>
      </c>
      <c r="F1522" s="162" t="n">
        <v>116000000</v>
      </c>
      <c r="G1522" s="114" t="s">
        <v>2724</v>
      </c>
      <c r="H1522" s="166"/>
      <c r="I1522" s="162" t="n">
        <v>4</v>
      </c>
      <c r="J1522" s="0"/>
      <c r="K1522" s="0"/>
      <c r="L1522" s="0" t="n">
        <v>5</v>
      </c>
      <c r="N1522" s="0"/>
      <c r="P1522" s="0" t="n">
        <v>5</v>
      </c>
      <c r="T1522" s="162" t="n">
        <f aca="false">SUM(H1522:S1522)</f>
        <v>14</v>
      </c>
      <c r="U1522" s="164" t="str">
        <f aca="false">CONCATENATE(D1522,G1522)</f>
        <v>47101MELHORIA DA INFRAESTRUTURA TURÍSTICA NOS MUNICÍPIOS POLOS DAS ORIGENS, DELTA E TERESINA</v>
      </c>
      <c r="V1522" s="162" t="str">
        <f aca="false">VLOOKUP(U1522,PRODUTOS!N:O,2,0)</f>
        <v>MELHORIA DA INFRAESTRUTURA TURÍSTICA NOS MUNICÍPIOS POLOS DAS ORIGENS, DELTA E TERESINA</v>
      </c>
      <c r="W1522" s="162" t="str">
        <f aca="false">VLOOKUP(U1522,PRODUTOS!N:Q,3,0)</f>
        <v>OBRA</v>
      </c>
      <c r="X1522" s="162" t="n">
        <f aca="false">VLOOKUP(U1522,PRODUTOS!N:Q,4,0)</f>
        <v>10</v>
      </c>
      <c r="Y1522" s="165" t="n">
        <f aca="false">X1522/T1522</f>
        <v>0.714285714285714</v>
      </c>
      <c r="Z1522" s="162"/>
      <c r="AA1522" s="162"/>
      <c r="AB1522" s="162"/>
    </row>
    <row r="1523" customFormat="false" ht="15" hidden="false" customHeight="false" outlineLevel="0" collapsed="false">
      <c r="A1523" s="43" t="n">
        <v>16</v>
      </c>
      <c r="B1523" s="1" t="s">
        <v>2708</v>
      </c>
      <c r="C1523" s="1" t="n">
        <v>1606</v>
      </c>
      <c r="D1523" s="1" t="n">
        <v>47101</v>
      </c>
      <c r="E1523" s="114" t="s">
        <v>2680</v>
      </c>
      <c r="F1523" s="162" t="n">
        <v>116000000</v>
      </c>
      <c r="G1523" s="114" t="s">
        <v>2725</v>
      </c>
      <c r="H1523" s="166"/>
      <c r="I1523" s="162"/>
      <c r="J1523" s="0"/>
      <c r="K1523" s="162" t="n">
        <v>1</v>
      </c>
      <c r="L1523" s="0" t="n">
        <v>1</v>
      </c>
      <c r="N1523" s="0"/>
      <c r="P1523" s="0"/>
      <c r="T1523" s="162" t="n">
        <f aca="false">SUM(H1523:S1523)</f>
        <v>2</v>
      </c>
      <c r="U1523" s="164" t="str">
        <f aca="false">CONCATENATE(D1523,G1523)</f>
        <v>47101MUSEUS REQUALIFICADOS</v>
      </c>
      <c r="V1523" s="162" t="str">
        <f aca="false">VLOOKUP(U1523,PRODUTOS!N:O,2,0)</f>
        <v>MUSEUS REQUALIFICADOS</v>
      </c>
      <c r="W1523" s="162" t="str">
        <f aca="false">VLOOKUP(U1523,PRODUTOS!N:Q,3,0)</f>
        <v>OBRA</v>
      </c>
      <c r="X1523" s="162" t="n">
        <f aca="false">VLOOKUP(U1523,PRODUTOS!N:Q,4,0)</f>
        <v>2</v>
      </c>
      <c r="Y1523" s="165" t="n">
        <f aca="false">X1523/T1523</f>
        <v>1</v>
      </c>
      <c r="Z1523" s="162"/>
      <c r="AA1523" s="162"/>
      <c r="AB1523" s="162"/>
    </row>
    <row r="1524" customFormat="false" ht="15" hidden="false" customHeight="false" outlineLevel="0" collapsed="false">
      <c r="A1524" s="43" t="n">
        <v>16</v>
      </c>
      <c r="B1524" s="1" t="s">
        <v>2684</v>
      </c>
      <c r="C1524" s="1" t="n">
        <v>1578</v>
      </c>
      <c r="D1524" s="1" t="n">
        <v>47101</v>
      </c>
      <c r="E1524" s="114" t="s">
        <v>2680</v>
      </c>
      <c r="F1524" s="162" t="n">
        <v>3200000</v>
      </c>
      <c r="G1524" s="114" t="s">
        <v>2689</v>
      </c>
      <c r="H1524" s="166"/>
      <c r="I1524" s="162" t="n">
        <v>1</v>
      </c>
      <c r="J1524" s="0" t="n">
        <v>1</v>
      </c>
      <c r="L1524" s="0"/>
      <c r="N1524" s="0"/>
      <c r="P1524" s="0"/>
      <c r="T1524" s="162" t="n">
        <f aca="false">SUM(H1524:S1524)</f>
        <v>2</v>
      </c>
      <c r="U1524" s="164" t="str">
        <f aca="false">CONCATENATE(D1524,G1524)</f>
        <v>47101PLANO MEIO NORTE RESGATADO</v>
      </c>
      <c r="V1524" s="162" t="str">
        <f aca="false">VLOOKUP(U1524,PRODUTOS!N:O,2,0)</f>
        <v>PLANO MEIO NORTE RESGATADO</v>
      </c>
      <c r="W1524" s="162" t="str">
        <f aca="false">VLOOKUP(U1524,PRODUTOS!N:Q,3,0)</f>
        <v>MUNICÍPIO</v>
      </c>
      <c r="X1524" s="162" t="n">
        <f aca="false">VLOOKUP(U1524,PRODUTOS!N:Q,4,0)</f>
        <v>10</v>
      </c>
      <c r="Y1524" s="165" t="n">
        <f aca="false">X1524/T1524</f>
        <v>5</v>
      </c>
      <c r="Z1524" s="162"/>
      <c r="AA1524" s="162"/>
      <c r="AB1524" s="162"/>
    </row>
    <row r="1525" customFormat="false" ht="15" hidden="false" customHeight="false" outlineLevel="0" collapsed="false">
      <c r="A1525" s="43" t="n">
        <v>16</v>
      </c>
      <c r="B1525" s="1" t="s">
        <v>2694</v>
      </c>
      <c r="C1525" s="1" t="n">
        <v>1587</v>
      </c>
      <c r="D1525" s="1" t="n">
        <v>47101</v>
      </c>
      <c r="E1525" s="114" t="s">
        <v>2680</v>
      </c>
      <c r="F1525" s="162" t="n">
        <v>19500000</v>
      </c>
      <c r="G1525" s="114" t="s">
        <v>2703</v>
      </c>
      <c r="H1525" s="166"/>
      <c r="I1525" s="162" t="n">
        <v>4</v>
      </c>
      <c r="J1525" s="0"/>
      <c r="L1525" s="0" t="n">
        <v>1</v>
      </c>
      <c r="N1525" s="0"/>
      <c r="P1525" s="0" t="n">
        <v>2</v>
      </c>
      <c r="T1525" s="162" t="n">
        <f aca="false">SUM(H1525:S1525)</f>
        <v>7</v>
      </c>
      <c r="U1525" s="164" t="str">
        <f aca="false">CONCATENATE(D1525,G1525)</f>
        <v>47101PLANOS DIRETORES ATUALIZADOS E/OU IMPLANTADOS</v>
      </c>
      <c r="V1525" s="162" t="str">
        <f aca="false">VLOOKUP(U1525,PRODUTOS!N:O,2,0)</f>
        <v>PLANOS DIRETORES ATUALIZADOS E/OU IMPLANTADOS</v>
      </c>
      <c r="W1525" s="162" t="str">
        <f aca="false">VLOOKUP(U1525,PRODUTOS!N:Q,3,0)</f>
        <v>MUNICÍPIO</v>
      </c>
      <c r="X1525" s="162" t="n">
        <f aca="false">VLOOKUP(U1525,PRODUTOS!N:Q,4,0)</f>
        <v>5</v>
      </c>
      <c r="Y1525" s="165" t="n">
        <f aca="false">X1525/T1525</f>
        <v>0.714285714285714</v>
      </c>
      <c r="Z1525" s="162"/>
      <c r="AA1525" s="162"/>
      <c r="AB1525" s="162"/>
    </row>
    <row r="1526" customFormat="false" ht="15" hidden="false" customHeight="false" outlineLevel="0" collapsed="false">
      <c r="A1526" s="43" t="n">
        <v>16</v>
      </c>
      <c r="B1526" s="1" t="s">
        <v>2708</v>
      </c>
      <c r="C1526" s="1" t="n">
        <v>1606</v>
      </c>
      <c r="D1526" s="1" t="n">
        <v>47101</v>
      </c>
      <c r="E1526" s="114" t="s">
        <v>2680</v>
      </c>
      <c r="F1526" s="162" t="n">
        <v>116000000</v>
      </c>
      <c r="G1526" s="114" t="s">
        <v>2726</v>
      </c>
      <c r="H1526" s="166"/>
      <c r="I1526" s="162" t="n">
        <v>1</v>
      </c>
      <c r="J1526" s="0"/>
      <c r="L1526" s="0"/>
      <c r="N1526" s="0"/>
      <c r="P1526" s="0"/>
      <c r="T1526" s="162" t="n">
        <f aca="false">SUM(H1526:S1526)</f>
        <v>1</v>
      </c>
      <c r="U1526" s="164" t="str">
        <f aca="false">CONCATENATE(D1526,G1526)</f>
        <v>47101PROJETO DE URBANIZAÇÃO DA ORLA DO CAJUEIRO DA PRAIA EXECUTADO</v>
      </c>
      <c r="V1526" s="162" t="str">
        <f aca="false">VLOOKUP(U1526,PRODUTOS!N:O,2,0)</f>
        <v>PROJETO DE URBANIZAÇÃO DA ORLA DO CAJUEIRO DA PRAIA EXECUTADO</v>
      </c>
      <c r="W1526" s="162" t="str">
        <f aca="false">VLOOKUP(U1526,PRODUTOS!N:Q,3,0)</f>
        <v>OBRA</v>
      </c>
      <c r="X1526" s="162" t="n">
        <f aca="false">VLOOKUP(U1526,PRODUTOS!N:Q,4,0)</f>
        <v>1</v>
      </c>
      <c r="Y1526" s="165" t="n">
        <f aca="false">X1526/T1526</f>
        <v>1</v>
      </c>
      <c r="Z1526" s="162"/>
      <c r="AA1526" s="162"/>
      <c r="AB1526" s="162"/>
    </row>
    <row r="1527" customFormat="false" ht="15" hidden="false" customHeight="false" outlineLevel="0" collapsed="false">
      <c r="A1527" s="43" t="n">
        <v>16</v>
      </c>
      <c r="B1527" s="1" t="s">
        <v>2708</v>
      </c>
      <c r="C1527" s="1" t="n">
        <v>1606</v>
      </c>
      <c r="D1527" s="1" t="n">
        <v>47101</v>
      </c>
      <c r="E1527" s="114" t="s">
        <v>2680</v>
      </c>
      <c r="F1527" s="162" t="n">
        <v>116000000</v>
      </c>
      <c r="G1527" s="114" t="s">
        <v>2727</v>
      </c>
      <c r="H1527" s="166"/>
      <c r="I1527" s="162" t="n">
        <v>1</v>
      </c>
      <c r="J1527" s="0"/>
      <c r="L1527" s="0"/>
      <c r="N1527" s="0"/>
      <c r="P1527" s="0"/>
      <c r="T1527" s="162" t="n">
        <f aca="false">SUM(H1527:S1527)</f>
        <v>1</v>
      </c>
      <c r="U1527" s="164" t="str">
        <f aca="false">CONCATENATE(D1527,G1527)</f>
        <v>47101PROJETO DO CALÇADÃO DA LINHA DE PRAIA NO POVOADO COQUEIRO EXECUTADO</v>
      </c>
      <c r="V1527" s="162" t="str">
        <f aca="false">VLOOKUP(U1527,PRODUTOS!N:O,2,0)</f>
        <v>PROJETO DO CALÇADÃO DA LINHA DE PRAIA NO POVOADO COQUEIRO EXECUTADO</v>
      </c>
      <c r="W1527" s="162" t="str">
        <f aca="false">VLOOKUP(U1527,PRODUTOS!N:Q,3,0)</f>
        <v>OBRA</v>
      </c>
      <c r="X1527" s="162" t="n">
        <f aca="false">VLOOKUP(U1527,PRODUTOS!N:Q,4,0)</f>
        <v>1</v>
      </c>
      <c r="Y1527" s="165" t="n">
        <f aca="false">X1527/T1527</f>
        <v>1</v>
      </c>
      <c r="Z1527" s="162"/>
      <c r="AA1527" s="162"/>
      <c r="AB1527" s="162"/>
    </row>
    <row r="1528" customFormat="false" ht="15" hidden="false" customHeight="false" outlineLevel="0" collapsed="false">
      <c r="A1528" s="43" t="n">
        <v>16</v>
      </c>
      <c r="B1528" s="1" t="s">
        <v>2708</v>
      </c>
      <c r="C1528" s="1" t="n">
        <v>1606</v>
      </c>
      <c r="D1528" s="1" t="n">
        <v>47101</v>
      </c>
      <c r="E1528" s="114" t="s">
        <v>2680</v>
      </c>
      <c r="F1528" s="162" t="n">
        <v>116000000</v>
      </c>
      <c r="G1528" s="114" t="s">
        <v>2728</v>
      </c>
      <c r="H1528" s="163" t="n">
        <v>20</v>
      </c>
      <c r="I1528" s="162"/>
      <c r="J1528" s="0"/>
      <c r="L1528" s="0"/>
      <c r="N1528" s="0"/>
      <c r="P1528" s="0"/>
      <c r="T1528" s="162" t="n">
        <f aca="false">SUM(H1528:S1528)</f>
        <v>20</v>
      </c>
      <c r="U1528" s="164" t="str">
        <f aca="false">CONCATENATE(D1528,G1528)</f>
        <v>47101PROJETOS DE INFRAESTRUTURA TURÍSTICA NOS MUNICÍPIOS INTEGRANTES DOS POLOS DE DESENVOLVIMENTO DO TURISMO ELABORADOS</v>
      </c>
      <c r="V1528" s="162" t="str">
        <f aca="false">VLOOKUP(U1528,PRODUTOS!N:O,2,0)</f>
        <v>PROJETOS DE INFRAESTRUTURA TURÍSTICA NOS MUNICÍPIOS INTEGRANTES DOS POLOS DE DESENVOLVIMENTO DO TURISMO ELABORADOS</v>
      </c>
      <c r="W1528" s="162" t="str">
        <f aca="false">VLOOKUP(U1528,PRODUTOS!N:Q,3,0)</f>
        <v>PROJETO</v>
      </c>
      <c r="X1528" s="162" t="n">
        <f aca="false">VLOOKUP(U1528,PRODUTOS!N:Q,4,0)</f>
        <v>19</v>
      </c>
      <c r="Y1528" s="165" t="n">
        <f aca="false">X1528/T1528</f>
        <v>0.95</v>
      </c>
      <c r="Z1528" s="162"/>
      <c r="AA1528" s="162"/>
      <c r="AB1528" s="162"/>
    </row>
    <row r="1529" customFormat="false" ht="15" hidden="false" customHeight="false" outlineLevel="0" collapsed="false">
      <c r="A1529" s="43" t="n">
        <v>16</v>
      </c>
      <c r="B1529" s="1" t="s">
        <v>2737</v>
      </c>
      <c r="C1529" s="1" t="n">
        <v>1568</v>
      </c>
      <c r="D1529" s="1" t="n">
        <v>47101</v>
      </c>
      <c r="E1529" s="114" t="s">
        <v>2680</v>
      </c>
      <c r="F1529" s="162" t="n">
        <v>23000000</v>
      </c>
      <c r="G1529" s="114" t="s">
        <v>2739</v>
      </c>
      <c r="H1529" s="166"/>
      <c r="I1529" s="162" t="n">
        <v>11</v>
      </c>
      <c r="J1529" s="0"/>
      <c r="L1529" s="0" t="n">
        <v>31</v>
      </c>
      <c r="N1529" s="0"/>
      <c r="P1529" s="0" t="n">
        <v>18</v>
      </c>
      <c r="T1529" s="162" t="n">
        <f aca="false">SUM(H1529:S1529)</f>
        <v>60</v>
      </c>
      <c r="U1529" s="164" t="str">
        <f aca="false">CONCATENATE(D1529,G1529)</f>
        <v>47101PROMOÇÃO E DIVULGAÇÃO DE IMAGENS DOS DESTINOS TURÍSTICOS</v>
      </c>
      <c r="V1529" s="162" t="str">
        <f aca="false">VLOOKUP(U1529,PRODUTOS!N:O,2,0)</f>
        <v>PROMOÇÃO E DIVULGAÇÃO DE IMAGENS DOS DESTINOS TURÍSTICOS</v>
      </c>
      <c r="W1529" s="162" t="str">
        <f aca="false">VLOOKUP(U1529,PRODUTOS!N:Q,3,0)</f>
        <v>MUNICÍPIO</v>
      </c>
      <c r="X1529" s="162" t="n">
        <f aca="false">VLOOKUP(U1529,PRODUTOS!N:Q,4,0)</f>
        <v>35</v>
      </c>
      <c r="Y1529" s="165" t="n">
        <f aca="false">X1529/T1529</f>
        <v>0.583333333333333</v>
      </c>
      <c r="Z1529" s="162"/>
      <c r="AA1529" s="162"/>
      <c r="AB1529" s="162"/>
    </row>
    <row r="1530" customFormat="false" ht="15" hidden="false" customHeight="false" outlineLevel="0" collapsed="false">
      <c r="A1530" s="43" t="n">
        <v>16</v>
      </c>
      <c r="B1530" s="1" t="s">
        <v>2694</v>
      </c>
      <c r="C1530" s="1" t="n">
        <v>1587</v>
      </c>
      <c r="D1530" s="1" t="n">
        <v>47101</v>
      </c>
      <c r="E1530" s="114" t="s">
        <v>2680</v>
      </c>
      <c r="F1530" s="162" t="n">
        <v>19500000</v>
      </c>
      <c r="G1530" s="114" t="s">
        <v>2704</v>
      </c>
      <c r="H1530" s="166"/>
      <c r="I1530" s="162" t="n">
        <v>3</v>
      </c>
      <c r="J1530" s="0"/>
      <c r="L1530" s="0" t="n">
        <v>3</v>
      </c>
      <c r="N1530" s="0"/>
      <c r="P1530" s="0" t="n">
        <v>3</v>
      </c>
      <c r="T1530" s="162" t="n">
        <f aca="false">SUM(H1530:S1530)</f>
        <v>9</v>
      </c>
      <c r="U1530" s="164" t="str">
        <f aca="false">CONCATENATE(D1530,G1530)</f>
        <v>47101REALIZAÇÃO DE ESTUDOS E PESQUISAS DE POSICIONAMENTO</v>
      </c>
      <c r="V1530" s="162" t="str">
        <f aca="false">VLOOKUP(U1530,PRODUTOS!N:O,2,0)</f>
        <v>REALIZAÇÃO DE ESTUDOS E PESQUISAS DE POSICIONAMENTO</v>
      </c>
      <c r="W1530" s="162" t="str">
        <f aca="false">VLOOKUP(U1530,PRODUTOS!N:Q,3,0)</f>
        <v>MUNICÍPIO</v>
      </c>
      <c r="X1530" s="162" t="n">
        <f aca="false">VLOOKUP(U1530,PRODUTOS!N:Q,4,0)</f>
        <v>7</v>
      </c>
      <c r="Y1530" s="165" t="n">
        <f aca="false">X1530/T1530</f>
        <v>0.777777777777778</v>
      </c>
      <c r="Z1530" s="162"/>
      <c r="AA1530" s="162"/>
      <c r="AB1530" s="162"/>
    </row>
    <row r="1531" customFormat="false" ht="15" hidden="false" customHeight="false" outlineLevel="0" collapsed="false">
      <c r="A1531" s="43" t="n">
        <v>16</v>
      </c>
      <c r="B1531" s="1" t="s">
        <v>2694</v>
      </c>
      <c r="C1531" s="1" t="n">
        <v>1587</v>
      </c>
      <c r="D1531" s="1" t="n">
        <v>47101</v>
      </c>
      <c r="E1531" s="114" t="s">
        <v>2680</v>
      </c>
      <c r="F1531" s="162" t="n">
        <v>19500000</v>
      </c>
      <c r="G1531" s="114" t="s">
        <v>2705</v>
      </c>
      <c r="H1531" s="166"/>
      <c r="I1531" s="162" t="n">
        <v>20</v>
      </c>
      <c r="J1531" s="0"/>
      <c r="L1531" s="0" t="n">
        <v>15</v>
      </c>
      <c r="N1531" s="0"/>
      <c r="P1531" s="0" t="n">
        <v>20</v>
      </c>
      <c r="T1531" s="162" t="n">
        <f aca="false">SUM(H1531:S1531)</f>
        <v>55</v>
      </c>
      <c r="U1531" s="164" t="str">
        <f aca="false">CONCATENATE(D1531,G1531)</f>
        <v>47101REALIZAÇÃO DE PALESTRAS, EVENTOS E ATIVIDADES SOBRE O TURISMO</v>
      </c>
      <c r="V1531" s="162" t="str">
        <f aca="false">VLOOKUP(U1531,PRODUTOS!N:O,2,0)</f>
        <v>REALIZAÇÃO DE PALESTRAS, EVENTOS E ATIVIDADES SOBRE O TURISMO</v>
      </c>
      <c r="W1531" s="162" t="str">
        <f aca="false">VLOOKUP(U1531,PRODUTOS!N:Q,3,0)</f>
        <v>MUNICÍPIO</v>
      </c>
      <c r="X1531" s="162" t="n">
        <f aca="false">VLOOKUP(U1531,PRODUTOS!N:Q,4,0)</f>
        <v>50</v>
      </c>
      <c r="Y1531" s="165" t="n">
        <f aca="false">X1531/T1531</f>
        <v>0.909090909090909</v>
      </c>
      <c r="Z1531" s="162"/>
      <c r="AA1531" s="162"/>
      <c r="AB1531" s="162"/>
    </row>
    <row r="1532" customFormat="false" ht="15" hidden="false" customHeight="false" outlineLevel="0" collapsed="false">
      <c r="A1532" s="43" t="n">
        <v>16</v>
      </c>
      <c r="B1532" s="1" t="s">
        <v>2694</v>
      </c>
      <c r="C1532" s="1" t="n">
        <v>1587</v>
      </c>
      <c r="D1532" s="1" t="n">
        <v>47101</v>
      </c>
      <c r="E1532" s="114" t="s">
        <v>2680</v>
      </c>
      <c r="F1532" s="162" t="n">
        <v>19500000</v>
      </c>
      <c r="G1532" s="114" t="s">
        <v>2706</v>
      </c>
      <c r="H1532" s="166"/>
      <c r="I1532" s="162" t="n">
        <v>3</v>
      </c>
      <c r="J1532" s="0"/>
      <c r="L1532" s="0" t="n">
        <v>3</v>
      </c>
      <c r="N1532" s="0"/>
      <c r="P1532" s="0" t="n">
        <v>3</v>
      </c>
      <c r="T1532" s="162" t="n">
        <f aca="false">SUM(H1532:S1532)</f>
        <v>9</v>
      </c>
      <c r="U1532" s="164" t="str">
        <f aca="false">CONCATENATE(D1532,G1532)</f>
        <v>47101REALIZAR ESTUDOS DE AVALIAÇÃO DE CENÁRIOS ESTRATÉGICOS DO TURISMO</v>
      </c>
      <c r="V1532" s="162" t="str">
        <f aca="false">VLOOKUP(U1532,PRODUTOS!N:O,2,0)</f>
        <v>REALIZAR ESTUDOS DE AVALIAÇÃO DE CENÁRIOS ESTRATÉGICOS DO TURISMO</v>
      </c>
      <c r="W1532" s="162" t="str">
        <f aca="false">VLOOKUP(U1532,PRODUTOS!N:Q,3,0)</f>
        <v>MUNICÍPIO</v>
      </c>
      <c r="X1532" s="162" t="n">
        <f aca="false">VLOOKUP(U1532,PRODUTOS!N:Q,4,0)</f>
        <v>8</v>
      </c>
      <c r="Y1532" s="165" t="n">
        <f aca="false">X1532/T1532</f>
        <v>0.888888888888889</v>
      </c>
      <c r="Z1532" s="162"/>
      <c r="AA1532" s="162"/>
      <c r="AB1532" s="162"/>
    </row>
    <row r="1533" customFormat="false" ht="15" hidden="false" customHeight="false" outlineLevel="0" collapsed="false">
      <c r="A1533" s="43" t="n">
        <v>16</v>
      </c>
      <c r="B1533" s="1" t="s">
        <v>2694</v>
      </c>
      <c r="C1533" s="1" t="n">
        <v>1587</v>
      </c>
      <c r="D1533" s="1" t="n">
        <v>47101</v>
      </c>
      <c r="E1533" s="114" t="s">
        <v>2680</v>
      </c>
      <c r="F1533" s="162" t="n">
        <v>19500000</v>
      </c>
      <c r="G1533" s="114" t="s">
        <v>2707</v>
      </c>
      <c r="H1533" s="166"/>
      <c r="I1533" s="162" t="n">
        <v>5</v>
      </c>
      <c r="J1533" s="0" t="n">
        <v>6</v>
      </c>
      <c r="K1533" s="114" t="n">
        <v>5</v>
      </c>
      <c r="L1533" s="0" t="n">
        <v>7</v>
      </c>
      <c r="M1533" s="114" t="n">
        <v>3</v>
      </c>
      <c r="N1533" s="0" t="n">
        <v>3</v>
      </c>
      <c r="O1533" s="114" t="n">
        <v>3</v>
      </c>
      <c r="P1533" s="0" t="n">
        <v>2</v>
      </c>
      <c r="Q1533" s="114" t="n">
        <v>2</v>
      </c>
      <c r="R1533" s="114" t="n">
        <v>2</v>
      </c>
      <c r="S1533" s="114" t="n">
        <v>2</v>
      </c>
      <c r="T1533" s="162" t="n">
        <f aca="false">SUM(H1533:S1533)</f>
        <v>40</v>
      </c>
      <c r="U1533" s="164" t="str">
        <f aca="false">CONCATENATE(D1533,G1533)</f>
        <v>47101REALIZAR INVENTARIAÇÃO DOS MUNICIÍPIOS TURÍSTICOS</v>
      </c>
      <c r="V1533" s="162" t="str">
        <f aca="false">VLOOKUP(U1533,PRODUTOS!N:O,2,0)</f>
        <v>REALIZAR INVENTARIAÇÃO DOS MUNICIÍPIOS TURÍSTICOS</v>
      </c>
      <c r="W1533" s="162" t="str">
        <f aca="false">VLOOKUP(U1533,PRODUTOS!N:Q,3,0)</f>
        <v>MUNICÍPIO</v>
      </c>
      <c r="X1533" s="162" t="n">
        <f aca="false">VLOOKUP(U1533,PRODUTOS!N:Q,4,0)</f>
        <v>30</v>
      </c>
      <c r="Y1533" s="165" t="n">
        <f aca="false">X1533/T1533</f>
        <v>0.75</v>
      </c>
      <c r="Z1533" s="162"/>
      <c r="AA1533" s="162"/>
      <c r="AB1533" s="162"/>
    </row>
    <row r="1534" customFormat="false" ht="15" hidden="false" customHeight="false" outlineLevel="0" collapsed="false">
      <c r="A1534" s="43" t="n">
        <v>16</v>
      </c>
      <c r="B1534" s="1" t="s">
        <v>2708</v>
      </c>
      <c r="C1534" s="1" t="n">
        <v>1606</v>
      </c>
      <c r="D1534" s="1" t="n">
        <v>47101</v>
      </c>
      <c r="E1534" s="114" t="s">
        <v>2680</v>
      </c>
      <c r="F1534" s="162" t="n">
        <v>116000000</v>
      </c>
      <c r="G1534" s="114" t="s">
        <v>2729</v>
      </c>
      <c r="H1534" s="166"/>
      <c r="I1534" s="162"/>
      <c r="J1534" s="162" t="n">
        <v>3</v>
      </c>
      <c r="L1534" s="0"/>
      <c r="N1534" s="0"/>
      <c r="P1534" s="0"/>
      <c r="T1534" s="162" t="n">
        <f aca="false">SUM(H1534:S1534)</f>
        <v>3</v>
      </c>
      <c r="U1534" s="164" t="str">
        <f aca="false">CONCATENATE(D1534,G1534)</f>
        <v>47101RECUPERAÇÃO DO PATRIMÔNIO HISTÓRICO DE PIRACURUCA</v>
      </c>
      <c r="V1534" s="162" t="str">
        <f aca="false">VLOOKUP(U1534,PRODUTOS!N:O,2,0)</f>
        <v>RECUPERAÇÃO DO PATRIMÔNIO HISTÓRICO DE PIRACURUCA</v>
      </c>
      <c r="W1534" s="162" t="str">
        <f aca="false">VLOOKUP(U1534,PRODUTOS!N:Q,3,0)</f>
        <v>OBRA</v>
      </c>
      <c r="X1534" s="162" t="n">
        <f aca="false">VLOOKUP(U1534,PRODUTOS!N:Q,4,0)</f>
        <v>1</v>
      </c>
      <c r="Y1534" s="165" t="n">
        <f aca="false">X1534/T1534</f>
        <v>0.333333333333333</v>
      </c>
      <c r="Z1534" s="162"/>
      <c r="AA1534" s="162"/>
      <c r="AB1534" s="162"/>
    </row>
    <row r="1535" customFormat="false" ht="15" hidden="false" customHeight="false" outlineLevel="0" collapsed="false">
      <c r="A1535" s="43" t="n">
        <v>16</v>
      </c>
      <c r="B1535" s="1" t="s">
        <v>2708</v>
      </c>
      <c r="C1535" s="1" t="n">
        <v>1606</v>
      </c>
      <c r="D1535" s="1" t="n">
        <v>47101</v>
      </c>
      <c r="E1535" s="114" t="s">
        <v>2680</v>
      </c>
      <c r="F1535" s="162" t="n">
        <v>116000000</v>
      </c>
      <c r="G1535" s="114" t="s">
        <v>2730</v>
      </c>
      <c r="H1535" s="166"/>
      <c r="I1535" s="162" t="n">
        <v>100</v>
      </c>
      <c r="L1535" s="0"/>
      <c r="N1535" s="0"/>
      <c r="P1535" s="0"/>
      <c r="T1535" s="162" t="n">
        <f aca="false">SUM(H1535:S1535)</f>
        <v>100</v>
      </c>
      <c r="U1535" s="164" t="str">
        <f aca="false">CONCATENATE(D1535,G1535)</f>
        <v>47101REVITALIZAÇÃO DA LAGOA DO PORTINHO</v>
      </c>
      <c r="V1535" s="162" t="str">
        <f aca="false">VLOOKUP(U1535,PRODUTOS!N:O,2,0)</f>
        <v>REVITALIZAÇÃO DA LAGOA DO PORTINHO</v>
      </c>
      <c r="W1535" s="162" t="str">
        <f aca="false">VLOOKUP(U1535,PRODUTOS!N:Q,3,0)</f>
        <v>% EXECUTADO</v>
      </c>
      <c r="X1535" s="162" t="n">
        <f aca="false">VLOOKUP(U1535,PRODUTOS!N:Q,4,0)</f>
        <v>50</v>
      </c>
      <c r="Y1535" s="165" t="n">
        <f aca="false">X1535/T1535</f>
        <v>0.5</v>
      </c>
      <c r="Z1535" s="162"/>
      <c r="AA1535" s="162"/>
      <c r="AB1535" s="162"/>
    </row>
    <row r="1536" customFormat="false" ht="15" hidden="false" customHeight="false" outlineLevel="0" collapsed="false">
      <c r="A1536" s="43" t="n">
        <v>16</v>
      </c>
      <c r="B1536" s="1" t="s">
        <v>2708</v>
      </c>
      <c r="C1536" s="1" t="n">
        <v>1606</v>
      </c>
      <c r="D1536" s="1" t="n">
        <v>47101</v>
      </c>
      <c r="E1536" s="114" t="s">
        <v>2680</v>
      </c>
      <c r="F1536" s="162" t="n">
        <v>116000000</v>
      </c>
      <c r="G1536" s="114" t="s">
        <v>2731</v>
      </c>
      <c r="H1536" s="166"/>
      <c r="I1536" s="162"/>
      <c r="L1536" s="0"/>
      <c r="N1536" s="0"/>
      <c r="P1536" s="162" t="n">
        <v>1</v>
      </c>
      <c r="T1536" s="162" t="n">
        <f aca="false">SUM(H1536:S1536)</f>
        <v>1</v>
      </c>
      <c r="U1536" s="164" t="str">
        <f aca="false">CONCATENATE(D1536,G1536)</f>
        <v>47101REVITALIZAÇÃO DAS NASCENTES DO RIO PIAUÍ EM SÃO RAIMUNDO NONATO</v>
      </c>
      <c r="V1536" s="162" t="str">
        <f aca="false">VLOOKUP(U1536,PRODUTOS!N:O,2,0)</f>
        <v>REVITALIZAÇÃO DAS NASCENTES DO RIO PIAUÍ EM SÃO RAIMUNDO NONATO</v>
      </c>
      <c r="W1536" s="162" t="str">
        <f aca="false">VLOOKUP(U1536,PRODUTOS!N:Q,3,0)</f>
        <v>OBRA</v>
      </c>
      <c r="X1536" s="162" t="n">
        <f aca="false">VLOOKUP(U1536,PRODUTOS!N:Q,4,0)</f>
        <v>1</v>
      </c>
      <c r="Y1536" s="165" t="n">
        <f aca="false">X1536/T1536</f>
        <v>1</v>
      </c>
      <c r="Z1536" s="162"/>
      <c r="AA1536" s="162"/>
      <c r="AB1536" s="162"/>
    </row>
    <row r="1537" customFormat="false" ht="15" hidden="false" customHeight="false" outlineLevel="0" collapsed="false">
      <c r="A1537" s="43" t="n">
        <v>16</v>
      </c>
      <c r="B1537" s="1" t="s">
        <v>2737</v>
      </c>
      <c r="C1537" s="1" t="n">
        <v>1568</v>
      </c>
      <c r="D1537" s="1" t="n">
        <v>47101</v>
      </c>
      <c r="E1537" s="114" t="s">
        <v>2680</v>
      </c>
      <c r="F1537" s="162" t="n">
        <v>23000000</v>
      </c>
      <c r="G1537" s="114" t="s">
        <v>2740</v>
      </c>
      <c r="H1537" s="166"/>
      <c r="I1537" s="162" t="n">
        <v>15</v>
      </c>
      <c r="L1537" s="0" t="n">
        <v>10</v>
      </c>
      <c r="N1537" s="0"/>
      <c r="P1537" s="0" t="n">
        <v>15</v>
      </c>
      <c r="T1537" s="162" t="n">
        <f aca="false">SUM(H1537:S1537)</f>
        <v>40</v>
      </c>
      <c r="U1537" s="164" t="str">
        <f aca="false">CONCATENATE(D1537,G1537)</f>
        <v>47101ROTEIROS FORMATADOS PARA COMERCIALIZAÇÃO</v>
      </c>
      <c r="V1537" s="162" t="str">
        <f aca="false">VLOOKUP(U1537,PRODUTOS!N:O,2,0)</f>
        <v>ROTEIROS FORMATADOS PARA COMERCIALIZAÇÃO</v>
      </c>
      <c r="W1537" s="162" t="str">
        <f aca="false">VLOOKUP(U1537,PRODUTOS!N:Q,3,0)</f>
        <v>ROTEIRO</v>
      </c>
      <c r="X1537" s="162" t="n">
        <f aca="false">VLOOKUP(U1537,PRODUTOS!N:Q,4,0)</f>
        <v>20</v>
      </c>
      <c r="Y1537" s="165" t="n">
        <f aca="false">X1537/T1537</f>
        <v>0.5</v>
      </c>
      <c r="Z1537" s="162"/>
      <c r="AA1537" s="162"/>
      <c r="AB1537" s="162"/>
    </row>
    <row r="1538" customFormat="false" ht="15" hidden="false" customHeight="false" outlineLevel="0" collapsed="false">
      <c r="A1538" s="43" t="n">
        <v>16</v>
      </c>
      <c r="B1538" s="1" t="s">
        <v>2708</v>
      </c>
      <c r="C1538" s="1" t="n">
        <v>1606</v>
      </c>
      <c r="D1538" s="1" t="n">
        <v>47101</v>
      </c>
      <c r="E1538" s="114" t="s">
        <v>2680</v>
      </c>
      <c r="F1538" s="162" t="n">
        <v>116000000</v>
      </c>
      <c r="G1538" s="114" t="s">
        <v>2732</v>
      </c>
      <c r="H1538" s="166"/>
      <c r="I1538" s="162" t="n">
        <v>1</v>
      </c>
      <c r="L1538" s="0"/>
      <c r="N1538" s="0"/>
      <c r="P1538" s="0"/>
      <c r="T1538" s="162" t="n">
        <f aca="false">SUM(H1538:S1538)</f>
        <v>1</v>
      </c>
      <c r="U1538" s="164" t="str">
        <f aca="false">CONCATENATE(D1538,G1538)</f>
        <v>47101SISTEMA VIÁRIO DA SEDE DO MUNICÍPIO DE LUÍS CORREIA ADEQUADO</v>
      </c>
      <c r="V1538" s="162" t="str">
        <f aca="false">VLOOKUP(U1538,PRODUTOS!N:O,2,0)</f>
        <v>SISTEMA VIÁRIO DA SEDE DO MUNICÍPIO DE LUÍS CORREIA ADEQUADO</v>
      </c>
      <c r="W1538" s="162" t="str">
        <f aca="false">VLOOKUP(U1538,PRODUTOS!N:Q,3,0)</f>
        <v>OBRA</v>
      </c>
      <c r="X1538" s="162" t="n">
        <f aca="false">VLOOKUP(U1538,PRODUTOS!N:Q,4,0)</f>
        <v>1</v>
      </c>
      <c r="Y1538" s="165" t="n">
        <f aca="false">X1538/T1538</f>
        <v>1</v>
      </c>
      <c r="Z1538" s="162"/>
      <c r="AA1538" s="162"/>
      <c r="AB1538" s="162"/>
    </row>
    <row r="1539" customFormat="false" ht="15" hidden="false" customHeight="false" outlineLevel="0" collapsed="false">
      <c r="A1539" s="43" t="n">
        <v>16</v>
      </c>
      <c r="B1539" s="1" t="s">
        <v>2708</v>
      </c>
      <c r="C1539" s="1" t="n">
        <v>1606</v>
      </c>
      <c r="D1539" s="1" t="n">
        <v>47101</v>
      </c>
      <c r="E1539" s="114" t="s">
        <v>2680</v>
      </c>
      <c r="F1539" s="162" t="n">
        <v>116000000</v>
      </c>
      <c r="G1539" s="114" t="s">
        <v>2733</v>
      </c>
      <c r="H1539" s="166"/>
      <c r="I1539" s="162"/>
      <c r="L1539" s="0"/>
      <c r="N1539" s="0"/>
      <c r="P1539" s="162" t="n">
        <v>1</v>
      </c>
      <c r="T1539" s="162" t="n">
        <f aca="false">SUM(H1539:S1539)</f>
        <v>1</v>
      </c>
      <c r="U1539" s="164" t="str">
        <f aca="false">CONCATENATE(D1539,G1539)</f>
        <v>47101SISTEMA VIÁRIO E URBANIZAÇÃO DA ORLA DO RIO PIAUÍ SÃO RAIMUNDO</v>
      </c>
      <c r="V1539" s="162" t="str">
        <f aca="false">VLOOKUP(U1539,PRODUTOS!N:O,2,0)</f>
        <v>SISTEMA VIÁRIO E URBANIZAÇÃO DA ORLA DO RIO PIAUÍ SÃO RAIMUNDO</v>
      </c>
      <c r="W1539" s="162" t="str">
        <f aca="false">VLOOKUP(U1539,PRODUTOS!N:Q,3,0)</f>
        <v>OBRA</v>
      </c>
      <c r="X1539" s="162" t="n">
        <f aca="false">VLOOKUP(U1539,PRODUTOS!N:Q,4,0)</f>
        <v>1</v>
      </c>
      <c r="Y1539" s="165" t="n">
        <f aca="false">X1539/T1539</f>
        <v>1</v>
      </c>
      <c r="Z1539" s="162"/>
      <c r="AA1539" s="162"/>
      <c r="AB1539" s="162"/>
    </row>
    <row r="1540" customFormat="false" ht="15" hidden="false" customHeight="false" outlineLevel="0" collapsed="false">
      <c r="A1540" s="43" t="n">
        <v>16</v>
      </c>
      <c r="B1540" s="1" t="s">
        <v>2708</v>
      </c>
      <c r="C1540" s="1" t="n">
        <v>1606</v>
      </c>
      <c r="D1540" s="1" t="n">
        <v>47101</v>
      </c>
      <c r="E1540" s="114" t="s">
        <v>2680</v>
      </c>
      <c r="F1540" s="162" t="n">
        <v>116000000</v>
      </c>
      <c r="G1540" s="114" t="s">
        <v>2734</v>
      </c>
      <c r="H1540" s="166"/>
      <c r="I1540" s="162" t="n">
        <v>1</v>
      </c>
      <c r="L1540" s="0"/>
      <c r="N1540" s="0"/>
      <c r="T1540" s="162" t="n">
        <f aca="false">SUM(H1540:S1540)</f>
        <v>1</v>
      </c>
      <c r="U1540" s="164" t="str">
        <f aca="false">CONCATENATE(D1540,G1540)</f>
        <v>47101SISTEMA VIÁRIO E URBANIZAÇÃO DO POVOADO COQUEIRO LUÍS</v>
      </c>
      <c r="V1540" s="162" t="str">
        <f aca="false">VLOOKUP(U1540,PRODUTOS!N:O,2,0)</f>
        <v>SISTEMA VIÁRIO E URBANIZAÇÃO DO POVOADO COQUEIRO LUÍS</v>
      </c>
      <c r="W1540" s="162" t="str">
        <f aca="false">VLOOKUP(U1540,PRODUTOS!N:Q,3,0)</f>
        <v>OBRA</v>
      </c>
      <c r="X1540" s="162" t="n">
        <f aca="false">VLOOKUP(U1540,PRODUTOS!N:Q,4,0)</f>
        <v>1</v>
      </c>
      <c r="Y1540" s="165" t="n">
        <f aca="false">X1540/T1540</f>
        <v>1</v>
      </c>
      <c r="Z1540" s="162"/>
      <c r="AA1540" s="162"/>
      <c r="AB1540" s="162"/>
    </row>
    <row r="1541" customFormat="false" ht="15" hidden="false" customHeight="false" outlineLevel="0" collapsed="false">
      <c r="A1541" s="43" t="n">
        <v>16</v>
      </c>
      <c r="B1541" s="1" t="s">
        <v>2708</v>
      </c>
      <c r="C1541" s="1" t="n">
        <v>1606</v>
      </c>
      <c r="D1541" s="1" t="n">
        <v>47101</v>
      </c>
      <c r="E1541" s="114" t="s">
        <v>2680</v>
      </c>
      <c r="F1541" s="162" t="n">
        <v>116000000</v>
      </c>
      <c r="G1541" s="114" t="s">
        <v>2735</v>
      </c>
      <c r="H1541" s="166"/>
      <c r="I1541" s="162" t="n">
        <v>1</v>
      </c>
      <c r="L1541" s="0"/>
      <c r="N1541" s="0"/>
      <c r="T1541" s="162" t="n">
        <f aca="false">SUM(H1541:S1541)</f>
        <v>1</v>
      </c>
      <c r="U1541" s="164" t="str">
        <f aca="false">CONCATENATE(D1541,G1541)</f>
        <v>47101URBANIZAÇÃO DA ORLA DA PRAIA DE MARAMAR-LUÍS</v>
      </c>
      <c r="V1541" s="162" t="str">
        <f aca="false">VLOOKUP(U1541,PRODUTOS!N:O,2,0)</f>
        <v>URBANIZAÇÃO DA ORLA DA PRAIA DE MARAMAR-LUÍS</v>
      </c>
      <c r="W1541" s="162" t="str">
        <f aca="false">VLOOKUP(U1541,PRODUTOS!N:Q,3,0)</f>
        <v>OBRA</v>
      </c>
      <c r="X1541" s="162" t="n">
        <f aca="false">VLOOKUP(U1541,PRODUTOS!N:Q,4,0)</f>
        <v>1</v>
      </c>
      <c r="Y1541" s="165" t="n">
        <f aca="false">X1541/T1541</f>
        <v>1</v>
      </c>
      <c r="Z1541" s="162"/>
      <c r="AA1541" s="162"/>
      <c r="AB1541" s="162"/>
    </row>
    <row r="1542" customFormat="false" ht="15" hidden="false" customHeight="false" outlineLevel="0" collapsed="false">
      <c r="A1542" s="43" t="n">
        <v>16</v>
      </c>
      <c r="B1542" s="1" t="s">
        <v>2708</v>
      </c>
      <c r="C1542" s="1" t="n">
        <v>1606</v>
      </c>
      <c r="D1542" s="1" t="n">
        <v>47101</v>
      </c>
      <c r="E1542" s="114" t="s">
        <v>2680</v>
      </c>
      <c r="F1542" s="162" t="n">
        <v>116000000</v>
      </c>
      <c r="G1542" s="114" t="s">
        <v>2736</v>
      </c>
      <c r="H1542" s="166"/>
      <c r="I1542" s="162" t="n">
        <v>1</v>
      </c>
      <c r="L1542" s="0"/>
      <c r="N1542" s="0"/>
      <c r="T1542" s="162" t="n">
        <f aca="false">SUM(H1542:S1542)</f>
        <v>1</v>
      </c>
      <c r="U1542" s="164" t="str">
        <f aca="false">CONCATENATE(D1542,G1542)</f>
        <v>47101URBANIZAÇÃO DA ORLA DA PRAIA DO MANGUE SECO-LUÍS</v>
      </c>
      <c r="V1542" s="162" t="str">
        <f aca="false">VLOOKUP(U1542,PRODUTOS!N:O,2,0)</f>
        <v>URBANIZAÇÃO DA ORLA DA PRAIA DO MANGUE SECO-LUÍS</v>
      </c>
      <c r="W1542" s="162" t="str">
        <f aca="false">VLOOKUP(U1542,PRODUTOS!N:Q,3,0)</f>
        <v>OBRA</v>
      </c>
      <c r="X1542" s="162" t="n">
        <f aca="false">VLOOKUP(U1542,PRODUTOS!N:Q,4,0)</f>
        <v>1</v>
      </c>
      <c r="Y1542" s="165" t="n">
        <f aca="false">X1542/T1542</f>
        <v>1</v>
      </c>
      <c r="Z1542" s="162"/>
      <c r="AA1542" s="162"/>
      <c r="AB1542" s="162"/>
    </row>
    <row r="1543" customFormat="false" ht="15" hidden="false" customHeight="false" outlineLevel="0" collapsed="false">
      <c r="A1543" s="43" t="n">
        <v>90</v>
      </c>
      <c r="B1543" s="1" t="s">
        <v>2742</v>
      </c>
      <c r="C1543" s="1" t="n">
        <v>1541</v>
      </c>
      <c r="D1543" s="1" t="n">
        <v>47101</v>
      </c>
      <c r="E1543" s="114" t="s">
        <v>2680</v>
      </c>
      <c r="F1543" s="162" t="n">
        <v>28600000</v>
      </c>
      <c r="G1543" s="114" t="s">
        <v>1609</v>
      </c>
      <c r="H1543" s="163" t="n">
        <v>1</v>
      </c>
      <c r="I1543" s="162"/>
      <c r="L1543" s="0"/>
      <c r="N1543" s="0"/>
      <c r="T1543" s="162" t="n">
        <f aca="false">SUM(H1543:S1543)</f>
        <v>1</v>
      </c>
      <c r="U1543" s="164" t="str">
        <f aca="false">CONCATENATE(D1543,G1543)</f>
        <v>47101CONCURSO PÚBLICO</v>
      </c>
      <c r="V1543" s="162" t="str">
        <f aca="false">VLOOKUP(U1543,PRODUTOS!N:O,2,0)</f>
        <v>CONCURSO PÚBLICO</v>
      </c>
      <c r="W1543" s="162" t="str">
        <f aca="false">VLOOKUP(U1543,PRODUTOS!N:Q,3,0)</f>
        <v>CONCURSO</v>
      </c>
      <c r="X1543" s="162" t="n">
        <f aca="false">VLOOKUP(U1543,PRODUTOS!N:Q,4,0)</f>
        <v>1</v>
      </c>
      <c r="Y1543" s="165" t="n">
        <f aca="false">X1543/T1543</f>
        <v>1</v>
      </c>
      <c r="Z1543" s="162"/>
      <c r="AA1543" s="162"/>
      <c r="AB1543" s="162"/>
    </row>
    <row r="1544" customFormat="false" ht="15" hidden="false" customHeight="false" outlineLevel="0" collapsed="false">
      <c r="A1544" s="43" t="n">
        <v>90</v>
      </c>
      <c r="B1544" s="1" t="s">
        <v>2742</v>
      </c>
      <c r="C1544" s="1" t="n">
        <v>1541</v>
      </c>
      <c r="D1544" s="1" t="n">
        <v>47101</v>
      </c>
      <c r="E1544" s="114" t="s">
        <v>2680</v>
      </c>
      <c r="F1544" s="162" t="n">
        <v>28600000</v>
      </c>
      <c r="G1544" s="114" t="s">
        <v>259</v>
      </c>
      <c r="H1544" s="163" t="n">
        <v>100</v>
      </c>
      <c r="I1544" s="162"/>
      <c r="L1544" s="0"/>
      <c r="N1544" s="0"/>
      <c r="T1544" s="162" t="n">
        <f aca="false">SUM(H1544:S1544)</f>
        <v>100</v>
      </c>
      <c r="U1544" s="164" t="str">
        <f aca="false">CONCATENATE(D1544,G1544)</f>
        <v>47101GESTÃO ADMINISTRATIVA MELHORADA</v>
      </c>
      <c r="V1544" s="162" t="str">
        <f aca="false">VLOOKUP(U1544,PRODUTOS!N:O,2,0)</f>
        <v>GESTÃO ADMINISTRATIVA MELHORADA</v>
      </c>
      <c r="W1544" s="162" t="str">
        <f aca="false">VLOOKUP(U1544,PRODUTOS!N:Q,3,0)</f>
        <v>PERCENTAGEM</v>
      </c>
      <c r="X1544" s="162" t="n">
        <f aca="false">VLOOKUP(U1544,PRODUTOS!N:Q,4,0)</f>
        <v>50</v>
      </c>
      <c r="Y1544" s="165" t="n">
        <f aca="false">X1544/T1544</f>
        <v>0.5</v>
      </c>
      <c r="Z1544" s="162"/>
      <c r="AA1544" s="162"/>
      <c r="AB1544" s="162"/>
    </row>
    <row r="1545" customFormat="false" ht="15" hidden="false" customHeight="false" outlineLevel="0" collapsed="false">
      <c r="A1545" s="43" t="n">
        <v>25</v>
      </c>
      <c r="B1545" s="1" t="s">
        <v>2743</v>
      </c>
      <c r="C1545" s="1" t="n">
        <v>1567</v>
      </c>
      <c r="D1545" s="1" t="n">
        <v>48101</v>
      </c>
      <c r="E1545" s="114" t="s">
        <v>2744</v>
      </c>
      <c r="F1545" s="162" t="n">
        <v>11000000</v>
      </c>
      <c r="G1545" s="114" t="s">
        <v>2745</v>
      </c>
      <c r="H1545" s="166"/>
      <c r="I1545" s="162"/>
      <c r="L1545" s="0"/>
      <c r="M1545" s="114" t="n">
        <v>80</v>
      </c>
      <c r="N1545" s="0" t="n">
        <v>180</v>
      </c>
      <c r="O1545" s="114" t="n">
        <v>110</v>
      </c>
      <c r="P1545" s="114" t="n">
        <v>170</v>
      </c>
      <c r="T1545" s="162" t="n">
        <f aca="false">SUM(H1545:S1545)</f>
        <v>540</v>
      </c>
      <c r="U1545" s="164" t="str">
        <f aca="false">CONCATENATE(D1545,G1545)</f>
        <v>48101CAPACITAÇÃO E/OU QUALIFICAÇÃO PARA JOVENS CONTEXTUALIZADOS PARA O SEMIÁRIDO</v>
      </c>
      <c r="V1545" s="162" t="str">
        <f aca="false">VLOOKUP(U1545,PRODUTOS!N:O,2,0)</f>
        <v>CAPACITAÇÃO E/OU QUALIFICAÇÃO PARA JOVENS CONTEXTUALIZADOS PARA O SEMIÁRIDO</v>
      </c>
      <c r="W1545" s="162" t="str">
        <f aca="false">VLOOKUP(U1545,PRODUTOS!N:Q,3,0)</f>
        <v>UNIDADE</v>
      </c>
      <c r="X1545" s="162" t="n">
        <f aca="false">VLOOKUP(U1545,PRODUTOS!N:Q,4,0)</f>
        <v>170</v>
      </c>
      <c r="Y1545" s="165" t="n">
        <f aca="false">X1545/T1545</f>
        <v>0.314814814814815</v>
      </c>
      <c r="Z1545" s="162"/>
      <c r="AA1545" s="162"/>
      <c r="AB1545" s="162"/>
    </row>
    <row r="1546" customFormat="false" ht="15" hidden="false" customHeight="false" outlineLevel="0" collapsed="false">
      <c r="A1546" s="43" t="n">
        <v>25</v>
      </c>
      <c r="B1546" s="1" t="s">
        <v>2743</v>
      </c>
      <c r="C1546" s="1" t="n">
        <v>1567</v>
      </c>
      <c r="D1546" s="1" t="n">
        <v>48101</v>
      </c>
      <c r="E1546" s="114" t="s">
        <v>2744</v>
      </c>
      <c r="F1546" s="162" t="n">
        <v>11000000</v>
      </c>
      <c r="G1546" s="114" t="s">
        <v>2747</v>
      </c>
      <c r="H1546" s="166"/>
      <c r="I1546" s="162"/>
      <c r="L1546" s="0"/>
      <c r="M1546" s="114" t="n">
        <v>50</v>
      </c>
      <c r="N1546" s="0" t="n">
        <v>70</v>
      </c>
      <c r="O1546" s="114" t="n">
        <v>50</v>
      </c>
      <c r="P1546" s="114" t="n">
        <v>65</v>
      </c>
      <c r="T1546" s="162" t="n">
        <f aca="false">SUM(H1546:S1546)</f>
        <v>235</v>
      </c>
      <c r="U1546" s="164" t="str">
        <f aca="false">CONCATENATE(D1546,G1546)</f>
        <v>48101CAPACITAÇÃO PARA EMPREENDEDORISMO VOLTADO PARA REGIÃO SEMIÁRIDO</v>
      </c>
      <c r="V1546" s="162" t="str">
        <f aca="false">VLOOKUP(U1546,PRODUTOS!N:O,2,0)</f>
        <v>CAPACITAÇÃO PARA EMPREENDEDORISMO VOLTADO PARA REGIÃO SEMIÁRIDO</v>
      </c>
      <c r="W1546" s="162" t="str">
        <f aca="false">VLOOKUP(U1546,PRODUTOS!N:Q,3,0)</f>
        <v>CAPACITAÇÃO</v>
      </c>
      <c r="X1546" s="162" t="n">
        <f aca="false">VLOOKUP(U1546,PRODUTOS!N:Q,4,0)</f>
        <v>80</v>
      </c>
      <c r="Y1546" s="165" t="n">
        <f aca="false">X1546/T1546</f>
        <v>0.340425531914894</v>
      </c>
      <c r="Z1546" s="162"/>
      <c r="AA1546" s="162"/>
      <c r="AB1546" s="162"/>
    </row>
    <row r="1547" customFormat="false" ht="15" hidden="false" customHeight="false" outlineLevel="0" collapsed="false">
      <c r="A1547" s="43" t="n">
        <v>26</v>
      </c>
      <c r="B1547" s="1" t="s">
        <v>2760</v>
      </c>
      <c r="C1547" s="1" t="n">
        <v>1643</v>
      </c>
      <c r="D1547" s="1" t="n">
        <v>48101</v>
      </c>
      <c r="E1547" s="114" t="s">
        <v>2744</v>
      </c>
      <c r="F1547" s="162" t="n">
        <v>123400000</v>
      </c>
      <c r="G1547" s="114" t="s">
        <v>2761</v>
      </c>
      <c r="H1547" s="166"/>
      <c r="I1547" s="162"/>
      <c r="J1547" s="114" t="n">
        <v>300</v>
      </c>
      <c r="K1547" s="114" t="n">
        <v>300</v>
      </c>
      <c r="L1547" s="0" t="n">
        <v>400</v>
      </c>
      <c r="N1547" s="0"/>
      <c r="T1547" s="162" t="n">
        <f aca="false">SUM(H1547:S1547)</f>
        <v>1000</v>
      </c>
      <c r="U1547" s="164" t="str">
        <f aca="false">CONCATENATE(D1547,G1547)</f>
        <v>48101ATENDIMENTO AOS PCD"S</v>
      </c>
      <c r="V1547" s="162" t="str">
        <f aca="false">VLOOKUP(U1547,PRODUTOS!N:O,2,0)</f>
        <v>ATENDIMENTO AOS PCD"S</v>
      </c>
      <c r="W1547" s="162" t="str">
        <f aca="false">VLOOKUP(U1547,PRODUTOS!N:Q,3,0)</f>
        <v>PESSOAS</v>
      </c>
      <c r="X1547" s="162" t="n">
        <f aca="false">VLOOKUP(U1547,PRODUTOS!N:Q,4,0)</f>
        <v>250</v>
      </c>
      <c r="Y1547" s="165" t="n">
        <f aca="false">X1547/T1547</f>
        <v>0.25</v>
      </c>
      <c r="Z1547" s="162"/>
      <c r="AA1547" s="162"/>
      <c r="AB1547" s="162"/>
    </row>
    <row r="1548" customFormat="false" ht="15" hidden="false" customHeight="false" outlineLevel="0" collapsed="false">
      <c r="A1548" s="43" t="n">
        <v>26</v>
      </c>
      <c r="B1548" s="1" t="s">
        <v>1501</v>
      </c>
      <c r="C1548" s="1" t="n">
        <v>1630</v>
      </c>
      <c r="D1548" s="1" t="n">
        <v>48101</v>
      </c>
      <c r="E1548" s="114" t="s">
        <v>2744</v>
      </c>
      <c r="F1548" s="162" t="n">
        <v>2200000</v>
      </c>
      <c r="G1548" s="114" t="s">
        <v>2752</v>
      </c>
      <c r="H1548" s="163" t="n">
        <v>300</v>
      </c>
      <c r="I1548" s="162"/>
      <c r="L1548" s="0"/>
      <c r="N1548" s="0"/>
      <c r="T1548" s="162" t="n">
        <f aca="false">SUM(H1548:S1548)</f>
        <v>300</v>
      </c>
      <c r="U1548" s="164" t="str">
        <f aca="false">CONCATENATE(D1548,G1548)</f>
        <v>48101CAPACITAÇÃO E ESTRUTURAÇÃO DOS CONSELHOS ESTADUAL E DE ECONOMIA SOLIDÁRIA.</v>
      </c>
      <c r="V1548" s="162" t="str">
        <f aca="false">VLOOKUP(U1548,PRODUTOS!N:O,2,0)</f>
        <v>CAPACITAÇÃO E ESTRUTURAÇÃO DOS CONSELHOS ESTADUAL E DE ECONOMIA SOLIDÁRIA.</v>
      </c>
      <c r="W1548" s="162" t="str">
        <f aca="false">VLOOKUP(U1548,PRODUTOS!N:Q,3,0)</f>
        <v>PESSOAS</v>
      </c>
      <c r="X1548" s="162" t="n">
        <f aca="false">VLOOKUP(U1548,PRODUTOS!N:Q,4,0)</f>
        <v>100</v>
      </c>
      <c r="Y1548" s="165" t="n">
        <f aca="false">X1548/T1548</f>
        <v>0.333333333333333</v>
      </c>
      <c r="Z1548" s="162"/>
      <c r="AA1548" s="162"/>
      <c r="AB1548" s="162"/>
    </row>
    <row r="1549" customFormat="false" ht="15" hidden="false" customHeight="false" outlineLevel="0" collapsed="false">
      <c r="A1549" s="43" t="n">
        <v>26</v>
      </c>
      <c r="B1549" s="1" t="s">
        <v>2760</v>
      </c>
      <c r="C1549" s="1" t="n">
        <v>1643</v>
      </c>
      <c r="D1549" s="1" t="n">
        <v>48101</v>
      </c>
      <c r="E1549" s="114" t="s">
        <v>2744</v>
      </c>
      <c r="F1549" s="162" t="n">
        <v>123400000</v>
      </c>
      <c r="G1549" s="114" t="s">
        <v>2763</v>
      </c>
      <c r="H1549" s="166"/>
      <c r="I1549" s="162" t="n">
        <v>150</v>
      </c>
      <c r="J1549" s="114" t="n">
        <v>150</v>
      </c>
      <c r="L1549" s="0" t="n">
        <v>300</v>
      </c>
      <c r="N1549" s="0"/>
      <c r="T1549" s="162" t="n">
        <f aca="false">SUM(H1549:S1549)</f>
        <v>600</v>
      </c>
      <c r="U1549" s="164" t="str">
        <f aca="false">CONCATENATE(D1549,G1549)</f>
        <v>48101CAPACITAÇÃO PARA EMPREENDEDORISMO</v>
      </c>
      <c r="V1549" s="162" t="str">
        <f aca="false">VLOOKUP(U1549,PRODUTOS!N:O,2,0)</f>
        <v>CAPACITAÇÃO PARA EMPREENDEDORISMO</v>
      </c>
      <c r="W1549" s="162" t="str">
        <f aca="false">VLOOKUP(U1549,PRODUTOS!N:Q,3,0)</f>
        <v>PESSOAS</v>
      </c>
      <c r="X1549" s="162" t="n">
        <f aca="false">VLOOKUP(U1549,PRODUTOS!N:Q,4,0)</f>
        <v>200</v>
      </c>
      <c r="Y1549" s="165" t="n">
        <f aca="false">X1549/T1549</f>
        <v>0.333333333333333</v>
      </c>
      <c r="Z1549" s="162"/>
      <c r="AA1549" s="162"/>
      <c r="AB1549" s="162"/>
    </row>
    <row r="1550" customFormat="false" ht="15" hidden="false" customHeight="false" outlineLevel="0" collapsed="false">
      <c r="A1550" s="43" t="n">
        <v>26</v>
      </c>
      <c r="B1550" s="1" t="s">
        <v>1501</v>
      </c>
      <c r="C1550" s="1" t="n">
        <v>1630</v>
      </c>
      <c r="D1550" s="1" t="n">
        <v>48101</v>
      </c>
      <c r="E1550" s="114" t="s">
        <v>2744</v>
      </c>
      <c r="F1550" s="162" t="n">
        <v>2200000</v>
      </c>
      <c r="G1550" s="114" t="s">
        <v>2754</v>
      </c>
      <c r="H1550" s="163" t="n">
        <v>1000</v>
      </c>
      <c r="I1550" s="162"/>
      <c r="L1550" s="0"/>
      <c r="N1550" s="0"/>
      <c r="T1550" s="162" t="n">
        <f aca="false">SUM(H1550:S1550)</f>
        <v>1000</v>
      </c>
      <c r="U1550" s="164" t="str">
        <f aca="false">CONCATENATE(D1550,G1550)</f>
        <v>48101COMISSÕES MUNICIPAIS DE EMPREGO INSTITUÍDAS</v>
      </c>
      <c r="V1550" s="162" t="str">
        <f aca="false">VLOOKUP(U1550,PRODUTOS!N:O,2,0)</f>
        <v>COMISSÕES MUNICIPAIS DE EMPREGO INSTITUÍDAS</v>
      </c>
      <c r="W1550" s="162" t="str">
        <f aca="false">VLOOKUP(U1550,PRODUTOS!N:Q,3,0)</f>
        <v>ATENDIMENTOS</v>
      </c>
      <c r="X1550" s="162" t="n">
        <f aca="false">VLOOKUP(U1550,PRODUTOS!N:Q,4,0)</f>
        <v>300</v>
      </c>
      <c r="Y1550" s="165" t="n">
        <f aca="false">X1550/T1550</f>
        <v>0.3</v>
      </c>
      <c r="Z1550" s="162"/>
      <c r="AA1550" s="162"/>
      <c r="AB1550" s="162"/>
    </row>
    <row r="1551" customFormat="false" ht="15" hidden="false" customHeight="false" outlineLevel="0" collapsed="false">
      <c r="A1551" s="43" t="n">
        <v>26</v>
      </c>
      <c r="B1551" s="1" t="s">
        <v>2749</v>
      </c>
      <c r="C1551" s="1" t="n">
        <v>1608</v>
      </c>
      <c r="D1551" s="1" t="n">
        <v>48101</v>
      </c>
      <c r="E1551" s="114" t="s">
        <v>2744</v>
      </c>
      <c r="F1551" s="162" t="n">
        <v>4400000</v>
      </c>
      <c r="G1551" s="114" t="s">
        <v>2750</v>
      </c>
      <c r="H1551" s="166"/>
      <c r="I1551" s="162" t="n">
        <v>10000</v>
      </c>
      <c r="J1551" s="114" t="n">
        <v>5000</v>
      </c>
      <c r="L1551" s="0" t="n">
        <v>30000</v>
      </c>
      <c r="M1551" s="114" t="n">
        <v>5000</v>
      </c>
      <c r="N1551" s="0" t="n">
        <v>5000</v>
      </c>
      <c r="O1551" s="114" t="n">
        <v>5000</v>
      </c>
      <c r="P1551" s="114" t="n">
        <v>5000</v>
      </c>
      <c r="T1551" s="162" t="n">
        <f aca="false">SUM(H1551:S1551)</f>
        <v>65000</v>
      </c>
      <c r="U1551" s="164" t="str">
        <f aca="false">CONCATENATE(D1551,G1551)</f>
        <v>48101INTERMEDIAÇAO DE TRABALHADDORES MERCADO TRABALHO</v>
      </c>
      <c r="V1551" s="162" t="str">
        <f aca="false">VLOOKUP(U1551,PRODUTOS!N:O,2,0)</f>
        <v>INTERMEDIAÇAO DE TRABALHADDORES MERCADO TRABALHO</v>
      </c>
      <c r="W1551" s="162" t="str">
        <f aca="false">VLOOKUP(U1551,PRODUTOS!N:Q,3,0)</f>
        <v>PESSOAS</v>
      </c>
      <c r="X1551" s="162" t="n">
        <f aca="false">VLOOKUP(U1551,PRODUTOS!N:Q,4,0)</f>
        <v>20000</v>
      </c>
      <c r="Y1551" s="165" t="n">
        <f aca="false">X1551/T1551</f>
        <v>0.307692307692308</v>
      </c>
      <c r="Z1551" s="162"/>
      <c r="AA1551" s="162"/>
      <c r="AB1551" s="162"/>
    </row>
    <row r="1552" customFormat="false" ht="15" hidden="false" customHeight="false" outlineLevel="0" collapsed="false">
      <c r="A1552" s="43" t="n">
        <v>26</v>
      </c>
      <c r="B1552" s="1" t="s">
        <v>2756</v>
      </c>
      <c r="C1552" s="1" t="n">
        <v>1642</v>
      </c>
      <c r="D1552" s="1" t="n">
        <v>48101</v>
      </c>
      <c r="E1552" s="114" t="s">
        <v>2744</v>
      </c>
      <c r="F1552" s="162" t="n">
        <v>3300000</v>
      </c>
      <c r="G1552" s="114" t="s">
        <v>2757</v>
      </c>
      <c r="H1552" s="163" t="n">
        <v>120000</v>
      </c>
      <c r="I1552" s="162"/>
      <c r="L1552" s="0"/>
      <c r="N1552" s="0"/>
      <c r="T1552" s="162" t="n">
        <f aca="false">SUM(H1552:S1552)</f>
        <v>120000</v>
      </c>
      <c r="U1552" s="164" t="str">
        <f aca="false">CONCATENATE(D1552,G1552)</f>
        <v>48101MANUTENÇÃO DO SEGURO-DESEMPREGO - BENEFICIADOS</v>
      </c>
      <c r="V1552" s="162" t="str">
        <f aca="false">VLOOKUP(U1552,PRODUTOS!N:O,2,0)</f>
        <v>MANUTENÇÃO DO SEGURO-DESEMPREGO - BENEFICIADOS</v>
      </c>
      <c r="W1552" s="162" t="str">
        <f aca="false">VLOOKUP(U1552,PRODUTOS!N:Q,3,0)</f>
        <v>PESSOAS</v>
      </c>
      <c r="X1552" s="162" t="n">
        <f aca="false">VLOOKUP(U1552,PRODUTOS!N:Q,4,0)</f>
        <v>300</v>
      </c>
      <c r="Y1552" s="165" t="n">
        <f aca="false">X1552/T1552</f>
        <v>0.0025</v>
      </c>
      <c r="Z1552" s="162"/>
      <c r="AA1552" s="162"/>
      <c r="AB1552" s="162"/>
    </row>
    <row r="1553" customFormat="false" ht="15" hidden="false" customHeight="false" outlineLevel="0" collapsed="false">
      <c r="A1553" s="43" t="n">
        <v>26</v>
      </c>
      <c r="B1553" s="1" t="s">
        <v>2760</v>
      </c>
      <c r="C1553" s="1" t="n">
        <v>1643</v>
      </c>
      <c r="D1553" s="1" t="n">
        <v>48101</v>
      </c>
      <c r="E1553" s="114" t="s">
        <v>2744</v>
      </c>
      <c r="F1553" s="162" t="n">
        <v>123400000</v>
      </c>
      <c r="G1553" s="114" t="s">
        <v>2764</v>
      </c>
      <c r="H1553" s="166"/>
      <c r="I1553" s="162"/>
      <c r="L1553" s="0"/>
      <c r="M1553" s="114" t="n">
        <v>750</v>
      </c>
      <c r="N1553" s="0" t="n">
        <v>750</v>
      </c>
      <c r="O1553" s="114" t="n">
        <v>750</v>
      </c>
      <c r="P1553" s="114" t="n">
        <v>750</v>
      </c>
      <c r="T1553" s="162" t="n">
        <f aca="false">SUM(H1553:S1553)</f>
        <v>3000</v>
      </c>
      <c r="U1553" s="164" t="str">
        <f aca="false">CONCATENATE(D1553,G1553)</f>
        <v>48101ORIENTAÇÃO PARA LEGALIZAÇÃO DE PEQUENOS NEGÓCIOS VIVA SEMIÁRIDO</v>
      </c>
      <c r="V1553" s="162" t="str">
        <f aca="false">VLOOKUP(U1553,PRODUTOS!N:O,2,0)</f>
        <v>ORIENTAÇÃO PARA LEGALIZAÇÃO DE PEQUENOS NEGÓCIOS VIVA SEMIÁRIDO</v>
      </c>
      <c r="W1553" s="162" t="str">
        <f aca="false">VLOOKUP(U1553,PRODUTOS!N:Q,3,0)</f>
        <v>JOVEM</v>
      </c>
      <c r="X1553" s="162" t="n">
        <f aca="false">VLOOKUP(U1553,PRODUTOS!N:Q,4,0)</f>
        <v>100</v>
      </c>
      <c r="Y1553" s="165" t="n">
        <f aca="false">X1553/T1553</f>
        <v>0.0333333333333333</v>
      </c>
      <c r="Z1553" s="162"/>
      <c r="AA1553" s="162"/>
      <c r="AB1553" s="162"/>
    </row>
    <row r="1554" customFormat="false" ht="15" hidden="false" customHeight="false" outlineLevel="0" collapsed="false">
      <c r="A1554" s="43" t="n">
        <v>26</v>
      </c>
      <c r="B1554" s="1" t="s">
        <v>2760</v>
      </c>
      <c r="C1554" s="1" t="n">
        <v>1643</v>
      </c>
      <c r="D1554" s="1" t="n">
        <v>48101</v>
      </c>
      <c r="E1554" s="114" t="s">
        <v>2744</v>
      </c>
      <c r="F1554" s="162" t="n">
        <v>123400000</v>
      </c>
      <c r="G1554" s="114" t="s">
        <v>2765</v>
      </c>
      <c r="H1554" s="166"/>
      <c r="I1554" s="162" t="n">
        <v>200</v>
      </c>
      <c r="L1554" s="0" t="n">
        <v>200</v>
      </c>
      <c r="N1554" s="0"/>
      <c r="T1554" s="162" t="n">
        <f aca="false">SUM(H1554:S1554)</f>
        <v>400</v>
      </c>
      <c r="U1554" s="164" t="str">
        <f aca="false">CONCATENATE(D1554,G1554)</f>
        <v>48101PIAUÍ AUTÔNOMO</v>
      </c>
      <c r="V1554" s="162" t="str">
        <f aca="false">VLOOKUP(U1554,PRODUTOS!N:O,2,0)</f>
        <v>PIAUÍ AUTÔNOMO</v>
      </c>
      <c r="W1554" s="162" t="str">
        <f aca="false">VLOOKUP(U1554,PRODUTOS!N:Q,3,0)</f>
        <v>PESSOAS</v>
      </c>
      <c r="X1554" s="162" t="n">
        <f aca="false">VLOOKUP(U1554,PRODUTOS!N:Q,4,0)</f>
        <v>50</v>
      </c>
      <c r="Y1554" s="165" t="n">
        <f aca="false">X1554/T1554</f>
        <v>0.125</v>
      </c>
      <c r="Z1554" s="162"/>
      <c r="AA1554" s="162"/>
      <c r="AB1554" s="162"/>
    </row>
    <row r="1555" customFormat="false" ht="15" hidden="false" customHeight="false" outlineLevel="0" collapsed="false">
      <c r="A1555" s="43" t="n">
        <v>26</v>
      </c>
      <c r="B1555" s="1" t="s">
        <v>2760</v>
      </c>
      <c r="C1555" s="1" t="n">
        <v>1643</v>
      </c>
      <c r="D1555" s="1" t="n">
        <v>48101</v>
      </c>
      <c r="E1555" s="114" t="s">
        <v>2744</v>
      </c>
      <c r="F1555" s="162" t="n">
        <v>123400000</v>
      </c>
      <c r="G1555" s="114" t="s">
        <v>2766</v>
      </c>
      <c r="H1555" s="166"/>
      <c r="I1555" s="162" t="n">
        <v>2000</v>
      </c>
      <c r="J1555" s="114" t="n">
        <v>2000</v>
      </c>
      <c r="L1555" s="0" t="n">
        <v>8000</v>
      </c>
      <c r="N1555" s="0" t="n">
        <v>2000</v>
      </c>
      <c r="O1555" s="114" t="n">
        <v>2000</v>
      </c>
      <c r="P1555" s="114" t="n">
        <v>2000</v>
      </c>
      <c r="T1555" s="162" t="n">
        <f aca="false">SUM(H1555:S1555)</f>
        <v>18000</v>
      </c>
      <c r="U1555" s="164" t="str">
        <f aca="false">CONCATENATE(D1555,G1555)</f>
        <v>48101QUALIFICAÇÃO E CAPACITAÇÃO PROFISSIONAL - A PARTIR DE 16 ANOS PLANTEQ</v>
      </c>
      <c r="V1555" s="162" t="str">
        <f aca="false">VLOOKUP(U1555,PRODUTOS!N:O,2,0)</f>
        <v>QUALIFICAÇÃO E CAPACITAÇÃO PROFISSIONAL - A PARTIR DE 16 ANOS PLANTEQ</v>
      </c>
      <c r="W1555" s="162" t="str">
        <f aca="false">VLOOKUP(U1555,PRODUTOS!N:Q,3,0)</f>
        <v>PESSOAS</v>
      </c>
      <c r="X1555" s="162" t="n">
        <f aca="false">VLOOKUP(U1555,PRODUTOS!N:Q,4,0)</f>
        <v>100</v>
      </c>
      <c r="Y1555" s="165" t="n">
        <f aca="false">X1555/T1555</f>
        <v>0.00555555555555556</v>
      </c>
      <c r="Z1555" s="162"/>
      <c r="AA1555" s="162"/>
      <c r="AB1555" s="162"/>
    </row>
    <row r="1556" customFormat="false" ht="15" hidden="false" customHeight="false" outlineLevel="0" collapsed="false">
      <c r="A1556" s="43" t="n">
        <v>26</v>
      </c>
      <c r="B1556" s="1" t="s">
        <v>2769</v>
      </c>
      <c r="C1556" s="1" t="n">
        <v>1552</v>
      </c>
      <c r="D1556" s="1" t="n">
        <v>48101</v>
      </c>
      <c r="E1556" s="114" t="s">
        <v>2744</v>
      </c>
      <c r="F1556" s="162" t="n">
        <v>1500000</v>
      </c>
      <c r="G1556" s="114" t="s">
        <v>344</v>
      </c>
      <c r="H1556" s="163" t="n">
        <v>96</v>
      </c>
      <c r="I1556" s="162"/>
      <c r="L1556" s="0"/>
      <c r="N1556" s="0"/>
      <c r="T1556" s="162" t="n">
        <f aca="false">SUM(H1556:S1556)</f>
        <v>96</v>
      </c>
      <c r="U1556" s="164" t="str">
        <f aca="false">CONCATENATE(D1556,G1556)</f>
        <v>48101APOIO AO EMPREENDEDORISMO (FEIRAS, SEMINARIOS, PALESTRAS)</v>
      </c>
      <c r="V1556" s="162" t="e">
        <f aca="false">VLOOKUP(U1556,PRODUTOS!N:O,2,0)</f>
        <v>#N/A</v>
      </c>
      <c r="W1556" s="162" t="e">
        <f aca="false">VLOOKUP(U1556,PRODUTOS!N:Q,3,0)</f>
        <v>#N/A</v>
      </c>
      <c r="X1556" s="162" t="e">
        <f aca="false">VLOOKUP(U1556,PRODUTOS!N:Q,4,0)</f>
        <v>#N/A</v>
      </c>
      <c r="Y1556" s="165" t="e">
        <f aca="false">X1556/T1556</f>
        <v>#N/A</v>
      </c>
      <c r="Z1556" s="162"/>
      <c r="AA1556" s="162"/>
      <c r="AB1556" s="162"/>
    </row>
    <row r="1557" customFormat="false" ht="15" hidden="false" customHeight="false" outlineLevel="0" collapsed="false">
      <c r="A1557" s="43" t="n">
        <v>26</v>
      </c>
      <c r="B1557" s="1" t="s">
        <v>2769</v>
      </c>
      <c r="C1557" s="1" t="n">
        <v>1552</v>
      </c>
      <c r="D1557" s="1" t="n">
        <v>48101</v>
      </c>
      <c r="E1557" s="114" t="s">
        <v>2744</v>
      </c>
      <c r="F1557" s="162" t="n">
        <v>1500000</v>
      </c>
      <c r="G1557" s="114" t="s">
        <v>348</v>
      </c>
      <c r="H1557" s="163" t="n">
        <v>96</v>
      </c>
      <c r="I1557" s="162"/>
      <c r="L1557" s="0"/>
      <c r="N1557" s="0"/>
      <c r="T1557" s="162" t="n">
        <f aca="false">SUM(H1557:S1557)</f>
        <v>96</v>
      </c>
      <c r="U1557" s="164" t="str">
        <f aca="false">CONCATENATE(D1557,G1557)</f>
        <v>48101QUALIFICAÇÕES PROFISSIONAIS REALIZADAS</v>
      </c>
      <c r="V1557" s="162" t="e">
        <f aca="false">VLOOKUP(U1557,PRODUTOS!N:O,2,0)</f>
        <v>#N/A</v>
      </c>
      <c r="W1557" s="162" t="e">
        <f aca="false">VLOOKUP(U1557,PRODUTOS!N:Q,3,0)</f>
        <v>#N/A</v>
      </c>
      <c r="X1557" s="162" t="e">
        <f aca="false">VLOOKUP(U1557,PRODUTOS!N:Q,4,0)</f>
        <v>#N/A</v>
      </c>
      <c r="Y1557" s="165" t="e">
        <f aca="false">X1557/T1557</f>
        <v>#N/A</v>
      </c>
      <c r="Z1557" s="162"/>
      <c r="AA1557" s="162"/>
      <c r="AB1557" s="162"/>
    </row>
    <row r="1558" customFormat="false" ht="15" hidden="false" customHeight="false" outlineLevel="0" collapsed="false">
      <c r="A1558" s="43" t="n">
        <v>26</v>
      </c>
      <c r="B1558" s="1" t="s">
        <v>2769</v>
      </c>
      <c r="C1558" s="1" t="n">
        <v>1552</v>
      </c>
      <c r="D1558" s="1" t="n">
        <v>48101</v>
      </c>
      <c r="E1558" s="114" t="s">
        <v>2744</v>
      </c>
      <c r="F1558" s="162" t="n">
        <v>1500000</v>
      </c>
      <c r="G1558" s="114" t="s">
        <v>346</v>
      </c>
      <c r="H1558" s="163" t="n">
        <v>2000</v>
      </c>
      <c r="I1558" s="162"/>
      <c r="L1558" s="0"/>
      <c r="N1558" s="0"/>
      <c r="T1558" s="162" t="n">
        <f aca="false">SUM(H1558:S1558)</f>
        <v>2000</v>
      </c>
      <c r="U1558" s="164" t="str">
        <f aca="false">CONCATENATE(D1558,G1558)</f>
        <v>48101FOMENTO A GRUPOS JUNEVIS DE EMPREENDEDORISMO</v>
      </c>
      <c r="V1558" s="162" t="e">
        <f aca="false">VLOOKUP(U1558,PRODUTOS!N:O,2,0)</f>
        <v>#N/A</v>
      </c>
      <c r="W1558" s="162" t="e">
        <f aca="false">VLOOKUP(U1558,PRODUTOS!N:Q,3,0)</f>
        <v>#N/A</v>
      </c>
      <c r="X1558" s="162" t="e">
        <f aca="false">VLOOKUP(U1558,PRODUTOS!N:Q,4,0)</f>
        <v>#N/A</v>
      </c>
      <c r="Y1558" s="165" t="e">
        <f aca="false">X1558/T1558</f>
        <v>#N/A</v>
      </c>
      <c r="Z1558" s="162"/>
      <c r="AA1558" s="162"/>
      <c r="AB1558" s="162"/>
    </row>
    <row r="1559" customFormat="false" ht="15" hidden="false" customHeight="false" outlineLevel="0" collapsed="false">
      <c r="A1559" s="43" t="n">
        <v>26</v>
      </c>
      <c r="B1559" s="1" t="s">
        <v>2769</v>
      </c>
      <c r="C1559" s="1" t="n">
        <v>1552</v>
      </c>
      <c r="D1559" s="1" t="n">
        <v>48101</v>
      </c>
      <c r="E1559" s="114" t="s">
        <v>2744</v>
      </c>
      <c r="F1559" s="162" t="n">
        <v>1500000</v>
      </c>
      <c r="G1559" s="114" t="s">
        <v>347</v>
      </c>
      <c r="H1559" s="163" t="n">
        <v>20000</v>
      </c>
      <c r="I1559" s="162"/>
      <c r="L1559" s="0"/>
      <c r="N1559" s="0"/>
      <c r="T1559" s="162" t="n">
        <f aca="false">SUM(H1559:S1559)</f>
        <v>20000</v>
      </c>
      <c r="U1559" s="164" t="str">
        <f aca="false">CONCATENATE(D1559,G1559)</f>
        <v>48101JOVENS QUALIFICADOS PROFISSIONALMENTE</v>
      </c>
      <c r="V1559" s="162" t="e">
        <f aca="false">VLOOKUP(U1559,PRODUTOS!N:O,2,0)</f>
        <v>#N/A</v>
      </c>
      <c r="W1559" s="162" t="e">
        <f aca="false">VLOOKUP(U1559,PRODUTOS!N:Q,3,0)</f>
        <v>#N/A</v>
      </c>
      <c r="X1559" s="162" t="e">
        <f aca="false">VLOOKUP(U1559,PRODUTOS!N:Q,4,0)</f>
        <v>#N/A</v>
      </c>
      <c r="Y1559" s="165" t="e">
        <f aca="false">X1559/T1559</f>
        <v>#N/A</v>
      </c>
      <c r="Z1559" s="162"/>
      <c r="AA1559" s="162"/>
      <c r="AB1559" s="162"/>
    </row>
    <row r="1560" customFormat="false" ht="15" hidden="false" customHeight="false" outlineLevel="0" collapsed="false">
      <c r="A1560" s="43" t="n">
        <v>26</v>
      </c>
      <c r="B1560" s="1" t="s">
        <v>2760</v>
      </c>
      <c r="C1560" s="1" t="n">
        <v>1643</v>
      </c>
      <c r="D1560" s="1" t="n">
        <v>48101</v>
      </c>
      <c r="E1560" s="114" t="s">
        <v>2744</v>
      </c>
      <c r="F1560" s="162" t="n">
        <v>123400000</v>
      </c>
      <c r="G1560" s="114" t="s">
        <v>3760</v>
      </c>
      <c r="H1560" s="166"/>
      <c r="I1560" s="162"/>
      <c r="L1560" s="0" t="n">
        <v>12000</v>
      </c>
      <c r="N1560" s="0" t="n">
        <v>5000</v>
      </c>
      <c r="O1560" s="114" t="n">
        <v>5000</v>
      </c>
      <c r="P1560" s="114" t="n">
        <v>5000</v>
      </c>
      <c r="Q1560" s="114" t="n">
        <v>5000</v>
      </c>
      <c r="T1560" s="162" t="n">
        <f aca="false">SUM(H1560:S1560)</f>
        <v>32000</v>
      </c>
      <c r="U1560" s="164" t="str">
        <f aca="false">CONCATENATE(D1560,G1560)</f>
        <v>48101CAPACITAÇÃO DE JOVENS ENTRE 18 A 29 ANOS - PROJOVEM TRABALHADOR</v>
      </c>
      <c r="V1560" s="162" t="e">
        <f aca="false">VLOOKUP(U1560,PRODUTOS!N:O,2,0)</f>
        <v>#N/A</v>
      </c>
      <c r="W1560" s="162" t="e">
        <f aca="false">VLOOKUP(U1560,PRODUTOS!N:Q,3,0)</f>
        <v>#N/A</v>
      </c>
      <c r="X1560" s="162" t="e">
        <f aca="false">VLOOKUP(U1560,PRODUTOS!N:Q,4,0)</f>
        <v>#N/A</v>
      </c>
      <c r="Y1560" s="165" t="e">
        <f aca="false">X1560/T1560</f>
        <v>#N/A</v>
      </c>
      <c r="Z1560" s="162"/>
      <c r="AA1560" s="162"/>
      <c r="AB1560" s="162"/>
    </row>
    <row r="1561" customFormat="false" ht="15" hidden="false" customHeight="false" outlineLevel="0" collapsed="false">
      <c r="A1561" s="43" t="n">
        <v>26</v>
      </c>
      <c r="B1561" s="1" t="s">
        <v>2760</v>
      </c>
      <c r="C1561" s="1" t="n">
        <v>1643</v>
      </c>
      <c r="D1561" s="1" t="n">
        <v>48101</v>
      </c>
      <c r="E1561" s="114" t="s">
        <v>2744</v>
      </c>
      <c r="F1561" s="162" t="n">
        <v>123400000</v>
      </c>
      <c r="G1561" s="114" t="s">
        <v>2767</v>
      </c>
      <c r="H1561" s="166"/>
      <c r="I1561" s="162" t="n">
        <v>3000</v>
      </c>
      <c r="J1561" s="114" t="n">
        <v>3000</v>
      </c>
      <c r="L1561" s="0"/>
      <c r="N1561" s="0"/>
      <c r="T1561" s="162" t="n">
        <f aca="false">SUM(H1561:S1561)</f>
        <v>6000</v>
      </c>
      <c r="U1561" s="164" t="str">
        <f aca="false">CONCATENATE(D1561,G1561)</f>
        <v>48101QUALIFICAÇÃO E CAPACITAÇÃO PROFISSIONAL - A PARTIR DE 16 ANOS QUALIFICA PIAUÍ </v>
      </c>
      <c r="V1561" s="162" t="str">
        <f aca="false">VLOOKUP(U1561,PRODUTOS!N:O,2,0)</f>
        <v>QUALIFICAÇÃO E CAPACITAÇÃO PROFISSIONAL - A PARTIR DE 16 ANOS QUALIFICA PIAUÍ </v>
      </c>
      <c r="W1561" s="162" t="str">
        <f aca="false">VLOOKUP(U1561,PRODUTOS!N:Q,3,0)</f>
        <v>PESSOAS</v>
      </c>
      <c r="X1561" s="162" t="n">
        <f aca="false">VLOOKUP(U1561,PRODUTOS!N:Q,4,0)</f>
        <v>2000</v>
      </c>
      <c r="Y1561" s="165" t="n">
        <f aca="false">X1561/T1561</f>
        <v>0.333333333333333</v>
      </c>
      <c r="Z1561" s="162"/>
      <c r="AA1561" s="162"/>
      <c r="AB1561" s="162"/>
    </row>
    <row r="1562" customFormat="false" ht="15" hidden="false" customHeight="false" outlineLevel="0" collapsed="false">
      <c r="A1562" s="43" t="n">
        <v>90</v>
      </c>
      <c r="B1562" s="1" t="s">
        <v>2781</v>
      </c>
      <c r="C1562" s="1" t="n">
        <v>1597</v>
      </c>
      <c r="D1562" s="1" t="n">
        <v>48101</v>
      </c>
      <c r="E1562" s="114" t="s">
        <v>2744</v>
      </c>
      <c r="F1562" s="162" t="n">
        <v>28000000</v>
      </c>
      <c r="G1562" s="114" t="s">
        <v>2782</v>
      </c>
      <c r="H1562" s="166"/>
      <c r="I1562" s="162" t="n">
        <v>3</v>
      </c>
      <c r="J1562" s="114" t="n">
        <v>3</v>
      </c>
      <c r="L1562" s="0" t="n">
        <v>7</v>
      </c>
      <c r="N1562" s="0"/>
      <c r="P1562" s="114" t="n">
        <v>4</v>
      </c>
      <c r="T1562" s="162" t="n">
        <f aca="false">SUM(H1562:S1562)</f>
        <v>17</v>
      </c>
      <c r="U1562" s="164" t="str">
        <f aca="false">CONCATENATE(D1562,G1562)</f>
        <v>48101CONSERVAÇÃO E MANUTENÇÃO UNIDADES SINE - SETRE</v>
      </c>
      <c r="V1562" s="162" t="str">
        <f aca="false">VLOOKUP(U1562,PRODUTOS!N:O,2,0)</f>
        <v>CONSERVAÇÃO E MANUTENÇÃO UNIDADES SINE - SETRE</v>
      </c>
      <c r="W1562" s="162" t="str">
        <f aca="false">VLOOKUP(U1562,PRODUTOS!N:Q,3,0)</f>
        <v>ESPAÇO</v>
      </c>
      <c r="X1562" s="162" t="n">
        <f aca="false">VLOOKUP(U1562,PRODUTOS!N:Q,4,0)</f>
        <v>4</v>
      </c>
      <c r="Y1562" s="165" t="n">
        <f aca="false">X1562/T1562</f>
        <v>0.235294117647059</v>
      </c>
      <c r="Z1562" s="162"/>
      <c r="AA1562" s="162"/>
      <c r="AB1562" s="162"/>
    </row>
    <row r="1563" customFormat="false" ht="15" hidden="false" customHeight="false" outlineLevel="0" collapsed="false">
      <c r="A1563" s="43" t="n">
        <v>90</v>
      </c>
      <c r="B1563" s="1" t="s">
        <v>2781</v>
      </c>
      <c r="C1563" s="1" t="n">
        <v>1597</v>
      </c>
      <c r="D1563" s="1" t="n">
        <v>48101</v>
      </c>
      <c r="E1563" s="114" t="s">
        <v>2744</v>
      </c>
      <c r="F1563" s="162" t="n">
        <v>28000000</v>
      </c>
      <c r="G1563" s="114" t="s">
        <v>2783</v>
      </c>
      <c r="H1563" s="163" t="n">
        <v>100</v>
      </c>
      <c r="I1563" s="162"/>
      <c r="L1563" s="0"/>
      <c r="N1563" s="0"/>
      <c r="T1563" s="162" t="n">
        <f aca="false">SUM(H1563:S1563)</f>
        <v>100</v>
      </c>
      <c r="U1563" s="164" t="str">
        <f aca="false">CONCATENATE(D1563,G1563)</f>
        <v>48101GESTÃO MELHORADA DA SETRE</v>
      </c>
      <c r="V1563" s="162" t="str">
        <f aca="false">VLOOKUP(U1563,PRODUTOS!N:O,2,0)</f>
        <v>GESTÃO MELHORADA DA SETRE</v>
      </c>
      <c r="W1563" s="162" t="str">
        <f aca="false">VLOOKUP(U1563,PRODUTOS!N:Q,3,0)</f>
        <v>PERCENTUAL</v>
      </c>
      <c r="X1563" s="162" t="n">
        <f aca="false">VLOOKUP(U1563,PRODUTOS!N:Q,4,0)</f>
        <v>25</v>
      </c>
      <c r="Y1563" s="165" t="n">
        <f aca="false">X1563/T1563</f>
        <v>0.25</v>
      </c>
      <c r="Z1563" s="162"/>
      <c r="AA1563" s="162"/>
      <c r="AB1563" s="162"/>
    </row>
    <row r="1564" customFormat="false" ht="15" hidden="false" customHeight="false" outlineLevel="0" collapsed="false">
      <c r="A1564" s="43" t="n">
        <v>90</v>
      </c>
      <c r="B1564" s="1" t="s">
        <v>2781</v>
      </c>
      <c r="C1564" s="1" t="n">
        <v>1597</v>
      </c>
      <c r="D1564" s="1" t="n">
        <v>48101</v>
      </c>
      <c r="E1564" s="114" t="s">
        <v>2744</v>
      </c>
      <c r="F1564" s="162" t="n">
        <v>28000000</v>
      </c>
      <c r="G1564" s="114" t="s">
        <v>2784</v>
      </c>
      <c r="H1564" s="166"/>
      <c r="I1564" s="162" t="n">
        <v>2</v>
      </c>
      <c r="K1564" s="114" t="n">
        <v>3</v>
      </c>
      <c r="L1564" s="0" t="n">
        <v>4</v>
      </c>
      <c r="M1564" s="114" t="n">
        <v>2</v>
      </c>
      <c r="N1564" s="0"/>
      <c r="Q1564" s="114" t="n">
        <v>2</v>
      </c>
      <c r="T1564" s="162" t="n">
        <f aca="false">SUM(H1564:S1564)</f>
        <v>13</v>
      </c>
      <c r="U1564" s="164" t="str">
        <f aca="false">CONCATENATE(D1564,G1564)</f>
        <v>48101NOVAS UNIDADES SINE - INSTALADAS</v>
      </c>
      <c r="V1564" s="162" t="str">
        <f aca="false">VLOOKUP(U1564,PRODUTOS!N:O,2,0)</f>
        <v>NOVAS UNIDADES SINE - INSTALADAS</v>
      </c>
      <c r="W1564" s="162" t="str">
        <f aca="false">VLOOKUP(U1564,PRODUTOS!N:Q,3,0)</f>
        <v>ESPAÇO</v>
      </c>
      <c r="X1564" s="162" t="n">
        <f aca="false">VLOOKUP(U1564,PRODUTOS!N:Q,4,0)</f>
        <v>3</v>
      </c>
      <c r="Y1564" s="165" t="n">
        <f aca="false">X1564/T1564</f>
        <v>0.230769230769231</v>
      </c>
      <c r="Z1564" s="162"/>
      <c r="AA1564" s="162"/>
      <c r="AB1564" s="162"/>
    </row>
    <row r="1565" customFormat="false" ht="15" hidden="false" customHeight="false" outlineLevel="0" collapsed="false">
      <c r="A1565" s="43" t="n">
        <v>9</v>
      </c>
      <c r="B1565" s="1" t="s">
        <v>2790</v>
      </c>
      <c r="C1565" s="1" t="n">
        <v>2070</v>
      </c>
      <c r="D1565" s="1" t="n">
        <v>49101</v>
      </c>
      <c r="E1565" s="114" t="s">
        <v>2786</v>
      </c>
      <c r="F1565" s="162" t="n">
        <v>49230000</v>
      </c>
      <c r="G1565" s="114" t="s">
        <v>2791</v>
      </c>
      <c r="H1565" s="166"/>
      <c r="I1565" s="162"/>
      <c r="J1565" s="114" t="n">
        <v>22</v>
      </c>
      <c r="K1565" s="114" t="n">
        <v>16</v>
      </c>
      <c r="L1565" s="0" t="n">
        <v>31</v>
      </c>
      <c r="M1565" s="114" t="n">
        <v>15</v>
      </c>
      <c r="N1565" s="0" t="n">
        <v>39</v>
      </c>
      <c r="O1565" s="114" t="n">
        <v>17</v>
      </c>
      <c r="P1565" s="114" t="n">
        <v>18</v>
      </c>
      <c r="Q1565" s="114" t="n">
        <v>19</v>
      </c>
      <c r="S1565" s="114" t="n">
        <v>24</v>
      </c>
      <c r="T1565" s="162" t="n">
        <f aca="false">SUM(H1565:S1565)</f>
        <v>201</v>
      </c>
      <c r="U1565" s="164" t="str">
        <f aca="false">CONCATENATE(D1565,G1565)</f>
        <v>49101ELABORAR DE PLANOS E PROJETOS E EXECUÇÃO DE OBRAS PARA A IMPLANTAÇÃO E O APRIMORAMENTO DA GESTÃO DE RECURSOS HÍDRICOS EM REGIÕES SUSCETÍVEIS À SECA</v>
      </c>
      <c r="V1565" s="162" t="str">
        <f aca="false">VLOOKUP(U1565,PRODUTOS!N:O,2,0)</f>
        <v>ELABORAR DE PLANOS E PROJETOS E EXECUÇÃO DE OBRAS PARA A IMPLANTAÇÃO E O APRIMORAMENTO DA GESTÃO DE RECURSOS HÍDRICOS EM REGIÕES SUSCETÍVEIS À SECA</v>
      </c>
      <c r="W1565" s="162" t="str">
        <f aca="false">VLOOKUP(U1565,PRODUTOS!N:Q,3,0)</f>
        <v>MUNICÍPIO</v>
      </c>
      <c r="X1565" s="162" t="n">
        <f aca="false">VLOOKUP(U1565,PRODUTOS!N:Q,4,0)</f>
        <v>50</v>
      </c>
      <c r="Y1565" s="165" t="n">
        <f aca="false">X1565/T1565</f>
        <v>0.248756218905473</v>
      </c>
      <c r="Z1565" s="162"/>
      <c r="AA1565" s="162"/>
      <c r="AB1565" s="162"/>
    </row>
    <row r="1566" customFormat="false" ht="15" hidden="false" customHeight="false" outlineLevel="0" collapsed="false">
      <c r="A1566" s="43" t="n">
        <v>9</v>
      </c>
      <c r="B1566" s="1" t="s">
        <v>2790</v>
      </c>
      <c r="C1566" s="1" t="n">
        <v>2070</v>
      </c>
      <c r="D1566" s="1" t="n">
        <v>49101</v>
      </c>
      <c r="E1566" s="114" t="s">
        <v>2786</v>
      </c>
      <c r="F1566" s="162" t="n">
        <v>49230000</v>
      </c>
      <c r="G1566" s="114" t="s">
        <v>2792</v>
      </c>
      <c r="H1566" s="163" t="n">
        <v>224</v>
      </c>
      <c r="I1566" s="162"/>
      <c r="L1566" s="0"/>
      <c r="N1566" s="0"/>
      <c r="T1566" s="162" t="n">
        <f aca="false">SUM(H1566:S1566)</f>
        <v>224</v>
      </c>
      <c r="U1566" s="164" t="str">
        <f aca="false">CONCATENATE(D1566,G1566)</f>
        <v>49101EXECUTAR AÇÕES DE PROTEÇÃO E DEFESA CIVIL ORIENTADAS AOS TERRITÓRIOS COM MAIOR VULNERABILIDADE SOCIAL E RISCO DE DESASTRES.</v>
      </c>
      <c r="V1566" s="162" t="str">
        <f aca="false">VLOOKUP(U1566,PRODUTOS!N:O,2,0)</f>
        <v>EXECUTAR AÇÕES DE PROTEÇÃO E DEFESA CIVIL ORIENTADAS AOS TERRITÓRIOS COM MAIOR VULNERABILIDADE SOCIAL E RISCO DE DESASTRES.</v>
      </c>
      <c r="W1566" s="162" t="str">
        <f aca="false">VLOOKUP(U1566,PRODUTOS!N:Q,3,0)</f>
        <v>MUNICÍPIO</v>
      </c>
      <c r="X1566" s="162" t="n">
        <f aca="false">VLOOKUP(U1566,PRODUTOS!N:Q,4,0)</f>
        <v>60</v>
      </c>
      <c r="Y1566" s="165" t="n">
        <f aca="false">X1566/T1566</f>
        <v>0.267857142857143</v>
      </c>
      <c r="Z1566" s="162"/>
      <c r="AA1566" s="162"/>
      <c r="AB1566" s="162"/>
    </row>
    <row r="1567" customFormat="false" ht="15" hidden="false" customHeight="false" outlineLevel="0" collapsed="false">
      <c r="A1567" s="43" t="n">
        <v>9</v>
      </c>
      <c r="B1567" s="1" t="s">
        <v>2787</v>
      </c>
      <c r="C1567" s="1" t="n">
        <v>2722</v>
      </c>
      <c r="D1567" s="1" t="n">
        <v>49101</v>
      </c>
      <c r="E1567" s="114" t="s">
        <v>2786</v>
      </c>
      <c r="F1567" s="162" t="n">
        <v>160480000</v>
      </c>
      <c r="G1567" s="114" t="s">
        <v>2788</v>
      </c>
      <c r="H1567" s="163" t="n">
        <v>1</v>
      </c>
      <c r="I1567" s="162"/>
      <c r="L1567" s="0"/>
      <c r="N1567" s="0"/>
      <c r="T1567" s="162" t="n">
        <f aca="false">SUM(H1567:S1567)</f>
        <v>1</v>
      </c>
      <c r="U1567" s="164" t="str">
        <f aca="false">CONCATENATE(D1567,G1567)</f>
        <v>49101FUNDO ESPECIAL DE DEFESA CIVIL</v>
      </c>
      <c r="V1567" s="162" t="str">
        <f aca="false">VLOOKUP(U1567,PRODUTOS!N:O,2,0)</f>
        <v>FUNDO ESPECIAL DE DEFESA CIVIL</v>
      </c>
      <c r="W1567" s="162" t="str">
        <f aca="false">VLOOKUP(U1567,PRODUTOS!N:Q,3,0)</f>
        <v>UNIDADE</v>
      </c>
      <c r="X1567" s="162" t="n">
        <f aca="false">VLOOKUP(U1567,PRODUTOS!N:Q,4,0)</f>
        <v>0.25</v>
      </c>
      <c r="Y1567" s="165" t="n">
        <f aca="false">X1567/T1567</f>
        <v>0.25</v>
      </c>
      <c r="Z1567" s="162"/>
      <c r="AA1567" s="162"/>
      <c r="AB1567" s="162"/>
    </row>
    <row r="1568" customFormat="false" ht="15" hidden="false" customHeight="false" outlineLevel="0" collapsed="false">
      <c r="A1568" s="43" t="n">
        <v>9</v>
      </c>
      <c r="B1568" s="1" t="s">
        <v>2787</v>
      </c>
      <c r="C1568" s="1" t="n">
        <v>2722</v>
      </c>
      <c r="D1568" s="1" t="n">
        <v>49101</v>
      </c>
      <c r="E1568" s="114" t="s">
        <v>2786</v>
      </c>
      <c r="F1568" s="162" t="n">
        <v>160480000</v>
      </c>
      <c r="G1568" s="114" t="s">
        <v>2785</v>
      </c>
      <c r="H1568" s="163" t="n">
        <v>224</v>
      </c>
      <c r="I1568" s="162"/>
      <c r="L1568" s="0"/>
      <c r="N1568" s="0"/>
      <c r="T1568" s="162" t="n">
        <f aca="false">SUM(H1568:S1568)</f>
        <v>224</v>
      </c>
      <c r="U1568" s="164" t="str">
        <f aca="false">CONCATENATE(D1568,G1568)</f>
        <v>49101RESTABELECIMENTO DO ESTADO DE NORMALIDADE</v>
      </c>
      <c r="V1568" s="162" t="str">
        <f aca="false">VLOOKUP(U1568,PRODUTOS!N:O,2,0)</f>
        <v>RESTABELECIMENTO DO ESTADO DE NORMALIDADE</v>
      </c>
      <c r="W1568" s="162" t="str">
        <f aca="false">VLOOKUP(U1568,PRODUTOS!N:Q,3,0)</f>
        <v>MUNICÍPIO</v>
      </c>
      <c r="X1568" s="162" t="n">
        <f aca="false">VLOOKUP(U1568,PRODUTOS!N:Q,4,0)</f>
        <v>60</v>
      </c>
      <c r="Y1568" s="165" t="n">
        <f aca="false">X1568/T1568</f>
        <v>0.267857142857143</v>
      </c>
      <c r="Z1568" s="162"/>
      <c r="AA1568" s="162"/>
      <c r="AB1568" s="162"/>
    </row>
    <row r="1569" customFormat="false" ht="15" hidden="false" customHeight="false" outlineLevel="0" collapsed="false">
      <c r="A1569" s="43" t="n">
        <v>9</v>
      </c>
      <c r="B1569" s="1" t="s">
        <v>2790</v>
      </c>
      <c r="C1569" s="1" t="n">
        <v>2070</v>
      </c>
      <c r="D1569" s="1" t="n">
        <v>49101</v>
      </c>
      <c r="E1569" s="114" t="s">
        <v>2786</v>
      </c>
      <c r="F1569" s="162" t="n">
        <v>49230000</v>
      </c>
      <c r="G1569" s="114" t="s">
        <v>3761</v>
      </c>
      <c r="H1569" s="163" t="n">
        <v>1</v>
      </c>
      <c r="I1569" s="162"/>
      <c r="L1569" s="0"/>
      <c r="N1569" s="0"/>
      <c r="T1569" s="162" t="n">
        <f aca="false">SUM(H1569:S1569)</f>
        <v>1</v>
      </c>
      <c r="U1569" s="164" t="str">
        <f aca="false">CONCATENATE(D1569,G1569)</f>
        <v>49101PLANO ESTADUAL DE PROTEÇÃO E DEFESA CIVIL ELABORADO</v>
      </c>
      <c r="V1569" s="162" t="e">
        <f aca="false">VLOOKUP(U1569,PRODUTOS!N:O,2,0)</f>
        <v>#N/A</v>
      </c>
      <c r="W1569" s="162" t="e">
        <f aca="false">VLOOKUP(U1569,PRODUTOS!N:Q,3,0)</f>
        <v>#N/A</v>
      </c>
      <c r="X1569" s="162" t="e">
        <f aca="false">VLOOKUP(U1569,PRODUTOS!N:Q,4,0)</f>
        <v>#N/A</v>
      </c>
      <c r="Y1569" s="165" t="e">
        <f aca="false">X1569/T1569</f>
        <v>#N/A</v>
      </c>
      <c r="Z1569" s="162"/>
      <c r="AA1569" s="162"/>
      <c r="AB1569" s="162"/>
    </row>
    <row r="1570" customFormat="false" ht="15" hidden="false" customHeight="false" outlineLevel="0" collapsed="false">
      <c r="A1570" s="43" t="n">
        <v>21</v>
      </c>
      <c r="B1570" s="1" t="s">
        <v>2794</v>
      </c>
      <c r="C1570" s="1" t="n">
        <v>2476</v>
      </c>
      <c r="D1570" s="1" t="n">
        <v>49101</v>
      </c>
      <c r="E1570" s="114" t="s">
        <v>2786</v>
      </c>
      <c r="F1570" s="162" t="n">
        <v>138800000</v>
      </c>
      <c r="G1570" s="114" t="s">
        <v>2796</v>
      </c>
      <c r="H1570" s="163" t="n">
        <v>100</v>
      </c>
      <c r="I1570" s="162"/>
      <c r="L1570" s="0"/>
      <c r="N1570" s="0"/>
      <c r="T1570" s="162" t="n">
        <f aca="false">SUM(H1570:S1570)</f>
        <v>100</v>
      </c>
      <c r="U1570" s="164" t="str">
        <f aca="false">CONCATENATE(D1570,G1570)</f>
        <v>49101OBRAS ESTRUTURANTES CONSTRUÍDAS OU RECUPERADAS</v>
      </c>
      <c r="V1570" s="162" t="str">
        <f aca="false">VLOOKUP(U1570,PRODUTOS!N:O,2,0)</f>
        <v>OBRAS ESTRUTURANTES CONSTRUÍDAS OU RECUPERADAS</v>
      </c>
      <c r="W1570" s="162" t="str">
        <f aca="false">VLOOKUP(U1570,PRODUTOS!N:Q,3,0)</f>
        <v>PERCENTUAL</v>
      </c>
      <c r="X1570" s="162" t="n">
        <f aca="false">VLOOKUP(U1570,PRODUTOS!N:Q,4,0)</f>
        <v>25</v>
      </c>
      <c r="Y1570" s="165" t="n">
        <f aca="false">X1570/T1570</f>
        <v>0.25</v>
      </c>
      <c r="Z1570" s="162"/>
      <c r="AA1570" s="162"/>
      <c r="AB1570" s="162"/>
    </row>
    <row r="1571" customFormat="false" ht="15" hidden="false" customHeight="false" outlineLevel="0" collapsed="false">
      <c r="A1571" s="43" t="n">
        <v>21</v>
      </c>
      <c r="B1571" s="1" t="s">
        <v>2794</v>
      </c>
      <c r="C1571" s="1" t="n">
        <v>2476</v>
      </c>
      <c r="D1571" s="1" t="n">
        <v>49101</v>
      </c>
      <c r="E1571" s="114" t="s">
        <v>2786</v>
      </c>
      <c r="F1571" s="162" t="n">
        <v>138800000</v>
      </c>
      <c r="G1571" s="114" t="s">
        <v>2795</v>
      </c>
      <c r="H1571" s="163" t="n">
        <v>100</v>
      </c>
      <c r="I1571" s="162"/>
      <c r="L1571" s="0"/>
      <c r="N1571" s="0"/>
      <c r="T1571" s="162" t="n">
        <f aca="false">SUM(H1571:S1571)</f>
        <v>100</v>
      </c>
      <c r="U1571" s="164" t="str">
        <f aca="false">CONCATENATE(D1571,G1571)</f>
        <v>49101SISTEMA DE ABASTECIMENTO DE ÁGUA IMPLANTADO</v>
      </c>
      <c r="V1571" s="162" t="str">
        <f aca="false">VLOOKUP(U1571,PRODUTOS!N:O,2,0)</f>
        <v>SISTEMA DE ABASTECIMENTO DE ÁGUA IMPLANTADO</v>
      </c>
      <c r="W1571" s="162" t="str">
        <f aca="false">VLOOKUP(U1571,PRODUTOS!N:Q,3,0)</f>
        <v>PERCENTUAL</v>
      </c>
      <c r="X1571" s="162" t="n">
        <f aca="false">VLOOKUP(U1571,PRODUTOS!N:Q,4,0)</f>
        <v>25</v>
      </c>
      <c r="Y1571" s="165" t="n">
        <f aca="false">X1571/T1571</f>
        <v>0.25</v>
      </c>
      <c r="Z1571" s="162"/>
      <c r="AA1571" s="162"/>
      <c r="AB1571" s="162"/>
    </row>
    <row r="1572" customFormat="false" ht="15" hidden="false" customHeight="false" outlineLevel="0" collapsed="false">
      <c r="A1572" s="43" t="n">
        <v>21</v>
      </c>
      <c r="B1572" s="1" t="s">
        <v>2794</v>
      </c>
      <c r="C1572" s="1" t="n">
        <v>2476</v>
      </c>
      <c r="D1572" s="1" t="n">
        <v>49101</v>
      </c>
      <c r="E1572" s="114" t="s">
        <v>2786</v>
      </c>
      <c r="F1572" s="162" t="n">
        <v>138800000</v>
      </c>
      <c r="G1572" s="114" t="s">
        <v>2798</v>
      </c>
      <c r="H1572" s="163" t="n">
        <v>100</v>
      </c>
      <c r="I1572" s="162"/>
      <c r="L1572" s="0"/>
      <c r="N1572" s="0"/>
      <c r="T1572" s="162" t="n">
        <f aca="false">SUM(H1572:S1572)</f>
        <v>100</v>
      </c>
      <c r="U1572" s="164" t="str">
        <f aca="false">CONCATENATE(D1572,G1572)</f>
        <v>49101UNIDADES HABITACIONAIS PARA FAMÍLIAS ATINGIDAS POR ENCHENTES OU DESASTRES CONSTRUÍDAS</v>
      </c>
      <c r="V1572" s="162" t="str">
        <f aca="false">VLOOKUP(U1572,PRODUTOS!N:O,2,0)</f>
        <v>UNIDADES HABITACIONAIS PARA FAMÍLIAS ATINGIDAS POR ENCHENTES OU DESASTRES CONSTRUÍDAS</v>
      </c>
      <c r="W1572" s="162" t="str">
        <f aca="false">VLOOKUP(U1572,PRODUTOS!N:Q,3,0)</f>
        <v>PERCENTUAL</v>
      </c>
      <c r="X1572" s="162" t="n">
        <f aca="false">VLOOKUP(U1572,PRODUTOS!N:Q,4,0)</f>
        <v>20</v>
      </c>
      <c r="Y1572" s="165" t="n">
        <f aca="false">X1572/T1572</f>
        <v>0.2</v>
      </c>
      <c r="Z1572" s="162"/>
      <c r="AA1572" s="162"/>
      <c r="AB1572" s="162"/>
    </row>
    <row r="1573" customFormat="false" ht="15" hidden="false" customHeight="false" outlineLevel="0" collapsed="false">
      <c r="A1573" s="43" t="n">
        <v>90</v>
      </c>
      <c r="B1573" s="1" t="s">
        <v>2799</v>
      </c>
      <c r="C1573" s="1" t="n">
        <v>2532</v>
      </c>
      <c r="D1573" s="1" t="n">
        <v>49101</v>
      </c>
      <c r="E1573" s="114" t="s">
        <v>2786</v>
      </c>
      <c r="F1573" s="162" t="n">
        <v>20200000</v>
      </c>
      <c r="G1573" s="114" t="s">
        <v>2800</v>
      </c>
      <c r="H1573" s="163" t="n">
        <v>100</v>
      </c>
      <c r="I1573" s="162"/>
      <c r="L1573" s="0"/>
      <c r="N1573" s="0"/>
      <c r="T1573" s="162" t="n">
        <f aca="false">SUM(H1573:S1573)</f>
        <v>100</v>
      </c>
      <c r="U1573" s="164" t="str">
        <f aca="false">CONCATENATE(D1573,G1573)</f>
        <v>49101ADMINISTRAR COM EFICIÊNCIA E HAGILIDADE</v>
      </c>
      <c r="V1573" s="162" t="str">
        <f aca="false">VLOOKUP(U1573,PRODUTOS!N:O,2,0)</f>
        <v>ADMINISTRAR COM EFICIÊNCIA E HAGILIDADE</v>
      </c>
      <c r="W1573" s="162" t="str">
        <f aca="false">VLOOKUP(U1573,PRODUTOS!N:Q,3,0)</f>
        <v>PERCENTUAL</v>
      </c>
      <c r="X1573" s="162" t="n">
        <f aca="false">VLOOKUP(U1573,PRODUTOS!N:Q,4,0)</f>
        <v>25</v>
      </c>
      <c r="Y1573" s="165" t="n">
        <f aca="false">X1573/T1573</f>
        <v>0.25</v>
      </c>
      <c r="Z1573" s="162"/>
      <c r="AA1573" s="162"/>
      <c r="AB1573" s="162"/>
    </row>
    <row r="1574" customFormat="false" ht="15" hidden="false" customHeight="false" outlineLevel="0" collapsed="false">
      <c r="A1574" s="43" t="n">
        <v>90</v>
      </c>
      <c r="B1574" s="1" t="s">
        <v>2799</v>
      </c>
      <c r="C1574" s="1" t="n">
        <v>2532</v>
      </c>
      <c r="D1574" s="1" t="n">
        <v>49101</v>
      </c>
      <c r="E1574" s="114" t="s">
        <v>2786</v>
      </c>
      <c r="F1574" s="162" t="n">
        <v>20200000</v>
      </c>
      <c r="G1574" s="114" t="s">
        <v>195</v>
      </c>
      <c r="H1574" s="166"/>
      <c r="I1574" s="162"/>
      <c r="L1574" s="162" t="n">
        <v>1</v>
      </c>
      <c r="N1574" s="0"/>
      <c r="T1574" s="162" t="n">
        <f aca="false">SUM(H1574:S1574)</f>
        <v>1</v>
      </c>
      <c r="U1574" s="164" t="str">
        <f aca="false">CONCATENATE(D1574,G1574)</f>
        <v>49101CONCURSO PÚBLICO PARA PROVIMENTO DE CARGOS</v>
      </c>
      <c r="V1574" s="162" t="e">
        <f aca="false">VLOOKUP(U1574,PRODUTOS!N:O,2,0)</f>
        <v>#N/A</v>
      </c>
      <c r="W1574" s="162" t="e">
        <f aca="false">VLOOKUP(U1574,PRODUTOS!N:Q,3,0)</f>
        <v>#N/A</v>
      </c>
      <c r="X1574" s="162" t="e">
        <f aca="false">VLOOKUP(U1574,PRODUTOS!N:Q,4,0)</f>
        <v>#N/A</v>
      </c>
      <c r="Y1574" s="165" t="e">
        <f aca="false">X1574/T1574</f>
        <v>#N/A</v>
      </c>
      <c r="Z1574" s="162"/>
      <c r="AA1574" s="162"/>
      <c r="AB1574" s="162"/>
    </row>
    <row r="1575" customFormat="false" ht="15" hidden="false" customHeight="false" outlineLevel="0" collapsed="false">
      <c r="A1575" s="43" t="n">
        <v>28</v>
      </c>
      <c r="B1575" s="1" t="s">
        <v>2803</v>
      </c>
      <c r="C1575" s="1" t="n">
        <v>2463</v>
      </c>
      <c r="D1575" s="1" t="n">
        <v>50101</v>
      </c>
      <c r="E1575" s="114" t="s">
        <v>2802</v>
      </c>
      <c r="F1575" s="162" t="n">
        <v>1301000</v>
      </c>
      <c r="G1575" s="114" t="s">
        <v>2804</v>
      </c>
      <c r="H1575" s="163" t="n">
        <v>1</v>
      </c>
      <c r="I1575" s="162"/>
      <c r="N1575" s="0"/>
      <c r="T1575" s="162" t="n">
        <f aca="false">SUM(H1575:S1575)</f>
        <v>1</v>
      </c>
      <c r="U1575" s="164" t="str">
        <f aca="false">CONCATENATE(D1575,G1575)</f>
        <v>50101BANCO DE DADOS DO SETOR ENERGÉTICO NO PIAUÍ IMPLANTADO</v>
      </c>
      <c r="V1575" s="162" t="str">
        <f aca="false">VLOOKUP(U1575,PRODUTOS!N:O,2,0)</f>
        <v>BANCO DE DADOS DO SETOR ENERGÉTICO NO PIAUÍ IMPLANTADO</v>
      </c>
      <c r="W1575" s="162" t="str">
        <f aca="false">VLOOKUP(U1575,PRODUTOS!N:Q,3,0)</f>
        <v>UNIDADE</v>
      </c>
      <c r="X1575" s="162" t="n">
        <f aca="false">VLOOKUP(U1575,PRODUTOS!N:Q,4,0)</f>
        <v>0.1</v>
      </c>
      <c r="Y1575" s="165" t="n">
        <f aca="false">X1575/T1575</f>
        <v>0.1</v>
      </c>
      <c r="Z1575" s="162"/>
      <c r="AA1575" s="162"/>
      <c r="AB1575" s="162"/>
    </row>
    <row r="1576" customFormat="false" ht="15" hidden="false" customHeight="false" outlineLevel="0" collapsed="false">
      <c r="A1576" s="43" t="n">
        <v>28</v>
      </c>
      <c r="B1576" s="1" t="s">
        <v>2803</v>
      </c>
      <c r="C1576" s="1" t="n">
        <v>2463</v>
      </c>
      <c r="D1576" s="1" t="n">
        <v>50101</v>
      </c>
      <c r="E1576" s="114" t="s">
        <v>2802</v>
      </c>
      <c r="F1576" s="162" t="n">
        <v>1301000</v>
      </c>
      <c r="G1576" s="114" t="s">
        <v>2805</v>
      </c>
      <c r="H1576" s="163" t="n">
        <v>2</v>
      </c>
      <c r="I1576" s="162"/>
      <c r="N1576" s="0"/>
      <c r="T1576" s="162" t="n">
        <f aca="false">SUM(H1576:S1576)</f>
        <v>2</v>
      </c>
      <c r="U1576" s="164" t="str">
        <f aca="false">CONCATENATE(D1576,G1576)</f>
        <v>50101CADASTRO ESTADUAL DE CONTROLE, MONITORAMENTO E FISCALIZAÇÃO DAS ATIVIDADES DE EXPLORAÇÃO REALIZADO E FONTES DE ENERGIAS RENOVÁVEIS APROVEITADAS</v>
      </c>
      <c r="V1576" s="162" t="str">
        <f aca="false">VLOOKUP(U1576,PRODUTOS!N:O,2,0)</f>
        <v>CADASTRO ESTADUAL DE CONTROLE, MONITORAMENTO E FISCALIZAÇÃO DAS ATIVIDADES DE EXPLORAÇÃO REALIZADO E FONTES DE ENERGIAS RENOVÁVEIS APROVEITADAS</v>
      </c>
      <c r="W1576" s="162" t="str">
        <f aca="false">VLOOKUP(U1576,PRODUTOS!N:Q,3,0)</f>
        <v>ATIVIDADES</v>
      </c>
      <c r="X1576" s="162" t="n">
        <f aca="false">VLOOKUP(U1576,PRODUTOS!N:Q,4,0)</f>
        <v>0.1</v>
      </c>
      <c r="Y1576" s="165" t="n">
        <f aca="false">X1576/T1576</f>
        <v>0.05</v>
      </c>
      <c r="Z1576" s="162"/>
      <c r="AA1576" s="162"/>
      <c r="AB1576" s="162"/>
    </row>
    <row r="1577" customFormat="false" ht="15" hidden="false" customHeight="false" outlineLevel="0" collapsed="false">
      <c r="A1577" s="43" t="n">
        <v>28</v>
      </c>
      <c r="B1577" s="1" t="s">
        <v>2803</v>
      </c>
      <c r="C1577" s="1" t="n">
        <v>2463</v>
      </c>
      <c r="D1577" s="1" t="n">
        <v>50101</v>
      </c>
      <c r="E1577" s="114" t="s">
        <v>2802</v>
      </c>
      <c r="F1577" s="162" t="n">
        <v>1301000</v>
      </c>
      <c r="G1577" s="114" t="s">
        <v>2806</v>
      </c>
      <c r="H1577" s="163" t="n">
        <v>2</v>
      </c>
      <c r="I1577" s="162"/>
      <c r="N1577" s="0"/>
      <c r="T1577" s="162" t="n">
        <f aca="false">SUM(H1577:S1577)</f>
        <v>2</v>
      </c>
      <c r="U1577" s="164" t="str">
        <f aca="false">CONCATENATE(D1577,G1577)</f>
        <v>50101CATALOGO DAS POSSIBILIDADES DE NEGÓCIOS EM ENERGIA ALTERNATIVA NO PIAUI (COM MAPAS SOLARIMÉTRICO E EÓLICO) ELABORADO</v>
      </c>
      <c r="V1577" s="162" t="str">
        <f aca="false">VLOOKUP(U1577,PRODUTOS!N:O,2,0)</f>
        <v>CATALOGO DAS POSSIBILIDADES DE NEGÓCIOS EM ENERGIA ALTERNATIVA NO PIAUI (COM MAPAS SOLARIMÉTRICO E EÓLICO) ELABORADO</v>
      </c>
      <c r="W1577" s="162" t="str">
        <f aca="false">VLOOKUP(U1577,PRODUTOS!N:Q,3,0)</f>
        <v>ESTUDO</v>
      </c>
      <c r="X1577" s="162" t="n">
        <f aca="false">VLOOKUP(U1577,PRODUTOS!N:Q,4,0)</f>
        <v>1</v>
      </c>
      <c r="Y1577" s="165" t="n">
        <f aca="false">X1577/T1577</f>
        <v>0.5</v>
      </c>
      <c r="Z1577" s="162"/>
      <c r="AA1577" s="162"/>
      <c r="AB1577" s="162"/>
    </row>
    <row r="1578" customFormat="false" ht="15" hidden="false" customHeight="false" outlineLevel="0" collapsed="false">
      <c r="A1578" s="43" t="n">
        <v>28</v>
      </c>
      <c r="B1578" s="1" t="s">
        <v>2803</v>
      </c>
      <c r="C1578" s="1" t="n">
        <v>2463</v>
      </c>
      <c r="D1578" s="1" t="n">
        <v>50101</v>
      </c>
      <c r="E1578" s="114" t="s">
        <v>2802</v>
      </c>
      <c r="F1578" s="162" t="n">
        <v>1301000</v>
      </c>
      <c r="G1578" s="114" t="s">
        <v>2807</v>
      </c>
      <c r="H1578" s="163" t="n">
        <v>1</v>
      </c>
      <c r="I1578" s="162"/>
      <c r="N1578" s="0"/>
      <c r="T1578" s="162" t="n">
        <f aca="false">SUM(H1578:S1578)</f>
        <v>1</v>
      </c>
      <c r="U1578" s="164" t="str">
        <f aca="false">CONCATENATE(D1578,G1578)</f>
        <v>50101ESTUDOS E PESQUISAS SOBRE A SÍLICA OCORRENTE NO PIAUI ELABORADOS</v>
      </c>
      <c r="V1578" s="162" t="str">
        <f aca="false">VLOOKUP(U1578,PRODUTOS!N:O,2,0)</f>
        <v>ESTUDOS E PESQUISAS SOBRE A SÍLICA OCORRENTE NO PIAUI ELABORADOS</v>
      </c>
      <c r="W1578" s="162" t="str">
        <f aca="false">VLOOKUP(U1578,PRODUTOS!N:Q,3,0)</f>
        <v>ESTUDO</v>
      </c>
      <c r="X1578" s="162" t="n">
        <f aca="false">VLOOKUP(U1578,PRODUTOS!N:Q,4,0)</f>
        <v>1</v>
      </c>
      <c r="Y1578" s="165" t="n">
        <f aca="false">X1578/T1578</f>
        <v>1</v>
      </c>
      <c r="Z1578" s="162"/>
      <c r="AA1578" s="162"/>
      <c r="AB1578" s="162"/>
    </row>
    <row r="1579" customFormat="false" ht="15" hidden="false" customHeight="false" outlineLevel="0" collapsed="false">
      <c r="A1579" s="43" t="n">
        <v>28</v>
      </c>
      <c r="B1579" s="1" t="s">
        <v>2809</v>
      </c>
      <c r="C1579" s="1" t="n">
        <v>2709</v>
      </c>
      <c r="D1579" s="1" t="n">
        <v>50101</v>
      </c>
      <c r="E1579" s="114" t="s">
        <v>2802</v>
      </c>
      <c r="F1579" s="162" t="n">
        <v>460000</v>
      </c>
      <c r="G1579" s="114" t="s">
        <v>2810</v>
      </c>
      <c r="H1579" s="163" t="n">
        <v>5</v>
      </c>
      <c r="I1579" s="162"/>
      <c r="N1579" s="0"/>
      <c r="T1579" s="162" t="n">
        <f aca="false">SUM(H1579:S1579)</f>
        <v>5</v>
      </c>
      <c r="U1579" s="164" t="str">
        <f aca="false">CONCATENATE(D1579,G1579)</f>
        <v>50101PERFIS SETORIAIS PARA AS FONTES DE ENERGIA EÓLICA, ETANOL, BIODIESEL, BIOMASSA E ENERGIA SOLAR</v>
      </c>
      <c r="V1579" s="162" t="str">
        <f aca="false">VLOOKUP(U1579,PRODUTOS!N:O,2,0)</f>
        <v>PERFIS SETORIAIS PARA AS FONTES DE ENERGIA EÓLICA, ETANOL, BIODIESEL, BIOMASSA E ENERGIA SOLAR</v>
      </c>
      <c r="W1579" s="162" t="str">
        <f aca="false">VLOOKUP(U1579,PRODUTOS!N:Q,3,0)</f>
        <v>ESTUDO</v>
      </c>
      <c r="X1579" s="162" t="n">
        <f aca="false">VLOOKUP(U1579,PRODUTOS!N:Q,4,0)</f>
        <v>1</v>
      </c>
      <c r="Y1579" s="165" t="n">
        <f aca="false">X1579/T1579</f>
        <v>0.2</v>
      </c>
      <c r="Z1579" s="162"/>
      <c r="AA1579" s="162"/>
      <c r="AB1579" s="162"/>
    </row>
    <row r="1580" customFormat="false" ht="15" hidden="false" customHeight="false" outlineLevel="0" collapsed="false">
      <c r="A1580" s="43" t="n">
        <v>28</v>
      </c>
      <c r="B1580" s="1" t="s">
        <v>2809</v>
      </c>
      <c r="C1580" s="1" t="n">
        <v>2709</v>
      </c>
      <c r="D1580" s="1" t="n">
        <v>50101</v>
      </c>
      <c r="E1580" s="114" t="s">
        <v>2802</v>
      </c>
      <c r="F1580" s="162" t="n">
        <v>460000</v>
      </c>
      <c r="G1580" s="114" t="s">
        <v>2812</v>
      </c>
      <c r="H1580" s="163" t="n">
        <v>1</v>
      </c>
      <c r="I1580" s="162"/>
      <c r="N1580" s="0"/>
      <c r="T1580" s="162" t="n">
        <f aca="false">SUM(H1580:S1580)</f>
        <v>1</v>
      </c>
      <c r="U1580" s="164" t="str">
        <f aca="false">CONCATENATE(D1580,G1580)</f>
        <v>50101PLANO ESTADUAL DE APROVEITAMENTO DAS ENERGIAS ALTERNATIVAS E RENOVAVEIS</v>
      </c>
      <c r="V1580" s="162" t="str">
        <f aca="false">VLOOKUP(U1580,PRODUTOS!N:O,2,0)</f>
        <v>PLANO ESTADUAL DE APROVEITAMENTO DAS ENERGIAS ALTERNATIVAS E RENOVAVEIS</v>
      </c>
      <c r="W1580" s="162" t="str">
        <f aca="false">VLOOKUP(U1580,PRODUTOS!N:Q,3,0)</f>
        <v>PROJETO</v>
      </c>
      <c r="X1580" s="162" t="n">
        <f aca="false">VLOOKUP(U1580,PRODUTOS!N:Q,4,0)</f>
        <v>20</v>
      </c>
      <c r="Y1580" s="165" t="n">
        <f aca="false">X1580/T1580</f>
        <v>20</v>
      </c>
      <c r="Z1580" s="162"/>
      <c r="AA1580" s="162"/>
      <c r="AB1580" s="162"/>
    </row>
    <row r="1581" customFormat="false" ht="15" hidden="false" customHeight="false" outlineLevel="0" collapsed="false">
      <c r="A1581" s="43" t="n">
        <v>28</v>
      </c>
      <c r="B1581" s="1" t="s">
        <v>2813</v>
      </c>
      <c r="C1581" s="1" t="n">
        <v>2464</v>
      </c>
      <c r="D1581" s="1" t="n">
        <v>50101</v>
      </c>
      <c r="E1581" s="114" t="s">
        <v>2802</v>
      </c>
      <c r="F1581" s="162" t="n">
        <v>60000</v>
      </c>
      <c r="G1581" s="114" t="s">
        <v>2814</v>
      </c>
      <c r="H1581" s="163" t="n">
        <v>1</v>
      </c>
      <c r="I1581" s="162"/>
      <c r="N1581" s="0"/>
      <c r="T1581" s="162" t="n">
        <f aca="false">SUM(H1581:S1581)</f>
        <v>1</v>
      </c>
      <c r="U1581" s="164" t="str">
        <f aca="false">CONCATENATE(D1581,G1581)</f>
        <v>50101PLANO ESTADUAL DE APROVEITAMENTO DAS ENERGIAS RENOVÁVEIS REALIZADO</v>
      </c>
      <c r="V1581" s="162" t="str">
        <f aca="false">VLOOKUP(U1581,PRODUTOS!N:O,2,0)</f>
        <v>PLANO ESTADUAL DE APROVEITAMENTO DAS ENERGIAS RENOVÁVEIS REALIZADO</v>
      </c>
      <c r="W1581" s="162" t="str">
        <f aca="false">VLOOKUP(U1581,PRODUTOS!N:Q,3,0)</f>
        <v>PLANO</v>
      </c>
      <c r="X1581" s="162" t="n">
        <f aca="false">VLOOKUP(U1581,PRODUTOS!N:Q,4,0)</f>
        <v>1</v>
      </c>
      <c r="Y1581" s="165" t="n">
        <f aca="false">X1581/T1581</f>
        <v>1</v>
      </c>
      <c r="Z1581" s="162"/>
      <c r="AA1581" s="162"/>
      <c r="AB1581" s="162"/>
    </row>
    <row r="1582" customFormat="false" ht="15" hidden="false" customHeight="false" outlineLevel="0" collapsed="false">
      <c r="A1582" s="43" t="n">
        <v>28</v>
      </c>
      <c r="B1582" s="1" t="s">
        <v>2813</v>
      </c>
      <c r="C1582" s="1" t="n">
        <v>2464</v>
      </c>
      <c r="D1582" s="1" t="n">
        <v>50101</v>
      </c>
      <c r="E1582" s="114" t="s">
        <v>2802</v>
      </c>
      <c r="F1582" s="162" t="n">
        <v>60000</v>
      </c>
      <c r="G1582" s="114" t="s">
        <v>2815</v>
      </c>
      <c r="H1582" s="163" t="n">
        <v>1</v>
      </c>
      <c r="I1582" s="162"/>
      <c r="N1582" s="0"/>
      <c r="T1582" s="162" t="n">
        <f aca="false">SUM(H1582:S1582)</f>
        <v>1</v>
      </c>
      <c r="U1582" s="164" t="str">
        <f aca="false">CONCATENATE(D1582,G1582)</f>
        <v>50101PROJETO DE LEI DA POLITICA ESTADUAL DE ENERGIAS ALTERNATIVAS E RENOVÁVEIS REALIZADO</v>
      </c>
      <c r="V1582" s="162" t="str">
        <f aca="false">VLOOKUP(U1582,PRODUTOS!N:O,2,0)</f>
        <v>PROJETO DE LEI DA POLITICA ESTADUAL DE ENERGIAS ALTERNATIVAS E RENOVÁVEIS REALIZADO</v>
      </c>
      <c r="W1582" s="162" t="str">
        <f aca="false">VLOOKUP(U1582,PRODUTOS!N:Q,3,0)</f>
        <v>PROJETO</v>
      </c>
      <c r="X1582" s="162" t="n">
        <f aca="false">VLOOKUP(U1582,PRODUTOS!N:Q,4,0)</f>
        <v>1</v>
      </c>
      <c r="Y1582" s="165" t="n">
        <f aca="false">X1582/T1582</f>
        <v>1</v>
      </c>
      <c r="Z1582" s="162"/>
      <c r="AA1582" s="162"/>
      <c r="AB1582" s="162"/>
    </row>
    <row r="1583" customFormat="false" ht="15" hidden="false" customHeight="false" outlineLevel="0" collapsed="false">
      <c r="A1583" s="43" t="n">
        <v>29</v>
      </c>
      <c r="B1583" s="1" t="s">
        <v>2816</v>
      </c>
      <c r="C1583" s="1" t="n">
        <v>2706</v>
      </c>
      <c r="D1583" s="1" t="n">
        <v>50101</v>
      </c>
      <c r="E1583" s="114" t="s">
        <v>2802</v>
      </c>
      <c r="F1583" s="162" t="n">
        <v>390000</v>
      </c>
      <c r="G1583" s="114" t="s">
        <v>2817</v>
      </c>
      <c r="H1583" s="166"/>
      <c r="I1583" s="162"/>
      <c r="N1583" s="162" t="n">
        <v>1</v>
      </c>
      <c r="T1583" s="162" t="n">
        <f aca="false">SUM(H1583:S1583)</f>
        <v>1</v>
      </c>
      <c r="U1583" s="164" t="str">
        <f aca="false">CONCATENATE(D1583,G1583)</f>
        <v>50101CAMPUS AVANÇADO DO CENTRO TECNOLÓGICO DE PESQUISA MINERAL INSTALADO</v>
      </c>
      <c r="V1583" s="162" t="str">
        <f aca="false">VLOOKUP(U1583,PRODUTOS!N:O,2,0)</f>
        <v>CAMPUS AVANÇADO DO CENTRO TECNOLÓGICO DE PESQUISA MINERAL INSTALADO</v>
      </c>
      <c r="W1583" s="162" t="str">
        <f aca="false">VLOOKUP(U1583,PRODUTOS!N:Q,3,0)</f>
        <v>OBRA</v>
      </c>
      <c r="X1583" s="162" t="n">
        <f aca="false">VLOOKUP(U1583,PRODUTOS!N:Q,4,0)</f>
        <v>0.1</v>
      </c>
      <c r="Y1583" s="165" t="n">
        <f aca="false">X1583/T1583</f>
        <v>0.1</v>
      </c>
      <c r="Z1583" s="162"/>
      <c r="AA1583" s="162"/>
      <c r="AB1583" s="162"/>
    </row>
    <row r="1584" customFormat="false" ht="15" hidden="false" customHeight="false" outlineLevel="0" collapsed="false">
      <c r="A1584" s="43" t="n">
        <v>29</v>
      </c>
      <c r="B1584" s="1" t="s">
        <v>2819</v>
      </c>
      <c r="C1584" s="1" t="n">
        <v>2710</v>
      </c>
      <c r="D1584" s="1" t="n">
        <v>50101</v>
      </c>
      <c r="E1584" s="114" t="s">
        <v>2802</v>
      </c>
      <c r="F1584" s="162" t="n">
        <v>1860000</v>
      </c>
      <c r="G1584" s="114" t="s">
        <v>2820</v>
      </c>
      <c r="H1584" s="163" t="n">
        <v>1</v>
      </c>
      <c r="I1584" s="162"/>
      <c r="T1584" s="162" t="n">
        <f aca="false">SUM(H1584:S1584)</f>
        <v>1</v>
      </c>
      <c r="U1584" s="164" t="str">
        <f aca="false">CONCATENATE(D1584,G1584)</f>
        <v>50101CENTRO DE FORMAÇÃO BÁSICA E MEDIA EM PROCESSAMENTO DE INSUMOS MINERAIS PARA AGRICULTURA</v>
      </c>
      <c r="V1584" s="162" t="str">
        <f aca="false">VLOOKUP(U1584,PRODUTOS!N:O,2,0)</f>
        <v>CENTRO DE FORMAÇÃO BÁSICA E MEDIA EM PROCESSAMENTO DE INSUMOS MINERAIS PARA AGRICULTURA</v>
      </c>
      <c r="W1584" s="162" t="str">
        <f aca="false">VLOOKUP(U1584,PRODUTOS!N:Q,3,0)</f>
        <v>OBRA</v>
      </c>
      <c r="X1584" s="162" t="n">
        <f aca="false">VLOOKUP(U1584,PRODUTOS!N:Q,4,0)</f>
        <v>0.1</v>
      </c>
      <c r="Y1584" s="165" t="n">
        <f aca="false">X1584/T1584</f>
        <v>0.1</v>
      </c>
      <c r="Z1584" s="162"/>
      <c r="AA1584" s="162"/>
      <c r="AB1584" s="162"/>
    </row>
    <row r="1585" customFormat="false" ht="15" hidden="false" customHeight="false" outlineLevel="0" collapsed="false">
      <c r="A1585" s="43" t="n">
        <v>29</v>
      </c>
      <c r="B1585" s="1" t="s">
        <v>2816</v>
      </c>
      <c r="C1585" s="1" t="n">
        <v>2706</v>
      </c>
      <c r="D1585" s="1" t="n">
        <v>50101</v>
      </c>
      <c r="E1585" s="114" t="s">
        <v>2802</v>
      </c>
      <c r="F1585" s="162" t="n">
        <v>390000</v>
      </c>
      <c r="G1585" s="114" t="s">
        <v>2818</v>
      </c>
      <c r="H1585" s="163" t="n">
        <v>1</v>
      </c>
      <c r="I1585" s="162"/>
      <c r="T1585" s="162" t="n">
        <f aca="false">SUM(H1585:S1585)</f>
        <v>1</v>
      </c>
      <c r="U1585" s="164" t="str">
        <f aca="false">CONCATENATE(D1585,G1585)</f>
        <v>50101CENTRO TECNOLÓGICO DE PESQUISA MINERAL INSTALADO</v>
      </c>
      <c r="V1585" s="162" t="str">
        <f aca="false">VLOOKUP(U1585,PRODUTOS!N:O,2,0)</f>
        <v>CENTRO TECNOLÓGICO DE PESQUISA MINERAL INSTALADO</v>
      </c>
      <c r="W1585" s="162" t="str">
        <f aca="false">VLOOKUP(U1585,PRODUTOS!N:Q,3,0)</f>
        <v>OBRA</v>
      </c>
      <c r="X1585" s="162" t="n">
        <f aca="false">VLOOKUP(U1585,PRODUTOS!N:Q,4,0)</f>
        <v>0.1</v>
      </c>
      <c r="Y1585" s="165" t="n">
        <f aca="false">X1585/T1585</f>
        <v>0.1</v>
      </c>
      <c r="Z1585" s="162"/>
      <c r="AA1585" s="162"/>
      <c r="AB1585" s="162"/>
    </row>
    <row r="1586" customFormat="false" ht="15" hidden="false" customHeight="false" outlineLevel="0" collapsed="false">
      <c r="A1586" s="43" t="n">
        <v>29</v>
      </c>
      <c r="B1586" s="1" t="s">
        <v>2819</v>
      </c>
      <c r="C1586" s="1" t="n">
        <v>2710</v>
      </c>
      <c r="D1586" s="1" t="n">
        <v>50101</v>
      </c>
      <c r="E1586" s="114" t="s">
        <v>2802</v>
      </c>
      <c r="F1586" s="162" t="n">
        <v>1860000</v>
      </c>
      <c r="G1586" s="114" t="s">
        <v>2822</v>
      </c>
      <c r="H1586" s="163" t="n">
        <v>15</v>
      </c>
      <c r="I1586" s="162"/>
      <c r="T1586" s="162" t="n">
        <f aca="false">SUM(H1586:S1586)</f>
        <v>15</v>
      </c>
      <c r="U1586" s="164" t="str">
        <f aca="false">CONCATENATE(D1586,G1586)</f>
        <v>50101ESTUDO, MAPAS E PERFIS DOS 15 PRINCIPAIS PRODUTOS MINERÁRIOS DO PIAUÍ</v>
      </c>
      <c r="V1586" s="162" t="str">
        <f aca="false">VLOOKUP(U1586,PRODUTOS!N:O,2,0)</f>
        <v>ESTUDO, MAPAS E PERFIS DOS 15 PRINCIPAIS PRODUTOS MINERÁRIOS DO PIAUÍ</v>
      </c>
      <c r="W1586" s="162" t="str">
        <f aca="false">VLOOKUP(U1586,PRODUTOS!N:Q,3,0)</f>
        <v>ESTUDO</v>
      </c>
      <c r="X1586" s="162" t="n">
        <f aca="false">VLOOKUP(U1586,PRODUTOS!N:Q,4,0)</f>
        <v>1</v>
      </c>
      <c r="Y1586" s="165" t="n">
        <f aca="false">X1586/T1586</f>
        <v>0.0666666666666667</v>
      </c>
      <c r="Z1586" s="162"/>
      <c r="AA1586" s="162"/>
      <c r="AB1586" s="162"/>
    </row>
    <row r="1587" customFormat="false" ht="15" hidden="false" customHeight="false" outlineLevel="0" collapsed="false">
      <c r="A1587" s="43" t="n">
        <v>29</v>
      </c>
      <c r="B1587" s="1" t="s">
        <v>2823</v>
      </c>
      <c r="C1587" s="1" t="n">
        <v>2462</v>
      </c>
      <c r="D1587" s="1" t="n">
        <v>50101</v>
      </c>
      <c r="E1587" s="114" t="s">
        <v>2802</v>
      </c>
      <c r="F1587" s="162" t="n">
        <v>1130000</v>
      </c>
      <c r="G1587" s="114" t="s">
        <v>2824</v>
      </c>
      <c r="H1587" s="163" t="n">
        <v>1</v>
      </c>
      <c r="I1587" s="162"/>
      <c r="T1587" s="162" t="n">
        <f aca="false">SUM(H1587:S1587)</f>
        <v>1</v>
      </c>
      <c r="U1587" s="164" t="str">
        <f aca="false">CONCATENATE(D1587,G1587)</f>
        <v>50101MAPA GEOLÓGICO DO PIAUI EM ESCALA DE 1:250 000 CARTOGRAFADO</v>
      </c>
      <c r="V1587" s="162" t="str">
        <f aca="false">VLOOKUP(U1587,PRODUTOS!N:O,2,0)</f>
        <v>MAPA GEOLÓGICO DO PIAUI EM ESCALA DE 1:250 000 CARTOGRAFADO</v>
      </c>
      <c r="W1587" s="162" t="str">
        <f aca="false">VLOOKUP(U1587,PRODUTOS!N:Q,3,0)</f>
        <v>ESTUDO</v>
      </c>
      <c r="X1587" s="162" t="n">
        <f aca="false">VLOOKUP(U1587,PRODUTOS!N:Q,4,0)</f>
        <v>1</v>
      </c>
      <c r="Y1587" s="165" t="n">
        <f aca="false">X1587/T1587</f>
        <v>1</v>
      </c>
      <c r="Z1587" s="162"/>
      <c r="AA1587" s="162"/>
      <c r="AB1587" s="162"/>
    </row>
    <row r="1588" customFormat="false" ht="15" hidden="false" customHeight="false" outlineLevel="0" collapsed="false">
      <c r="A1588" s="43" t="n">
        <v>29</v>
      </c>
      <c r="B1588" s="1" t="s">
        <v>2826</v>
      </c>
      <c r="C1588" s="1" t="n">
        <v>2465</v>
      </c>
      <c r="D1588" s="1" t="n">
        <v>50101</v>
      </c>
      <c r="E1588" s="114" t="s">
        <v>2802</v>
      </c>
      <c r="F1588" s="162" t="n">
        <v>120000</v>
      </c>
      <c r="G1588" s="114" t="s">
        <v>2827</v>
      </c>
      <c r="H1588" s="163" t="n">
        <v>0</v>
      </c>
      <c r="I1588" s="162"/>
      <c r="T1588" s="162" t="n">
        <f aca="false">SUM(H1588:S1588)</f>
        <v>0</v>
      </c>
      <c r="U1588" s="164" t="str">
        <f aca="false">CONCATENATE(D1588,G1588)</f>
        <v>50101PROJETO DE LEI DA POLITICA ESTADUAL DE MINERAÇÃO</v>
      </c>
      <c r="V1588" s="162" t="str">
        <f aca="false">VLOOKUP(U1588,PRODUTOS!N:O,2,0)</f>
        <v>PROJETO DE LEI DA POLITICA ESTADUAL DE MINERAÇÃO</v>
      </c>
      <c r="W1588" s="162" t="str">
        <f aca="false">VLOOKUP(U1588,PRODUTOS!N:Q,3,0)</f>
        <v>PROJETO</v>
      </c>
      <c r="X1588" s="162" t="n">
        <f aca="false">VLOOKUP(U1588,PRODUTOS!N:Q,4,0)</f>
        <v>1</v>
      </c>
      <c r="Y1588" s="165" t="e">
        <f aca="false">X1588/T1588</f>
        <v>#DIV/0!</v>
      </c>
      <c r="Z1588" s="162"/>
      <c r="AA1588" s="162"/>
      <c r="AB1588" s="162"/>
    </row>
    <row r="1589" customFormat="false" ht="15" hidden="false" customHeight="false" outlineLevel="0" collapsed="false">
      <c r="A1589" s="43" t="n">
        <v>29</v>
      </c>
      <c r="B1589" s="1" t="s">
        <v>2826</v>
      </c>
      <c r="C1589" s="1" t="n">
        <v>2465</v>
      </c>
      <c r="D1589" s="1" t="n">
        <v>50101</v>
      </c>
      <c r="E1589" s="114" t="s">
        <v>2802</v>
      </c>
      <c r="F1589" s="162" t="n">
        <v>120000</v>
      </c>
      <c r="G1589" s="114" t="s">
        <v>2828</v>
      </c>
      <c r="H1589" s="163" t="n">
        <v>1</v>
      </c>
      <c r="I1589" s="162"/>
      <c r="T1589" s="162" t="n">
        <f aca="false">SUM(H1589:S1589)</f>
        <v>1</v>
      </c>
      <c r="U1589" s="164" t="str">
        <f aca="false">CONCATENATE(D1589,G1589)</f>
        <v>50101PROJETO DE LEI DA TAXA DE FISCALIZAÇÃO DA EXPLORAÇÃO DE RECURSOS MINERÁRIOS-TFRM</v>
      </c>
      <c r="V1589" s="162" t="str">
        <f aca="false">VLOOKUP(U1589,PRODUTOS!N:O,2,0)</f>
        <v>PROJETO DE LEI DA TAXA DE FISCALIZAÇÃO DA EXPLORAÇÃO DE RECURSOS MINERÁRIOS-TFRM</v>
      </c>
      <c r="W1589" s="162" t="str">
        <f aca="false">VLOOKUP(U1589,PRODUTOS!N:Q,3,0)</f>
        <v>PROJETO</v>
      </c>
      <c r="X1589" s="162" t="n">
        <f aca="false">VLOOKUP(U1589,PRODUTOS!N:Q,4,0)</f>
        <v>1</v>
      </c>
      <c r="Y1589" s="165" t="n">
        <f aca="false">X1589/T1589</f>
        <v>1</v>
      </c>
      <c r="Z1589" s="162"/>
      <c r="AA1589" s="162"/>
      <c r="AB1589" s="162"/>
    </row>
    <row r="1590" customFormat="false" ht="15" hidden="false" customHeight="false" outlineLevel="0" collapsed="false">
      <c r="A1590" s="43" t="n">
        <v>29</v>
      </c>
      <c r="B1590" s="1" t="s">
        <v>2823</v>
      </c>
      <c r="C1590" s="1" t="n">
        <v>2462</v>
      </c>
      <c r="D1590" s="1" t="n">
        <v>50101</v>
      </c>
      <c r="E1590" s="114" t="s">
        <v>2802</v>
      </c>
      <c r="F1590" s="162" t="n">
        <v>1130000</v>
      </c>
      <c r="G1590" s="114" t="s">
        <v>2825</v>
      </c>
      <c r="H1590" s="163" t="n">
        <v>1</v>
      </c>
      <c r="I1590" s="162"/>
      <c r="T1590" s="162" t="n">
        <f aca="false">SUM(H1590:S1590)</f>
        <v>1</v>
      </c>
      <c r="U1590" s="164" t="str">
        <f aca="false">CONCATENATE(D1590,G1590)</f>
        <v>50101PROJETO DE LEI DO CADASTRO ESTADUAL DE RECURSOS MINERÁRIOS-CERM, INSTITUÍDO</v>
      </c>
      <c r="V1590" s="162" t="str">
        <f aca="false">VLOOKUP(U1590,PRODUTOS!N:O,2,0)</f>
        <v>PROJETO DE LEI DO CADASTRO ESTADUAL DE RECURSOS MINERÁRIOS-CERM, INSTITUÍDO</v>
      </c>
      <c r="W1590" s="162" t="str">
        <f aca="false">VLOOKUP(U1590,PRODUTOS!N:Q,3,0)</f>
        <v>PROJETO</v>
      </c>
      <c r="X1590" s="162" t="n">
        <f aca="false">VLOOKUP(U1590,PRODUTOS!N:Q,4,0)</f>
        <v>1</v>
      </c>
      <c r="Y1590" s="165" t="n">
        <f aca="false">X1590/T1590</f>
        <v>1</v>
      </c>
      <c r="Z1590" s="162"/>
      <c r="AA1590" s="162"/>
      <c r="AB1590" s="162"/>
    </row>
    <row r="1591" customFormat="false" ht="15" hidden="false" customHeight="false" outlineLevel="0" collapsed="false">
      <c r="A1591" s="43" t="n">
        <v>29</v>
      </c>
      <c r="B1591" s="1" t="s">
        <v>2826</v>
      </c>
      <c r="C1591" s="1" t="n">
        <v>2465</v>
      </c>
      <c r="D1591" s="1" t="n">
        <v>50101</v>
      </c>
      <c r="E1591" s="114" t="s">
        <v>2802</v>
      </c>
      <c r="F1591" s="162" t="n">
        <v>120000</v>
      </c>
      <c r="G1591" s="114" t="s">
        <v>2829</v>
      </c>
      <c r="H1591" s="163" t="n">
        <v>1</v>
      </c>
      <c r="I1591" s="162"/>
      <c r="T1591" s="162" t="n">
        <f aca="false">SUM(H1591:S1591)</f>
        <v>1</v>
      </c>
      <c r="U1591" s="164" t="str">
        <f aca="false">CONCATENATE(D1591,G1591)</f>
        <v>50101PROJETO DE LEI DO PLANO ESTADUAL DE MINERAÇÃO</v>
      </c>
      <c r="V1591" s="162" t="str">
        <f aca="false">VLOOKUP(U1591,PRODUTOS!N:O,2,0)</f>
        <v>PROJETO DE LEI DO PLANO ESTADUAL DE MINERAÇÃO</v>
      </c>
      <c r="W1591" s="162" t="str">
        <f aca="false">VLOOKUP(U1591,PRODUTOS!N:Q,3,0)</f>
        <v>PROJETO</v>
      </c>
      <c r="X1591" s="162" t="n">
        <f aca="false">VLOOKUP(U1591,PRODUTOS!N:Q,4,0)</f>
        <v>1</v>
      </c>
      <c r="Y1591" s="165" t="n">
        <f aca="false">X1591/T1591</f>
        <v>1</v>
      </c>
      <c r="Z1591" s="162"/>
      <c r="AA1591" s="162"/>
      <c r="AB1591" s="162"/>
    </row>
    <row r="1592" customFormat="false" ht="15" hidden="false" customHeight="false" outlineLevel="0" collapsed="false">
      <c r="A1592" s="43" t="n">
        <v>29</v>
      </c>
      <c r="B1592" s="1" t="s">
        <v>2826</v>
      </c>
      <c r="C1592" s="1" t="n">
        <v>2465</v>
      </c>
      <c r="D1592" s="1" t="n">
        <v>50101</v>
      </c>
      <c r="E1592" s="114" t="s">
        <v>2802</v>
      </c>
      <c r="F1592" s="162" t="n">
        <v>120000</v>
      </c>
      <c r="G1592" s="114" t="s">
        <v>2830</v>
      </c>
      <c r="H1592" s="163" t="n">
        <v>1</v>
      </c>
      <c r="I1592" s="162"/>
      <c r="T1592" s="162" t="n">
        <f aca="false">SUM(H1592:S1592)</f>
        <v>1</v>
      </c>
      <c r="U1592" s="164" t="str">
        <f aca="false">CONCATENATE(D1592,G1592)</f>
        <v>50101PROJETO DE LEI QUE REGULAMENTA O PODER DE POLICIA DA SEMINPER QUANTO À EXPLORAÇÃO DE RECURSOS MINERÁRIOS</v>
      </c>
      <c r="V1592" s="162" t="str">
        <f aca="false">VLOOKUP(U1592,PRODUTOS!N:O,2,0)</f>
        <v>PROJETO DE LEI QUE REGULAMENTA O PODER DE POLICIA DA SEMINPER QUANTO À EXPLORAÇÃO DE RECURSOS MINERÁRIOS</v>
      </c>
      <c r="W1592" s="162" t="str">
        <f aca="false">VLOOKUP(U1592,PRODUTOS!N:Q,3,0)</f>
        <v>PROJETO</v>
      </c>
      <c r="X1592" s="162" t="n">
        <f aca="false">VLOOKUP(U1592,PRODUTOS!N:Q,4,0)</f>
        <v>1</v>
      </c>
      <c r="Y1592" s="165" t="n">
        <f aca="false">X1592/T1592</f>
        <v>1</v>
      </c>
      <c r="Z1592" s="162"/>
      <c r="AA1592" s="162"/>
      <c r="AB1592" s="162"/>
    </row>
    <row r="1593" customFormat="false" ht="15" hidden="false" customHeight="false" outlineLevel="0" collapsed="false">
      <c r="A1593" s="43" t="n">
        <v>29</v>
      </c>
      <c r="B1593" s="1" t="s">
        <v>2819</v>
      </c>
      <c r="C1593" s="1" t="n">
        <v>2710</v>
      </c>
      <c r="D1593" s="1" t="n">
        <v>50101</v>
      </c>
      <c r="E1593" s="114" t="s">
        <v>2802</v>
      </c>
      <c r="F1593" s="162" t="n">
        <v>1860000</v>
      </c>
      <c r="G1593" s="114" t="s">
        <v>2821</v>
      </c>
      <c r="H1593" s="163" t="n">
        <v>1</v>
      </c>
      <c r="I1593" s="162"/>
      <c r="T1593" s="162" t="n">
        <f aca="false">SUM(H1593:S1593)</f>
        <v>1</v>
      </c>
      <c r="U1593" s="164" t="str">
        <f aca="false">CONCATENATE(D1593,G1593)</f>
        <v>50101CENTRO TECNOLÓGICO DE ARTESANATO MINERAL</v>
      </c>
      <c r="V1593" s="162" t="str">
        <f aca="false">VLOOKUP(U1593,PRODUTOS!N:O,2,0)</f>
        <v>CENTRO TECNOLÓGICO DE ARTESANATO MINERAL</v>
      </c>
      <c r="W1593" s="162" t="str">
        <f aca="false">VLOOKUP(U1593,PRODUTOS!N:Q,3,0)</f>
        <v>OBRA</v>
      </c>
      <c r="X1593" s="162" t="n">
        <f aca="false">VLOOKUP(U1593,PRODUTOS!N:Q,4,0)</f>
        <v>0.1</v>
      </c>
      <c r="Y1593" s="165" t="n">
        <f aca="false">X1593/T1593</f>
        <v>0.1</v>
      </c>
      <c r="Z1593" s="162"/>
      <c r="AA1593" s="162"/>
      <c r="AB1593" s="162"/>
    </row>
    <row r="1594" customFormat="false" ht="15" hidden="false" customHeight="false" outlineLevel="0" collapsed="false">
      <c r="A1594" s="43" t="n">
        <v>90</v>
      </c>
      <c r="B1594" s="1" t="s">
        <v>2831</v>
      </c>
      <c r="C1594" s="1" t="n">
        <v>2626</v>
      </c>
      <c r="D1594" s="1" t="n">
        <v>50101</v>
      </c>
      <c r="E1594" s="114" t="s">
        <v>2802</v>
      </c>
      <c r="F1594" s="162" t="n">
        <v>24506400</v>
      </c>
      <c r="G1594" s="114" t="s">
        <v>269</v>
      </c>
      <c r="H1594" s="163" t="n">
        <v>100</v>
      </c>
      <c r="I1594" s="162"/>
      <c r="T1594" s="162" t="n">
        <f aca="false">SUM(H1594:S1594)</f>
        <v>100</v>
      </c>
      <c r="U1594" s="164" t="str">
        <f aca="false">CONCATENATE(D1594,G1594)</f>
        <v>50101GESTÃO EFICIENTE</v>
      </c>
      <c r="V1594" s="162" t="str">
        <f aca="false">VLOOKUP(U1594,PRODUTOS!N:O,2,0)</f>
        <v>GESTÃO EFICIENTE</v>
      </c>
      <c r="W1594" s="162" t="str">
        <f aca="false">VLOOKUP(U1594,PRODUTOS!N:Q,3,0)</f>
        <v>PERCENTUAL</v>
      </c>
      <c r="X1594" s="162" t="n">
        <f aca="false">VLOOKUP(U1594,PRODUTOS!N:Q,4,0)</f>
        <v>85</v>
      </c>
      <c r="Y1594" s="165" t="n">
        <f aca="false">X1594/T1594</f>
        <v>0.85</v>
      </c>
      <c r="Z1594" s="162"/>
      <c r="AA1594" s="162"/>
      <c r="AB1594" s="162"/>
    </row>
    <row r="1595" customFormat="false" ht="15" hidden="false" customHeight="false" outlineLevel="0" collapsed="false">
      <c r="A1595" s="43" t="n">
        <v>90</v>
      </c>
      <c r="B1595" s="1" t="s">
        <v>2831</v>
      </c>
      <c r="C1595" s="1" t="n">
        <v>2626</v>
      </c>
      <c r="D1595" s="1" t="n">
        <v>50101</v>
      </c>
      <c r="E1595" s="114" t="s">
        <v>2802</v>
      </c>
      <c r="F1595" s="162" t="n">
        <v>24506400</v>
      </c>
      <c r="G1595" s="114" t="s">
        <v>3762</v>
      </c>
      <c r="H1595" s="163" t="n">
        <v>0</v>
      </c>
      <c r="I1595" s="162"/>
      <c r="T1595" s="162" t="n">
        <f aca="false">SUM(H1595:S1595)</f>
        <v>0</v>
      </c>
      <c r="U1595" s="164" t="str">
        <f aca="false">CONCATENATE(D1595,G1595)</f>
        <v>50101ATENDIMENTO EFICAZ DA SEMINPER</v>
      </c>
      <c r="V1595" s="162" t="e">
        <f aca="false">VLOOKUP(U1595,PRODUTOS!N:O,2,0)</f>
        <v>#N/A</v>
      </c>
      <c r="W1595" s="162" t="e">
        <f aca="false">VLOOKUP(U1595,PRODUTOS!N:Q,3,0)</f>
        <v>#N/A</v>
      </c>
      <c r="X1595" s="162" t="e">
        <f aca="false">VLOOKUP(U1595,PRODUTOS!N:Q,4,0)</f>
        <v>#N/A</v>
      </c>
      <c r="Y1595" s="165" t="e">
        <f aca="false">X1595/T1595</f>
        <v>#N/A</v>
      </c>
      <c r="Z1595" s="162"/>
      <c r="AA1595" s="162"/>
      <c r="AB1595" s="162"/>
    </row>
    <row r="1596" customFormat="false" ht="15" hidden="false" customHeight="false" outlineLevel="0" collapsed="false">
      <c r="A1596" s="43" t="n">
        <v>28</v>
      </c>
      <c r="B1596" s="1" t="s">
        <v>2832</v>
      </c>
      <c r="C1596" s="1" t="n">
        <v>2558</v>
      </c>
      <c r="D1596" s="1" t="n">
        <v>50201</v>
      </c>
      <c r="E1596" s="114" t="s">
        <v>2833</v>
      </c>
      <c r="F1596" s="162" t="n">
        <v>2517172</v>
      </c>
      <c r="G1596" s="114" t="s">
        <v>2834</v>
      </c>
      <c r="H1596" s="166"/>
      <c r="I1596" s="162" t="n">
        <v>100</v>
      </c>
      <c r="J1596" s="114" t="n">
        <v>100</v>
      </c>
      <c r="L1596" s="114" t="n">
        <v>500</v>
      </c>
      <c r="Q1596" s="114" t="n">
        <v>100</v>
      </c>
      <c r="T1596" s="162" t="n">
        <f aca="false">SUM(H1596:S1596)</f>
        <v>800</v>
      </c>
      <c r="U1596" s="164" t="str">
        <f aca="false">CONCATENATE(D1596,G1596)</f>
        <v>50201GÁS NATURAL DISTRIBUÍDO</v>
      </c>
      <c r="V1596" s="162" t="str">
        <f aca="false">VLOOKUP(U1596,PRODUTOS!N:O,2,0)</f>
        <v>GÁS NATURAL DISTRIBUÍDO</v>
      </c>
      <c r="W1596" s="162" t="str">
        <f aca="false">VLOOKUP(U1596,PRODUTOS!N:Q,3,0)</f>
        <v>METROS CÚBICOS/DIA</v>
      </c>
      <c r="X1596" s="162" t="n">
        <f aca="false">VLOOKUP(U1596,PRODUTOS!N:Q,4,0)</f>
        <v>800</v>
      </c>
      <c r="Y1596" s="165" t="n">
        <f aca="false">X1596/T1596</f>
        <v>1</v>
      </c>
      <c r="Z1596" s="162"/>
      <c r="AA1596" s="162"/>
      <c r="AB1596" s="162"/>
    </row>
    <row r="1597" customFormat="false" ht="15" hidden="false" customHeight="false" outlineLevel="0" collapsed="false">
      <c r="A1597" s="43" t="n">
        <v>1</v>
      </c>
      <c r="B1597" s="1" t="s">
        <v>2839</v>
      </c>
      <c r="C1597" s="1" t="n">
        <v>2684</v>
      </c>
      <c r="D1597" s="1" t="n">
        <v>51101</v>
      </c>
      <c r="E1597" s="114" t="s">
        <v>2838</v>
      </c>
      <c r="F1597" s="162" t="n">
        <v>4000000</v>
      </c>
      <c r="G1597" s="114" t="s">
        <v>2840</v>
      </c>
      <c r="H1597" s="166"/>
      <c r="I1597" s="162" t="n">
        <v>1</v>
      </c>
      <c r="N1597" s="114" t="n">
        <v>2</v>
      </c>
      <c r="P1597" s="114" t="n">
        <v>2</v>
      </c>
      <c r="Q1597" s="114" t="n">
        <v>1</v>
      </c>
      <c r="R1597" s="114" t="n">
        <v>1</v>
      </c>
      <c r="S1597" s="114" t="n">
        <v>1</v>
      </c>
      <c r="T1597" s="162" t="n">
        <f aca="false">SUM(H1597:S1597)</f>
        <v>8</v>
      </c>
      <c r="U1597" s="164" t="str">
        <f aca="false">CONCATENATE(D1597,G1597)</f>
        <v>51101CENTROS DE FORMAÇÃO CULTURAL IMPLANTADOS</v>
      </c>
      <c r="V1597" s="162" t="str">
        <f aca="false">VLOOKUP(U1597,PRODUTOS!N:O,2,0)</f>
        <v>CENTROS DE FORMAÇÃO CULTURAL IMPLANTADOS</v>
      </c>
      <c r="W1597" s="162" t="str">
        <f aca="false">VLOOKUP(U1597,PRODUTOS!N:Q,3,0)</f>
        <v>MUNICÍPIOS BENEFICIADOS</v>
      </c>
      <c r="X1597" s="162" t="n">
        <f aca="false">VLOOKUP(U1597,PRODUTOS!N:Q,4,0)</f>
        <v>6</v>
      </c>
      <c r="Y1597" s="165" t="n">
        <f aca="false">X1597/T1597</f>
        <v>0.75</v>
      </c>
      <c r="Z1597" s="162"/>
      <c r="AA1597" s="162"/>
      <c r="AB1597" s="162"/>
    </row>
    <row r="1598" customFormat="false" ht="15" hidden="false" customHeight="false" outlineLevel="0" collapsed="false">
      <c r="A1598" s="43" t="n">
        <v>1</v>
      </c>
      <c r="B1598" s="1" t="s">
        <v>2839</v>
      </c>
      <c r="C1598" s="1" t="n">
        <v>2684</v>
      </c>
      <c r="D1598" s="1" t="n">
        <v>51101</v>
      </c>
      <c r="E1598" s="114" t="s">
        <v>2838</v>
      </c>
      <c r="F1598" s="162" t="n">
        <v>4000000</v>
      </c>
      <c r="G1598" s="114" t="s">
        <v>2842</v>
      </c>
      <c r="H1598" s="163" t="n">
        <v>60</v>
      </c>
      <c r="I1598" s="162"/>
      <c r="T1598" s="162" t="n">
        <f aca="false">SUM(H1598:S1598)</f>
        <v>60</v>
      </c>
      <c r="U1598" s="164" t="str">
        <f aca="false">CONCATENATE(D1598,G1598)</f>
        <v>51101SERVIDORES/COLABORADORES CAPACITADOS E/OU QUALIFICADOS</v>
      </c>
      <c r="V1598" s="162" t="str">
        <f aca="false">VLOOKUP(U1598,PRODUTOS!N:O,2,0)</f>
        <v>SERVIDORES/COLABORADORES CAPACITADOS E/OU QUALIFICADOS</v>
      </c>
      <c r="W1598" s="162" t="str">
        <f aca="false">VLOOKUP(U1598,PRODUTOS!N:Q,3,0)</f>
        <v>UNIDADE</v>
      </c>
      <c r="X1598" s="162" t="n">
        <f aca="false">VLOOKUP(U1598,PRODUTOS!N:Q,4,0)</f>
        <v>20</v>
      </c>
      <c r="Y1598" s="165" t="n">
        <f aca="false">X1598/T1598</f>
        <v>0.333333333333333</v>
      </c>
      <c r="Z1598" s="162"/>
      <c r="AA1598" s="162"/>
      <c r="AB1598" s="162"/>
    </row>
    <row r="1599" customFormat="false" ht="15" hidden="false" customHeight="false" outlineLevel="0" collapsed="false">
      <c r="A1599" s="43" t="n">
        <v>14</v>
      </c>
      <c r="B1599" s="1" t="s">
        <v>2848</v>
      </c>
      <c r="C1599" s="1" t="n">
        <v>2605</v>
      </c>
      <c r="D1599" s="1" t="n">
        <v>51101</v>
      </c>
      <c r="E1599" s="114" t="s">
        <v>2838</v>
      </c>
      <c r="F1599" s="162" t="n">
        <v>32000000</v>
      </c>
      <c r="G1599" s="114" t="s">
        <v>2849</v>
      </c>
      <c r="H1599" s="163" t="n">
        <v>130</v>
      </c>
      <c r="I1599" s="162"/>
      <c r="T1599" s="162" t="n">
        <f aca="false">SUM(H1599:S1599)</f>
        <v>130</v>
      </c>
      <c r="U1599" s="164" t="str">
        <f aca="false">CONCATENATE(D1599,G1599)</f>
        <v>51101AÇÕES DE MICRO PROJETOS CULTURAIS REALIZADAS</v>
      </c>
      <c r="V1599" s="162" t="str">
        <f aca="false">VLOOKUP(U1599,PRODUTOS!N:O,2,0)</f>
        <v>AÇÕES DE MICRO PROJETOS CULTURAIS REALIZADAS</v>
      </c>
      <c r="W1599" s="162" t="str">
        <f aca="false">VLOOKUP(U1599,PRODUTOS!N:Q,3,0)</f>
        <v>MUNICÍPIOS BENEFICIADOS</v>
      </c>
      <c r="X1599" s="162" t="n">
        <f aca="false">VLOOKUP(U1599,PRODUTOS!N:Q,4,0)</f>
        <v>30</v>
      </c>
      <c r="Y1599" s="165" t="n">
        <f aca="false">X1599/T1599</f>
        <v>0.230769230769231</v>
      </c>
      <c r="Z1599" s="162"/>
      <c r="AA1599" s="162"/>
      <c r="AB1599" s="162"/>
    </row>
    <row r="1600" customFormat="false" ht="15" hidden="false" customHeight="false" outlineLevel="0" collapsed="false">
      <c r="A1600" s="43" t="n">
        <v>14</v>
      </c>
      <c r="B1600" s="1" t="s">
        <v>2855</v>
      </c>
      <c r="C1600" s="1" t="n">
        <v>2582</v>
      </c>
      <c r="D1600" s="1" t="n">
        <v>51101</v>
      </c>
      <c r="E1600" s="114" t="s">
        <v>2838</v>
      </c>
      <c r="F1600" s="162" t="n">
        <v>85000000</v>
      </c>
      <c r="G1600" s="114" t="s">
        <v>2856</v>
      </c>
      <c r="H1600" s="163" t="n">
        <v>224</v>
      </c>
      <c r="I1600" s="162"/>
      <c r="T1600" s="162" t="n">
        <f aca="false">SUM(H1600:S1600)</f>
        <v>224</v>
      </c>
      <c r="U1600" s="164" t="str">
        <f aca="false">CONCATENATE(D1600,G1600)</f>
        <v>51101ATIVIDADES DO CALENDÁRIO CULTURAL DO ESTADO APOIADAS</v>
      </c>
      <c r="V1600" s="162" t="str">
        <f aca="false">VLOOKUP(U1600,PRODUTOS!N:O,2,0)</f>
        <v>ATIVIDADES DO CALENDÁRIO CULTURAL DO ESTADO APOIADAS</v>
      </c>
      <c r="W1600" s="162" t="str">
        <f aca="false">VLOOKUP(U1600,PRODUTOS!N:Q,3,0)</f>
        <v>MUNICÍPIOS BENEFICIADOS</v>
      </c>
      <c r="X1600" s="162" t="n">
        <f aca="false">VLOOKUP(U1600,PRODUTOS!N:Q,4,0)</f>
        <v>70</v>
      </c>
      <c r="Y1600" s="165" t="n">
        <f aca="false">X1600/T1600</f>
        <v>0.3125</v>
      </c>
      <c r="Z1600" s="162"/>
      <c r="AA1600" s="162"/>
      <c r="AB1600" s="162"/>
    </row>
    <row r="1601" customFormat="false" ht="15" hidden="false" customHeight="false" outlineLevel="0" collapsed="false">
      <c r="A1601" s="43" t="n">
        <v>14</v>
      </c>
      <c r="B1601" s="1" t="s">
        <v>2848</v>
      </c>
      <c r="C1601" s="1" t="n">
        <v>2605</v>
      </c>
      <c r="D1601" s="1" t="n">
        <v>51101</v>
      </c>
      <c r="E1601" s="114" t="s">
        <v>2838</v>
      </c>
      <c r="F1601" s="162" t="n">
        <v>32000000</v>
      </c>
      <c r="G1601" s="114" t="s">
        <v>2851</v>
      </c>
      <c r="H1601" s="163" t="n">
        <v>224</v>
      </c>
      <c r="I1601" s="162"/>
      <c r="T1601" s="162" t="n">
        <f aca="false">SUM(H1601:S1601)</f>
        <v>224</v>
      </c>
      <c r="U1601" s="164" t="str">
        <f aca="false">CONCATENATE(D1601,G1601)</f>
        <v>51101CINES MAIS CULTURA IMPLANTADOS</v>
      </c>
      <c r="V1601" s="162" t="str">
        <f aca="false">VLOOKUP(U1601,PRODUTOS!N:O,2,0)</f>
        <v>CINES MAIS CULTURA IMPLANTADOS</v>
      </c>
      <c r="W1601" s="162" t="str">
        <f aca="false">VLOOKUP(U1601,PRODUTOS!N:Q,3,0)</f>
        <v>MUNICÍPIOS BENEFICIADOS</v>
      </c>
      <c r="X1601" s="162" t="n">
        <f aca="false">VLOOKUP(U1601,PRODUTOS!N:Q,4,0)</f>
        <v>50</v>
      </c>
      <c r="Y1601" s="165" t="n">
        <f aca="false">X1601/T1601</f>
        <v>0.223214285714286</v>
      </c>
      <c r="Z1601" s="162"/>
      <c r="AA1601" s="162"/>
      <c r="AB1601" s="162"/>
    </row>
    <row r="1602" customFormat="false" ht="15" hidden="false" customHeight="false" outlineLevel="0" collapsed="false">
      <c r="A1602" s="43" t="n">
        <v>14</v>
      </c>
      <c r="B1602" s="1" t="s">
        <v>2853</v>
      </c>
      <c r="C1602" s="1" t="n">
        <v>2550</v>
      </c>
      <c r="D1602" s="1" t="n">
        <v>51101</v>
      </c>
      <c r="E1602" s="114" t="s">
        <v>2838</v>
      </c>
      <c r="F1602" s="162" t="n">
        <v>1000000</v>
      </c>
      <c r="G1602" s="114" t="s">
        <v>2854</v>
      </c>
      <c r="H1602" s="166"/>
      <c r="I1602" s="162" t="n">
        <v>1</v>
      </c>
      <c r="J1602" s="114" t="n">
        <v>1</v>
      </c>
      <c r="K1602" s="114" t="n">
        <v>1</v>
      </c>
      <c r="L1602" s="114" t="n">
        <v>1</v>
      </c>
      <c r="M1602" s="114" t="n">
        <v>1</v>
      </c>
      <c r="N1602" s="114" t="n">
        <v>1</v>
      </c>
      <c r="O1602" s="114" t="n">
        <v>1</v>
      </c>
      <c r="P1602" s="114" t="n">
        <v>1</v>
      </c>
      <c r="Q1602" s="114" t="n">
        <v>1</v>
      </c>
      <c r="R1602" s="114" t="n">
        <v>1</v>
      </c>
      <c r="S1602" s="114" t="n">
        <v>1</v>
      </c>
      <c r="T1602" s="162" t="n">
        <f aca="false">SUM(H1602:S1602)</f>
        <v>11</v>
      </c>
      <c r="U1602" s="164" t="str">
        <f aca="false">CONCATENATE(D1602,G1602)</f>
        <v>51101CONSULTORIAS E ASSESSORIAS DE MOBILIZAÇÃO E SENSIBILIZAÇÃO TERRITORIAL REALIZADAS</v>
      </c>
      <c r="V1602" s="162" t="str">
        <f aca="false">VLOOKUP(U1602,PRODUTOS!N:O,2,0)</f>
        <v>CONSULTORIAS E ASSESSORIAS DE MOBILIZAÇÃO E SENSIBILIZAÇÃO TERRITORIAL REALIZADAS</v>
      </c>
      <c r="W1602" s="162" t="str">
        <f aca="false">VLOOKUP(U1602,PRODUTOS!N:Q,3,0)</f>
        <v>ATIVIDADES</v>
      </c>
      <c r="X1602" s="162" t="n">
        <f aca="false">VLOOKUP(U1602,PRODUTOS!N:Q,4,0)</f>
        <v>3</v>
      </c>
      <c r="Y1602" s="165" t="n">
        <f aca="false">X1602/T1602</f>
        <v>0.272727272727273</v>
      </c>
      <c r="Z1602" s="162"/>
      <c r="AA1602" s="162"/>
      <c r="AB1602" s="162"/>
    </row>
    <row r="1603" customFormat="false" ht="15" hidden="false" customHeight="false" outlineLevel="0" collapsed="false">
      <c r="A1603" s="43" t="n">
        <v>14</v>
      </c>
      <c r="B1603" s="1" t="s">
        <v>2855</v>
      </c>
      <c r="C1603" s="1" t="n">
        <v>2582</v>
      </c>
      <c r="D1603" s="1" t="n">
        <v>51101</v>
      </c>
      <c r="E1603" s="114" t="s">
        <v>2838</v>
      </c>
      <c r="F1603" s="162" t="n">
        <v>85000000</v>
      </c>
      <c r="G1603" s="114" t="s">
        <v>2857</v>
      </c>
      <c r="H1603" s="163" t="n">
        <v>400</v>
      </c>
      <c r="I1603" s="162"/>
      <c r="T1603" s="162" t="n">
        <f aca="false">SUM(H1603:S1603)</f>
        <v>400</v>
      </c>
      <c r="U1603" s="164" t="str">
        <f aca="false">CONCATENATE(D1603,G1603)</f>
        <v>51101CURSOS EM GESTÃO CULTURAL PARA GESTORES/ PRODUTORES/ ARTISTAS DESENVOLVIDOS</v>
      </c>
      <c r="V1603" s="162" t="str">
        <f aca="false">VLOOKUP(U1603,PRODUTOS!N:O,2,0)</f>
        <v>CURSOS EM GESTÃO CULTURAL PARA GESTORES/ PRODUTORES/ ARTISTAS DESENVOLVIDOS</v>
      </c>
      <c r="W1603" s="162" t="str">
        <f aca="false">VLOOKUP(U1603,PRODUTOS!N:Q,3,0)</f>
        <v>PARTICIPANTES</v>
      </c>
      <c r="X1603" s="162" t="n">
        <f aca="false">VLOOKUP(U1603,PRODUTOS!N:Q,4,0)</f>
        <v>100</v>
      </c>
      <c r="Y1603" s="165" t="n">
        <f aca="false">X1603/T1603</f>
        <v>0.25</v>
      </c>
      <c r="Z1603" s="162"/>
      <c r="AA1603" s="162"/>
      <c r="AB1603" s="162"/>
    </row>
    <row r="1604" customFormat="false" ht="15" hidden="false" customHeight="false" outlineLevel="0" collapsed="false">
      <c r="A1604" s="43" t="n">
        <v>14</v>
      </c>
      <c r="B1604" s="1" t="s">
        <v>2861</v>
      </c>
      <c r="C1604" s="1" t="n">
        <v>2034</v>
      </c>
      <c r="D1604" s="1" t="n">
        <v>51101</v>
      </c>
      <c r="E1604" s="114" t="s">
        <v>2838</v>
      </c>
      <c r="F1604" s="162" t="n">
        <v>20000000</v>
      </c>
      <c r="G1604" s="114" t="s">
        <v>2862</v>
      </c>
      <c r="H1604" s="163" t="n">
        <v>10</v>
      </c>
      <c r="I1604" s="162"/>
      <c r="T1604" s="162" t="n">
        <f aca="false">SUM(H1604:S1604)</f>
        <v>10</v>
      </c>
      <c r="U1604" s="164" t="str">
        <f aca="false">CONCATENATE(D1604,G1604)</f>
        <v>51101ESPAÇOS DE ARTE, CULTURA, ESPORTE E LAZER PARA A JUVENTUDE IMPLANTADOS</v>
      </c>
      <c r="V1604" s="162" t="str">
        <f aca="false">VLOOKUP(U1604,PRODUTOS!N:O,2,0)</f>
        <v>ESPAÇOS DE ARTE, CULTURA, ESPORTE E LAZER PARA A JUVENTUDE IMPLANTADOS</v>
      </c>
      <c r="W1604" s="162" t="str">
        <f aca="false">VLOOKUP(U1604,PRODUTOS!N:Q,3,0)</f>
        <v>UNIDADE</v>
      </c>
      <c r="X1604" s="162" t="n">
        <f aca="false">VLOOKUP(U1604,PRODUTOS!N:Q,4,0)</f>
        <v>3</v>
      </c>
      <c r="Y1604" s="165" t="n">
        <f aca="false">X1604/T1604</f>
        <v>0.3</v>
      </c>
      <c r="Z1604" s="162"/>
      <c r="AA1604" s="162"/>
      <c r="AB1604" s="162"/>
    </row>
    <row r="1605" customFormat="false" ht="15" hidden="false" customHeight="false" outlineLevel="0" collapsed="false">
      <c r="A1605" s="43" t="n">
        <v>14</v>
      </c>
      <c r="B1605" s="1" t="s">
        <v>2844</v>
      </c>
      <c r="C1605" s="1" t="n">
        <v>2717</v>
      </c>
      <c r="D1605" s="1" t="n">
        <v>51101</v>
      </c>
      <c r="E1605" s="114" t="s">
        <v>2838</v>
      </c>
      <c r="F1605" s="162" t="n">
        <v>10000000</v>
      </c>
      <c r="G1605" s="114" t="s">
        <v>2845</v>
      </c>
      <c r="H1605" s="163" t="n">
        <v>50</v>
      </c>
      <c r="I1605" s="162"/>
      <c r="T1605" s="162" t="n">
        <f aca="false">SUM(H1605:S1605)</f>
        <v>50</v>
      </c>
      <c r="U1605" s="164" t="str">
        <f aca="false">CONCATENATE(D1605,G1605)</f>
        <v>51101MANUTENÇÃO E CONSERVAÇÃO DE BENS PROTEGIDOS REALIZADAS</v>
      </c>
      <c r="V1605" s="162" t="str">
        <f aca="false">VLOOKUP(U1605,PRODUTOS!N:O,2,0)</f>
        <v>MANUTENÇÃO E CONSERVAÇÃO DE BENS PROTEGIDOS REALIZADAS</v>
      </c>
      <c r="W1605" s="162" t="str">
        <f aca="false">VLOOKUP(U1605,PRODUTOS!N:Q,3,0)</f>
        <v>MUNICÍPIOS BENEFICIADOS</v>
      </c>
      <c r="X1605" s="162" t="n">
        <f aca="false">VLOOKUP(U1605,PRODUTOS!N:Q,4,0)</f>
        <v>15</v>
      </c>
      <c r="Y1605" s="165" t="n">
        <f aca="false">X1605/T1605</f>
        <v>0.3</v>
      </c>
      <c r="Z1605" s="162"/>
      <c r="AA1605" s="162"/>
      <c r="AB1605" s="162"/>
    </row>
    <row r="1606" customFormat="false" ht="15" hidden="false" customHeight="false" outlineLevel="0" collapsed="false">
      <c r="A1606" s="43" t="n">
        <v>14</v>
      </c>
      <c r="B1606" s="1" t="s">
        <v>2848</v>
      </c>
      <c r="C1606" s="1" t="n">
        <v>2605</v>
      </c>
      <c r="D1606" s="1" t="n">
        <v>51101</v>
      </c>
      <c r="E1606" s="114" t="s">
        <v>2838</v>
      </c>
      <c r="F1606" s="162" t="n">
        <v>32000000</v>
      </c>
      <c r="G1606" s="114" t="s">
        <v>2852</v>
      </c>
      <c r="H1606" s="163" t="n">
        <v>224</v>
      </c>
      <c r="I1606" s="162"/>
      <c r="T1606" s="162" t="n">
        <f aca="false">SUM(H1606:S1606)</f>
        <v>224</v>
      </c>
      <c r="U1606" s="164" t="str">
        <f aca="false">CONCATENATE(D1606,G1606)</f>
        <v>51101PONTOS DE CULTURA AMPLIADOS E FORTALECIDOS</v>
      </c>
      <c r="V1606" s="162" t="str">
        <f aca="false">VLOOKUP(U1606,PRODUTOS!N:O,2,0)</f>
        <v>PONTOS DE CULTURA AMPLIADOS E FORTALECIDOS</v>
      </c>
      <c r="W1606" s="162" t="str">
        <f aca="false">VLOOKUP(U1606,PRODUTOS!N:Q,3,0)</f>
        <v>MUNICÍPIOS BENEFICIADOS</v>
      </c>
      <c r="X1606" s="162" t="n">
        <f aca="false">VLOOKUP(U1606,PRODUTOS!N:Q,4,0)</f>
        <v>50</v>
      </c>
      <c r="Y1606" s="165" t="n">
        <f aca="false">X1606/T1606</f>
        <v>0.223214285714286</v>
      </c>
      <c r="Z1606" s="162"/>
      <c r="AA1606" s="162"/>
      <c r="AB1606" s="162"/>
    </row>
    <row r="1607" customFormat="false" ht="15" hidden="false" customHeight="false" outlineLevel="0" collapsed="false">
      <c r="A1607" s="43" t="n">
        <v>14</v>
      </c>
      <c r="B1607" s="1" t="s">
        <v>2855</v>
      </c>
      <c r="C1607" s="1" t="n">
        <v>2582</v>
      </c>
      <c r="D1607" s="1" t="n">
        <v>51101</v>
      </c>
      <c r="E1607" s="114" t="s">
        <v>2838</v>
      </c>
      <c r="F1607" s="162" t="n">
        <v>85000000</v>
      </c>
      <c r="G1607" s="114" t="s">
        <v>2858</v>
      </c>
      <c r="H1607" s="163" t="n">
        <v>224</v>
      </c>
      <c r="I1607" s="162"/>
      <c r="T1607" s="162" t="n">
        <f aca="false">SUM(H1607:S1607)</f>
        <v>224</v>
      </c>
      <c r="U1607" s="164" t="str">
        <f aca="false">CONCATENATE(D1607,G1607)</f>
        <v>51101PRODUÇÃO, DIFUSÃO E CIRCULAÇÃO DE PROJETOS E ATIVIDADES CULTURAIS APOIADOS</v>
      </c>
      <c r="V1607" s="162" t="str">
        <f aca="false">VLOOKUP(U1607,PRODUTOS!N:O,2,0)</f>
        <v>PRODUÇÃO, DIFUSÃO E CIRCULAÇÃO DE PROJETOS E ATIVIDADES CULTURAIS APOIADOS</v>
      </c>
      <c r="W1607" s="162" t="str">
        <f aca="false">VLOOKUP(U1607,PRODUTOS!N:Q,3,0)</f>
        <v>MUNICÍPIOS BENEFICIADOS</v>
      </c>
      <c r="X1607" s="162" t="n">
        <f aca="false">VLOOKUP(U1607,PRODUTOS!N:Q,4,0)</f>
        <v>80</v>
      </c>
      <c r="Y1607" s="165" t="n">
        <f aca="false">X1607/T1607</f>
        <v>0.357142857142857</v>
      </c>
      <c r="Z1607" s="162"/>
      <c r="AA1607" s="162"/>
      <c r="AB1607" s="162"/>
    </row>
    <row r="1608" customFormat="false" ht="15" hidden="false" customHeight="false" outlineLevel="0" collapsed="false">
      <c r="A1608" s="43" t="n">
        <v>14</v>
      </c>
      <c r="B1608" s="1" t="s">
        <v>2844</v>
      </c>
      <c r="C1608" s="1" t="n">
        <v>2717</v>
      </c>
      <c r="D1608" s="1" t="n">
        <v>51101</v>
      </c>
      <c r="E1608" s="114" t="s">
        <v>2838</v>
      </c>
      <c r="F1608" s="162" t="n">
        <v>10000000</v>
      </c>
      <c r="G1608" s="114" t="s">
        <v>2846</v>
      </c>
      <c r="H1608" s="163" t="n">
        <v>120</v>
      </c>
      <c r="I1608" s="162"/>
      <c r="T1608" s="162" t="n">
        <f aca="false">SUM(H1608:S1608)</f>
        <v>120</v>
      </c>
      <c r="U1608" s="164" t="str">
        <f aca="false">CONCATENATE(D1608,G1608)</f>
        <v>51101RECONHECIMENTO DE BENS DE NATUREZA MATERIAL E IMATERIAL REALIZADO</v>
      </c>
      <c r="V1608" s="162" t="str">
        <f aca="false">VLOOKUP(U1608,PRODUTOS!N:O,2,0)</f>
        <v>RECONHECIMENTO DE BENS DE NATUREZA MATERIAL E IMATERIAL REALIZADO</v>
      </c>
      <c r="W1608" s="162" t="str">
        <f aca="false">VLOOKUP(U1608,PRODUTOS!N:Q,3,0)</f>
        <v>MUNICÍPIOS BENEFICIADOS</v>
      </c>
      <c r="X1608" s="162" t="n">
        <f aca="false">VLOOKUP(U1608,PRODUTOS!N:Q,4,0)</f>
        <v>40</v>
      </c>
      <c r="Y1608" s="165" t="n">
        <f aca="false">X1608/T1608</f>
        <v>0.333333333333333</v>
      </c>
      <c r="Z1608" s="162"/>
      <c r="AA1608" s="162"/>
      <c r="AB1608" s="162"/>
    </row>
    <row r="1609" customFormat="false" ht="15" hidden="false" customHeight="false" outlineLevel="0" collapsed="false">
      <c r="A1609" s="43" t="n">
        <v>14</v>
      </c>
      <c r="B1609" s="1" t="s">
        <v>2859</v>
      </c>
      <c r="C1609" s="1" t="n">
        <v>2719</v>
      </c>
      <c r="D1609" s="1" t="n">
        <v>51101</v>
      </c>
      <c r="E1609" s="114" t="s">
        <v>2838</v>
      </c>
      <c r="F1609" s="162" t="n">
        <v>6300000</v>
      </c>
      <c r="G1609" s="114" t="s">
        <v>2860</v>
      </c>
      <c r="H1609" s="166"/>
      <c r="I1609" s="162" t="n">
        <v>3</v>
      </c>
      <c r="J1609" s="114" t="n">
        <v>2</v>
      </c>
      <c r="K1609" s="114" t="n">
        <v>2</v>
      </c>
      <c r="L1609" s="114" t="n">
        <v>3</v>
      </c>
      <c r="M1609" s="114" t="n">
        <v>2</v>
      </c>
      <c r="N1609" s="114" t="n">
        <v>4</v>
      </c>
      <c r="O1609" s="114" t="n">
        <v>1</v>
      </c>
      <c r="P1609" s="114" t="n">
        <v>3</v>
      </c>
      <c r="Q1609" s="114" t="n">
        <v>2</v>
      </c>
      <c r="R1609" s="114" t="n">
        <v>1</v>
      </c>
      <c r="S1609" s="114" t="n">
        <v>2</v>
      </c>
      <c r="T1609" s="162" t="n">
        <f aca="false">SUM(H1609:S1609)</f>
        <v>25</v>
      </c>
      <c r="U1609" s="164" t="str">
        <f aca="false">CONCATENATE(D1609,G1609)</f>
        <v>51101TERRITÓRIOS CRIATIVOS INSTITUCIONALIZADOS</v>
      </c>
      <c r="V1609" s="162" t="str">
        <f aca="false">VLOOKUP(U1609,PRODUTOS!N:O,2,0)</f>
        <v>TERRITÓRIOS CRIATIVOS INSTITUCIONALIZADOS</v>
      </c>
      <c r="W1609" s="162" t="str">
        <f aca="false">VLOOKUP(U1609,PRODUTOS!N:Q,3,0)</f>
        <v>MUNICÍPIOS BENEFICIADOS</v>
      </c>
      <c r="X1609" s="162" t="n">
        <f aca="false">VLOOKUP(U1609,PRODUTOS!N:Q,4,0)</f>
        <v>8</v>
      </c>
      <c r="Y1609" s="165" t="n">
        <f aca="false">X1609/T1609</f>
        <v>0.32</v>
      </c>
      <c r="Z1609" s="162"/>
      <c r="AA1609" s="162"/>
      <c r="AB1609" s="162"/>
    </row>
    <row r="1610" customFormat="false" ht="15" hidden="false" customHeight="false" outlineLevel="0" collapsed="false">
      <c r="A1610" s="43" t="n">
        <v>14</v>
      </c>
      <c r="B1610" s="1" t="s">
        <v>3594</v>
      </c>
      <c r="C1610" s="1" t="n">
        <v>1549</v>
      </c>
      <c r="D1610" s="1" t="n">
        <v>51101</v>
      </c>
      <c r="E1610" s="114" t="s">
        <v>2838</v>
      </c>
      <c r="F1610" s="162" t="n">
        <v>600000</v>
      </c>
      <c r="G1610" s="114" t="s">
        <v>3763</v>
      </c>
      <c r="H1610" s="163" t="n">
        <v>1</v>
      </c>
      <c r="I1610" s="162"/>
      <c r="T1610" s="162" t="n">
        <f aca="false">SUM(H1610:S1610)</f>
        <v>1</v>
      </c>
      <c r="U1610" s="164" t="str">
        <f aca="false">CONCATENATE(D1610,G1610)</f>
        <v>51101PLANO ESTADUAL DE CULTURA ELABORADO E CONSOLIDADO</v>
      </c>
      <c r="V1610" s="162" t="e">
        <f aca="false">VLOOKUP(U1610,PRODUTOS!N:O,2,0)</f>
        <v>#N/A</v>
      </c>
      <c r="W1610" s="162" t="e">
        <f aca="false">VLOOKUP(U1610,PRODUTOS!N:Q,3,0)</f>
        <v>#N/A</v>
      </c>
      <c r="X1610" s="162" t="e">
        <f aca="false">VLOOKUP(U1610,PRODUTOS!N:Q,4,0)</f>
        <v>#N/A</v>
      </c>
      <c r="Y1610" s="165" t="e">
        <f aca="false">X1610/T1610</f>
        <v>#N/A</v>
      </c>
      <c r="Z1610" s="162"/>
      <c r="AA1610" s="162"/>
      <c r="AB1610" s="162"/>
    </row>
    <row r="1611" customFormat="false" ht="15" hidden="false" customHeight="false" outlineLevel="0" collapsed="false">
      <c r="A1611" s="43" t="n">
        <v>14</v>
      </c>
      <c r="B1611" s="1" t="s">
        <v>3594</v>
      </c>
      <c r="C1611" s="1" t="n">
        <v>1549</v>
      </c>
      <c r="D1611" s="1" t="str">
        <f aca="false">LEFT(E1611,5)</f>
        <v>51101</v>
      </c>
      <c r="E1611" s="114" t="s">
        <v>2838</v>
      </c>
      <c r="F1611" s="162" t="n">
        <v>600000</v>
      </c>
      <c r="G1611" s="114" t="s">
        <v>3764</v>
      </c>
      <c r="H1611" s="166"/>
      <c r="I1611" s="162" t="n">
        <v>1</v>
      </c>
      <c r="J1611" s="114" t="n">
        <v>1</v>
      </c>
      <c r="K1611" s="114" t="n">
        <v>1</v>
      </c>
      <c r="L1611" s="114" t="n">
        <v>1</v>
      </c>
      <c r="M1611" s="114" t="n">
        <v>1</v>
      </c>
      <c r="N1611" s="114" t="n">
        <v>1</v>
      </c>
      <c r="O1611" s="114" t="n">
        <v>1</v>
      </c>
      <c r="P1611" s="114" t="n">
        <v>1</v>
      </c>
      <c r="Q1611" s="114" t="n">
        <v>1</v>
      </c>
      <c r="R1611" s="114" t="n">
        <v>1</v>
      </c>
      <c r="S1611" s="114" t="n">
        <v>1</v>
      </c>
      <c r="T1611" s="162" t="n">
        <f aca="false">SUM(H1611:S1611)</f>
        <v>11</v>
      </c>
      <c r="U1611" s="164" t="str">
        <f aca="false">CONCATENATE(D1611,G1611)</f>
        <v>51101CONFERENCIAS TERRITORIAIS DE CULTURA REALIZADAS</v>
      </c>
      <c r="V1611" s="162" t="e">
        <f aca="false">VLOOKUP(U1611,PRODUTOS!N:O,2,0)</f>
        <v>#N/A</v>
      </c>
      <c r="W1611" s="162" t="e">
        <f aca="false">VLOOKUP(U1611,PRODUTOS!N:Q,3,0)</f>
        <v>#N/A</v>
      </c>
      <c r="X1611" s="162" t="e">
        <f aca="false">VLOOKUP(U1611,PRODUTOS!N:Q,4,0)</f>
        <v>#N/A</v>
      </c>
      <c r="Y1611" s="165" t="e">
        <f aca="false">X1611/T1611</f>
        <v>#N/A</v>
      </c>
      <c r="Z1611" s="162"/>
      <c r="AA1611" s="162"/>
      <c r="AB1611" s="162"/>
    </row>
    <row r="1612" customFormat="false" ht="15" hidden="false" customHeight="false" outlineLevel="0" collapsed="false">
      <c r="A1612" s="43" t="n">
        <v>90</v>
      </c>
      <c r="B1612" s="1" t="s">
        <v>2863</v>
      </c>
      <c r="C1612" s="1" t="n">
        <v>2531</v>
      </c>
      <c r="D1612" s="1" t="n">
        <v>51101</v>
      </c>
      <c r="E1612" s="114" t="s">
        <v>2838</v>
      </c>
      <c r="F1612" s="162" t="n">
        <v>20700000</v>
      </c>
      <c r="G1612" s="114" t="s">
        <v>2864</v>
      </c>
      <c r="H1612" s="163" t="n">
        <v>100</v>
      </c>
      <c r="I1612" s="162"/>
      <c r="T1612" s="162" t="n">
        <f aca="false">SUM(H1612:S1612)</f>
        <v>100</v>
      </c>
      <c r="U1612" s="164" t="str">
        <f aca="false">CONCATENATE(D1612,G1612)</f>
        <v>51101CONCURSOS PÚBLICOS REALIZADOS</v>
      </c>
      <c r="V1612" s="162" t="str">
        <f aca="false">VLOOKUP(U1612,PRODUTOS!N:O,2,0)</f>
        <v>CONCURSOS PÚBLICOS REALIZADOS</v>
      </c>
      <c r="W1612" s="162" t="str">
        <f aca="false">VLOOKUP(U1612,PRODUTOS!N:Q,3,0)</f>
        <v>VAGAS</v>
      </c>
      <c r="X1612" s="162" t="n">
        <f aca="false">VLOOKUP(U1612,PRODUTOS!N:Q,4,0)</f>
        <v>20</v>
      </c>
      <c r="Y1612" s="165" t="n">
        <f aca="false">X1612/T1612</f>
        <v>0.2</v>
      </c>
      <c r="Z1612" s="162"/>
      <c r="AA1612" s="162"/>
      <c r="AB1612" s="162"/>
    </row>
    <row r="1613" customFormat="false" ht="15" hidden="false" customHeight="false" outlineLevel="0" collapsed="false">
      <c r="A1613" s="43" t="n">
        <v>90</v>
      </c>
      <c r="B1613" s="1" t="s">
        <v>2863</v>
      </c>
      <c r="C1613" s="1" t="n">
        <v>2531</v>
      </c>
      <c r="D1613" s="1" t="n">
        <v>51101</v>
      </c>
      <c r="E1613" s="114" t="s">
        <v>2838</v>
      </c>
      <c r="F1613" s="162" t="n">
        <v>20700000</v>
      </c>
      <c r="G1613" s="114" t="s">
        <v>390</v>
      </c>
      <c r="H1613" s="163" t="n">
        <v>100</v>
      </c>
      <c r="I1613" s="162"/>
      <c r="T1613" s="162" t="n">
        <f aca="false">SUM(H1613:S1613)</f>
        <v>100</v>
      </c>
      <c r="U1613" s="164" t="str">
        <f aca="false">CONCATENATE(D1613,G1613)</f>
        <v>51101GESTÃO ADMINISTRATIVA EFICIENTE</v>
      </c>
      <c r="V1613" s="162" t="e">
        <f aca="false">VLOOKUP(U1613,PRODUTOS!N:O,2,0)</f>
        <v>#N/A</v>
      </c>
      <c r="W1613" s="162" t="e">
        <f aca="false">VLOOKUP(U1613,PRODUTOS!N:Q,3,0)</f>
        <v>#N/A</v>
      </c>
      <c r="X1613" s="162" t="e">
        <f aca="false">VLOOKUP(U1613,PRODUTOS!N:Q,4,0)</f>
        <v>#N/A</v>
      </c>
      <c r="Y1613" s="165" t="e">
        <f aca="false">X1613/T1613</f>
        <v>#N/A</v>
      </c>
      <c r="Z1613" s="162"/>
      <c r="AA1613" s="162"/>
      <c r="AB1613" s="162"/>
    </row>
  </sheetData>
  <autoFilter ref="A1:EC1613"/>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tabColor rgb="FF7030A0"/>
    <pageSetUpPr fitToPage="false"/>
  </sheetPr>
  <dimension ref="1:829"/>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0" topLeftCell="I1" activePane="topRight" state="frozen"/>
      <selection pane="topLeft" activeCell="A1" activeCellId="0" sqref="A1"/>
      <selection pane="topRight" activeCell="Q16" activeCellId="0" sqref="Q16"/>
    </sheetView>
  </sheetViews>
  <sheetFormatPr defaultRowHeight="15"/>
  <cols>
    <col collapsed="false" hidden="false" max="1" min="1" style="43" width="6.4234693877551"/>
    <col collapsed="false" hidden="false" max="2" min="2" style="43" width="30.1377551020408"/>
    <col collapsed="false" hidden="false" max="3" min="3" style="43" width="47.280612244898"/>
    <col collapsed="false" hidden="false" max="4" min="4" style="1" width="51.7091836734694"/>
    <col collapsed="false" hidden="false" max="5" min="5" style="1" width="8.56632653061224"/>
    <col collapsed="false" hidden="false" max="6" min="6" style="1" width="10.1428571428571"/>
    <col collapsed="false" hidden="false" max="7" min="7" style="1" width="28.2857142857143"/>
    <col collapsed="false" hidden="false" max="8" min="8" style="1" width="56.280612244898"/>
    <col collapsed="false" hidden="false" max="9" min="9" style="1" width="16.7142857142857"/>
    <col collapsed="false" hidden="false" max="10" min="10" style="23" width="22.280612244898"/>
    <col collapsed="false" hidden="false" max="11" min="11" style="46" width="20.8622448979592"/>
    <col collapsed="false" hidden="false" max="12" min="12" style="46" width="23.5714285714286"/>
    <col collapsed="false" hidden="false" max="13" min="13" style="23" width="18.2857142857143"/>
    <col collapsed="false" hidden="false" max="14" min="14" style="23" width="27.5765306122449"/>
    <col collapsed="false" hidden="false" max="15" min="15" style="169" width="10"/>
    <col collapsed="false" hidden="false" max="16" min="16" style="169" width="15.4234693877551"/>
    <col collapsed="false" hidden="false" max="17" min="17" style="1" width="15.4234693877551"/>
    <col collapsed="false" hidden="false" max="1025" min="18" style="1" width="9.14285714285714"/>
  </cols>
  <sheetData>
    <row r="1" customFormat="false" ht="28.5" hidden="false" customHeight="false" outlineLevel="0" collapsed="false">
      <c r="A1" s="47" t="s">
        <v>3765</v>
      </c>
      <c r="B1" s="47"/>
      <c r="C1" s="47"/>
      <c r="D1" s="47"/>
      <c r="E1" s="47"/>
      <c r="F1" s="47"/>
      <c r="G1" s="47"/>
      <c r="H1" s="47"/>
      <c r="I1" s="47"/>
      <c r="J1" s="47"/>
      <c r="K1" s="47"/>
      <c r="L1" s="47"/>
      <c r="M1" s="47"/>
      <c r="N1" s="47"/>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23" customFormat="true" ht="15" hidden="false" customHeight="false" outlineLevel="0" collapsed="false">
      <c r="A2" s="128" t="s">
        <v>100</v>
      </c>
      <c r="B2" s="128" t="s">
        <v>3004</v>
      </c>
      <c r="C2" s="128" t="s">
        <v>102</v>
      </c>
      <c r="D2" s="129" t="s">
        <v>3766</v>
      </c>
      <c r="E2" s="129" t="s">
        <v>3767</v>
      </c>
      <c r="F2" s="129" t="s">
        <v>3768</v>
      </c>
      <c r="G2" s="129" t="s">
        <v>110</v>
      </c>
      <c r="H2" s="129" t="s">
        <v>3769</v>
      </c>
      <c r="I2" s="129" t="s">
        <v>3770</v>
      </c>
      <c r="J2" s="129" t="s">
        <v>3771</v>
      </c>
      <c r="K2" s="170" t="s">
        <v>3772</v>
      </c>
      <c r="L2" s="170" t="s">
        <v>3773</v>
      </c>
      <c r="M2" s="170" t="s">
        <v>108</v>
      </c>
      <c r="N2" s="170" t="s">
        <v>3774</v>
      </c>
      <c r="O2" s="171"/>
      <c r="P2" s="171"/>
    </row>
    <row r="3" customFormat="false" ht="15" hidden="false" customHeight="false" outlineLevel="0" collapsed="false">
      <c r="A3" s="74" t="s">
        <v>87</v>
      </c>
      <c r="B3" s="74" t="str">
        <f aca="false">VLOOKUP(A3,PROGRAMAS!A:I,5,0)</f>
        <v>GESTÃO</v>
      </c>
      <c r="C3" s="62" t="s">
        <v>128</v>
      </c>
      <c r="D3" s="74" t="s">
        <v>3775</v>
      </c>
      <c r="E3" s="74" t="s">
        <v>3776</v>
      </c>
      <c r="F3" s="74" t="s">
        <v>3010</v>
      </c>
      <c r="G3" s="74" t="s">
        <v>131</v>
      </c>
      <c r="H3" s="172" t="s">
        <v>139</v>
      </c>
      <c r="I3" s="147" t="s">
        <v>140</v>
      </c>
      <c r="J3" s="69" t="n">
        <v>1177825</v>
      </c>
      <c r="K3" s="69" t="n">
        <v>1177825</v>
      </c>
      <c r="L3" s="70" t="n">
        <v>0</v>
      </c>
      <c r="M3" s="69" t="n">
        <v>3700</v>
      </c>
      <c r="N3" s="69"/>
      <c r="O3" s="173" t="str">
        <f aca="false">CONCATENATE(E3,F3)</f>
        <v>113101101</v>
      </c>
      <c r="P3" s="164" t="n">
        <f aca="false">J3</f>
        <v>1177825</v>
      </c>
      <c r="Q3" s="164" t="n">
        <f aca="false">M3</f>
        <v>3700</v>
      </c>
    </row>
    <row r="4" customFormat="false" ht="15" hidden="false" customHeight="false" outlineLevel="0" collapsed="false">
      <c r="A4" s="74" t="s">
        <v>87</v>
      </c>
      <c r="B4" s="74" t="str">
        <f aca="false">VLOOKUP(A4,PROGRAMAS!A:I,5,0)</f>
        <v>GESTÃO</v>
      </c>
      <c r="C4" s="62" t="s">
        <v>128</v>
      </c>
      <c r="D4" s="74" t="s">
        <v>129</v>
      </c>
      <c r="E4" s="74" t="s">
        <v>130</v>
      </c>
      <c r="F4" s="74" t="s">
        <v>3010</v>
      </c>
      <c r="G4" s="74" t="s">
        <v>131</v>
      </c>
      <c r="H4" s="172" t="s">
        <v>132</v>
      </c>
      <c r="I4" s="147" t="s">
        <v>133</v>
      </c>
      <c r="J4" s="69" t="n">
        <v>4737431</v>
      </c>
      <c r="K4" s="69" t="n">
        <v>4737431</v>
      </c>
      <c r="L4" s="70" t="n">
        <v>0</v>
      </c>
      <c r="M4" s="69" t="n">
        <v>790915</v>
      </c>
      <c r="N4" s="69"/>
      <c r="O4" s="173" t="str">
        <f aca="false">CONCATENATE(E4,F4)</f>
        <v>114901101</v>
      </c>
      <c r="P4" s="164" t="n">
        <f aca="false">J4</f>
        <v>4737431</v>
      </c>
      <c r="Q4" s="164" t="n">
        <f aca="false">M4</f>
        <v>790915</v>
      </c>
    </row>
    <row r="5" customFormat="false" ht="15" hidden="false" customHeight="false" outlineLevel="0" collapsed="false">
      <c r="A5" s="74" t="s">
        <v>87</v>
      </c>
      <c r="B5" s="74" t="str">
        <f aca="false">VLOOKUP(A5,PROGRAMAS!A:I,5,0)</f>
        <v>GESTÃO</v>
      </c>
      <c r="C5" s="62" t="s">
        <v>128</v>
      </c>
      <c r="D5" s="74" t="s">
        <v>3777</v>
      </c>
      <c r="E5" s="74" t="s">
        <v>3778</v>
      </c>
      <c r="F5" s="74" t="s">
        <v>3010</v>
      </c>
      <c r="G5" s="74" t="s">
        <v>131</v>
      </c>
      <c r="H5" s="172" t="s">
        <v>139</v>
      </c>
      <c r="I5" s="147" t="s">
        <v>140</v>
      </c>
      <c r="J5" s="69" t="n">
        <v>373320</v>
      </c>
      <c r="K5" s="69" t="n">
        <v>373320</v>
      </c>
      <c r="L5" s="70" t="n">
        <v>0</v>
      </c>
      <c r="M5" s="69" t="n">
        <v>0</v>
      </c>
      <c r="N5" s="69"/>
      <c r="O5" s="173" t="str">
        <f aca="false">CONCATENATE(E5,F5)</f>
        <v>120001101</v>
      </c>
      <c r="P5" s="164" t="n">
        <f aca="false">J5</f>
        <v>373320</v>
      </c>
      <c r="Q5" s="164" t="n">
        <f aca="false">M5</f>
        <v>0</v>
      </c>
    </row>
    <row r="6" customFormat="false" ht="15" hidden="false" customHeight="false" outlineLevel="0" collapsed="false">
      <c r="A6" s="74" t="s">
        <v>87</v>
      </c>
      <c r="B6" s="74" t="str">
        <f aca="false">VLOOKUP(A6,PROGRAMAS!A:I,5,0)</f>
        <v>GESTÃO</v>
      </c>
      <c r="C6" s="62" t="s">
        <v>128</v>
      </c>
      <c r="D6" s="74" t="s">
        <v>3779</v>
      </c>
      <c r="E6" s="74" t="s">
        <v>3780</v>
      </c>
      <c r="F6" s="74" t="s">
        <v>3010</v>
      </c>
      <c r="G6" s="74" t="s">
        <v>131</v>
      </c>
      <c r="H6" s="172" t="s">
        <v>139</v>
      </c>
      <c r="I6" s="147" t="s">
        <v>140</v>
      </c>
      <c r="J6" s="69" t="n">
        <v>50000</v>
      </c>
      <c r="K6" s="69" t="n">
        <v>50000</v>
      </c>
      <c r="L6" s="70" t="n">
        <v>0</v>
      </c>
      <c r="M6" s="69" t="n">
        <v>0</v>
      </c>
      <c r="N6" s="69"/>
      <c r="O6" s="173" t="str">
        <f aca="false">CONCATENATE(E6,F6)</f>
        <v>229701101</v>
      </c>
      <c r="P6" s="164" t="n">
        <f aca="false">J6</f>
        <v>50000</v>
      </c>
      <c r="Q6" s="164" t="n">
        <f aca="false">M6</f>
        <v>0</v>
      </c>
    </row>
    <row r="7" customFormat="false" ht="15" hidden="false" customHeight="false" outlineLevel="0" collapsed="false">
      <c r="A7" s="74" t="s">
        <v>87</v>
      </c>
      <c r="B7" s="74" t="str">
        <f aca="false">VLOOKUP(A7,PROGRAMAS!A:I,5,0)</f>
        <v>GESTÃO</v>
      </c>
      <c r="C7" s="62" t="s">
        <v>128</v>
      </c>
      <c r="D7" s="74" t="s">
        <v>137</v>
      </c>
      <c r="E7" s="74" t="s">
        <v>138</v>
      </c>
      <c r="F7" s="74" t="s">
        <v>3010</v>
      </c>
      <c r="G7" s="74" t="s">
        <v>131</v>
      </c>
      <c r="H7" s="172" t="s">
        <v>139</v>
      </c>
      <c r="I7" s="147" t="s">
        <v>140</v>
      </c>
      <c r="J7" s="69" t="n">
        <v>296441831</v>
      </c>
      <c r="K7" s="69" t="n">
        <v>296441831</v>
      </c>
      <c r="L7" s="70" t="n">
        <v>0</v>
      </c>
      <c r="M7" s="69" t="n">
        <v>206022310.02</v>
      </c>
      <c r="N7" s="69"/>
      <c r="O7" s="173" t="str">
        <f aca="false">CONCATENATE(E7,F7)</f>
        <v>235401101</v>
      </c>
      <c r="P7" s="164" t="n">
        <f aca="false">J7</f>
        <v>296441831</v>
      </c>
      <c r="Q7" s="164" t="n">
        <f aca="false">M7</f>
        <v>206022310.02</v>
      </c>
    </row>
    <row r="8" customFormat="false" ht="15" hidden="false" customHeight="false" outlineLevel="0" collapsed="false">
      <c r="A8" s="74" t="s">
        <v>87</v>
      </c>
      <c r="B8" s="74" t="str">
        <f aca="false">VLOOKUP(A8,PROGRAMAS!A:I,5,0)</f>
        <v>GESTÃO</v>
      </c>
      <c r="C8" s="62" t="s">
        <v>128</v>
      </c>
      <c r="D8" s="74" t="s">
        <v>3781</v>
      </c>
      <c r="E8" s="74" t="s">
        <v>3782</v>
      </c>
      <c r="F8" s="74" t="s">
        <v>3010</v>
      </c>
      <c r="G8" s="74" t="s">
        <v>131</v>
      </c>
      <c r="H8" s="172" t="s">
        <v>139</v>
      </c>
      <c r="I8" s="147" t="s">
        <v>140</v>
      </c>
      <c r="J8" s="69" t="n">
        <v>10042311</v>
      </c>
      <c r="K8" s="69" t="n">
        <v>10042311</v>
      </c>
      <c r="L8" s="70" t="n">
        <v>0</v>
      </c>
      <c r="M8" s="69" t="n">
        <v>0</v>
      </c>
      <c r="N8" s="69"/>
      <c r="O8" s="173" t="str">
        <f aca="false">CONCATENATE(E8,F8)</f>
        <v>235901101</v>
      </c>
      <c r="P8" s="164" t="n">
        <f aca="false">J8</f>
        <v>10042311</v>
      </c>
      <c r="Q8" s="164" t="n">
        <f aca="false">M8</f>
        <v>0</v>
      </c>
    </row>
    <row r="9" customFormat="false" ht="15" hidden="false" customHeight="false" outlineLevel="0" collapsed="false">
      <c r="A9" s="74" t="s">
        <v>87</v>
      </c>
      <c r="B9" s="74" t="str">
        <f aca="false">VLOOKUP(A9,PROGRAMAS!A:I,5,0)</f>
        <v>GESTÃO</v>
      </c>
      <c r="C9" s="62" t="s">
        <v>128</v>
      </c>
      <c r="D9" s="74" t="s">
        <v>3783</v>
      </c>
      <c r="E9" s="74" t="s">
        <v>3784</v>
      </c>
      <c r="F9" s="74" t="s">
        <v>3010</v>
      </c>
      <c r="G9" s="74" t="s">
        <v>131</v>
      </c>
      <c r="H9" s="172" t="s">
        <v>139</v>
      </c>
      <c r="I9" s="147" t="s">
        <v>140</v>
      </c>
      <c r="J9" s="69" t="n">
        <v>1808222</v>
      </c>
      <c r="K9" s="69" t="n">
        <v>1808222</v>
      </c>
      <c r="L9" s="70" t="n">
        <v>0</v>
      </c>
      <c r="M9" s="69" t="n">
        <v>621648.2</v>
      </c>
      <c r="N9" s="69"/>
      <c r="O9" s="173" t="str">
        <f aca="false">CONCATENATE(E9,F9)</f>
        <v>236201101</v>
      </c>
      <c r="P9" s="164" t="n">
        <f aca="false">J9</f>
        <v>1808222</v>
      </c>
      <c r="Q9" s="164" t="n">
        <f aca="false">M9</f>
        <v>621648.2</v>
      </c>
    </row>
    <row r="10" customFormat="false" ht="15" hidden="false" customHeight="false" outlineLevel="0" collapsed="false">
      <c r="A10" s="74" t="s">
        <v>87</v>
      </c>
      <c r="B10" s="74" t="str">
        <f aca="false">VLOOKUP(A10,PROGRAMAS!A:I,5,0)</f>
        <v>GESTÃO</v>
      </c>
      <c r="C10" s="62" t="s">
        <v>128</v>
      </c>
      <c r="D10" s="74" t="s">
        <v>142</v>
      </c>
      <c r="E10" s="74" t="s">
        <v>143</v>
      </c>
      <c r="F10" s="74" t="s">
        <v>3010</v>
      </c>
      <c r="G10" s="74" t="s">
        <v>131</v>
      </c>
      <c r="H10" s="172" t="s">
        <v>144</v>
      </c>
      <c r="I10" s="147" t="s">
        <v>145</v>
      </c>
      <c r="J10" s="69" t="n">
        <v>1691141</v>
      </c>
      <c r="K10" s="69" t="n">
        <v>1691141</v>
      </c>
      <c r="L10" s="70" t="n">
        <v>0</v>
      </c>
      <c r="M10" s="69" t="n">
        <v>0</v>
      </c>
      <c r="N10" s="69"/>
      <c r="O10" s="173" t="str">
        <f aca="false">CONCATENATE(E10,F10)</f>
        <v>236301101</v>
      </c>
      <c r="P10" s="164" t="n">
        <f aca="false">J10</f>
        <v>1691141</v>
      </c>
      <c r="Q10" s="164" t="n">
        <f aca="false">M10</f>
        <v>0</v>
      </c>
    </row>
    <row r="11" customFormat="false" ht="15" hidden="false" customHeight="false" outlineLevel="0" collapsed="false">
      <c r="A11" s="74" t="s">
        <v>87</v>
      </c>
      <c r="B11" s="74" t="str">
        <f aca="false">VLOOKUP(A11,PROGRAMAS!A:I,5,0)</f>
        <v>GESTÃO</v>
      </c>
      <c r="C11" s="62" t="s">
        <v>128</v>
      </c>
      <c r="D11" s="74" t="s">
        <v>3785</v>
      </c>
      <c r="E11" s="74" t="s">
        <v>3786</v>
      </c>
      <c r="F11" s="74" t="s">
        <v>3010</v>
      </c>
      <c r="G11" s="74" t="s">
        <v>131</v>
      </c>
      <c r="H11" s="172" t="s">
        <v>139</v>
      </c>
      <c r="I11" s="147" t="s">
        <v>140</v>
      </c>
      <c r="J11" s="69" t="n">
        <v>10975635</v>
      </c>
      <c r="K11" s="69" t="n">
        <v>10975635</v>
      </c>
      <c r="L11" s="70" t="n">
        <v>0</v>
      </c>
      <c r="M11" s="69" t="n">
        <v>4938370.11</v>
      </c>
      <c r="N11" s="69"/>
      <c r="O11" s="173" t="str">
        <f aca="false">CONCATENATE(E11,F11)</f>
        <v>236401101</v>
      </c>
      <c r="P11" s="164" t="n">
        <f aca="false">J11</f>
        <v>10975635</v>
      </c>
      <c r="Q11" s="164" t="n">
        <f aca="false">M11</f>
        <v>4938370.11</v>
      </c>
    </row>
    <row r="12" customFormat="false" ht="15" hidden="false" customHeight="false" outlineLevel="0" collapsed="false">
      <c r="A12" s="74" t="s">
        <v>87</v>
      </c>
      <c r="B12" s="74" t="str">
        <f aca="false">VLOOKUP(A12,PROGRAMAS!A:I,5,0)</f>
        <v>GESTÃO</v>
      </c>
      <c r="C12" s="62" t="s">
        <v>128</v>
      </c>
      <c r="D12" s="74" t="s">
        <v>3787</v>
      </c>
      <c r="E12" s="74" t="s">
        <v>3788</v>
      </c>
      <c r="F12" s="74" t="s">
        <v>3010</v>
      </c>
      <c r="G12" s="74" t="s">
        <v>131</v>
      </c>
      <c r="H12" s="172" t="s">
        <v>139</v>
      </c>
      <c r="I12" s="147" t="s">
        <v>140</v>
      </c>
      <c r="J12" s="69" t="n">
        <v>3847686</v>
      </c>
      <c r="K12" s="69" t="n">
        <v>3847686</v>
      </c>
      <c r="L12" s="70" t="n">
        <v>0</v>
      </c>
      <c r="M12" s="69" t="n">
        <v>806557.99</v>
      </c>
      <c r="N12" s="69"/>
      <c r="O12" s="173" t="str">
        <f aca="false">CONCATENATE(E12,F12)</f>
        <v>236601101</v>
      </c>
      <c r="P12" s="164" t="n">
        <f aca="false">J12</f>
        <v>3847686</v>
      </c>
      <c r="Q12" s="164" t="n">
        <f aca="false">M12</f>
        <v>806557.99</v>
      </c>
    </row>
    <row r="13" customFormat="false" ht="15" hidden="false" customHeight="false" outlineLevel="0" collapsed="false">
      <c r="A13" s="74" t="s">
        <v>87</v>
      </c>
      <c r="B13" s="74" t="str">
        <f aca="false">VLOOKUP(A13,PROGRAMAS!A:I,5,0)</f>
        <v>GESTÃO</v>
      </c>
      <c r="C13" s="62" t="s">
        <v>128</v>
      </c>
      <c r="D13" s="74" t="s">
        <v>173</v>
      </c>
      <c r="E13" s="74" t="s">
        <v>175</v>
      </c>
      <c r="F13" s="74" t="s">
        <v>3012</v>
      </c>
      <c r="G13" s="74" t="s">
        <v>149</v>
      </c>
      <c r="H13" s="172" t="s">
        <v>150</v>
      </c>
      <c r="I13" s="147" t="s">
        <v>3011</v>
      </c>
      <c r="J13" s="69" t="n">
        <v>660550</v>
      </c>
      <c r="K13" s="69" t="n">
        <v>660550</v>
      </c>
      <c r="L13" s="70" t="n">
        <v>0</v>
      </c>
      <c r="M13" s="69" t="n">
        <v>0</v>
      </c>
      <c r="N13" s="69"/>
      <c r="O13" s="173" t="str">
        <f aca="false">CONCATENATE(E13,F13)</f>
        <v>166402101</v>
      </c>
      <c r="P13" s="164" t="n">
        <f aca="false">J13</f>
        <v>660550</v>
      </c>
      <c r="Q13" s="164" t="n">
        <f aca="false">M13</f>
        <v>0</v>
      </c>
    </row>
    <row r="14" customFormat="false" ht="15" hidden="false" customHeight="false" outlineLevel="0" collapsed="false">
      <c r="A14" s="74" t="s">
        <v>87</v>
      </c>
      <c r="B14" s="74" t="str">
        <f aca="false">VLOOKUP(A14,PROGRAMAS!A:I,5,0)</f>
        <v>GESTÃO</v>
      </c>
      <c r="C14" s="62" t="s">
        <v>128</v>
      </c>
      <c r="D14" s="74" t="s">
        <v>160</v>
      </c>
      <c r="E14" s="74" t="s">
        <v>161</v>
      </c>
      <c r="F14" s="74" t="s">
        <v>3012</v>
      </c>
      <c r="G14" s="74" t="s">
        <v>149</v>
      </c>
      <c r="H14" s="172" t="s">
        <v>150</v>
      </c>
      <c r="I14" s="147" t="s">
        <v>3011</v>
      </c>
      <c r="J14" s="69" t="n">
        <v>97043026</v>
      </c>
      <c r="K14" s="69" t="n">
        <v>103724394</v>
      </c>
      <c r="L14" s="70" t="n">
        <v>0.068849543088238</v>
      </c>
      <c r="M14" s="69" t="n">
        <v>59837113.56</v>
      </c>
      <c r="N14" s="69"/>
      <c r="O14" s="173" t="str">
        <f aca="false">CONCATENATE(E14,F14)</f>
        <v>228402101</v>
      </c>
      <c r="P14" s="164" t="n">
        <f aca="false">J14</f>
        <v>97043026</v>
      </c>
      <c r="Q14" s="164" t="n">
        <f aca="false">M14</f>
        <v>59837113.56</v>
      </c>
    </row>
    <row r="15" customFormat="false" ht="15" hidden="false" customHeight="false" outlineLevel="0" collapsed="false">
      <c r="A15" s="74" t="s">
        <v>87</v>
      </c>
      <c r="B15" s="74" t="str">
        <f aca="false">VLOOKUP(A15,PROGRAMAS!A:I,5,0)</f>
        <v>GESTÃO</v>
      </c>
      <c r="C15" s="62" t="s">
        <v>128</v>
      </c>
      <c r="D15" s="74" t="s">
        <v>153</v>
      </c>
      <c r="E15" s="74" t="s">
        <v>155</v>
      </c>
      <c r="F15" s="74" t="s">
        <v>3012</v>
      </c>
      <c r="G15" s="74" t="s">
        <v>149</v>
      </c>
      <c r="H15" s="172" t="s">
        <v>150</v>
      </c>
      <c r="I15" s="147" t="s">
        <v>3011</v>
      </c>
      <c r="J15" s="69" t="n">
        <v>68318</v>
      </c>
      <c r="K15" s="69" t="n">
        <v>68318</v>
      </c>
      <c r="L15" s="70" t="n">
        <v>0</v>
      </c>
      <c r="M15" s="69" t="n">
        <v>0</v>
      </c>
      <c r="N15" s="69"/>
      <c r="O15" s="173" t="str">
        <f aca="false">CONCATENATE(E15,F15)</f>
        <v>122302101</v>
      </c>
      <c r="P15" s="164" t="n">
        <f aca="false">J15</f>
        <v>68318</v>
      </c>
      <c r="Q15" s="164" t="n">
        <f aca="false">M15</f>
        <v>0</v>
      </c>
    </row>
    <row r="16" customFormat="false" ht="15" hidden="false" customHeight="false" outlineLevel="0" collapsed="false">
      <c r="A16" s="74" t="s">
        <v>87</v>
      </c>
      <c r="B16" s="74" t="str">
        <f aca="false">VLOOKUP(A16,PROGRAMAS!A:I,5,0)</f>
        <v>GESTÃO</v>
      </c>
      <c r="C16" s="62" t="s">
        <v>128</v>
      </c>
      <c r="D16" s="74" t="s">
        <v>164</v>
      </c>
      <c r="E16" s="74" t="s">
        <v>166</v>
      </c>
      <c r="F16" s="74" t="s">
        <v>3012</v>
      </c>
      <c r="G16" s="74" t="s">
        <v>149</v>
      </c>
      <c r="H16" s="172" t="s">
        <v>150</v>
      </c>
      <c r="I16" s="147" t="s">
        <v>3011</v>
      </c>
      <c r="J16" s="69" t="n">
        <v>951562</v>
      </c>
      <c r="K16" s="69" t="n">
        <v>951562</v>
      </c>
      <c r="L16" s="70" t="n">
        <v>0</v>
      </c>
      <c r="M16" s="69" t="n">
        <v>0</v>
      </c>
      <c r="N16" s="69"/>
      <c r="O16" s="173" t="str">
        <f aca="false">CONCATENATE(E16,F16)</f>
        <v>122702101</v>
      </c>
      <c r="P16" s="164" t="n">
        <f aca="false">J16</f>
        <v>951562</v>
      </c>
      <c r="Q16" s="164" t="n">
        <f aca="false">M16</f>
        <v>0</v>
      </c>
    </row>
    <row r="17" customFormat="false" ht="15" hidden="false" customHeight="false" outlineLevel="0" collapsed="false">
      <c r="A17" s="74" t="s">
        <v>87</v>
      </c>
      <c r="B17" s="74" t="str">
        <f aca="false">VLOOKUP(A17,PROGRAMAS!A:I,5,0)</f>
        <v>GESTÃO</v>
      </c>
      <c r="C17" s="62" t="s">
        <v>128</v>
      </c>
      <c r="D17" s="74" t="s">
        <v>148</v>
      </c>
      <c r="E17" s="74" t="s">
        <v>152</v>
      </c>
      <c r="F17" s="74" t="s">
        <v>3012</v>
      </c>
      <c r="G17" s="74" t="s">
        <v>149</v>
      </c>
      <c r="H17" s="172" t="s">
        <v>150</v>
      </c>
      <c r="I17" s="147" t="s">
        <v>3011</v>
      </c>
      <c r="J17" s="69" t="n">
        <v>1126825</v>
      </c>
      <c r="K17" s="69" t="n">
        <v>1126825</v>
      </c>
      <c r="L17" s="70" t="n">
        <v>0</v>
      </c>
      <c r="M17" s="69" t="n">
        <v>0</v>
      </c>
      <c r="N17" s="69"/>
      <c r="O17" s="173" t="str">
        <f aca="false">CONCATENATE(E17,F17)</f>
        <v>123002101</v>
      </c>
      <c r="P17" s="164" t="n">
        <f aca="false">J17</f>
        <v>1126825</v>
      </c>
      <c r="Q17" s="164" t="n">
        <f aca="false">M17</f>
        <v>0</v>
      </c>
    </row>
    <row r="18" customFormat="false" ht="15" hidden="false" customHeight="false" outlineLevel="0" collapsed="false">
      <c r="A18" s="74" t="s">
        <v>87</v>
      </c>
      <c r="B18" s="74" t="str">
        <f aca="false">VLOOKUP(A18,PROGRAMAS!A:I,5,0)</f>
        <v>GESTÃO</v>
      </c>
      <c r="C18" s="62" t="s">
        <v>128</v>
      </c>
      <c r="D18" s="74" t="s">
        <v>167</v>
      </c>
      <c r="E18" s="74" t="s">
        <v>169</v>
      </c>
      <c r="F18" s="74" t="s">
        <v>3012</v>
      </c>
      <c r="G18" s="74" t="s">
        <v>149</v>
      </c>
      <c r="H18" s="172" t="s">
        <v>157</v>
      </c>
      <c r="I18" s="147" t="s">
        <v>3015</v>
      </c>
      <c r="J18" s="69" t="n">
        <v>258630</v>
      </c>
      <c r="K18" s="69" t="n">
        <v>258630</v>
      </c>
      <c r="L18" s="70" t="n">
        <v>0</v>
      </c>
      <c r="M18" s="69" t="n">
        <v>0</v>
      </c>
      <c r="N18" s="69"/>
      <c r="O18" s="173" t="str">
        <f aca="false">CONCATENATE(E18,F18)</f>
        <v>123102101</v>
      </c>
      <c r="P18" s="164" t="n">
        <f aca="false">J18</f>
        <v>258630</v>
      </c>
      <c r="Q18" s="164" t="n">
        <f aca="false">M18</f>
        <v>0</v>
      </c>
    </row>
    <row r="19" customFormat="false" ht="15" hidden="false" customHeight="false" outlineLevel="0" collapsed="false">
      <c r="A19" s="74" t="s">
        <v>87</v>
      </c>
      <c r="B19" s="74" t="str">
        <f aca="false">VLOOKUP(A19,PROGRAMAS!A:I,5,0)</f>
        <v>GESTÃO</v>
      </c>
      <c r="C19" s="62" t="s">
        <v>128</v>
      </c>
      <c r="D19" s="74" t="s">
        <v>156</v>
      </c>
      <c r="E19" s="74" t="s">
        <v>159</v>
      </c>
      <c r="F19" s="74" t="s">
        <v>3012</v>
      </c>
      <c r="G19" s="74" t="s">
        <v>149</v>
      </c>
      <c r="H19" s="172" t="s">
        <v>157</v>
      </c>
      <c r="I19" s="147" t="s">
        <v>3015</v>
      </c>
      <c r="J19" s="69" t="n">
        <v>185432</v>
      </c>
      <c r="K19" s="69" t="n">
        <v>185432</v>
      </c>
      <c r="L19" s="70" t="n">
        <v>0</v>
      </c>
      <c r="M19" s="69" t="n">
        <v>0</v>
      </c>
      <c r="N19" s="69"/>
      <c r="O19" s="173" t="str">
        <f aca="false">CONCATENATE(E19,F19)</f>
        <v>123402101</v>
      </c>
      <c r="P19" s="164" t="n">
        <f aca="false">J19</f>
        <v>185432</v>
      </c>
      <c r="Q19" s="164" t="n">
        <f aca="false">M19</f>
        <v>0</v>
      </c>
    </row>
    <row r="20" customFormat="false" ht="15" hidden="false" customHeight="false" outlineLevel="0" collapsed="false">
      <c r="A20" s="74" t="s">
        <v>87</v>
      </c>
      <c r="B20" s="74" t="str">
        <f aca="false">VLOOKUP(A20,PROGRAMAS!A:I,5,0)</f>
        <v>GESTÃO</v>
      </c>
      <c r="C20" s="62" t="s">
        <v>128</v>
      </c>
      <c r="D20" s="74" t="s">
        <v>162</v>
      </c>
      <c r="E20" s="74" t="s">
        <v>163</v>
      </c>
      <c r="F20" s="74" t="s">
        <v>3012</v>
      </c>
      <c r="G20" s="74" t="s">
        <v>149</v>
      </c>
      <c r="H20" s="172" t="s">
        <v>150</v>
      </c>
      <c r="I20" s="147" t="s">
        <v>3011</v>
      </c>
      <c r="J20" s="69" t="n">
        <v>9029287</v>
      </c>
      <c r="K20" s="69" t="n">
        <v>9029287</v>
      </c>
      <c r="L20" s="70" t="n">
        <v>0</v>
      </c>
      <c r="M20" s="69" t="n">
        <v>4940114.34</v>
      </c>
      <c r="N20" s="69"/>
      <c r="O20" s="173" t="str">
        <f aca="false">CONCATENATE(E20,F20)</f>
        <v>228602101</v>
      </c>
      <c r="P20" s="164" t="n">
        <f aca="false">J20</f>
        <v>9029287</v>
      </c>
      <c r="Q20" s="164" t="n">
        <f aca="false">M20</f>
        <v>4940114.34</v>
      </c>
    </row>
    <row r="21" customFormat="false" ht="15" hidden="false" customHeight="false" outlineLevel="0" collapsed="false">
      <c r="A21" s="74" t="s">
        <v>87</v>
      </c>
      <c r="B21" s="74" t="str">
        <f aca="false">VLOOKUP(A21,PROGRAMAS!A:I,5,0)</f>
        <v>GESTÃO</v>
      </c>
      <c r="C21" s="62" t="s">
        <v>128</v>
      </c>
      <c r="D21" s="74" t="s">
        <v>170</v>
      </c>
      <c r="E21" s="74" t="s">
        <v>172</v>
      </c>
      <c r="F21" s="74" t="s">
        <v>3012</v>
      </c>
      <c r="G21" s="74" t="s">
        <v>149</v>
      </c>
      <c r="H21" s="172" t="s">
        <v>157</v>
      </c>
      <c r="I21" s="147" t="s">
        <v>3015</v>
      </c>
      <c r="J21" s="69" t="n">
        <v>527428</v>
      </c>
      <c r="K21" s="69" t="n">
        <v>527428</v>
      </c>
      <c r="L21" s="70" t="n">
        <v>0</v>
      </c>
      <c r="M21" s="69" t="n">
        <v>174742.7</v>
      </c>
      <c r="N21" s="69"/>
      <c r="O21" s="173" t="str">
        <f aca="false">CONCATENATE(E21,F21)</f>
        <v>228902101</v>
      </c>
      <c r="P21" s="164" t="n">
        <f aca="false">J21</f>
        <v>527428</v>
      </c>
      <c r="Q21" s="164" t="n">
        <f aca="false">M21</f>
        <v>174742.7</v>
      </c>
    </row>
    <row r="22" customFormat="false" ht="15" hidden="false" customHeight="false" outlineLevel="0" collapsed="false">
      <c r="A22" s="74" t="s">
        <v>90</v>
      </c>
      <c r="B22" s="74" t="str">
        <f aca="false">VLOOKUP(A22,PROGRAMAS!A:I,5,0)</f>
        <v>TEMÁTICO</v>
      </c>
      <c r="C22" s="62" t="s">
        <v>182</v>
      </c>
      <c r="D22" s="74" t="s">
        <v>180</v>
      </c>
      <c r="E22" s="74" t="s">
        <v>181</v>
      </c>
      <c r="F22" s="74" t="s">
        <v>3012</v>
      </c>
      <c r="G22" s="74" t="s">
        <v>149</v>
      </c>
      <c r="H22" s="172" t="s">
        <v>177</v>
      </c>
      <c r="I22" s="147" t="s">
        <v>3016</v>
      </c>
      <c r="J22" s="69" t="n">
        <v>153226</v>
      </c>
      <c r="K22" s="69" t="n">
        <v>153226</v>
      </c>
      <c r="L22" s="70" t="n">
        <v>0</v>
      </c>
      <c r="M22" s="69" t="n">
        <v>0</v>
      </c>
      <c r="N22" s="69"/>
      <c r="O22" s="173" t="str">
        <f aca="false">CONCATENATE(E22,F22)</f>
        <v>229102101</v>
      </c>
      <c r="P22" s="164" t="n">
        <f aca="false">J22</f>
        <v>153226</v>
      </c>
      <c r="Q22" s="164" t="n">
        <f aca="false">M22</f>
        <v>0</v>
      </c>
    </row>
    <row r="23" customFormat="false" ht="15" hidden="false" customHeight="false" outlineLevel="0" collapsed="false">
      <c r="A23" s="74" t="s">
        <v>90</v>
      </c>
      <c r="B23" s="74" t="str">
        <f aca="false">VLOOKUP(A23,PROGRAMAS!A:I,5,0)</f>
        <v>TEMÁTICO</v>
      </c>
      <c r="C23" s="62" t="s">
        <v>182</v>
      </c>
      <c r="D23" s="74" t="s">
        <v>176</v>
      </c>
      <c r="E23" s="74" t="s">
        <v>179</v>
      </c>
      <c r="F23" s="74" t="s">
        <v>3012</v>
      </c>
      <c r="G23" s="74" t="s">
        <v>149</v>
      </c>
      <c r="H23" s="172" t="s">
        <v>177</v>
      </c>
      <c r="I23" s="147" t="s">
        <v>3016</v>
      </c>
      <c r="J23" s="69" t="n">
        <v>330000</v>
      </c>
      <c r="K23" s="69" t="n">
        <v>330000</v>
      </c>
      <c r="L23" s="70" t="n">
        <v>0</v>
      </c>
      <c r="M23" s="69" t="n">
        <v>0</v>
      </c>
      <c r="N23" s="69"/>
      <c r="O23" s="173" t="str">
        <f aca="false">CONCATENATE(E23,F23)</f>
        <v>166702101</v>
      </c>
      <c r="P23" s="164" t="n">
        <f aca="false">J23</f>
        <v>330000</v>
      </c>
      <c r="Q23" s="164" t="n">
        <f aca="false">M23</f>
        <v>0</v>
      </c>
    </row>
    <row r="24" customFormat="false" ht="15" hidden="false" customHeight="false" outlineLevel="0" collapsed="false">
      <c r="A24" s="74" t="s">
        <v>90</v>
      </c>
      <c r="B24" s="74" t="str">
        <f aca="false">VLOOKUP(A24,PROGRAMAS!A:I,5,0)</f>
        <v>TEMÁTICO</v>
      </c>
      <c r="C24" s="62" t="s">
        <v>182</v>
      </c>
      <c r="D24" s="74" t="s">
        <v>183</v>
      </c>
      <c r="E24" s="74" t="s">
        <v>185</v>
      </c>
      <c r="F24" s="74" t="s">
        <v>3012</v>
      </c>
      <c r="G24" s="74" t="s">
        <v>149</v>
      </c>
      <c r="H24" s="172" t="s">
        <v>177</v>
      </c>
      <c r="I24" s="147" t="s">
        <v>3016</v>
      </c>
      <c r="J24" s="69" t="n">
        <v>1000000</v>
      </c>
      <c r="K24" s="69" t="n">
        <v>1000000</v>
      </c>
      <c r="L24" s="70" t="n">
        <v>0</v>
      </c>
      <c r="M24" s="69" t="n">
        <v>52500</v>
      </c>
      <c r="N24" s="69"/>
      <c r="O24" s="173" t="str">
        <f aca="false">CONCATENATE(E24,F24)</f>
        <v>166802101</v>
      </c>
      <c r="P24" s="164" t="n">
        <f aca="false">J24</f>
        <v>1000000</v>
      </c>
      <c r="Q24" s="164" t="n">
        <f aca="false">M24</f>
        <v>52500</v>
      </c>
    </row>
    <row r="25" customFormat="false" ht="15" hidden="false" customHeight="false" outlineLevel="0" collapsed="false">
      <c r="A25" s="74" t="s">
        <v>91</v>
      </c>
      <c r="B25" s="74" t="str">
        <f aca="false">VLOOKUP(A25,PROGRAMAS!A:I,5,0)</f>
        <v>TEMÁTICO</v>
      </c>
      <c r="C25" s="62" t="s">
        <v>2994</v>
      </c>
      <c r="D25" s="74" t="s">
        <v>198</v>
      </c>
      <c r="E25" s="74" t="s">
        <v>200</v>
      </c>
      <c r="F25" s="74" t="s">
        <v>3012</v>
      </c>
      <c r="G25" s="74" t="s">
        <v>149</v>
      </c>
      <c r="H25" s="172" t="s">
        <v>187</v>
      </c>
      <c r="I25" s="147" t="s">
        <v>3018</v>
      </c>
      <c r="J25" s="69" t="n">
        <v>941801</v>
      </c>
      <c r="K25" s="69" t="n">
        <v>941801</v>
      </c>
      <c r="L25" s="70" t="n">
        <v>0</v>
      </c>
      <c r="M25" s="69" t="n">
        <v>0</v>
      </c>
      <c r="N25" s="69"/>
      <c r="O25" s="173" t="str">
        <f aca="false">CONCATENATE(E25,F25)</f>
        <v>104802101</v>
      </c>
      <c r="P25" s="164" t="n">
        <f aca="false">J25</f>
        <v>941801</v>
      </c>
      <c r="Q25" s="164" t="n">
        <f aca="false">M25</f>
        <v>0</v>
      </c>
    </row>
    <row r="26" customFormat="false" ht="15" hidden="false" customHeight="false" outlineLevel="0" collapsed="false">
      <c r="A26" s="74" t="s">
        <v>91</v>
      </c>
      <c r="B26" s="74" t="str">
        <f aca="false">VLOOKUP(A26,PROGRAMAS!A:I,5,0)</f>
        <v>TEMÁTICO</v>
      </c>
      <c r="C26" s="62" t="s">
        <v>2994</v>
      </c>
      <c r="D26" s="74" t="s">
        <v>186</v>
      </c>
      <c r="E26" s="74" t="s">
        <v>189</v>
      </c>
      <c r="F26" s="74" t="s">
        <v>3012</v>
      </c>
      <c r="G26" s="74" t="s">
        <v>149</v>
      </c>
      <c r="H26" s="172" t="s">
        <v>187</v>
      </c>
      <c r="I26" s="147" t="s">
        <v>3018</v>
      </c>
      <c r="J26" s="69" t="n">
        <v>29279</v>
      </c>
      <c r="K26" s="69" t="n">
        <v>29279</v>
      </c>
      <c r="L26" s="70" t="n">
        <v>0</v>
      </c>
      <c r="M26" s="69" t="n">
        <v>0</v>
      </c>
      <c r="N26" s="69"/>
      <c r="O26" s="173" t="str">
        <f aca="false">CONCATENATE(E26,F26)</f>
        <v>123702101</v>
      </c>
      <c r="P26" s="164" t="n">
        <f aca="false">J26</f>
        <v>29279</v>
      </c>
      <c r="Q26" s="164" t="n">
        <f aca="false">M26</f>
        <v>0</v>
      </c>
    </row>
    <row r="27" customFormat="false" ht="15" hidden="false" customHeight="false" outlineLevel="0" collapsed="false">
      <c r="A27" s="74" t="s">
        <v>91</v>
      </c>
      <c r="B27" s="74" t="str">
        <f aca="false">VLOOKUP(A27,PROGRAMAS!A:I,5,0)</f>
        <v>TEMÁTICO</v>
      </c>
      <c r="C27" s="62" t="s">
        <v>2994</v>
      </c>
      <c r="D27" s="74" t="s">
        <v>195</v>
      </c>
      <c r="E27" s="74" t="s">
        <v>197</v>
      </c>
      <c r="F27" s="74" t="s">
        <v>3012</v>
      </c>
      <c r="G27" s="74" t="s">
        <v>149</v>
      </c>
      <c r="H27" s="172" t="s">
        <v>187</v>
      </c>
      <c r="I27" s="147" t="s">
        <v>3018</v>
      </c>
      <c r="J27" s="69" t="n">
        <v>168403</v>
      </c>
      <c r="K27" s="69" t="n">
        <v>168403</v>
      </c>
      <c r="L27" s="70" t="n">
        <v>0</v>
      </c>
      <c r="M27" s="69" t="n">
        <v>0</v>
      </c>
      <c r="N27" s="69"/>
      <c r="O27" s="173" t="str">
        <f aca="false">CONCATENATE(E27,F27)</f>
        <v>123802101</v>
      </c>
      <c r="P27" s="164" t="n">
        <f aca="false">J27</f>
        <v>168403</v>
      </c>
      <c r="Q27" s="164" t="n">
        <f aca="false">M27</f>
        <v>0</v>
      </c>
    </row>
    <row r="28" customFormat="false" ht="15" hidden="false" customHeight="false" outlineLevel="0" collapsed="false">
      <c r="A28" s="74" t="s">
        <v>91</v>
      </c>
      <c r="B28" s="74" t="str">
        <f aca="false">VLOOKUP(A28,PROGRAMAS!A:I,5,0)</f>
        <v>TEMÁTICO</v>
      </c>
      <c r="C28" s="62" t="s">
        <v>2994</v>
      </c>
      <c r="D28" s="74" t="s">
        <v>192</v>
      </c>
      <c r="E28" s="74" t="s">
        <v>194</v>
      </c>
      <c r="F28" s="74" t="s">
        <v>3012</v>
      </c>
      <c r="G28" s="74" t="s">
        <v>149</v>
      </c>
      <c r="H28" s="172" t="s">
        <v>187</v>
      </c>
      <c r="I28" s="147" t="s">
        <v>3018</v>
      </c>
      <c r="J28" s="69" t="n">
        <v>135659</v>
      </c>
      <c r="K28" s="69" t="n">
        <v>135659</v>
      </c>
      <c r="L28" s="70" t="n">
        <v>0</v>
      </c>
      <c r="M28" s="69" t="n">
        <v>0</v>
      </c>
      <c r="N28" s="69"/>
      <c r="O28" s="173" t="str">
        <f aca="false">CONCATENATE(E28,F28)</f>
        <v>124202101</v>
      </c>
      <c r="P28" s="164" t="n">
        <f aca="false">J28</f>
        <v>135659</v>
      </c>
      <c r="Q28" s="164" t="n">
        <f aca="false">M28</f>
        <v>0</v>
      </c>
    </row>
    <row r="29" customFormat="false" ht="15" hidden="false" customHeight="false" outlineLevel="0" collapsed="false">
      <c r="A29" s="74" t="s">
        <v>91</v>
      </c>
      <c r="B29" s="74" t="str">
        <f aca="false">VLOOKUP(A29,PROGRAMAS!A:I,5,0)</f>
        <v>TEMÁTICO</v>
      </c>
      <c r="C29" s="62" t="s">
        <v>2994</v>
      </c>
      <c r="D29" s="74" t="s">
        <v>207</v>
      </c>
      <c r="E29" s="74" t="s">
        <v>209</v>
      </c>
      <c r="F29" s="74" t="s">
        <v>3012</v>
      </c>
      <c r="G29" s="74" t="s">
        <v>149</v>
      </c>
      <c r="H29" s="172" t="s">
        <v>187</v>
      </c>
      <c r="I29" s="147" t="s">
        <v>3018</v>
      </c>
      <c r="J29" s="69" t="n">
        <v>53677</v>
      </c>
      <c r="K29" s="69" t="n">
        <v>53677</v>
      </c>
      <c r="L29" s="70" t="n">
        <v>0</v>
      </c>
      <c r="M29" s="69" t="n">
        <v>4500</v>
      </c>
      <c r="N29" s="69"/>
      <c r="O29" s="173" t="str">
        <f aca="false">CONCATENATE(E29,F29)</f>
        <v>124302101</v>
      </c>
      <c r="P29" s="164" t="n">
        <f aca="false">J29</f>
        <v>53677</v>
      </c>
      <c r="Q29" s="164" t="n">
        <f aca="false">M29</f>
        <v>4500</v>
      </c>
    </row>
    <row r="30" customFormat="false" ht="15" hidden="false" customHeight="false" outlineLevel="0" collapsed="false">
      <c r="A30" s="74" t="s">
        <v>91</v>
      </c>
      <c r="B30" s="74" t="str">
        <f aca="false">VLOOKUP(A30,PROGRAMAS!A:I,5,0)</f>
        <v>TEMÁTICO</v>
      </c>
      <c r="C30" s="62" t="s">
        <v>2994</v>
      </c>
      <c r="D30" s="74" t="s">
        <v>203</v>
      </c>
      <c r="E30" s="74" t="s">
        <v>204</v>
      </c>
      <c r="F30" s="74" t="s">
        <v>3012</v>
      </c>
      <c r="G30" s="74" t="s">
        <v>149</v>
      </c>
      <c r="H30" s="172" t="s">
        <v>187</v>
      </c>
      <c r="I30" s="147" t="s">
        <v>3018</v>
      </c>
      <c r="J30" s="69" t="n">
        <v>175673</v>
      </c>
      <c r="K30" s="69" t="n">
        <v>175673</v>
      </c>
      <c r="L30" s="70" t="n">
        <v>0</v>
      </c>
      <c r="M30" s="69" t="n">
        <v>0</v>
      </c>
      <c r="N30" s="69"/>
      <c r="O30" s="173" t="str">
        <f aca="false">CONCATENATE(E30,F30)</f>
        <v>229202101</v>
      </c>
      <c r="P30" s="164" t="n">
        <f aca="false">J30</f>
        <v>175673</v>
      </c>
      <c r="Q30" s="164" t="n">
        <f aca="false">M30</f>
        <v>0</v>
      </c>
    </row>
    <row r="31" customFormat="false" ht="15" hidden="false" customHeight="false" outlineLevel="0" collapsed="false">
      <c r="A31" s="74" t="s">
        <v>91</v>
      </c>
      <c r="B31" s="74" t="str">
        <f aca="false">VLOOKUP(A31,PROGRAMAS!A:I,5,0)</f>
        <v>TEMÁTICO</v>
      </c>
      <c r="C31" s="62" t="s">
        <v>2994</v>
      </c>
      <c r="D31" s="74" t="s">
        <v>190</v>
      </c>
      <c r="E31" s="74" t="s">
        <v>191</v>
      </c>
      <c r="F31" s="74" t="s">
        <v>3012</v>
      </c>
      <c r="G31" s="74" t="s">
        <v>149</v>
      </c>
      <c r="H31" s="172" t="s">
        <v>187</v>
      </c>
      <c r="I31" s="147" t="s">
        <v>3018</v>
      </c>
      <c r="J31" s="69" t="n">
        <v>151926</v>
      </c>
      <c r="K31" s="69" t="n">
        <v>151926</v>
      </c>
      <c r="L31" s="70" t="n">
        <v>0</v>
      </c>
      <c r="M31" s="69" t="n">
        <v>0</v>
      </c>
      <c r="N31" s="69"/>
      <c r="O31" s="173" t="str">
        <f aca="false">CONCATENATE(E31,F31)</f>
        <v>124102101</v>
      </c>
      <c r="P31" s="164" t="n">
        <f aca="false">J31</f>
        <v>151926</v>
      </c>
      <c r="Q31" s="164" t="n">
        <f aca="false">M31</f>
        <v>0</v>
      </c>
    </row>
    <row r="32" customFormat="false" ht="15" hidden="false" customHeight="false" outlineLevel="0" collapsed="false">
      <c r="A32" s="74" t="s">
        <v>91</v>
      </c>
      <c r="B32" s="74" t="str">
        <f aca="false">VLOOKUP(A32,PROGRAMAS!A:I,5,0)</f>
        <v>TEMÁTICO</v>
      </c>
      <c r="C32" s="62" t="s">
        <v>2994</v>
      </c>
      <c r="D32" s="74" t="s">
        <v>201</v>
      </c>
      <c r="E32" s="74" t="s">
        <v>202</v>
      </c>
      <c r="F32" s="74" t="s">
        <v>3012</v>
      </c>
      <c r="G32" s="74" t="s">
        <v>149</v>
      </c>
      <c r="H32" s="172" t="s">
        <v>187</v>
      </c>
      <c r="I32" s="147" t="s">
        <v>3018</v>
      </c>
      <c r="J32" s="69" t="n">
        <v>135268</v>
      </c>
      <c r="K32" s="69" t="n">
        <v>135268</v>
      </c>
      <c r="L32" s="70" t="n">
        <v>0</v>
      </c>
      <c r="M32" s="69" t="n">
        <v>0</v>
      </c>
      <c r="N32" s="69"/>
      <c r="O32" s="173" t="str">
        <f aca="false">CONCATENATE(E32,F32)</f>
        <v>124802101</v>
      </c>
      <c r="P32" s="164" t="n">
        <f aca="false">J32</f>
        <v>135268</v>
      </c>
      <c r="Q32" s="164" t="n">
        <f aca="false">M32</f>
        <v>0</v>
      </c>
    </row>
    <row r="33" customFormat="false" ht="15" hidden="false" customHeight="false" outlineLevel="0" collapsed="false">
      <c r="A33" s="74" t="s">
        <v>91</v>
      </c>
      <c r="B33" s="74" t="str">
        <f aca="false">VLOOKUP(A33,PROGRAMAS!A:I,5,0)</f>
        <v>TEMÁTICO</v>
      </c>
      <c r="C33" s="62" t="s">
        <v>2994</v>
      </c>
      <c r="D33" s="74" t="s">
        <v>205</v>
      </c>
      <c r="E33" s="74" t="s">
        <v>206</v>
      </c>
      <c r="F33" s="74" t="s">
        <v>3012</v>
      </c>
      <c r="G33" s="74" t="s">
        <v>149</v>
      </c>
      <c r="H33" s="172" t="s">
        <v>187</v>
      </c>
      <c r="I33" s="147" t="s">
        <v>3018</v>
      </c>
      <c r="J33" s="69" t="n">
        <v>500000</v>
      </c>
      <c r="K33" s="69" t="n">
        <v>500000</v>
      </c>
      <c r="L33" s="70" t="n">
        <v>0</v>
      </c>
      <c r="M33" s="69" t="n">
        <v>10713.48</v>
      </c>
      <c r="N33" s="69"/>
      <c r="O33" s="173" t="str">
        <f aca="false">CONCATENATE(E33,F33)</f>
        <v>203202101</v>
      </c>
      <c r="P33" s="164" t="n">
        <f aca="false">J33</f>
        <v>500000</v>
      </c>
      <c r="Q33" s="164" t="n">
        <f aca="false">M33</f>
        <v>10713.48</v>
      </c>
    </row>
    <row r="34" customFormat="false" ht="15" hidden="false" customHeight="false" outlineLevel="0" collapsed="false">
      <c r="A34" s="74" t="s">
        <v>91</v>
      </c>
      <c r="B34" s="74" t="str">
        <f aca="false">VLOOKUP(A34,PROGRAMAS!A:I,5,0)</f>
        <v>TEMÁTICO</v>
      </c>
      <c r="C34" s="62" t="s">
        <v>2994</v>
      </c>
      <c r="D34" s="74" t="s">
        <v>210</v>
      </c>
      <c r="E34" s="74" t="s">
        <v>214</v>
      </c>
      <c r="F34" s="74" t="s">
        <v>3020</v>
      </c>
      <c r="G34" s="74" t="s">
        <v>211</v>
      </c>
      <c r="H34" s="172" t="s">
        <v>212</v>
      </c>
      <c r="I34" s="147" t="n">
        <v>2654</v>
      </c>
      <c r="J34" s="69" t="n">
        <v>4641018</v>
      </c>
      <c r="K34" s="69" t="n">
        <v>3059650</v>
      </c>
      <c r="L34" s="70" t="n">
        <v>-0.340737312374139</v>
      </c>
      <c r="M34" s="69" t="n">
        <v>938257.35</v>
      </c>
      <c r="N34" s="69"/>
      <c r="O34" s="173" t="str">
        <f aca="false">CONCATENATE(E34,F34)</f>
        <v>125402102</v>
      </c>
      <c r="P34" s="164" t="n">
        <f aca="false">J34</f>
        <v>4641018</v>
      </c>
      <c r="Q34" s="164" t="n">
        <f aca="false">M34</f>
        <v>938257.35</v>
      </c>
    </row>
    <row r="35" customFormat="false" ht="15" hidden="false" customHeight="false" outlineLevel="0" collapsed="false">
      <c r="A35" s="74" t="s">
        <v>91</v>
      </c>
      <c r="B35" s="74" t="str">
        <f aca="false">VLOOKUP(A35,PROGRAMAS!A:I,5,0)</f>
        <v>TEMÁTICO</v>
      </c>
      <c r="C35" s="62" t="s">
        <v>2994</v>
      </c>
      <c r="D35" s="74" t="s">
        <v>215</v>
      </c>
      <c r="E35" s="74" t="s">
        <v>217</v>
      </c>
      <c r="F35" s="74" t="s">
        <v>3020</v>
      </c>
      <c r="G35" s="74" t="s">
        <v>211</v>
      </c>
      <c r="H35" s="172" t="s">
        <v>212</v>
      </c>
      <c r="I35" s="147" t="n">
        <v>2654</v>
      </c>
      <c r="J35" s="69" t="n">
        <v>1903000</v>
      </c>
      <c r="K35" s="69" t="n">
        <v>2403000</v>
      </c>
      <c r="L35" s="70" t="n">
        <v>0.262743037309511</v>
      </c>
      <c r="M35" s="69" t="n">
        <v>1646041.75</v>
      </c>
      <c r="N35" s="69"/>
      <c r="O35" s="173" t="str">
        <f aca="false">CONCATENATE(E35,F35)</f>
        <v>229502102</v>
      </c>
      <c r="P35" s="164" t="n">
        <f aca="false">J35</f>
        <v>1903000</v>
      </c>
      <c r="Q35" s="164" t="n">
        <f aca="false">M35</f>
        <v>1646041.75</v>
      </c>
    </row>
    <row r="36" customFormat="false" ht="15" hidden="false" customHeight="false" outlineLevel="0" collapsed="false">
      <c r="A36" s="74" t="s">
        <v>88</v>
      </c>
      <c r="B36" s="74" t="str">
        <f aca="false">VLOOKUP(A36,PROGRAMAS!A:I,5,0)</f>
        <v>GESTÃO</v>
      </c>
      <c r="C36" s="62" t="s">
        <v>2992</v>
      </c>
      <c r="D36" s="74" t="s">
        <v>3789</v>
      </c>
      <c r="E36" s="74" t="s">
        <v>3790</v>
      </c>
      <c r="F36" s="74" t="s">
        <v>3021</v>
      </c>
      <c r="G36" s="74" t="s">
        <v>219</v>
      </c>
      <c r="H36" s="172" t="s">
        <v>223</v>
      </c>
      <c r="I36" s="147" t="s">
        <v>3019</v>
      </c>
      <c r="J36" s="69" t="n">
        <v>382840060</v>
      </c>
      <c r="K36" s="69" t="n">
        <v>378980060</v>
      </c>
      <c r="L36" s="70" t="n">
        <v>-0.0100825394291287</v>
      </c>
      <c r="M36" s="69" t="n">
        <v>366706012.68</v>
      </c>
      <c r="N36" s="69"/>
      <c r="O36" s="173" t="str">
        <f aca="false">CONCATENATE(E36,F36)</f>
        <v>203304101</v>
      </c>
      <c r="P36" s="164" t="n">
        <f aca="false">J36</f>
        <v>382840060</v>
      </c>
      <c r="Q36" s="164" t="n">
        <f aca="false">M36</f>
        <v>366706012.68</v>
      </c>
    </row>
    <row r="37" customFormat="false" ht="15" hidden="false" customHeight="false" outlineLevel="0" collapsed="false">
      <c r="A37" s="74" t="s">
        <v>88</v>
      </c>
      <c r="B37" s="74" t="str">
        <f aca="false">VLOOKUP(A37,PROGRAMAS!A:I,5,0)</f>
        <v>GESTÃO</v>
      </c>
      <c r="C37" s="62" t="s">
        <v>2992</v>
      </c>
      <c r="D37" s="74" t="s">
        <v>3791</v>
      </c>
      <c r="E37" s="74" t="s">
        <v>3792</v>
      </c>
      <c r="F37" s="74" t="s">
        <v>3021</v>
      </c>
      <c r="G37" s="74" t="s">
        <v>219</v>
      </c>
      <c r="H37" s="172" t="s">
        <v>223</v>
      </c>
      <c r="I37" s="147" t="s">
        <v>3019</v>
      </c>
      <c r="J37" s="69" t="n">
        <v>98886214</v>
      </c>
      <c r="K37" s="69" t="n">
        <v>74586214</v>
      </c>
      <c r="L37" s="70" t="n">
        <v>-0.245736984126018</v>
      </c>
      <c r="M37" s="69" t="n">
        <v>74006133.33</v>
      </c>
      <c r="N37" s="69"/>
      <c r="O37" s="173" t="str">
        <f aca="false">CONCATENATE(E37,F37)</f>
        <v>203504101</v>
      </c>
      <c r="P37" s="164" t="n">
        <f aca="false">J37</f>
        <v>98886214</v>
      </c>
      <c r="Q37" s="164" t="n">
        <f aca="false">M37</f>
        <v>74006133.33</v>
      </c>
    </row>
    <row r="38" customFormat="false" ht="15" hidden="false" customHeight="false" outlineLevel="0" collapsed="false">
      <c r="A38" s="74" t="s">
        <v>88</v>
      </c>
      <c r="B38" s="74" t="str">
        <f aca="false">VLOOKUP(A38,PROGRAMAS!A:I,5,0)</f>
        <v>GESTÃO</v>
      </c>
      <c r="C38" s="62" t="s">
        <v>2992</v>
      </c>
      <c r="D38" s="74" t="s">
        <v>3793</v>
      </c>
      <c r="E38" s="74" t="s">
        <v>3794</v>
      </c>
      <c r="F38" s="74" t="s">
        <v>3021</v>
      </c>
      <c r="G38" s="74" t="s">
        <v>219</v>
      </c>
      <c r="H38" s="172" t="s">
        <v>223</v>
      </c>
      <c r="I38" s="147" t="s">
        <v>3019</v>
      </c>
      <c r="J38" s="69" t="n">
        <v>26026000</v>
      </c>
      <c r="K38" s="69" t="n">
        <v>54186000</v>
      </c>
      <c r="L38" s="70" t="n">
        <v>1.08199492814877</v>
      </c>
      <c r="M38" s="69" t="n">
        <v>51475000</v>
      </c>
      <c r="N38" s="69"/>
      <c r="O38" s="173" t="str">
        <f aca="false">CONCATENATE(E38,F38)</f>
        <v>204404101</v>
      </c>
      <c r="P38" s="164" t="n">
        <f aca="false">J38</f>
        <v>26026000</v>
      </c>
      <c r="Q38" s="164" t="n">
        <f aca="false">M38</f>
        <v>51475000</v>
      </c>
    </row>
    <row r="39" customFormat="false" ht="15" hidden="false" customHeight="false" outlineLevel="0" collapsed="false">
      <c r="A39" s="74" t="s">
        <v>88</v>
      </c>
      <c r="B39" s="74" t="str">
        <f aca="false">VLOOKUP(A39,PROGRAMAS!A:I,5,0)</f>
        <v>GESTÃO</v>
      </c>
      <c r="C39" s="62" t="s">
        <v>2992</v>
      </c>
      <c r="D39" s="74" t="s">
        <v>3795</v>
      </c>
      <c r="E39" s="74" t="s">
        <v>3796</v>
      </c>
      <c r="F39" s="74" t="s">
        <v>3021</v>
      </c>
      <c r="G39" s="74" t="s">
        <v>219</v>
      </c>
      <c r="H39" s="172" t="s">
        <v>220</v>
      </c>
      <c r="I39" s="147" t="s">
        <v>3017</v>
      </c>
      <c r="J39" s="69" t="n">
        <v>35477500</v>
      </c>
      <c r="K39" s="69" t="n">
        <v>35477500</v>
      </c>
      <c r="L39" s="70" t="n">
        <v>0</v>
      </c>
      <c r="M39" s="69" t="n">
        <v>26229886.77</v>
      </c>
      <c r="N39" s="69"/>
      <c r="O39" s="173" t="str">
        <f aca="false">CONCATENATE(E39,F39)</f>
        <v>208304101</v>
      </c>
      <c r="P39" s="164" t="n">
        <f aca="false">J39</f>
        <v>35477500</v>
      </c>
      <c r="Q39" s="164" t="n">
        <f aca="false">M39</f>
        <v>26229886.77</v>
      </c>
    </row>
    <row r="40" customFormat="false" ht="15" hidden="false" customHeight="false" outlineLevel="0" collapsed="false">
      <c r="A40" s="74" t="s">
        <v>88</v>
      </c>
      <c r="B40" s="74" t="str">
        <f aca="false">VLOOKUP(A40,PROGRAMAS!A:I,5,0)</f>
        <v>GESTÃO</v>
      </c>
      <c r="C40" s="62" t="s">
        <v>2992</v>
      </c>
      <c r="D40" s="74" t="s">
        <v>3797</v>
      </c>
      <c r="E40" s="74" t="s">
        <v>3798</v>
      </c>
      <c r="F40" s="74" t="s">
        <v>3021</v>
      </c>
      <c r="G40" s="74" t="s">
        <v>219</v>
      </c>
      <c r="H40" s="172" t="s">
        <v>220</v>
      </c>
      <c r="I40" s="147" t="s">
        <v>3017</v>
      </c>
      <c r="J40" s="69" t="n">
        <v>11371500</v>
      </c>
      <c r="K40" s="69" t="n">
        <v>11371500</v>
      </c>
      <c r="L40" s="70" t="n">
        <v>0</v>
      </c>
      <c r="M40" s="69" t="n">
        <v>7808110.33</v>
      </c>
      <c r="N40" s="69"/>
      <c r="O40" s="173" t="str">
        <f aca="false">CONCATENATE(E40,F40)</f>
        <v>214104101</v>
      </c>
      <c r="P40" s="164" t="n">
        <f aca="false">J40</f>
        <v>11371500</v>
      </c>
      <c r="Q40" s="164" t="n">
        <f aca="false">M40</f>
        <v>7808110.33</v>
      </c>
    </row>
    <row r="41" customFormat="false" ht="15" hidden="false" customHeight="false" outlineLevel="0" collapsed="false">
      <c r="A41" s="74" t="s">
        <v>88</v>
      </c>
      <c r="B41" s="74" t="str">
        <f aca="false">VLOOKUP(A41,PROGRAMAS!A:I,5,0)</f>
        <v>GESTÃO</v>
      </c>
      <c r="C41" s="62" t="s">
        <v>2992</v>
      </c>
      <c r="D41" s="74" t="s">
        <v>218</v>
      </c>
      <c r="E41" s="74" t="s">
        <v>222</v>
      </c>
      <c r="F41" s="74" t="s">
        <v>3021</v>
      </c>
      <c r="G41" s="74" t="s">
        <v>219</v>
      </c>
      <c r="H41" s="172" t="s">
        <v>220</v>
      </c>
      <c r="I41" s="147" t="s">
        <v>3017</v>
      </c>
      <c r="J41" s="69" t="n">
        <v>7200000</v>
      </c>
      <c r="K41" s="69" t="n">
        <v>7200000</v>
      </c>
      <c r="L41" s="70" t="n">
        <v>0</v>
      </c>
      <c r="M41" s="69" t="n">
        <v>194171.11</v>
      </c>
      <c r="N41" s="69"/>
      <c r="O41" s="173" t="str">
        <f aca="false">CONCATENATE(E41,F41)</f>
        <v>220304101</v>
      </c>
      <c r="P41" s="164" t="n">
        <f aca="false">J41</f>
        <v>7200000</v>
      </c>
      <c r="Q41" s="164" t="n">
        <f aca="false">M41</f>
        <v>194171.11</v>
      </c>
    </row>
    <row r="42" customFormat="false" ht="15" hidden="false" customHeight="false" outlineLevel="0" collapsed="false">
      <c r="A42" s="74" t="s">
        <v>88</v>
      </c>
      <c r="B42" s="74" t="str">
        <f aca="false">VLOOKUP(A42,PROGRAMAS!A:I,5,0)</f>
        <v>GESTÃO</v>
      </c>
      <c r="C42" s="62" t="s">
        <v>2992</v>
      </c>
      <c r="D42" s="74" t="s">
        <v>250</v>
      </c>
      <c r="E42" s="74" t="s">
        <v>3799</v>
      </c>
      <c r="F42" s="74" t="s">
        <v>3021</v>
      </c>
      <c r="G42" s="74" t="s">
        <v>219</v>
      </c>
      <c r="H42" s="172" t="s">
        <v>220</v>
      </c>
      <c r="I42" s="147" t="s">
        <v>3017</v>
      </c>
      <c r="J42" s="69" t="n">
        <v>1450000</v>
      </c>
      <c r="K42" s="69" t="n">
        <v>1450000</v>
      </c>
      <c r="L42" s="70" t="n">
        <v>0</v>
      </c>
      <c r="M42" s="69" t="n">
        <v>1400580.97</v>
      </c>
      <c r="N42" s="69"/>
      <c r="O42" s="173" t="str">
        <f aca="false">CONCATENATE(E42,F42)</f>
        <v>226504101</v>
      </c>
      <c r="P42" s="164" t="n">
        <f aca="false">J42</f>
        <v>1450000</v>
      </c>
      <c r="Q42" s="164" t="n">
        <f aca="false">M42</f>
        <v>1400580.97</v>
      </c>
    </row>
    <row r="43" customFormat="false" ht="15" hidden="false" customHeight="false" outlineLevel="0" collapsed="false">
      <c r="A43" s="74" t="s">
        <v>88</v>
      </c>
      <c r="B43" s="74" t="str">
        <f aca="false">VLOOKUP(A43,PROGRAMAS!A:I,5,0)</f>
        <v>GESTÃO</v>
      </c>
      <c r="C43" s="62" t="s">
        <v>2992</v>
      </c>
      <c r="D43" s="74" t="s">
        <v>3800</v>
      </c>
      <c r="E43" s="74" t="s">
        <v>3801</v>
      </c>
      <c r="F43" s="74" t="s">
        <v>3023</v>
      </c>
      <c r="G43" s="74" t="s">
        <v>226</v>
      </c>
      <c r="H43" s="172" t="s">
        <v>227</v>
      </c>
      <c r="I43" s="147" t="n">
        <v>2328</v>
      </c>
      <c r="J43" s="69" t="n">
        <v>345520</v>
      </c>
      <c r="K43" s="69" t="n">
        <v>345520</v>
      </c>
      <c r="L43" s="70" t="n">
        <v>0</v>
      </c>
      <c r="M43" s="69" t="n">
        <v>1540</v>
      </c>
      <c r="N43" s="69"/>
      <c r="O43" s="173" t="str">
        <f aca="false">CONCATENATE(E43,F43)</f>
        <v>237704103</v>
      </c>
      <c r="P43" s="164" t="n">
        <f aca="false">J43</f>
        <v>345520</v>
      </c>
      <c r="Q43" s="164" t="n">
        <f aca="false">M43</f>
        <v>1540</v>
      </c>
    </row>
    <row r="44" customFormat="false" ht="15" hidden="false" customHeight="false" outlineLevel="0" collapsed="false">
      <c r="A44" s="74" t="s">
        <v>88</v>
      </c>
      <c r="B44" s="74" t="str">
        <f aca="false">VLOOKUP(A44,PROGRAMAS!A:I,5,0)</f>
        <v>GESTÃO</v>
      </c>
      <c r="C44" s="62" t="s">
        <v>2992</v>
      </c>
      <c r="D44" s="74" t="s">
        <v>225</v>
      </c>
      <c r="E44" s="74" t="s">
        <v>228</v>
      </c>
      <c r="F44" s="74" t="s">
        <v>3023</v>
      </c>
      <c r="G44" s="74" t="s">
        <v>226</v>
      </c>
      <c r="H44" s="172" t="s">
        <v>227</v>
      </c>
      <c r="I44" s="147" t="n">
        <v>2328</v>
      </c>
      <c r="J44" s="69" t="n">
        <v>2119286</v>
      </c>
      <c r="K44" s="69" t="n">
        <v>2119286</v>
      </c>
      <c r="L44" s="70" t="n">
        <v>0</v>
      </c>
      <c r="M44" s="69" t="n">
        <v>922189.18</v>
      </c>
      <c r="N44" s="69"/>
      <c r="O44" s="173" t="str">
        <f aca="false">CONCATENATE(E44,F44)</f>
        <v>237404103</v>
      </c>
      <c r="P44" s="164" t="n">
        <f aca="false">J44</f>
        <v>2119286</v>
      </c>
      <c r="Q44" s="164" t="n">
        <f aca="false">M44</f>
        <v>922189.18</v>
      </c>
    </row>
    <row r="45" customFormat="false" ht="15" hidden="false" customHeight="false" outlineLevel="0" collapsed="false">
      <c r="A45" s="74" t="s">
        <v>93</v>
      </c>
      <c r="B45" s="74" t="str">
        <f aca="false">VLOOKUP(A45,PROGRAMAS!A:I,5,0)</f>
        <v>TEMÁTICO</v>
      </c>
      <c r="C45" s="62" t="s">
        <v>2996</v>
      </c>
      <c r="D45" s="74" t="s">
        <v>229</v>
      </c>
      <c r="E45" s="74" t="s">
        <v>233</v>
      </c>
      <c r="F45" s="174" t="s">
        <v>3023</v>
      </c>
      <c r="G45" s="74" t="s">
        <v>226</v>
      </c>
      <c r="H45" s="147" t="s">
        <v>230</v>
      </c>
      <c r="I45" s="147" t="s">
        <v>3025</v>
      </c>
      <c r="J45" s="69" t="n">
        <v>249058</v>
      </c>
      <c r="K45" s="69" t="n">
        <v>249058</v>
      </c>
      <c r="L45" s="70" t="n">
        <v>0</v>
      </c>
      <c r="M45" s="69" t="n">
        <v>100233</v>
      </c>
      <c r="N45" s="69"/>
      <c r="O45" s="173" t="str">
        <f aca="false">CONCATENATE(E45,F45)</f>
        <v>237504103</v>
      </c>
      <c r="P45" s="164" t="n">
        <f aca="false">J45</f>
        <v>249058</v>
      </c>
      <c r="Q45" s="164" t="n">
        <f aca="false">M45</f>
        <v>100233</v>
      </c>
    </row>
    <row r="46" customFormat="false" ht="15" hidden="false" customHeight="false" outlineLevel="0" collapsed="false">
      <c r="A46" s="74" t="s">
        <v>93</v>
      </c>
      <c r="B46" s="74" t="str">
        <f aca="false">VLOOKUP(A46,PROGRAMAS!A:I,5,0)</f>
        <v>TEMÁTICO</v>
      </c>
      <c r="C46" s="62" t="s">
        <v>2996</v>
      </c>
      <c r="D46" s="74" t="s">
        <v>234</v>
      </c>
      <c r="E46" s="74" t="s">
        <v>236</v>
      </c>
      <c r="F46" s="174" t="s">
        <v>3023</v>
      </c>
      <c r="G46" s="74" t="s">
        <v>226</v>
      </c>
      <c r="H46" s="147" t="s">
        <v>230</v>
      </c>
      <c r="I46" s="147" t="s">
        <v>3025</v>
      </c>
      <c r="J46" s="69" t="n">
        <v>2654480</v>
      </c>
      <c r="K46" s="69" t="n">
        <v>2654480</v>
      </c>
      <c r="L46" s="70" t="n">
        <v>0</v>
      </c>
      <c r="M46" s="69" t="n">
        <v>599853</v>
      </c>
      <c r="N46" s="69"/>
      <c r="O46" s="173" t="str">
        <f aca="false">CONCATENATE(E46,F46)</f>
        <v>237604103</v>
      </c>
      <c r="P46" s="164" t="n">
        <f aca="false">J46</f>
        <v>2654480</v>
      </c>
      <c r="Q46" s="164" t="n">
        <f aca="false">M46</f>
        <v>599853</v>
      </c>
    </row>
    <row r="47" customFormat="false" ht="15" hidden="false" customHeight="false" outlineLevel="0" collapsed="false">
      <c r="A47" s="74" t="s">
        <v>92</v>
      </c>
      <c r="B47" s="74" t="str">
        <f aca="false">VLOOKUP(A47,PROGRAMAS!A:I,5,0)</f>
        <v>TEMÁTICO</v>
      </c>
      <c r="C47" s="62" t="s">
        <v>2995</v>
      </c>
      <c r="D47" s="74" t="s">
        <v>3802</v>
      </c>
      <c r="E47" s="74" t="s">
        <v>3803</v>
      </c>
      <c r="F47" s="174" t="s">
        <v>3028</v>
      </c>
      <c r="G47" s="74" t="s">
        <v>241</v>
      </c>
      <c r="H47" s="147" t="s">
        <v>249</v>
      </c>
      <c r="I47" s="147" t="s">
        <v>3032</v>
      </c>
      <c r="J47" s="69" t="n">
        <v>200000</v>
      </c>
      <c r="K47" s="69" t="n">
        <v>200000</v>
      </c>
      <c r="L47" s="70" t="n">
        <v>0</v>
      </c>
      <c r="M47" s="69" t="n">
        <v>0</v>
      </c>
      <c r="N47" s="69"/>
      <c r="O47" s="173" t="str">
        <f aca="false">CONCATENATE(E47,F47)</f>
        <v>165404105</v>
      </c>
      <c r="P47" s="164" t="n">
        <f aca="false">J47</f>
        <v>200000</v>
      </c>
      <c r="Q47" s="164" t="n">
        <f aca="false">M47</f>
        <v>0</v>
      </c>
    </row>
    <row r="48" customFormat="false" ht="15" hidden="false" customHeight="false" outlineLevel="0" collapsed="false">
      <c r="A48" s="74" t="s">
        <v>92</v>
      </c>
      <c r="B48" s="74" t="str">
        <f aca="false">VLOOKUP(A48,PROGRAMAS!A:I,5,0)</f>
        <v>TEMÁTICO</v>
      </c>
      <c r="C48" s="62" t="s">
        <v>2995</v>
      </c>
      <c r="D48" s="74" t="s">
        <v>3804</v>
      </c>
      <c r="E48" s="74" t="s">
        <v>3805</v>
      </c>
      <c r="F48" s="174" t="s">
        <v>3028</v>
      </c>
      <c r="G48" s="74" t="s">
        <v>241</v>
      </c>
      <c r="H48" s="147" t="s">
        <v>249</v>
      </c>
      <c r="I48" s="147" t="s">
        <v>3032</v>
      </c>
      <c r="J48" s="69" t="n">
        <v>2000000</v>
      </c>
      <c r="K48" s="69" t="n">
        <v>5500000</v>
      </c>
      <c r="L48" s="70" t="n">
        <v>1.75</v>
      </c>
      <c r="M48" s="69" t="n">
        <v>3435254.1</v>
      </c>
      <c r="N48" s="69"/>
      <c r="O48" s="173" t="str">
        <f aca="false">CONCATENATE(E48,F48)</f>
        <v>167404105</v>
      </c>
      <c r="P48" s="164" t="n">
        <f aca="false">J48</f>
        <v>2000000</v>
      </c>
      <c r="Q48" s="164" t="n">
        <f aca="false">M48</f>
        <v>3435254.1</v>
      </c>
    </row>
    <row r="49" customFormat="false" ht="15" hidden="false" customHeight="false" outlineLevel="0" collapsed="false">
      <c r="A49" s="74" t="s">
        <v>92</v>
      </c>
      <c r="B49" s="74" t="str">
        <f aca="false">VLOOKUP(A49,PROGRAMAS!A:I,5,0)</f>
        <v>TEMÁTICO</v>
      </c>
      <c r="C49" s="62" t="s">
        <v>2995</v>
      </c>
      <c r="D49" s="74" t="s">
        <v>3806</v>
      </c>
      <c r="E49" s="74" t="s">
        <v>3807</v>
      </c>
      <c r="F49" s="174" t="s">
        <v>3028</v>
      </c>
      <c r="G49" s="74" t="s">
        <v>241</v>
      </c>
      <c r="H49" s="147" t="s">
        <v>247</v>
      </c>
      <c r="I49" s="147" t="s">
        <v>3034</v>
      </c>
      <c r="J49" s="69" t="n">
        <v>398000</v>
      </c>
      <c r="K49" s="69" t="n">
        <v>2798000</v>
      </c>
      <c r="L49" s="70" t="n">
        <v>6.03015075376884</v>
      </c>
      <c r="M49" s="69" t="n">
        <v>618856.99</v>
      </c>
      <c r="N49" s="69"/>
      <c r="O49" s="173" t="str">
        <f aca="false">CONCATENATE(E49,F49)</f>
        <v>168604105</v>
      </c>
      <c r="P49" s="164" t="n">
        <f aca="false">J49</f>
        <v>398000</v>
      </c>
      <c r="Q49" s="164" t="n">
        <f aca="false">M49</f>
        <v>618856.99</v>
      </c>
    </row>
    <row r="50" customFormat="false" ht="15" hidden="false" customHeight="false" outlineLevel="0" collapsed="false">
      <c r="A50" s="74" t="s">
        <v>92</v>
      </c>
      <c r="B50" s="74" t="str">
        <f aca="false">VLOOKUP(A50,PROGRAMAS!A:I,5,0)</f>
        <v>TEMÁTICO</v>
      </c>
      <c r="C50" s="62" t="s">
        <v>2995</v>
      </c>
      <c r="D50" s="74" t="s">
        <v>3808</v>
      </c>
      <c r="E50" s="74" t="s">
        <v>3809</v>
      </c>
      <c r="F50" s="174" t="s">
        <v>3028</v>
      </c>
      <c r="G50" s="74" t="s">
        <v>241</v>
      </c>
      <c r="H50" s="147" t="s">
        <v>247</v>
      </c>
      <c r="I50" s="147" t="s">
        <v>3034</v>
      </c>
      <c r="J50" s="69" t="n">
        <v>400000</v>
      </c>
      <c r="K50" s="69" t="n">
        <v>1466000</v>
      </c>
      <c r="L50" s="70" t="n">
        <v>2.665</v>
      </c>
      <c r="M50" s="69" t="n">
        <v>313158.83</v>
      </c>
      <c r="N50" s="69"/>
      <c r="O50" s="173" t="str">
        <f aca="false">CONCATENATE(E50,F50)</f>
        <v>168704105</v>
      </c>
      <c r="P50" s="164" t="n">
        <f aca="false">J50</f>
        <v>400000</v>
      </c>
      <c r="Q50" s="164" t="n">
        <f aca="false">M50</f>
        <v>313158.83</v>
      </c>
    </row>
    <row r="51" customFormat="false" ht="15" hidden="false" customHeight="false" outlineLevel="0" collapsed="false">
      <c r="A51" s="74" t="s">
        <v>92</v>
      </c>
      <c r="B51" s="74" t="str">
        <f aca="false">VLOOKUP(A51,PROGRAMAS!A:I,5,0)</f>
        <v>TEMÁTICO</v>
      </c>
      <c r="C51" s="62" t="s">
        <v>2995</v>
      </c>
      <c r="D51" s="74" t="s">
        <v>3810</v>
      </c>
      <c r="E51" s="74" t="s">
        <v>3811</v>
      </c>
      <c r="F51" s="174" t="s">
        <v>3028</v>
      </c>
      <c r="G51" s="74" t="s">
        <v>241</v>
      </c>
      <c r="H51" s="147" t="s">
        <v>244</v>
      </c>
      <c r="I51" s="147" t="s">
        <v>3030</v>
      </c>
      <c r="J51" s="69" t="n">
        <v>470000</v>
      </c>
      <c r="K51" s="69" t="n">
        <v>470000</v>
      </c>
      <c r="L51" s="70" t="n">
        <v>0</v>
      </c>
      <c r="M51" s="69" t="n">
        <v>335233.32</v>
      </c>
      <c r="N51" s="69"/>
      <c r="O51" s="173" t="str">
        <f aca="false">CONCATENATE(E51,F51)</f>
        <v>168804105</v>
      </c>
      <c r="P51" s="164" t="n">
        <f aca="false">J51</f>
        <v>470000</v>
      </c>
      <c r="Q51" s="164" t="n">
        <f aca="false">M51</f>
        <v>335233.32</v>
      </c>
    </row>
    <row r="52" customFormat="false" ht="15" hidden="false" customHeight="false" outlineLevel="0" collapsed="false">
      <c r="A52" s="74" t="s">
        <v>92</v>
      </c>
      <c r="B52" s="74" t="str">
        <f aca="false">VLOOKUP(A52,PROGRAMAS!A:I,5,0)</f>
        <v>TEMÁTICO</v>
      </c>
      <c r="C52" s="62" t="s">
        <v>2995</v>
      </c>
      <c r="D52" s="74" t="s">
        <v>3812</v>
      </c>
      <c r="E52" s="74" t="s">
        <v>3813</v>
      </c>
      <c r="F52" s="174" t="s">
        <v>3028</v>
      </c>
      <c r="G52" s="74" t="s">
        <v>241</v>
      </c>
      <c r="H52" s="147" t="s">
        <v>244</v>
      </c>
      <c r="I52" s="147" t="s">
        <v>3030</v>
      </c>
      <c r="J52" s="69" t="n">
        <v>4000000</v>
      </c>
      <c r="K52" s="69" t="n">
        <v>39034000</v>
      </c>
      <c r="L52" s="70" t="n">
        <v>8.7585</v>
      </c>
      <c r="M52" s="69" t="n">
        <v>5897760.46</v>
      </c>
      <c r="N52" s="69"/>
      <c r="O52" s="173" t="str">
        <f aca="false">CONCATENATE(E52,F52)</f>
        <v>168904105</v>
      </c>
      <c r="P52" s="164" t="n">
        <f aca="false">J52</f>
        <v>4000000</v>
      </c>
      <c r="Q52" s="164" t="n">
        <f aca="false">M52</f>
        <v>5897760.46</v>
      </c>
    </row>
    <row r="53" customFormat="false" ht="15" hidden="false" customHeight="false" outlineLevel="0" collapsed="false">
      <c r="A53" s="74" t="s">
        <v>88</v>
      </c>
      <c r="B53" s="74" t="str">
        <f aca="false">VLOOKUP(A53,PROGRAMAS!A:I,5,0)</f>
        <v>GESTÃO</v>
      </c>
      <c r="C53" s="62" t="s">
        <v>2992</v>
      </c>
      <c r="D53" s="74" t="s">
        <v>3814</v>
      </c>
      <c r="E53" s="74" t="s">
        <v>3815</v>
      </c>
      <c r="F53" s="174" t="s">
        <v>3037</v>
      </c>
      <c r="G53" s="74" t="s">
        <v>252</v>
      </c>
      <c r="H53" s="147" t="s">
        <v>253</v>
      </c>
      <c r="I53" s="147" t="s">
        <v>3022</v>
      </c>
      <c r="J53" s="69" t="n">
        <v>862592</v>
      </c>
      <c r="K53" s="69" t="n">
        <v>862592</v>
      </c>
      <c r="L53" s="70" t="n">
        <v>0</v>
      </c>
      <c r="M53" s="69" t="n">
        <v>446536.76</v>
      </c>
      <c r="N53" s="69"/>
      <c r="O53" s="173" t="str">
        <f aca="false">CONCATENATE(E53,F53)</f>
        <v>109604106</v>
      </c>
      <c r="P53" s="164" t="n">
        <f aca="false">J53</f>
        <v>862592</v>
      </c>
      <c r="Q53" s="164" t="n">
        <f aca="false">M53</f>
        <v>446536.76</v>
      </c>
    </row>
    <row r="54" customFormat="false" ht="15" hidden="false" customHeight="false" outlineLevel="0" collapsed="false">
      <c r="A54" s="74" t="s">
        <v>88</v>
      </c>
      <c r="B54" s="74" t="str">
        <f aca="false">VLOOKUP(A54,PROGRAMAS!A:I,5,0)</f>
        <v>GESTÃO</v>
      </c>
      <c r="C54" s="62" t="s">
        <v>2992</v>
      </c>
      <c r="D54" s="74" t="s">
        <v>3816</v>
      </c>
      <c r="E54" s="74" t="s">
        <v>3817</v>
      </c>
      <c r="F54" s="174" t="s">
        <v>3037</v>
      </c>
      <c r="G54" s="74" t="s">
        <v>252</v>
      </c>
      <c r="H54" s="147" t="s">
        <v>253</v>
      </c>
      <c r="I54" s="147" t="s">
        <v>3022</v>
      </c>
      <c r="J54" s="69" t="n">
        <v>1137408</v>
      </c>
      <c r="K54" s="69" t="n">
        <v>1137408</v>
      </c>
      <c r="L54" s="70" t="n">
        <v>0</v>
      </c>
      <c r="M54" s="69" t="n">
        <v>312731.56</v>
      </c>
      <c r="N54" s="69"/>
      <c r="O54" s="173" t="str">
        <f aca="false">CONCATENATE(E54,F54)</f>
        <v>109704106</v>
      </c>
      <c r="P54" s="164" t="n">
        <f aca="false">J54</f>
        <v>1137408</v>
      </c>
      <c r="Q54" s="164" t="n">
        <f aca="false">M54</f>
        <v>312731.56</v>
      </c>
    </row>
    <row r="55" customFormat="false" ht="15" hidden="false" customHeight="false" outlineLevel="0" collapsed="false">
      <c r="A55" s="74" t="s">
        <v>94</v>
      </c>
      <c r="B55" s="74" t="str">
        <f aca="false">VLOOKUP(A55,PROGRAMAS!A:I,5,0)</f>
        <v>GESTÃO</v>
      </c>
      <c r="C55" s="62" t="s">
        <v>2997</v>
      </c>
      <c r="D55" s="74" t="s">
        <v>255</v>
      </c>
      <c r="E55" s="74" t="s">
        <v>260</v>
      </c>
      <c r="F55" s="174" t="s">
        <v>3039</v>
      </c>
      <c r="G55" s="74" t="s">
        <v>256</v>
      </c>
      <c r="H55" s="147" t="s">
        <v>257</v>
      </c>
      <c r="I55" s="147" t="s">
        <v>3038</v>
      </c>
      <c r="J55" s="69" t="n">
        <v>1031169</v>
      </c>
      <c r="K55" s="69" t="n">
        <v>1826313</v>
      </c>
      <c r="L55" s="70" t="n">
        <v>0.77110929440276</v>
      </c>
      <c r="M55" s="69" t="n">
        <v>1470715.78</v>
      </c>
      <c r="N55" s="69"/>
      <c r="O55" s="173" t="str">
        <f aca="false">CONCATENATE(E55,F55)</f>
        <v>200011102</v>
      </c>
      <c r="P55" s="164" t="n">
        <f aca="false">J55</f>
        <v>1031169</v>
      </c>
      <c r="Q55" s="164" t="n">
        <f aca="false">M55</f>
        <v>1470715.78</v>
      </c>
    </row>
    <row r="56" customFormat="false" ht="15" hidden="false" customHeight="false" outlineLevel="0" collapsed="false">
      <c r="A56" s="74" t="s">
        <v>94</v>
      </c>
      <c r="B56" s="74" t="str">
        <f aca="false">VLOOKUP(A56,PROGRAMAS!A:I,5,0)</f>
        <v>GESTÃO</v>
      </c>
      <c r="C56" s="62" t="s">
        <v>2997</v>
      </c>
      <c r="D56" s="74" t="s">
        <v>160</v>
      </c>
      <c r="E56" s="74" t="s">
        <v>3818</v>
      </c>
      <c r="F56" s="174" t="s">
        <v>3039</v>
      </c>
      <c r="G56" s="74" t="s">
        <v>256</v>
      </c>
      <c r="H56" s="147" t="s">
        <v>257</v>
      </c>
      <c r="I56" s="147" t="s">
        <v>3038</v>
      </c>
      <c r="J56" s="69" t="n">
        <v>3415213</v>
      </c>
      <c r="K56" s="69" t="n">
        <v>3370213</v>
      </c>
      <c r="L56" s="70" t="n">
        <v>-0.0131763377569715</v>
      </c>
      <c r="M56" s="69" t="n">
        <v>2494168.96</v>
      </c>
      <c r="N56" s="69"/>
      <c r="O56" s="173" t="str">
        <f aca="false">CONCATENATE(E56,F56)</f>
        <v>250011102</v>
      </c>
      <c r="P56" s="164" t="n">
        <f aca="false">J56</f>
        <v>3415213</v>
      </c>
      <c r="Q56" s="164" t="n">
        <f aca="false">M56</f>
        <v>2494168.96</v>
      </c>
    </row>
    <row r="57" customFormat="false" ht="15" hidden="false" customHeight="false" outlineLevel="0" collapsed="false">
      <c r="A57" s="74" t="s">
        <v>94</v>
      </c>
      <c r="B57" s="74" t="str">
        <f aca="false">VLOOKUP(A57,PROGRAMAS!A:I,5,0)</f>
        <v>GESTÃO</v>
      </c>
      <c r="C57" s="62" t="s">
        <v>2997</v>
      </c>
      <c r="D57" s="74" t="s">
        <v>255</v>
      </c>
      <c r="E57" s="74" t="s">
        <v>260</v>
      </c>
      <c r="F57" s="174" t="s">
        <v>3041</v>
      </c>
      <c r="G57" s="74" t="s">
        <v>261</v>
      </c>
      <c r="H57" s="147" t="s">
        <v>262</v>
      </c>
      <c r="I57" s="147" t="s">
        <v>3040</v>
      </c>
      <c r="J57" s="69" t="n">
        <v>10267414</v>
      </c>
      <c r="K57" s="69" t="n">
        <v>9879427</v>
      </c>
      <c r="L57" s="70" t="n">
        <v>-0.0377881908725995</v>
      </c>
      <c r="M57" s="69" t="n">
        <v>7990572.94</v>
      </c>
      <c r="N57" s="69"/>
      <c r="O57" s="173" t="str">
        <f aca="false">CONCATENATE(E57,F57)</f>
        <v>200011103</v>
      </c>
      <c r="P57" s="164" t="n">
        <f aca="false">J57</f>
        <v>10267414</v>
      </c>
      <c r="Q57" s="164" t="n">
        <f aca="false">M57</f>
        <v>7990572.94</v>
      </c>
    </row>
    <row r="58" customFormat="false" ht="15" hidden="false" customHeight="false" outlineLevel="0" collapsed="false">
      <c r="A58" s="74" t="s">
        <v>94</v>
      </c>
      <c r="B58" s="74" t="str">
        <f aca="false">VLOOKUP(A58,PROGRAMAS!A:I,5,0)</f>
        <v>GESTÃO</v>
      </c>
      <c r="C58" s="62" t="s">
        <v>2997</v>
      </c>
      <c r="D58" s="74" t="s">
        <v>160</v>
      </c>
      <c r="E58" s="74" t="s">
        <v>3818</v>
      </c>
      <c r="F58" s="174" t="s">
        <v>3041</v>
      </c>
      <c r="G58" s="74" t="s">
        <v>261</v>
      </c>
      <c r="H58" s="147" t="s">
        <v>262</v>
      </c>
      <c r="I58" s="147" t="s">
        <v>3040</v>
      </c>
      <c r="J58" s="69" t="n">
        <v>11106572</v>
      </c>
      <c r="K58" s="69" t="n">
        <v>11106572</v>
      </c>
      <c r="L58" s="70" t="n">
        <v>0</v>
      </c>
      <c r="M58" s="69" t="n">
        <v>6778801.62</v>
      </c>
      <c r="N58" s="69"/>
      <c r="O58" s="173" t="str">
        <f aca="false">CONCATENATE(E58,F58)</f>
        <v>250011103</v>
      </c>
      <c r="P58" s="164" t="n">
        <f aca="false">J58</f>
        <v>11106572</v>
      </c>
      <c r="Q58" s="164" t="n">
        <f aca="false">M58</f>
        <v>6778801.62</v>
      </c>
    </row>
    <row r="59" customFormat="false" ht="15" hidden="false" customHeight="false" outlineLevel="0" collapsed="false">
      <c r="A59" s="74" t="s">
        <v>94</v>
      </c>
      <c r="B59" s="74" t="str">
        <f aca="false">VLOOKUP(A59,PROGRAMAS!A:I,5,0)</f>
        <v>GESTÃO</v>
      </c>
      <c r="C59" s="62" t="s">
        <v>2997</v>
      </c>
      <c r="D59" s="74" t="s">
        <v>255</v>
      </c>
      <c r="E59" s="74" t="s">
        <v>260</v>
      </c>
      <c r="F59" s="174" t="s">
        <v>3043</v>
      </c>
      <c r="G59" s="74" t="s">
        <v>272</v>
      </c>
      <c r="H59" s="147" t="s">
        <v>294</v>
      </c>
      <c r="I59" s="147" t="s">
        <v>3042</v>
      </c>
      <c r="J59" s="69" t="n">
        <v>0</v>
      </c>
      <c r="K59" s="69" t="n">
        <v>50000</v>
      </c>
      <c r="L59" s="70" t="n">
        <v>0</v>
      </c>
      <c r="M59" s="69" t="n">
        <v>0</v>
      </c>
      <c r="N59" s="69"/>
      <c r="O59" s="173" t="str">
        <f aca="false">CONCATENATE(E59,F59)</f>
        <v>200011110</v>
      </c>
      <c r="P59" s="164" t="n">
        <f aca="false">J59</f>
        <v>0</v>
      </c>
      <c r="Q59" s="164" t="n">
        <f aca="false">M59</f>
        <v>0</v>
      </c>
    </row>
    <row r="60" customFormat="false" ht="15" hidden="false" customHeight="false" outlineLevel="0" collapsed="false">
      <c r="A60" s="74" t="s">
        <v>94</v>
      </c>
      <c r="B60" s="74" t="str">
        <f aca="false">VLOOKUP(A60,PROGRAMAS!A:I,5,0)</f>
        <v>GESTÃO</v>
      </c>
      <c r="C60" s="62" t="s">
        <v>2997</v>
      </c>
      <c r="D60" s="74" t="s">
        <v>255</v>
      </c>
      <c r="E60" s="74" t="s">
        <v>260</v>
      </c>
      <c r="F60" s="174" t="s">
        <v>3043</v>
      </c>
      <c r="G60" s="74" t="s">
        <v>272</v>
      </c>
      <c r="H60" s="147" t="s">
        <v>294</v>
      </c>
      <c r="I60" s="147" t="s">
        <v>3042</v>
      </c>
      <c r="J60" s="69" t="n">
        <v>3195505</v>
      </c>
      <c r="K60" s="69" t="n">
        <v>12995505</v>
      </c>
      <c r="L60" s="70" t="n">
        <v>3.06680790673149</v>
      </c>
      <c r="M60" s="69" t="n">
        <v>11924715.11</v>
      </c>
      <c r="N60" s="69"/>
      <c r="O60" s="173" t="str">
        <f aca="false">CONCATENATE(E60,F60)</f>
        <v>200011110</v>
      </c>
      <c r="P60" s="164" t="n">
        <f aca="false">J60</f>
        <v>3195505</v>
      </c>
      <c r="Q60" s="164" t="n">
        <f aca="false">M60</f>
        <v>11924715.11</v>
      </c>
    </row>
    <row r="61" customFormat="false" ht="15" hidden="false" customHeight="false" outlineLevel="0" collapsed="false">
      <c r="A61" s="74" t="s">
        <v>94</v>
      </c>
      <c r="B61" s="74" t="str">
        <f aca="false">VLOOKUP(A61,PROGRAMAS!A:I,5,0)</f>
        <v>GESTÃO</v>
      </c>
      <c r="C61" s="62" t="s">
        <v>2997</v>
      </c>
      <c r="D61" s="74" t="s">
        <v>160</v>
      </c>
      <c r="E61" s="74" t="s">
        <v>3818</v>
      </c>
      <c r="F61" s="174" t="s">
        <v>3043</v>
      </c>
      <c r="G61" s="74" t="s">
        <v>272</v>
      </c>
      <c r="H61" s="147" t="s">
        <v>294</v>
      </c>
      <c r="I61" s="147" t="s">
        <v>3042</v>
      </c>
      <c r="J61" s="69" t="n">
        <v>16704710</v>
      </c>
      <c r="K61" s="69" t="n">
        <v>16704710</v>
      </c>
      <c r="L61" s="70" t="n">
        <v>0</v>
      </c>
      <c r="M61" s="69" t="n">
        <v>11685224.38</v>
      </c>
      <c r="N61" s="69"/>
      <c r="O61" s="173" t="str">
        <f aca="false">CONCATENATE(E61,F61)</f>
        <v>250011110</v>
      </c>
      <c r="P61" s="164" t="n">
        <f aca="false">J61</f>
        <v>16704710</v>
      </c>
      <c r="Q61" s="164" t="n">
        <f aca="false">M61</f>
        <v>11685224.38</v>
      </c>
    </row>
    <row r="62" customFormat="false" ht="15" hidden="false" customHeight="false" outlineLevel="0" collapsed="false">
      <c r="A62" s="74" t="s">
        <v>51</v>
      </c>
      <c r="B62" s="74" t="str">
        <f aca="false">VLOOKUP(A62,PROGRAMAS!A:I,5,0)</f>
        <v>TEMÁTICO</v>
      </c>
      <c r="C62" s="62" t="s">
        <v>2886</v>
      </c>
      <c r="D62" s="74" t="s">
        <v>285</v>
      </c>
      <c r="E62" s="74" t="s">
        <v>288</v>
      </c>
      <c r="F62" s="174" t="s">
        <v>3043</v>
      </c>
      <c r="G62" s="74" t="s">
        <v>272</v>
      </c>
      <c r="H62" s="147" t="s">
        <v>286</v>
      </c>
      <c r="I62" s="147" t="s">
        <v>3050</v>
      </c>
      <c r="J62" s="69" t="n">
        <v>522000</v>
      </c>
      <c r="K62" s="69" t="n">
        <v>102000</v>
      </c>
      <c r="L62" s="70" t="n">
        <v>-0.804597701149425</v>
      </c>
      <c r="M62" s="69" t="n">
        <v>2000</v>
      </c>
      <c r="N62" s="69"/>
      <c r="O62" s="173" t="str">
        <f aca="false">CONCATENATE(E62,F62)</f>
        <v>113611110</v>
      </c>
      <c r="P62" s="164" t="n">
        <f aca="false">J62</f>
        <v>522000</v>
      </c>
      <c r="Q62" s="164" t="n">
        <f aca="false">M62</f>
        <v>2000</v>
      </c>
    </row>
    <row r="63" customFormat="false" ht="15" hidden="false" customHeight="false" outlineLevel="0" collapsed="false">
      <c r="A63" s="74" t="s">
        <v>51</v>
      </c>
      <c r="B63" s="74" t="str">
        <f aca="false">VLOOKUP(A63,PROGRAMAS!A:I,5,0)</f>
        <v>TEMÁTICO</v>
      </c>
      <c r="C63" s="62" t="s">
        <v>2886</v>
      </c>
      <c r="D63" s="74" t="s">
        <v>271</v>
      </c>
      <c r="E63" s="74" t="s">
        <v>275</v>
      </c>
      <c r="F63" s="174" t="s">
        <v>3043</v>
      </c>
      <c r="G63" s="74" t="s">
        <v>272</v>
      </c>
      <c r="H63" s="147" t="s">
        <v>273</v>
      </c>
      <c r="I63" s="147" t="s">
        <v>3046</v>
      </c>
      <c r="J63" s="69" t="n">
        <v>9578143</v>
      </c>
      <c r="K63" s="69" t="n">
        <v>4419317</v>
      </c>
      <c r="L63" s="70" t="n">
        <v>-0.538603986179785</v>
      </c>
      <c r="M63" s="69" t="n">
        <v>3353200</v>
      </c>
      <c r="N63" s="69"/>
      <c r="O63" s="173" t="str">
        <f aca="false">CONCATENATE(E63,F63)</f>
        <v>116711110</v>
      </c>
      <c r="P63" s="164" t="n">
        <f aca="false">J63</f>
        <v>9578143</v>
      </c>
      <c r="Q63" s="164" t="n">
        <f aca="false">M63</f>
        <v>3353200</v>
      </c>
    </row>
    <row r="64" customFormat="false" ht="15" hidden="false" customHeight="false" outlineLevel="0" collapsed="false">
      <c r="A64" s="74" t="s">
        <v>51</v>
      </c>
      <c r="B64" s="74" t="str">
        <f aca="false">VLOOKUP(A64,PROGRAMAS!A:I,5,0)</f>
        <v>TEMÁTICO</v>
      </c>
      <c r="C64" s="62" t="s">
        <v>2886</v>
      </c>
      <c r="D64" s="74" t="s">
        <v>280</v>
      </c>
      <c r="E64" s="74" t="s">
        <v>283</v>
      </c>
      <c r="F64" s="174" t="s">
        <v>3043</v>
      </c>
      <c r="G64" s="74" t="s">
        <v>272</v>
      </c>
      <c r="H64" s="147" t="s">
        <v>281</v>
      </c>
      <c r="I64" s="147" t="s">
        <v>3044</v>
      </c>
      <c r="J64" s="69" t="n">
        <v>1509357</v>
      </c>
      <c r="K64" s="69" t="n">
        <v>1209357</v>
      </c>
      <c r="L64" s="70" t="n">
        <v>-0.198760134282347</v>
      </c>
      <c r="M64" s="69" t="n">
        <v>555718.07</v>
      </c>
      <c r="N64" s="69"/>
      <c r="O64" s="173" t="str">
        <f aca="false">CONCATENATE(E64,F64)</f>
        <v>220811110</v>
      </c>
      <c r="P64" s="164" t="n">
        <f aca="false">J64</f>
        <v>1509357</v>
      </c>
      <c r="Q64" s="164" t="n">
        <f aca="false">M64</f>
        <v>555718.07</v>
      </c>
    </row>
    <row r="65" customFormat="false" ht="15" hidden="false" customHeight="false" outlineLevel="0" collapsed="false">
      <c r="A65" s="74" t="s">
        <v>51</v>
      </c>
      <c r="B65" s="74" t="str">
        <f aca="false">VLOOKUP(A65,PROGRAMAS!A:I,5,0)</f>
        <v>TEMÁTICO</v>
      </c>
      <c r="C65" s="62" t="s">
        <v>2886</v>
      </c>
      <c r="D65" s="74" t="s">
        <v>276</v>
      </c>
      <c r="E65" s="74" t="s">
        <v>279</v>
      </c>
      <c r="F65" s="174" t="s">
        <v>3043</v>
      </c>
      <c r="G65" s="74" t="s">
        <v>272</v>
      </c>
      <c r="H65" s="147" t="s">
        <v>277</v>
      </c>
      <c r="I65" s="147" t="s">
        <v>3048</v>
      </c>
      <c r="J65" s="69" t="n">
        <v>320000</v>
      </c>
      <c r="K65" s="69" t="n">
        <v>320000</v>
      </c>
      <c r="L65" s="70" t="n">
        <v>0</v>
      </c>
      <c r="M65" s="69" t="n">
        <v>60972.5</v>
      </c>
      <c r="N65" s="69"/>
      <c r="O65" s="173" t="str">
        <f aca="false">CONCATENATE(E65,F65)</f>
        <v>232611110</v>
      </c>
      <c r="P65" s="164" t="n">
        <f aca="false">J65</f>
        <v>320000</v>
      </c>
      <c r="Q65" s="164" t="n">
        <f aca="false">M65</f>
        <v>60972.5</v>
      </c>
    </row>
    <row r="66" customFormat="false" ht="15" hidden="false" customHeight="false" outlineLevel="0" collapsed="false">
      <c r="A66" s="74" t="s">
        <v>94</v>
      </c>
      <c r="B66" s="74" t="str">
        <f aca="false">VLOOKUP(A66,PROGRAMAS!A:I,5,0)</f>
        <v>GESTÃO</v>
      </c>
      <c r="C66" s="62" t="s">
        <v>2997</v>
      </c>
      <c r="D66" s="74" t="s">
        <v>255</v>
      </c>
      <c r="E66" s="74" t="s">
        <v>260</v>
      </c>
      <c r="F66" s="174" t="s">
        <v>3052</v>
      </c>
      <c r="G66" s="74" t="s">
        <v>303</v>
      </c>
      <c r="H66" s="147" t="s">
        <v>313</v>
      </c>
      <c r="I66" s="147" t="n">
        <v>2538</v>
      </c>
      <c r="J66" s="69" t="n">
        <v>988410</v>
      </c>
      <c r="K66" s="69" t="n">
        <v>988410</v>
      </c>
      <c r="L66" s="70" t="n">
        <v>0</v>
      </c>
      <c r="M66" s="69" t="n">
        <v>621511.37</v>
      </c>
      <c r="N66" s="69"/>
      <c r="O66" s="173" t="str">
        <f aca="false">CONCATENATE(E66,F66)</f>
        <v>200011111</v>
      </c>
      <c r="P66" s="164" t="n">
        <f aca="false">J66</f>
        <v>988410</v>
      </c>
      <c r="Q66" s="164" t="n">
        <f aca="false">M66</f>
        <v>621511.37</v>
      </c>
    </row>
    <row r="67" customFormat="false" ht="15" hidden="false" customHeight="false" outlineLevel="0" collapsed="false">
      <c r="A67" s="74" t="s">
        <v>94</v>
      </c>
      <c r="B67" s="74" t="str">
        <f aca="false">VLOOKUP(A67,PROGRAMAS!A:I,5,0)</f>
        <v>GESTÃO</v>
      </c>
      <c r="C67" s="62" t="s">
        <v>2997</v>
      </c>
      <c r="D67" s="74" t="s">
        <v>160</v>
      </c>
      <c r="E67" s="74" t="s">
        <v>3818</v>
      </c>
      <c r="F67" s="174" t="s">
        <v>3052</v>
      </c>
      <c r="G67" s="74" t="s">
        <v>303</v>
      </c>
      <c r="H67" s="147" t="s">
        <v>313</v>
      </c>
      <c r="I67" s="147" t="n">
        <v>2538</v>
      </c>
      <c r="J67" s="69" t="n">
        <v>1243909</v>
      </c>
      <c r="K67" s="69" t="n">
        <v>1243909</v>
      </c>
      <c r="L67" s="70" t="n">
        <v>0</v>
      </c>
      <c r="M67" s="69" t="n">
        <v>848474.22</v>
      </c>
      <c r="N67" s="69"/>
      <c r="O67" s="173" t="str">
        <f aca="false">CONCATENATE(E67,F67)</f>
        <v>250011111</v>
      </c>
      <c r="P67" s="164" t="n">
        <f aca="false">J67</f>
        <v>1243909</v>
      </c>
      <c r="Q67" s="164" t="n">
        <f aca="false">M67</f>
        <v>848474.22</v>
      </c>
    </row>
    <row r="68" customFormat="false" ht="15" hidden="false" customHeight="false" outlineLevel="0" collapsed="false">
      <c r="A68" s="74" t="s">
        <v>57</v>
      </c>
      <c r="B68" s="74" t="str">
        <f aca="false">VLOOKUP(A68,PROGRAMAS!A:I,5,0)</f>
        <v>TEMÁTICO</v>
      </c>
      <c r="C68" s="62" t="s">
        <v>2896</v>
      </c>
      <c r="D68" s="74" t="s">
        <v>302</v>
      </c>
      <c r="E68" s="74" t="s">
        <v>307</v>
      </c>
      <c r="F68" s="174" t="s">
        <v>3052</v>
      </c>
      <c r="G68" s="74" t="s">
        <v>303</v>
      </c>
      <c r="H68" s="147" t="s">
        <v>304</v>
      </c>
      <c r="I68" s="147" t="s">
        <v>3054</v>
      </c>
      <c r="J68" s="69" t="n">
        <v>11500</v>
      </c>
      <c r="K68" s="69" t="n">
        <v>11500</v>
      </c>
      <c r="L68" s="70" t="n">
        <v>0</v>
      </c>
      <c r="M68" s="69" t="n">
        <v>0</v>
      </c>
      <c r="N68" s="69"/>
      <c r="O68" s="173" t="str">
        <f aca="false">CONCATENATE(E68,F68)</f>
        <v>200211111</v>
      </c>
      <c r="P68" s="164" t="n">
        <f aca="false">J68</f>
        <v>11500</v>
      </c>
      <c r="Q68" s="164" t="n">
        <f aca="false">M68</f>
        <v>0</v>
      </c>
    </row>
    <row r="69" customFormat="false" ht="15" hidden="false" customHeight="false" outlineLevel="0" collapsed="false">
      <c r="A69" s="74" t="s">
        <v>67</v>
      </c>
      <c r="B69" s="74" t="str">
        <f aca="false">VLOOKUP(A69,PROGRAMAS!A:I,5,0)</f>
        <v>TEMÁTICO</v>
      </c>
      <c r="C69" s="62" t="s">
        <v>2930</v>
      </c>
      <c r="D69" s="74" t="s">
        <v>308</v>
      </c>
      <c r="E69" s="74" t="s">
        <v>312</v>
      </c>
      <c r="F69" s="174" t="s">
        <v>3052</v>
      </c>
      <c r="G69" s="74" t="s">
        <v>303</v>
      </c>
      <c r="H69" s="147" t="s">
        <v>309</v>
      </c>
      <c r="I69" s="147" t="s">
        <v>3056</v>
      </c>
      <c r="J69" s="69" t="n">
        <v>20000</v>
      </c>
      <c r="K69" s="69" t="n">
        <v>20000</v>
      </c>
      <c r="L69" s="70" t="n">
        <v>0</v>
      </c>
      <c r="M69" s="69" t="n">
        <v>0</v>
      </c>
      <c r="N69" s="69"/>
      <c r="O69" s="173" t="str">
        <f aca="false">CONCATENATE(E69,F69)</f>
        <v>201611111</v>
      </c>
      <c r="P69" s="164" t="n">
        <f aca="false">J69</f>
        <v>20000</v>
      </c>
      <c r="Q69" s="164" t="n">
        <f aca="false">M69</f>
        <v>0</v>
      </c>
    </row>
    <row r="70" customFormat="false" ht="15" hidden="false" customHeight="false" outlineLevel="0" collapsed="false">
      <c r="A70" s="74" t="s">
        <v>94</v>
      </c>
      <c r="B70" s="74" t="str">
        <f aca="false">VLOOKUP(A70,PROGRAMAS!A:I,5,0)</f>
        <v>GESTÃO</v>
      </c>
      <c r="C70" s="62" t="s">
        <v>2997</v>
      </c>
      <c r="D70" s="74" t="s">
        <v>160</v>
      </c>
      <c r="E70" s="74" t="s">
        <v>3818</v>
      </c>
      <c r="F70" s="174" t="s">
        <v>3058</v>
      </c>
      <c r="G70" s="74" t="s">
        <v>315</v>
      </c>
      <c r="H70" s="147" t="s">
        <v>362</v>
      </c>
      <c r="I70" s="147" t="s">
        <v>3045</v>
      </c>
      <c r="J70" s="69" t="n">
        <v>1199554</v>
      </c>
      <c r="K70" s="69" t="n">
        <v>1199554</v>
      </c>
      <c r="L70" s="70" t="n">
        <v>0</v>
      </c>
      <c r="M70" s="69" t="n">
        <v>410284.23</v>
      </c>
      <c r="N70" s="69"/>
      <c r="O70" s="173" t="str">
        <f aca="false">CONCATENATE(E70,F70)</f>
        <v>250011113</v>
      </c>
      <c r="P70" s="164" t="n">
        <f aca="false">J70</f>
        <v>1199554</v>
      </c>
      <c r="Q70" s="164" t="n">
        <f aca="false">M70</f>
        <v>410284.23</v>
      </c>
    </row>
    <row r="71" customFormat="false" ht="15" hidden="false" customHeight="false" outlineLevel="0" collapsed="false">
      <c r="A71" s="74" t="s">
        <v>51</v>
      </c>
      <c r="B71" s="74" t="str">
        <f aca="false">VLOOKUP(A71,PROGRAMAS!A:I,5,0)</f>
        <v>TEMÁTICO</v>
      </c>
      <c r="C71" s="62" t="s">
        <v>2886</v>
      </c>
      <c r="D71" s="74" t="s">
        <v>255</v>
      </c>
      <c r="E71" s="74" t="s">
        <v>260</v>
      </c>
      <c r="F71" s="174" t="s">
        <v>3058</v>
      </c>
      <c r="G71" s="74" t="s">
        <v>315</v>
      </c>
      <c r="H71" s="147" t="s">
        <v>316</v>
      </c>
      <c r="I71" s="147" t="s">
        <v>3060</v>
      </c>
      <c r="J71" s="69" t="n">
        <v>293593</v>
      </c>
      <c r="K71" s="69" t="n">
        <v>293593</v>
      </c>
      <c r="L71" s="70" t="n">
        <v>0</v>
      </c>
      <c r="M71" s="69" t="n">
        <v>95574.39</v>
      </c>
      <c r="N71" s="69"/>
      <c r="O71" s="173" t="str">
        <f aca="false">CONCATENATE(E71,F71)</f>
        <v>200011113</v>
      </c>
      <c r="P71" s="164" t="n">
        <f aca="false">J71</f>
        <v>293593</v>
      </c>
      <c r="Q71" s="164" t="n">
        <f aca="false">M71</f>
        <v>95574.39</v>
      </c>
    </row>
    <row r="72" customFormat="false" ht="15" hidden="false" customHeight="false" outlineLevel="0" collapsed="false">
      <c r="A72" s="74" t="s">
        <v>66</v>
      </c>
      <c r="B72" s="74" t="str">
        <f aca="false">VLOOKUP(A72,PROGRAMAS!A:I,5,0)</f>
        <v>TEMÁTICO</v>
      </c>
      <c r="C72" s="62" t="s">
        <v>2923</v>
      </c>
      <c r="D72" s="74" t="s">
        <v>322</v>
      </c>
      <c r="E72" s="74" t="s">
        <v>325</v>
      </c>
      <c r="F72" s="174" t="s">
        <v>3058</v>
      </c>
      <c r="G72" s="74" t="s">
        <v>315</v>
      </c>
      <c r="H72" s="147" t="s">
        <v>323</v>
      </c>
      <c r="I72" s="147" t="s">
        <v>3062</v>
      </c>
      <c r="J72" s="69" t="n">
        <v>32400</v>
      </c>
      <c r="K72" s="69" t="n">
        <v>22400</v>
      </c>
      <c r="L72" s="70" t="n">
        <v>-0.308641975308642</v>
      </c>
      <c r="M72" s="69" t="n">
        <v>1200</v>
      </c>
      <c r="N72" s="69"/>
      <c r="O72" s="173" t="str">
        <f aca="false">CONCATENATE(E72,F72)</f>
        <v>232511113</v>
      </c>
      <c r="P72" s="164" t="n">
        <f aca="false">J72</f>
        <v>32400</v>
      </c>
      <c r="Q72" s="164" t="n">
        <f aca="false">M72</f>
        <v>1200</v>
      </c>
    </row>
    <row r="73" customFormat="false" ht="15" hidden="false" customHeight="false" outlineLevel="0" collapsed="false">
      <c r="A73" s="74" t="s">
        <v>67</v>
      </c>
      <c r="B73" s="74" t="str">
        <f aca="false">VLOOKUP(A73,PROGRAMAS!A:I,5,0)</f>
        <v>TEMÁTICO</v>
      </c>
      <c r="C73" s="62" t="s">
        <v>2930</v>
      </c>
      <c r="D73" s="74" t="s">
        <v>338</v>
      </c>
      <c r="E73" s="74" t="s">
        <v>340</v>
      </c>
      <c r="F73" s="174" t="s">
        <v>3058</v>
      </c>
      <c r="G73" s="74" t="s">
        <v>315</v>
      </c>
      <c r="H73" s="147" t="s">
        <v>334</v>
      </c>
      <c r="I73" s="147" t="s">
        <v>3064</v>
      </c>
      <c r="J73" s="69" t="n">
        <v>38000</v>
      </c>
      <c r="K73" s="69" t="n">
        <v>30000</v>
      </c>
      <c r="L73" s="70" t="n">
        <v>-0.210526315789474</v>
      </c>
      <c r="M73" s="69" t="n">
        <v>1980</v>
      </c>
      <c r="N73" s="69"/>
      <c r="O73" s="173" t="str">
        <f aca="false">CONCATENATE(E73,F73)</f>
        <v>167311113</v>
      </c>
      <c r="P73" s="164" t="n">
        <f aca="false">J73</f>
        <v>38000</v>
      </c>
      <c r="Q73" s="164" t="n">
        <f aca="false">M73</f>
        <v>1980</v>
      </c>
    </row>
    <row r="74" customFormat="false" ht="15" hidden="false" customHeight="false" outlineLevel="0" collapsed="false">
      <c r="A74" s="74" t="s">
        <v>67</v>
      </c>
      <c r="B74" s="74" t="str">
        <f aca="false">VLOOKUP(A74,PROGRAMAS!A:I,5,0)</f>
        <v>TEMÁTICO</v>
      </c>
      <c r="C74" s="62" t="s">
        <v>2930</v>
      </c>
      <c r="D74" s="74" t="s">
        <v>333</v>
      </c>
      <c r="E74" s="74" t="s">
        <v>337</v>
      </c>
      <c r="F74" s="174" t="s">
        <v>3058</v>
      </c>
      <c r="G74" s="74" t="s">
        <v>315</v>
      </c>
      <c r="H74" s="147" t="s">
        <v>334</v>
      </c>
      <c r="I74" s="147" t="s">
        <v>3064</v>
      </c>
      <c r="J74" s="69" t="n">
        <v>21000</v>
      </c>
      <c r="K74" s="69" t="n">
        <v>21000</v>
      </c>
      <c r="L74" s="70" t="n">
        <v>0</v>
      </c>
      <c r="M74" s="69" t="n">
        <v>2130</v>
      </c>
      <c r="N74" s="69"/>
      <c r="O74" s="173" t="str">
        <f aca="false">CONCATENATE(E74,F74)</f>
        <v>166211113</v>
      </c>
      <c r="P74" s="164" t="n">
        <f aca="false">J74</f>
        <v>21000</v>
      </c>
      <c r="Q74" s="164" t="n">
        <f aca="false">M74</f>
        <v>2130</v>
      </c>
    </row>
    <row r="75" customFormat="false" ht="15" hidden="false" customHeight="false" outlineLevel="0" collapsed="false">
      <c r="A75" s="74" t="s">
        <v>79</v>
      </c>
      <c r="B75" s="74" t="str">
        <f aca="false">VLOOKUP(A75,PROGRAMAS!A:I,5,0)</f>
        <v>TEMÁTICO</v>
      </c>
      <c r="C75" s="62" t="s">
        <v>2768</v>
      </c>
      <c r="D75" s="74" t="s">
        <v>342</v>
      </c>
      <c r="E75" s="74" t="s">
        <v>345</v>
      </c>
      <c r="F75" s="174" t="s">
        <v>3058</v>
      </c>
      <c r="G75" s="74" t="s">
        <v>315</v>
      </c>
      <c r="H75" s="147" t="s">
        <v>343</v>
      </c>
      <c r="I75" s="147" t="s">
        <v>3066</v>
      </c>
      <c r="J75" s="69" t="n">
        <v>13600</v>
      </c>
      <c r="K75" s="69" t="n">
        <v>13600</v>
      </c>
      <c r="L75" s="70" t="n">
        <v>0</v>
      </c>
      <c r="M75" s="69" t="n">
        <v>720</v>
      </c>
      <c r="N75" s="69"/>
      <c r="O75" s="173" t="str">
        <f aca="false">CONCATENATE(E75,F75)</f>
        <v>232011113</v>
      </c>
      <c r="P75" s="164" t="n">
        <f aca="false">J75</f>
        <v>13600</v>
      </c>
      <c r="Q75" s="164" t="n">
        <f aca="false">M75</f>
        <v>720</v>
      </c>
    </row>
    <row r="76" customFormat="false" ht="15" hidden="false" customHeight="false" outlineLevel="0" collapsed="false">
      <c r="A76" s="74" t="s">
        <v>85</v>
      </c>
      <c r="B76" s="74" t="str">
        <f aca="false">VLOOKUP(A76,PROGRAMAS!A:I,5,0)</f>
        <v>TEMÁTICO</v>
      </c>
      <c r="C76" s="62" t="s">
        <v>2985</v>
      </c>
      <c r="D76" s="74" t="s">
        <v>352</v>
      </c>
      <c r="E76" s="74" t="s">
        <v>355</v>
      </c>
      <c r="F76" s="174" t="s">
        <v>3058</v>
      </c>
      <c r="G76" s="74" t="s">
        <v>315</v>
      </c>
      <c r="H76" s="147" t="s">
        <v>353</v>
      </c>
      <c r="I76" s="147" t="s">
        <v>3068</v>
      </c>
      <c r="J76" s="69" t="n">
        <v>24800</v>
      </c>
      <c r="K76" s="69" t="n">
        <v>24800</v>
      </c>
      <c r="L76" s="70" t="n">
        <v>0</v>
      </c>
      <c r="M76" s="69" t="n">
        <v>2250</v>
      </c>
      <c r="N76" s="69"/>
      <c r="O76" s="173" t="str">
        <f aca="false">CONCATENATE(E76,F76)</f>
        <v>231911113</v>
      </c>
      <c r="P76" s="164" t="n">
        <f aca="false">J76</f>
        <v>24800</v>
      </c>
      <c r="Q76" s="164" t="n">
        <f aca="false">M76</f>
        <v>2250</v>
      </c>
    </row>
    <row r="77" customFormat="false" ht="15" hidden="false" customHeight="false" outlineLevel="0" collapsed="false">
      <c r="A77" s="74" t="s">
        <v>85</v>
      </c>
      <c r="B77" s="74" t="str">
        <f aca="false">VLOOKUP(A77,PROGRAMAS!A:I,5,0)</f>
        <v>TEMÁTICO</v>
      </c>
      <c r="C77" s="62" t="s">
        <v>2985</v>
      </c>
      <c r="D77" s="74" t="s">
        <v>3819</v>
      </c>
      <c r="E77" s="74" t="s">
        <v>3820</v>
      </c>
      <c r="F77" s="174" t="s">
        <v>3058</v>
      </c>
      <c r="G77" s="74" t="s">
        <v>315</v>
      </c>
      <c r="H77" s="147" t="s">
        <v>350</v>
      </c>
      <c r="I77" s="147" t="s">
        <v>3072</v>
      </c>
      <c r="J77" s="69" t="n">
        <v>39600</v>
      </c>
      <c r="K77" s="69" t="n">
        <v>29600</v>
      </c>
      <c r="L77" s="70" t="n">
        <v>-0.252525252525252</v>
      </c>
      <c r="M77" s="69" t="n">
        <v>3311.25</v>
      </c>
      <c r="N77" s="69"/>
      <c r="O77" s="173" t="str">
        <f aca="false">CONCATENATE(E77,F77)</f>
        <v>167211113</v>
      </c>
      <c r="P77" s="164" t="n">
        <f aca="false">J77</f>
        <v>39600</v>
      </c>
      <c r="Q77" s="164" t="n">
        <f aca="false">M77</f>
        <v>3311.25</v>
      </c>
    </row>
    <row r="78" customFormat="false" ht="15" hidden="false" customHeight="false" outlineLevel="0" collapsed="false">
      <c r="A78" s="74" t="s">
        <v>85</v>
      </c>
      <c r="B78" s="74" t="str">
        <f aca="false">VLOOKUP(A78,PROGRAMAS!A:I,5,0)</f>
        <v>TEMÁTICO</v>
      </c>
      <c r="C78" s="62" t="s">
        <v>2985</v>
      </c>
      <c r="D78" s="74" t="s">
        <v>3821</v>
      </c>
      <c r="E78" s="74" t="s">
        <v>3822</v>
      </c>
      <c r="F78" s="174" t="s">
        <v>3058</v>
      </c>
      <c r="G78" s="74" t="s">
        <v>315</v>
      </c>
      <c r="H78" s="147" t="s">
        <v>357</v>
      </c>
      <c r="I78" s="147" t="s">
        <v>3070</v>
      </c>
      <c r="J78" s="69" t="n">
        <v>26000</v>
      </c>
      <c r="K78" s="69" t="n">
        <v>14000</v>
      </c>
      <c r="L78" s="70" t="n">
        <v>-0.461538461538462</v>
      </c>
      <c r="M78" s="69" t="n">
        <v>3480</v>
      </c>
      <c r="N78" s="69"/>
      <c r="O78" s="173" t="str">
        <f aca="false">CONCATENATE(E78,F78)</f>
        <v>135711113</v>
      </c>
      <c r="P78" s="164" t="n">
        <f aca="false">J78</f>
        <v>26000</v>
      </c>
      <c r="Q78" s="164" t="n">
        <f aca="false">M78</f>
        <v>3480</v>
      </c>
    </row>
    <row r="79" customFormat="false" ht="15" hidden="false" customHeight="false" outlineLevel="0" collapsed="false">
      <c r="A79" s="74" t="s">
        <v>85</v>
      </c>
      <c r="B79" s="74" t="str">
        <f aca="false">VLOOKUP(A79,PROGRAMAS!A:I,5,0)</f>
        <v>TEMÁTICO</v>
      </c>
      <c r="C79" s="62" t="s">
        <v>2985</v>
      </c>
      <c r="D79" s="74" t="s">
        <v>3823</v>
      </c>
      <c r="E79" s="74" t="s">
        <v>3824</v>
      </c>
      <c r="F79" s="174" t="s">
        <v>3058</v>
      </c>
      <c r="G79" s="74" t="s">
        <v>315</v>
      </c>
      <c r="H79" s="147" t="s">
        <v>357</v>
      </c>
      <c r="I79" s="147" t="s">
        <v>3070</v>
      </c>
      <c r="J79" s="69" t="n">
        <v>30400</v>
      </c>
      <c r="K79" s="69" t="n">
        <v>30400</v>
      </c>
      <c r="L79" s="70" t="n">
        <v>0</v>
      </c>
      <c r="M79" s="69" t="n">
        <v>5193.75</v>
      </c>
      <c r="N79" s="69"/>
      <c r="O79" s="173" t="str">
        <f aca="false">CONCATENATE(E79,F79)</f>
        <v>167011113</v>
      </c>
      <c r="P79" s="164" t="n">
        <f aca="false">J79</f>
        <v>30400</v>
      </c>
      <c r="Q79" s="164" t="n">
        <f aca="false">M79</f>
        <v>5193.75</v>
      </c>
    </row>
    <row r="80" customFormat="false" ht="15" hidden="false" customHeight="false" outlineLevel="0" collapsed="false">
      <c r="A80" s="74" t="s">
        <v>85</v>
      </c>
      <c r="B80" s="74" t="str">
        <f aca="false">VLOOKUP(A80,PROGRAMAS!A:I,5,0)</f>
        <v>TEMÁTICO</v>
      </c>
      <c r="C80" s="62" t="s">
        <v>2985</v>
      </c>
      <c r="D80" s="74" t="s">
        <v>3825</v>
      </c>
      <c r="E80" s="74" t="s">
        <v>3826</v>
      </c>
      <c r="F80" s="174" t="s">
        <v>3058</v>
      </c>
      <c r="G80" s="74" t="s">
        <v>315</v>
      </c>
      <c r="H80" s="147" t="s">
        <v>357</v>
      </c>
      <c r="I80" s="147" t="s">
        <v>3070</v>
      </c>
      <c r="J80" s="69" t="n">
        <v>47000</v>
      </c>
      <c r="K80" s="69" t="n">
        <v>47000</v>
      </c>
      <c r="L80" s="70" t="n">
        <v>0</v>
      </c>
      <c r="M80" s="69" t="n">
        <v>6652.5</v>
      </c>
      <c r="N80" s="69"/>
      <c r="O80" s="173" t="str">
        <f aca="false">CONCATENATE(E80,F80)</f>
        <v>135611113</v>
      </c>
      <c r="P80" s="164" t="n">
        <f aca="false">J80</f>
        <v>47000</v>
      </c>
      <c r="Q80" s="164" t="n">
        <f aca="false">M80</f>
        <v>6652.5</v>
      </c>
    </row>
    <row r="81" customFormat="false" ht="15" hidden="false" customHeight="false" outlineLevel="0" collapsed="false">
      <c r="A81" s="74" t="s">
        <v>94</v>
      </c>
      <c r="B81" s="74" t="str">
        <f aca="false">VLOOKUP(A81,PROGRAMAS!A:I,5,0)</f>
        <v>GESTÃO</v>
      </c>
      <c r="C81" s="62" t="s">
        <v>2997</v>
      </c>
      <c r="D81" s="74" t="s">
        <v>255</v>
      </c>
      <c r="E81" s="74" t="s">
        <v>260</v>
      </c>
      <c r="F81" s="174" t="s">
        <v>3074</v>
      </c>
      <c r="G81" s="74" t="s">
        <v>365</v>
      </c>
      <c r="H81" s="147" t="s">
        <v>389</v>
      </c>
      <c r="I81" s="147" t="s">
        <v>3047</v>
      </c>
      <c r="J81" s="69" t="n">
        <v>546321</v>
      </c>
      <c r="K81" s="69" t="n">
        <v>546321</v>
      </c>
      <c r="L81" s="70" t="n">
        <v>0</v>
      </c>
      <c r="M81" s="69" t="n">
        <v>208431.39</v>
      </c>
      <c r="N81" s="69"/>
      <c r="O81" s="173" t="str">
        <f aca="false">CONCATENATE(E81,F81)</f>
        <v>200011114</v>
      </c>
      <c r="P81" s="164" t="n">
        <f aca="false">J81</f>
        <v>546321</v>
      </c>
      <c r="Q81" s="164" t="n">
        <f aca="false">M81</f>
        <v>208431.39</v>
      </c>
    </row>
    <row r="82" customFormat="false" ht="15" hidden="false" customHeight="false" outlineLevel="0" collapsed="false">
      <c r="A82" s="74" t="s">
        <v>94</v>
      </c>
      <c r="B82" s="74" t="str">
        <f aca="false">VLOOKUP(A82,PROGRAMAS!A:I,5,0)</f>
        <v>GESTÃO</v>
      </c>
      <c r="C82" s="62" t="s">
        <v>2997</v>
      </c>
      <c r="D82" s="74" t="s">
        <v>160</v>
      </c>
      <c r="E82" s="74" t="s">
        <v>3818</v>
      </c>
      <c r="F82" s="174" t="s">
        <v>3074</v>
      </c>
      <c r="G82" s="74" t="s">
        <v>365</v>
      </c>
      <c r="H82" s="147" t="s">
        <v>389</v>
      </c>
      <c r="I82" s="147" t="s">
        <v>3047</v>
      </c>
      <c r="J82" s="69" t="n">
        <v>850860</v>
      </c>
      <c r="K82" s="69" t="n">
        <v>850860</v>
      </c>
      <c r="L82" s="70" t="n">
        <v>0</v>
      </c>
      <c r="M82" s="69" t="n">
        <v>238880.84</v>
      </c>
      <c r="N82" s="69"/>
      <c r="O82" s="173" t="str">
        <f aca="false">CONCATENATE(E82,F82)</f>
        <v>250011114</v>
      </c>
      <c r="P82" s="164" t="n">
        <f aca="false">J82</f>
        <v>850860</v>
      </c>
      <c r="Q82" s="164" t="n">
        <f aca="false">M82</f>
        <v>238880.84</v>
      </c>
    </row>
    <row r="83" customFormat="false" ht="15" hidden="false" customHeight="false" outlineLevel="0" collapsed="false">
      <c r="A83" s="74" t="s">
        <v>84</v>
      </c>
      <c r="B83" s="74" t="str">
        <f aca="false">VLOOKUP(A83,PROGRAMAS!A:I,5,0)</f>
        <v>TEMÁTICO</v>
      </c>
      <c r="C83" s="62" t="s">
        <v>2982</v>
      </c>
      <c r="D83" s="74" t="s">
        <v>3827</v>
      </c>
      <c r="E83" s="74" t="s">
        <v>3828</v>
      </c>
      <c r="F83" s="174" t="s">
        <v>3074</v>
      </c>
      <c r="G83" s="74" t="s">
        <v>365</v>
      </c>
      <c r="H83" s="147" t="s">
        <v>374</v>
      </c>
      <c r="I83" s="147" t="s">
        <v>3084</v>
      </c>
      <c r="J83" s="69" t="n">
        <v>141600</v>
      </c>
      <c r="K83" s="69" t="n">
        <v>140600</v>
      </c>
      <c r="L83" s="70" t="n">
        <v>-0.00706214689265537</v>
      </c>
      <c r="M83" s="69" t="n">
        <v>480</v>
      </c>
      <c r="N83" s="69"/>
      <c r="O83" s="173" t="str">
        <f aca="false">CONCATENATE(E83,F83)</f>
        <v>104011114</v>
      </c>
      <c r="P83" s="164" t="n">
        <f aca="false">J83</f>
        <v>141600</v>
      </c>
      <c r="Q83" s="164" t="n">
        <f aca="false">M83</f>
        <v>480</v>
      </c>
    </row>
    <row r="84" customFormat="false" ht="15" hidden="false" customHeight="false" outlineLevel="0" collapsed="false">
      <c r="A84" s="74" t="s">
        <v>84</v>
      </c>
      <c r="B84" s="74" t="str">
        <f aca="false">VLOOKUP(A84,PROGRAMAS!A:I,5,0)</f>
        <v>TEMÁTICO</v>
      </c>
      <c r="C84" s="62" t="s">
        <v>2982</v>
      </c>
      <c r="D84" s="74" t="s">
        <v>3829</v>
      </c>
      <c r="E84" s="74" t="s">
        <v>3830</v>
      </c>
      <c r="F84" s="174" t="s">
        <v>3074</v>
      </c>
      <c r="G84" s="74" t="s">
        <v>365</v>
      </c>
      <c r="H84" s="147" t="s">
        <v>374</v>
      </c>
      <c r="I84" s="147" t="s">
        <v>3084</v>
      </c>
      <c r="J84" s="69" t="n">
        <v>104800</v>
      </c>
      <c r="K84" s="69" t="n">
        <v>104800</v>
      </c>
      <c r="L84" s="70" t="n">
        <v>0</v>
      </c>
      <c r="M84" s="69" t="n">
        <v>0</v>
      </c>
      <c r="N84" s="69"/>
      <c r="O84" s="173" t="str">
        <f aca="false">CONCATENATE(E84,F84)</f>
        <v>104111114</v>
      </c>
      <c r="P84" s="164" t="n">
        <f aca="false">J84</f>
        <v>104800</v>
      </c>
      <c r="Q84" s="164" t="n">
        <f aca="false">M84</f>
        <v>0</v>
      </c>
    </row>
    <row r="85" customFormat="false" ht="15" hidden="false" customHeight="false" outlineLevel="0" collapsed="false">
      <c r="A85" s="74" t="s">
        <v>84</v>
      </c>
      <c r="B85" s="74" t="str">
        <f aca="false">VLOOKUP(A85,PROGRAMAS!A:I,5,0)</f>
        <v>TEMÁTICO</v>
      </c>
      <c r="C85" s="62" t="s">
        <v>2982</v>
      </c>
      <c r="D85" s="74" t="s">
        <v>384</v>
      </c>
      <c r="E85" s="74" t="s">
        <v>388</v>
      </c>
      <c r="F85" s="174" t="s">
        <v>3074</v>
      </c>
      <c r="G85" s="74" t="s">
        <v>365</v>
      </c>
      <c r="H85" s="147" t="s">
        <v>385</v>
      </c>
      <c r="I85" s="147" t="s">
        <v>3086</v>
      </c>
      <c r="J85" s="69" t="n">
        <v>168962</v>
      </c>
      <c r="K85" s="69" t="n">
        <v>168962</v>
      </c>
      <c r="L85" s="70" t="n">
        <v>0</v>
      </c>
      <c r="M85" s="69" t="n">
        <v>0</v>
      </c>
      <c r="N85" s="69"/>
      <c r="O85" s="173" t="str">
        <f aca="false">CONCATENATE(E85,F85)</f>
        <v>116811114</v>
      </c>
      <c r="P85" s="164" t="n">
        <f aca="false">J85</f>
        <v>168962</v>
      </c>
      <c r="Q85" s="164" t="n">
        <f aca="false">M85</f>
        <v>0</v>
      </c>
    </row>
    <row r="86" customFormat="false" ht="15" hidden="false" customHeight="false" outlineLevel="0" collapsed="false">
      <c r="A86" s="74" t="s">
        <v>84</v>
      </c>
      <c r="B86" s="74" t="str">
        <f aca="false">VLOOKUP(A86,PROGRAMAS!A:I,5,0)</f>
        <v>TEMÁTICO</v>
      </c>
      <c r="C86" s="62" t="s">
        <v>2982</v>
      </c>
      <c r="D86" s="74" t="s">
        <v>3831</v>
      </c>
      <c r="E86" s="74" t="s">
        <v>3832</v>
      </c>
      <c r="F86" s="174" t="s">
        <v>3074</v>
      </c>
      <c r="G86" s="74" t="s">
        <v>365</v>
      </c>
      <c r="H86" s="147" t="s">
        <v>366</v>
      </c>
      <c r="I86" s="147" t="s">
        <v>3078</v>
      </c>
      <c r="J86" s="69" t="n">
        <v>1624197</v>
      </c>
      <c r="K86" s="69" t="n">
        <v>619197</v>
      </c>
      <c r="L86" s="70" t="n">
        <v>-0.618767304705033</v>
      </c>
      <c r="M86" s="69" t="n">
        <v>15797.69</v>
      </c>
      <c r="N86" s="69"/>
      <c r="O86" s="173" t="str">
        <f aca="false">CONCATENATE(E86,F86)</f>
        <v>203611114</v>
      </c>
      <c r="P86" s="164" t="n">
        <f aca="false">J86</f>
        <v>1624197</v>
      </c>
      <c r="Q86" s="164" t="n">
        <f aca="false">M86</f>
        <v>15797.69</v>
      </c>
    </row>
    <row r="87" customFormat="false" ht="15" hidden="false" customHeight="false" outlineLevel="0" collapsed="false">
      <c r="A87" s="74" t="s">
        <v>84</v>
      </c>
      <c r="B87" s="74" t="str">
        <f aca="false">VLOOKUP(A87,PROGRAMAS!A:I,5,0)</f>
        <v>TEMÁTICO</v>
      </c>
      <c r="C87" s="62" t="s">
        <v>2982</v>
      </c>
      <c r="D87" s="74" t="s">
        <v>368</v>
      </c>
      <c r="E87" s="74" t="s">
        <v>371</v>
      </c>
      <c r="F87" s="174" t="s">
        <v>3074</v>
      </c>
      <c r="G87" s="74" t="s">
        <v>365</v>
      </c>
      <c r="H87" s="147" t="s">
        <v>369</v>
      </c>
      <c r="I87" s="147" t="s">
        <v>3082</v>
      </c>
      <c r="J87" s="69" t="n">
        <v>2052279</v>
      </c>
      <c r="K87" s="69" t="n">
        <v>7518279</v>
      </c>
      <c r="L87" s="70" t="n">
        <v>2.66338056375376</v>
      </c>
      <c r="M87" s="69" t="n">
        <v>4453000</v>
      </c>
      <c r="N87" s="69"/>
      <c r="O87" s="173" t="str">
        <f aca="false">CONCATENATE(E87,F87)</f>
        <v>234511114</v>
      </c>
      <c r="P87" s="164" t="n">
        <f aca="false">J87</f>
        <v>2052279</v>
      </c>
      <c r="Q87" s="164" t="n">
        <f aca="false">M87</f>
        <v>4453000</v>
      </c>
    </row>
    <row r="88" customFormat="false" ht="15" hidden="false" customHeight="false" outlineLevel="0" collapsed="false">
      <c r="A88" s="74" t="s">
        <v>94</v>
      </c>
      <c r="B88" s="74" t="str">
        <f aca="false">VLOOKUP(A88,PROGRAMAS!A:I,5,0)</f>
        <v>GESTÃO</v>
      </c>
      <c r="C88" s="62" t="s">
        <v>2997</v>
      </c>
      <c r="D88" s="74" t="s">
        <v>3833</v>
      </c>
      <c r="E88" s="74" t="s">
        <v>3834</v>
      </c>
      <c r="F88" s="174" t="s">
        <v>3090</v>
      </c>
      <c r="G88" s="74" t="s">
        <v>392</v>
      </c>
      <c r="H88" s="147" t="s">
        <v>430</v>
      </c>
      <c r="I88" s="147" t="s">
        <v>3049</v>
      </c>
      <c r="J88" s="69" t="n">
        <v>105000</v>
      </c>
      <c r="K88" s="69" t="n">
        <v>45000</v>
      </c>
      <c r="L88" s="70" t="n">
        <v>-0.571428571428571</v>
      </c>
      <c r="M88" s="69" t="n">
        <v>0</v>
      </c>
      <c r="N88" s="69"/>
      <c r="O88" s="173" t="str">
        <f aca="false">CONCATENATE(E88,F88)</f>
        <v>173811115</v>
      </c>
      <c r="P88" s="164" t="n">
        <f aca="false">J88</f>
        <v>105000</v>
      </c>
      <c r="Q88" s="164" t="n">
        <f aca="false">M88</f>
        <v>0</v>
      </c>
    </row>
    <row r="89" customFormat="false" ht="15" hidden="false" customHeight="false" outlineLevel="0" collapsed="false">
      <c r="A89" s="74" t="s">
        <v>94</v>
      </c>
      <c r="B89" s="74" t="str">
        <f aca="false">VLOOKUP(A89,PROGRAMAS!A:I,5,0)</f>
        <v>GESTÃO</v>
      </c>
      <c r="C89" s="62" t="s">
        <v>2997</v>
      </c>
      <c r="D89" s="74" t="s">
        <v>255</v>
      </c>
      <c r="E89" s="74" t="s">
        <v>260</v>
      </c>
      <c r="F89" s="174" t="s">
        <v>3090</v>
      </c>
      <c r="G89" s="74" t="s">
        <v>392</v>
      </c>
      <c r="H89" s="147" t="s">
        <v>430</v>
      </c>
      <c r="I89" s="147" t="s">
        <v>3049</v>
      </c>
      <c r="J89" s="69" t="n">
        <v>663367</v>
      </c>
      <c r="K89" s="69" t="n">
        <v>663367</v>
      </c>
      <c r="L89" s="70" t="n">
        <v>0</v>
      </c>
      <c r="M89" s="69" t="n">
        <v>130384.6</v>
      </c>
      <c r="N89" s="69"/>
      <c r="O89" s="173" t="str">
        <f aca="false">CONCATENATE(E89,F89)</f>
        <v>200011115</v>
      </c>
      <c r="P89" s="164" t="n">
        <f aca="false">J89</f>
        <v>663367</v>
      </c>
      <c r="Q89" s="164" t="n">
        <f aca="false">M89</f>
        <v>130384.6</v>
      </c>
    </row>
    <row r="90" customFormat="false" ht="15" hidden="false" customHeight="false" outlineLevel="0" collapsed="false">
      <c r="A90" s="74" t="s">
        <v>94</v>
      </c>
      <c r="B90" s="74" t="str">
        <f aca="false">VLOOKUP(A90,PROGRAMAS!A:I,5,0)</f>
        <v>GESTÃO</v>
      </c>
      <c r="C90" s="62" t="s">
        <v>2997</v>
      </c>
      <c r="D90" s="74" t="s">
        <v>160</v>
      </c>
      <c r="E90" s="74" t="s">
        <v>3818</v>
      </c>
      <c r="F90" s="174" t="s">
        <v>3090</v>
      </c>
      <c r="G90" s="74" t="s">
        <v>392</v>
      </c>
      <c r="H90" s="147" t="s">
        <v>430</v>
      </c>
      <c r="I90" s="147" t="s">
        <v>3049</v>
      </c>
      <c r="J90" s="69" t="n">
        <v>1042165</v>
      </c>
      <c r="K90" s="69" t="n">
        <v>1042165</v>
      </c>
      <c r="L90" s="70" t="n">
        <v>0</v>
      </c>
      <c r="M90" s="69" t="n">
        <v>373259.37</v>
      </c>
      <c r="N90" s="69"/>
      <c r="O90" s="173" t="str">
        <f aca="false">CONCATENATE(E90,F90)</f>
        <v>250011115</v>
      </c>
      <c r="P90" s="164" t="n">
        <f aca="false">J90</f>
        <v>1042165</v>
      </c>
      <c r="Q90" s="164" t="n">
        <f aca="false">M90</f>
        <v>373259.37</v>
      </c>
    </row>
    <row r="91" customFormat="false" ht="15" hidden="false" customHeight="false" outlineLevel="0" collapsed="false">
      <c r="A91" s="74" t="s">
        <v>86</v>
      </c>
      <c r="B91" s="74" t="str">
        <f aca="false">VLOOKUP(A91,PROGRAMAS!A:I,5,0)</f>
        <v>TEMÁTICO</v>
      </c>
      <c r="C91" s="62" t="s">
        <v>2988</v>
      </c>
      <c r="D91" s="74" t="s">
        <v>3835</v>
      </c>
      <c r="E91" s="74" t="s">
        <v>3836</v>
      </c>
      <c r="F91" s="174" t="s">
        <v>3090</v>
      </c>
      <c r="G91" s="74" t="s">
        <v>392</v>
      </c>
      <c r="H91" s="147" t="s">
        <v>393</v>
      </c>
      <c r="I91" s="147" t="s">
        <v>3098</v>
      </c>
      <c r="J91" s="69" t="n">
        <v>65000</v>
      </c>
      <c r="K91" s="69" t="n">
        <v>5000</v>
      </c>
      <c r="L91" s="70" t="n">
        <v>-0.923076923076923</v>
      </c>
      <c r="M91" s="69" t="n">
        <v>0</v>
      </c>
      <c r="N91" s="69"/>
      <c r="O91" s="173" t="str">
        <f aca="false">CONCATENATE(E91,F91)</f>
        <v>173911115</v>
      </c>
      <c r="P91" s="164" t="n">
        <f aca="false">J91</f>
        <v>65000</v>
      </c>
      <c r="Q91" s="164" t="n">
        <f aca="false">M91</f>
        <v>0</v>
      </c>
    </row>
    <row r="92" customFormat="false" ht="15" hidden="false" customHeight="false" outlineLevel="0" collapsed="false">
      <c r="A92" s="74" t="s">
        <v>86</v>
      </c>
      <c r="B92" s="74" t="str">
        <f aca="false">VLOOKUP(A92,PROGRAMAS!A:I,5,0)</f>
        <v>TEMÁTICO</v>
      </c>
      <c r="C92" s="62" t="s">
        <v>2988</v>
      </c>
      <c r="D92" s="74" t="s">
        <v>3837</v>
      </c>
      <c r="E92" s="74" t="s">
        <v>3838</v>
      </c>
      <c r="F92" s="174" t="s">
        <v>3090</v>
      </c>
      <c r="G92" s="74" t="s">
        <v>392</v>
      </c>
      <c r="H92" s="147" t="s">
        <v>393</v>
      </c>
      <c r="I92" s="147" t="s">
        <v>3098</v>
      </c>
      <c r="J92" s="69" t="n">
        <v>101400</v>
      </c>
      <c r="K92" s="69" t="n">
        <v>50400</v>
      </c>
      <c r="L92" s="70" t="n">
        <v>-0.502958579881657</v>
      </c>
      <c r="M92" s="69" t="n">
        <v>0</v>
      </c>
      <c r="N92" s="69"/>
      <c r="O92" s="173" t="str">
        <f aca="false">CONCATENATE(E92,F92)</f>
        <v>137111115</v>
      </c>
      <c r="P92" s="164" t="n">
        <f aca="false">J92</f>
        <v>101400</v>
      </c>
      <c r="Q92" s="164" t="n">
        <f aca="false">M92</f>
        <v>0</v>
      </c>
    </row>
    <row r="93" customFormat="false" ht="15" hidden="false" customHeight="false" outlineLevel="0" collapsed="false">
      <c r="A93" s="74" t="s">
        <v>86</v>
      </c>
      <c r="B93" s="74" t="str">
        <f aca="false">VLOOKUP(A93,PROGRAMAS!A:I,5,0)</f>
        <v>TEMÁTICO</v>
      </c>
      <c r="C93" s="62" t="s">
        <v>2988</v>
      </c>
      <c r="D93" s="74" t="s">
        <v>3839</v>
      </c>
      <c r="E93" s="74" t="s">
        <v>3840</v>
      </c>
      <c r="F93" s="174" t="s">
        <v>3090</v>
      </c>
      <c r="G93" s="74" t="s">
        <v>392</v>
      </c>
      <c r="H93" s="147" t="s">
        <v>3092</v>
      </c>
      <c r="I93" s="147" t="s">
        <v>3093</v>
      </c>
      <c r="J93" s="69" t="n">
        <v>1345995</v>
      </c>
      <c r="K93" s="69" t="n">
        <v>1505995</v>
      </c>
      <c r="L93" s="70" t="n">
        <v>0.118871169655162</v>
      </c>
      <c r="M93" s="69" t="n">
        <v>222484.18</v>
      </c>
      <c r="N93" s="69"/>
      <c r="O93" s="173" t="str">
        <f aca="false">CONCATENATE(E93,F93)</f>
        <v>236011115</v>
      </c>
      <c r="P93" s="164" t="n">
        <f aca="false">J93</f>
        <v>1345995</v>
      </c>
      <c r="Q93" s="164" t="n">
        <f aca="false">M93</f>
        <v>222484.18</v>
      </c>
    </row>
    <row r="94" customFormat="false" ht="15" hidden="false" customHeight="false" outlineLevel="0" collapsed="false">
      <c r="A94" s="74" t="s">
        <v>86</v>
      </c>
      <c r="B94" s="74" t="str">
        <f aca="false">VLOOKUP(A94,PROGRAMAS!A:I,5,0)</f>
        <v>TEMÁTICO</v>
      </c>
      <c r="C94" s="62" t="s">
        <v>2988</v>
      </c>
      <c r="D94" s="74" t="s">
        <v>3841</v>
      </c>
      <c r="E94" s="74" t="s">
        <v>3842</v>
      </c>
      <c r="F94" s="174" t="s">
        <v>3090</v>
      </c>
      <c r="G94" s="74" t="s">
        <v>392</v>
      </c>
      <c r="H94" s="147" t="s">
        <v>396</v>
      </c>
      <c r="I94" s="147" t="s">
        <v>3100</v>
      </c>
      <c r="J94" s="69" t="n">
        <v>203463</v>
      </c>
      <c r="K94" s="69" t="n">
        <v>183463</v>
      </c>
      <c r="L94" s="70" t="n">
        <v>-0.0982979706383962</v>
      </c>
      <c r="M94" s="69" t="n">
        <v>0</v>
      </c>
      <c r="N94" s="69"/>
      <c r="O94" s="173" t="str">
        <f aca="false">CONCATENATE(E94,F94)</f>
        <v>239311115</v>
      </c>
      <c r="P94" s="164" t="n">
        <f aca="false">J94</f>
        <v>203463</v>
      </c>
      <c r="Q94" s="164" t="n">
        <f aca="false">M94</f>
        <v>0</v>
      </c>
    </row>
    <row r="95" customFormat="false" ht="15" hidden="false" customHeight="false" outlineLevel="0" collapsed="false">
      <c r="A95" s="74" t="s">
        <v>94</v>
      </c>
      <c r="B95" s="74" t="str">
        <f aca="false">VLOOKUP(A95,PROGRAMAS!A:I,5,0)</f>
        <v>GESTÃO</v>
      </c>
      <c r="C95" s="62" t="s">
        <v>2997</v>
      </c>
      <c r="D95" s="74" t="s">
        <v>255</v>
      </c>
      <c r="E95" s="74" t="s">
        <v>260</v>
      </c>
      <c r="F95" s="174" t="s">
        <v>3101</v>
      </c>
      <c r="G95" s="74" t="s">
        <v>433</v>
      </c>
      <c r="H95" s="147" t="s">
        <v>442</v>
      </c>
      <c r="I95" s="147" t="s">
        <v>3051</v>
      </c>
      <c r="J95" s="69" t="n">
        <v>1860825</v>
      </c>
      <c r="K95" s="69" t="n">
        <v>1860825</v>
      </c>
      <c r="L95" s="70" t="n">
        <v>0</v>
      </c>
      <c r="M95" s="69" t="n">
        <v>1263958.76</v>
      </c>
      <c r="N95" s="69"/>
      <c r="O95" s="173" t="str">
        <f aca="false">CONCATENATE(E95,F95)</f>
        <v>200011116</v>
      </c>
      <c r="P95" s="164" t="n">
        <f aca="false">J95</f>
        <v>1860825</v>
      </c>
      <c r="Q95" s="164" t="n">
        <f aca="false">M95</f>
        <v>1263958.76</v>
      </c>
    </row>
    <row r="96" customFormat="false" ht="15" hidden="false" customHeight="false" outlineLevel="0" collapsed="false">
      <c r="A96" s="74" t="s">
        <v>94</v>
      </c>
      <c r="B96" s="74" t="str">
        <f aca="false">VLOOKUP(A96,PROGRAMAS!A:I,5,0)</f>
        <v>GESTÃO</v>
      </c>
      <c r="C96" s="62" t="s">
        <v>2997</v>
      </c>
      <c r="D96" s="74" t="s">
        <v>160</v>
      </c>
      <c r="E96" s="74" t="s">
        <v>3818</v>
      </c>
      <c r="F96" s="174" t="s">
        <v>3101</v>
      </c>
      <c r="G96" s="74" t="s">
        <v>433</v>
      </c>
      <c r="H96" s="147" t="s">
        <v>442</v>
      </c>
      <c r="I96" s="147" t="s">
        <v>3051</v>
      </c>
      <c r="J96" s="69" t="n">
        <v>944036</v>
      </c>
      <c r="K96" s="69" t="n">
        <v>890036</v>
      </c>
      <c r="L96" s="70" t="n">
        <v>-0.0572012084284921</v>
      </c>
      <c r="M96" s="69" t="n">
        <v>299280.94</v>
      </c>
      <c r="N96" s="69"/>
      <c r="O96" s="173" t="str">
        <f aca="false">CONCATENATE(E96,F96)</f>
        <v>250011116</v>
      </c>
      <c r="P96" s="164" t="n">
        <f aca="false">J96</f>
        <v>944036</v>
      </c>
      <c r="Q96" s="164" t="n">
        <f aca="false">M96</f>
        <v>299280.94</v>
      </c>
    </row>
    <row r="97" customFormat="false" ht="15" hidden="false" customHeight="false" outlineLevel="0" collapsed="false">
      <c r="A97" s="74" t="s">
        <v>66</v>
      </c>
      <c r="B97" s="74" t="str">
        <f aca="false">VLOOKUP(A97,PROGRAMAS!A:I,5,0)</f>
        <v>TEMÁTICO</v>
      </c>
      <c r="C97" s="62" t="s">
        <v>2923</v>
      </c>
      <c r="D97" s="74" t="s">
        <v>3843</v>
      </c>
      <c r="E97" s="74" t="s">
        <v>3844</v>
      </c>
      <c r="F97" s="174" t="s">
        <v>3101</v>
      </c>
      <c r="G97" s="74" t="s">
        <v>433</v>
      </c>
      <c r="H97" s="147" t="s">
        <v>434</v>
      </c>
      <c r="I97" s="147" t="s">
        <v>3103</v>
      </c>
      <c r="J97" s="69" t="n">
        <v>1763000</v>
      </c>
      <c r="K97" s="69" t="n">
        <v>3256991</v>
      </c>
      <c r="L97" s="70" t="n">
        <v>0.847414066931367</v>
      </c>
      <c r="M97" s="69" t="n">
        <v>1747010.65</v>
      </c>
      <c r="N97" s="69"/>
      <c r="O97" s="173" t="str">
        <f aca="false">CONCATENATE(E97,F97)</f>
        <v>214911116</v>
      </c>
      <c r="P97" s="164" t="n">
        <f aca="false">J97</f>
        <v>1763000</v>
      </c>
      <c r="Q97" s="164" t="n">
        <f aca="false">M97</f>
        <v>1747010.65</v>
      </c>
    </row>
    <row r="98" customFormat="false" ht="15" hidden="false" customHeight="false" outlineLevel="0" collapsed="false">
      <c r="A98" s="74" t="s">
        <v>66</v>
      </c>
      <c r="B98" s="74" t="str">
        <f aca="false">VLOOKUP(A98,PROGRAMAS!A:I,5,0)</f>
        <v>TEMÁTICO</v>
      </c>
      <c r="C98" s="62" t="s">
        <v>2923</v>
      </c>
      <c r="D98" s="74" t="s">
        <v>432</v>
      </c>
      <c r="E98" s="74" t="s">
        <v>436</v>
      </c>
      <c r="F98" s="174" t="s">
        <v>3101</v>
      </c>
      <c r="G98" s="74" t="s">
        <v>433</v>
      </c>
      <c r="H98" s="147" t="s">
        <v>434</v>
      </c>
      <c r="I98" s="147" t="s">
        <v>3103</v>
      </c>
      <c r="J98" s="69" t="n">
        <v>1685585</v>
      </c>
      <c r="K98" s="69" t="n">
        <v>4279612</v>
      </c>
      <c r="L98" s="70" t="n">
        <v>1.53894760572739</v>
      </c>
      <c r="M98" s="69" t="n">
        <v>602262.01</v>
      </c>
      <c r="N98" s="69"/>
      <c r="O98" s="173" t="str">
        <f aca="false">CONCATENATE(E98,F98)</f>
        <v>121311116</v>
      </c>
      <c r="P98" s="164" t="n">
        <f aca="false">J98</f>
        <v>1685585</v>
      </c>
      <c r="Q98" s="164" t="n">
        <f aca="false">M98</f>
        <v>602262.01</v>
      </c>
    </row>
    <row r="99" customFormat="false" ht="15" hidden="false" customHeight="false" outlineLevel="0" collapsed="false">
      <c r="A99" s="74" t="s">
        <v>66</v>
      </c>
      <c r="B99" s="74" t="str">
        <f aca="false">VLOOKUP(A99,PROGRAMAS!A:I,5,0)</f>
        <v>TEMÁTICO</v>
      </c>
      <c r="C99" s="62" t="s">
        <v>2923</v>
      </c>
      <c r="D99" s="74" t="s">
        <v>3845</v>
      </c>
      <c r="E99" s="74" t="s">
        <v>3846</v>
      </c>
      <c r="F99" s="174" t="s">
        <v>3101</v>
      </c>
      <c r="G99" s="74" t="s">
        <v>433</v>
      </c>
      <c r="H99" s="147" t="s">
        <v>434</v>
      </c>
      <c r="I99" s="147" t="s">
        <v>3103</v>
      </c>
      <c r="J99" s="69" t="n">
        <v>1680000</v>
      </c>
      <c r="K99" s="69" t="n">
        <v>1280000</v>
      </c>
      <c r="L99" s="70" t="n">
        <v>-0.238095238095238</v>
      </c>
      <c r="M99" s="69" t="n">
        <v>400000</v>
      </c>
      <c r="N99" s="69"/>
      <c r="O99" s="173" t="str">
        <f aca="false">CONCATENATE(E99,F99)</f>
        <v>148411116</v>
      </c>
      <c r="P99" s="164" t="n">
        <f aca="false">J99</f>
        <v>1680000</v>
      </c>
      <c r="Q99" s="164" t="n">
        <f aca="false">M99</f>
        <v>400000</v>
      </c>
    </row>
    <row r="100" customFormat="false" ht="15" hidden="false" customHeight="false" outlineLevel="0" collapsed="false">
      <c r="A100" s="74" t="s">
        <v>94</v>
      </c>
      <c r="B100" s="74" t="str">
        <f aca="false">VLOOKUP(A100,PROGRAMAS!A:I,5,0)</f>
        <v>GESTÃO</v>
      </c>
      <c r="C100" s="62" t="s">
        <v>2997</v>
      </c>
      <c r="D100" s="74" t="s">
        <v>255</v>
      </c>
      <c r="E100" s="74" t="s">
        <v>260</v>
      </c>
      <c r="F100" s="174" t="s">
        <v>3105</v>
      </c>
      <c r="G100" s="74" t="s">
        <v>444</v>
      </c>
      <c r="H100" s="147" t="s">
        <v>471</v>
      </c>
      <c r="I100" s="147" t="s">
        <v>3053</v>
      </c>
      <c r="J100" s="69" t="n">
        <v>1448350</v>
      </c>
      <c r="K100" s="69" t="n">
        <v>1848350</v>
      </c>
      <c r="L100" s="70" t="n">
        <v>0.276176338592191</v>
      </c>
      <c r="M100" s="69" t="n">
        <v>537225.26</v>
      </c>
      <c r="N100" s="69"/>
      <c r="O100" s="173" t="str">
        <f aca="false">CONCATENATE(E100,F100)</f>
        <v>200011117</v>
      </c>
      <c r="P100" s="164" t="n">
        <f aca="false">J100</f>
        <v>1448350</v>
      </c>
      <c r="Q100" s="164" t="n">
        <f aca="false">M100</f>
        <v>537225.26</v>
      </c>
    </row>
    <row r="101" customFormat="false" ht="15" hidden="false" customHeight="false" outlineLevel="0" collapsed="false">
      <c r="A101" s="74" t="s">
        <v>94</v>
      </c>
      <c r="B101" s="74" t="str">
        <f aca="false">VLOOKUP(A101,PROGRAMAS!A:I,5,0)</f>
        <v>GESTÃO</v>
      </c>
      <c r="C101" s="62" t="s">
        <v>2997</v>
      </c>
      <c r="D101" s="74" t="s">
        <v>160</v>
      </c>
      <c r="E101" s="74" t="s">
        <v>3818</v>
      </c>
      <c r="F101" s="174" t="s">
        <v>3105</v>
      </c>
      <c r="G101" s="74" t="s">
        <v>444</v>
      </c>
      <c r="H101" s="147" t="s">
        <v>471</v>
      </c>
      <c r="I101" s="147" t="s">
        <v>3053</v>
      </c>
      <c r="J101" s="69" t="n">
        <v>588418</v>
      </c>
      <c r="K101" s="69" t="n">
        <v>588418</v>
      </c>
      <c r="L101" s="70" t="n">
        <v>0</v>
      </c>
      <c r="M101" s="69" t="n">
        <v>316530.82</v>
      </c>
      <c r="N101" s="69"/>
      <c r="O101" s="173" t="str">
        <f aca="false">CONCATENATE(E101,F101)</f>
        <v>250011117</v>
      </c>
      <c r="P101" s="164" t="n">
        <f aca="false">J101</f>
        <v>588418</v>
      </c>
      <c r="Q101" s="164" t="n">
        <f aca="false">M101</f>
        <v>316530.82</v>
      </c>
    </row>
    <row r="102" customFormat="false" ht="15" hidden="false" customHeight="false" outlineLevel="0" collapsed="false">
      <c r="A102" s="74" t="s">
        <v>74</v>
      </c>
      <c r="B102" s="74" t="str">
        <f aca="false">VLOOKUP(A102,PROGRAMAS!A:I,5,0)</f>
        <v>TEMÁTICO</v>
      </c>
      <c r="C102" s="62" t="s">
        <v>2953</v>
      </c>
      <c r="D102" s="74" t="s">
        <v>443</v>
      </c>
      <c r="E102" s="74" t="s">
        <v>447</v>
      </c>
      <c r="F102" s="174" t="s">
        <v>3105</v>
      </c>
      <c r="G102" s="74" t="s">
        <v>444</v>
      </c>
      <c r="H102" s="147" t="s">
        <v>445</v>
      </c>
      <c r="I102" s="147" t="s">
        <v>3107</v>
      </c>
      <c r="J102" s="69" t="n">
        <v>195000</v>
      </c>
      <c r="K102" s="69" t="n">
        <v>195000</v>
      </c>
      <c r="L102" s="70" t="n">
        <v>0</v>
      </c>
      <c r="M102" s="69" t="n">
        <v>0</v>
      </c>
      <c r="N102" s="69"/>
      <c r="O102" s="173" t="str">
        <f aca="false">CONCATENATE(E102,F102)</f>
        <v>137811117</v>
      </c>
      <c r="P102" s="164" t="n">
        <f aca="false">J102</f>
        <v>195000</v>
      </c>
      <c r="Q102" s="164" t="n">
        <f aca="false">M102</f>
        <v>0</v>
      </c>
    </row>
    <row r="103" customFormat="false" ht="15" hidden="false" customHeight="false" outlineLevel="0" collapsed="false">
      <c r="A103" s="74" t="s">
        <v>75</v>
      </c>
      <c r="B103" s="74" t="str">
        <f aca="false">VLOOKUP(A103,PROGRAMAS!A:I,5,0)</f>
        <v>TEMÁTICO</v>
      </c>
      <c r="C103" s="62" t="s">
        <v>2956</v>
      </c>
      <c r="D103" s="74" t="s">
        <v>452</v>
      </c>
      <c r="E103" s="74" t="s">
        <v>455</v>
      </c>
      <c r="F103" s="174" t="s">
        <v>3105</v>
      </c>
      <c r="G103" s="74" t="s">
        <v>444</v>
      </c>
      <c r="H103" s="147" t="s">
        <v>453</v>
      </c>
      <c r="I103" s="147" t="s">
        <v>3109</v>
      </c>
      <c r="J103" s="69" t="n">
        <v>532499</v>
      </c>
      <c r="K103" s="69" t="n">
        <v>415078</v>
      </c>
      <c r="L103" s="70" t="n">
        <v>-0.22050933428983</v>
      </c>
      <c r="M103" s="69" t="n">
        <v>0</v>
      </c>
      <c r="N103" s="69"/>
      <c r="O103" s="173" t="str">
        <f aca="false">CONCATENATE(E103,F103)</f>
        <v>138011117</v>
      </c>
      <c r="P103" s="164" t="n">
        <f aca="false">J103</f>
        <v>532499</v>
      </c>
      <c r="Q103" s="164" t="n">
        <f aca="false">M103</f>
        <v>0</v>
      </c>
    </row>
    <row r="104" customFormat="false" ht="15" hidden="false" customHeight="false" outlineLevel="0" collapsed="false">
      <c r="A104" s="74" t="s">
        <v>76</v>
      </c>
      <c r="B104" s="74" t="str">
        <f aca="false">VLOOKUP(A104,PROGRAMAS!A:I,5,0)</f>
        <v>TEMÁTICO</v>
      </c>
      <c r="C104" s="62" t="s">
        <v>2959</v>
      </c>
      <c r="D104" s="74" t="s">
        <v>460</v>
      </c>
      <c r="E104" s="74" t="s">
        <v>463</v>
      </c>
      <c r="F104" s="174" t="s">
        <v>3105</v>
      </c>
      <c r="G104" s="74" t="s">
        <v>444</v>
      </c>
      <c r="H104" s="147" t="s">
        <v>461</v>
      </c>
      <c r="I104" s="147" t="s">
        <v>3111</v>
      </c>
      <c r="J104" s="69" t="n">
        <v>4636286</v>
      </c>
      <c r="K104" s="69" t="n">
        <v>2806286</v>
      </c>
      <c r="L104" s="70" t="n">
        <v>-0.394712491852315</v>
      </c>
      <c r="M104" s="69" t="n">
        <v>13096.03</v>
      </c>
      <c r="N104" s="69"/>
      <c r="O104" s="173" t="str">
        <f aca="false">CONCATENATE(E104,F104)</f>
        <v>138211117</v>
      </c>
      <c r="P104" s="164" t="n">
        <f aca="false">J104</f>
        <v>4636286</v>
      </c>
      <c r="Q104" s="164" t="n">
        <f aca="false">M104</f>
        <v>13096.03</v>
      </c>
    </row>
    <row r="105" customFormat="false" ht="15" hidden="false" customHeight="false" outlineLevel="0" collapsed="false">
      <c r="A105" s="74" t="s">
        <v>78</v>
      </c>
      <c r="B105" s="74" t="str">
        <f aca="false">VLOOKUP(A105,PROGRAMAS!A:I,5,0)</f>
        <v>TEMÁTICO</v>
      </c>
      <c r="C105" s="62" t="s">
        <v>2965</v>
      </c>
      <c r="D105" s="74" t="s">
        <v>467</v>
      </c>
      <c r="E105" s="74" t="s">
        <v>470</v>
      </c>
      <c r="F105" s="174" t="s">
        <v>3105</v>
      </c>
      <c r="G105" s="74" t="s">
        <v>444</v>
      </c>
      <c r="H105" s="147" t="s">
        <v>468</v>
      </c>
      <c r="I105" s="147" t="s">
        <v>3113</v>
      </c>
      <c r="J105" s="69" t="n">
        <v>2130133</v>
      </c>
      <c r="K105" s="69" t="n">
        <v>2130133</v>
      </c>
      <c r="L105" s="70" t="n">
        <v>0</v>
      </c>
      <c r="M105" s="69" t="n">
        <v>0</v>
      </c>
      <c r="N105" s="69"/>
      <c r="O105" s="173" t="str">
        <f aca="false">CONCATENATE(E105,F105)</f>
        <v>138411117</v>
      </c>
      <c r="P105" s="164" t="n">
        <f aca="false">J105</f>
        <v>2130133</v>
      </c>
      <c r="Q105" s="164" t="n">
        <f aca="false">M105</f>
        <v>0</v>
      </c>
    </row>
    <row r="106" customFormat="false" ht="15" hidden="false" customHeight="false" outlineLevel="0" collapsed="false">
      <c r="A106" s="74" t="s">
        <v>94</v>
      </c>
      <c r="B106" s="74" t="str">
        <f aca="false">VLOOKUP(A106,PROGRAMAS!A:I,5,0)</f>
        <v>GESTÃO</v>
      </c>
      <c r="C106" s="62" t="s">
        <v>2997</v>
      </c>
      <c r="D106" s="74" t="s">
        <v>255</v>
      </c>
      <c r="E106" s="74" t="s">
        <v>260</v>
      </c>
      <c r="F106" s="174" t="s">
        <v>3115</v>
      </c>
      <c r="G106" s="74" t="s">
        <v>476</v>
      </c>
      <c r="H106" s="147" t="s">
        <v>491</v>
      </c>
      <c r="I106" s="147" t="s">
        <v>3055</v>
      </c>
      <c r="J106" s="69" t="n">
        <v>347000</v>
      </c>
      <c r="K106" s="69" t="n">
        <v>1990674</v>
      </c>
      <c r="L106" s="70" t="n">
        <v>4.73681268011527</v>
      </c>
      <c r="M106" s="69" t="n">
        <v>896776.34</v>
      </c>
      <c r="N106" s="69"/>
      <c r="O106" s="173" t="str">
        <f aca="false">CONCATENATE(E106,F106)</f>
        <v>200011118</v>
      </c>
      <c r="P106" s="164" t="n">
        <f aca="false">J106</f>
        <v>347000</v>
      </c>
      <c r="Q106" s="164" t="n">
        <f aca="false">M106</f>
        <v>896776.34</v>
      </c>
    </row>
    <row r="107" customFormat="false" ht="15" hidden="false" customHeight="false" outlineLevel="0" collapsed="false">
      <c r="A107" s="74" t="s">
        <v>94</v>
      </c>
      <c r="B107" s="74" t="str">
        <f aca="false">VLOOKUP(A107,PROGRAMAS!A:I,5,0)</f>
        <v>GESTÃO</v>
      </c>
      <c r="C107" s="62" t="s">
        <v>2997</v>
      </c>
      <c r="D107" s="74" t="s">
        <v>160</v>
      </c>
      <c r="E107" s="74" t="s">
        <v>3818</v>
      </c>
      <c r="F107" s="174" t="s">
        <v>3115</v>
      </c>
      <c r="G107" s="74" t="s">
        <v>476</v>
      </c>
      <c r="H107" s="147" t="s">
        <v>491</v>
      </c>
      <c r="I107" s="147" t="s">
        <v>3055</v>
      </c>
      <c r="J107" s="69" t="n">
        <v>918461</v>
      </c>
      <c r="K107" s="69" t="n">
        <v>918461</v>
      </c>
      <c r="L107" s="70" t="n">
        <v>0</v>
      </c>
      <c r="M107" s="69" t="n">
        <v>341471.01</v>
      </c>
      <c r="N107" s="69"/>
      <c r="O107" s="173" t="str">
        <f aca="false">CONCATENATE(E107,F107)</f>
        <v>250011118</v>
      </c>
      <c r="P107" s="164" t="n">
        <f aca="false">J107</f>
        <v>918461</v>
      </c>
      <c r="Q107" s="164" t="n">
        <f aca="false">M107</f>
        <v>341471.01</v>
      </c>
    </row>
    <row r="108" customFormat="false" ht="15" hidden="false" customHeight="false" outlineLevel="0" collapsed="false">
      <c r="A108" s="74" t="s">
        <v>72</v>
      </c>
      <c r="B108" s="74" t="str">
        <f aca="false">VLOOKUP(A108,PROGRAMAS!A:I,5,0)</f>
        <v>TEMÁTICO</v>
      </c>
      <c r="C108" s="62" t="s">
        <v>2947</v>
      </c>
      <c r="D108" s="74" t="s">
        <v>475</v>
      </c>
      <c r="E108" s="74" t="s">
        <v>479</v>
      </c>
      <c r="F108" s="174" t="s">
        <v>3115</v>
      </c>
      <c r="G108" s="74" t="s">
        <v>476</v>
      </c>
      <c r="H108" s="147" t="s">
        <v>477</v>
      </c>
      <c r="I108" s="147" t="s">
        <v>3116</v>
      </c>
      <c r="J108" s="69" t="n">
        <v>1059438</v>
      </c>
      <c r="K108" s="69" t="n">
        <v>388910</v>
      </c>
      <c r="L108" s="70" t="n">
        <v>-0.632909146169951</v>
      </c>
      <c r="M108" s="69" t="n">
        <v>0</v>
      </c>
      <c r="N108" s="69"/>
      <c r="O108" s="173" t="str">
        <f aca="false">CONCATENATE(E108,F108)</f>
        <v>100511118</v>
      </c>
      <c r="P108" s="164" t="n">
        <f aca="false">J108</f>
        <v>1059438</v>
      </c>
      <c r="Q108" s="164" t="n">
        <f aca="false">M108</f>
        <v>0</v>
      </c>
    </row>
    <row r="109" customFormat="false" ht="15" hidden="false" customHeight="false" outlineLevel="0" collapsed="false">
      <c r="A109" s="74" t="s">
        <v>72</v>
      </c>
      <c r="B109" s="74" t="str">
        <f aca="false">VLOOKUP(A109,PROGRAMAS!A:I,5,0)</f>
        <v>TEMÁTICO</v>
      </c>
      <c r="C109" s="62" t="s">
        <v>2947</v>
      </c>
      <c r="D109" s="74" t="s">
        <v>3847</v>
      </c>
      <c r="E109" s="74" t="s">
        <v>3848</v>
      </c>
      <c r="F109" s="174" t="s">
        <v>3115</v>
      </c>
      <c r="G109" s="74" t="s">
        <v>476</v>
      </c>
      <c r="H109" s="147" t="s">
        <v>481</v>
      </c>
      <c r="I109" s="147" t="s">
        <v>3118</v>
      </c>
      <c r="J109" s="69" t="n">
        <v>0</v>
      </c>
      <c r="K109" s="69" t="n">
        <v>88000</v>
      </c>
      <c r="L109" s="70" t="n">
        <v>0</v>
      </c>
      <c r="M109" s="69" t="n">
        <v>0</v>
      </c>
      <c r="N109" s="69"/>
      <c r="O109" s="173" t="str">
        <f aca="false">CONCATENATE(E109,F109)</f>
        <v>121411118</v>
      </c>
      <c r="P109" s="164" t="n">
        <f aca="false">J109</f>
        <v>0</v>
      </c>
      <c r="Q109" s="164" t="n">
        <f aca="false">M109</f>
        <v>0</v>
      </c>
    </row>
    <row r="110" customFormat="false" ht="15" hidden="false" customHeight="false" outlineLevel="0" collapsed="false">
      <c r="A110" s="74" t="s">
        <v>72</v>
      </c>
      <c r="B110" s="74" t="str">
        <f aca="false">VLOOKUP(A110,PROGRAMAS!A:I,5,0)</f>
        <v>TEMÁTICO</v>
      </c>
      <c r="C110" s="62" t="s">
        <v>2947</v>
      </c>
      <c r="D110" s="74" t="s">
        <v>3847</v>
      </c>
      <c r="E110" s="74" t="s">
        <v>3848</v>
      </c>
      <c r="F110" s="174" t="s">
        <v>3115</v>
      </c>
      <c r="G110" s="74" t="s">
        <v>476</v>
      </c>
      <c r="H110" s="147" t="s">
        <v>481</v>
      </c>
      <c r="I110" s="147" t="s">
        <v>3118</v>
      </c>
      <c r="J110" s="69" t="n">
        <v>1245120</v>
      </c>
      <c r="K110" s="69" t="n">
        <v>681974</v>
      </c>
      <c r="L110" s="70" t="n">
        <v>-0.452282510922642</v>
      </c>
      <c r="M110" s="69" t="n">
        <v>22409.43</v>
      </c>
      <c r="N110" s="69"/>
      <c r="O110" s="173" t="str">
        <f aca="false">CONCATENATE(E110,F110)</f>
        <v>121411118</v>
      </c>
      <c r="P110" s="164" t="n">
        <f aca="false">J110</f>
        <v>1245120</v>
      </c>
      <c r="Q110" s="164" t="n">
        <f aca="false">M110</f>
        <v>22409.43</v>
      </c>
    </row>
    <row r="111" customFormat="false" ht="15" hidden="false" customHeight="false" outlineLevel="0" collapsed="false">
      <c r="A111" s="74" t="s">
        <v>94</v>
      </c>
      <c r="B111" s="74" t="str">
        <f aca="false">VLOOKUP(A111,PROGRAMAS!A:I,5,0)</f>
        <v>GESTÃO</v>
      </c>
      <c r="C111" s="62" t="s">
        <v>2997</v>
      </c>
      <c r="D111" s="74" t="s">
        <v>255</v>
      </c>
      <c r="E111" s="74" t="s">
        <v>260</v>
      </c>
      <c r="F111" s="174" t="s">
        <v>3120</v>
      </c>
      <c r="G111" s="74" t="s">
        <v>492</v>
      </c>
      <c r="H111" s="147" t="s">
        <v>571</v>
      </c>
      <c r="I111" s="147" t="s">
        <v>3057</v>
      </c>
      <c r="J111" s="69" t="n">
        <v>15261000</v>
      </c>
      <c r="K111" s="69" t="n">
        <v>20621000</v>
      </c>
      <c r="L111" s="70" t="n">
        <v>0.351222069327043</v>
      </c>
      <c r="M111" s="69" t="n">
        <v>16815057.44</v>
      </c>
      <c r="N111" s="69"/>
      <c r="O111" s="173" t="str">
        <f aca="false">CONCATENATE(E111,F111)</f>
        <v>200012101</v>
      </c>
      <c r="P111" s="164" t="n">
        <f aca="false">J111</f>
        <v>15261000</v>
      </c>
      <c r="Q111" s="164" t="n">
        <f aca="false">M111</f>
        <v>16815057.44</v>
      </c>
    </row>
    <row r="112" customFormat="false" ht="15" hidden="false" customHeight="false" outlineLevel="0" collapsed="false">
      <c r="A112" s="74" t="s">
        <v>94</v>
      </c>
      <c r="B112" s="74" t="str">
        <f aca="false">VLOOKUP(A112,PROGRAMAS!A:I,5,0)</f>
        <v>GESTÃO</v>
      </c>
      <c r="C112" s="62" t="s">
        <v>2997</v>
      </c>
      <c r="D112" s="74" t="s">
        <v>160</v>
      </c>
      <c r="E112" s="74" t="s">
        <v>3818</v>
      </c>
      <c r="F112" s="174" t="s">
        <v>3120</v>
      </c>
      <c r="G112" s="74" t="s">
        <v>492</v>
      </c>
      <c r="H112" s="147" t="s">
        <v>571</v>
      </c>
      <c r="I112" s="147" t="s">
        <v>3057</v>
      </c>
      <c r="J112" s="69" t="n">
        <v>165384287</v>
      </c>
      <c r="K112" s="69" t="n">
        <v>165384287</v>
      </c>
      <c r="L112" s="70" t="n">
        <v>0</v>
      </c>
      <c r="M112" s="69" t="n">
        <v>142465443.68</v>
      </c>
      <c r="N112" s="69"/>
      <c r="O112" s="173" t="str">
        <f aca="false">CONCATENATE(E112,F112)</f>
        <v>250012101</v>
      </c>
      <c r="P112" s="164" t="n">
        <f aca="false">J112</f>
        <v>165384287</v>
      </c>
      <c r="Q112" s="164" t="n">
        <f aca="false">M112</f>
        <v>142465443.68</v>
      </c>
    </row>
    <row r="113" customFormat="false" ht="15" hidden="false" customHeight="false" outlineLevel="0" collapsed="false">
      <c r="A113" s="74" t="s">
        <v>51</v>
      </c>
      <c r="B113" s="74" t="str">
        <f aca="false">VLOOKUP(A113,PROGRAMAS!A:I,5,0)</f>
        <v>TEMÁTICO</v>
      </c>
      <c r="C113" s="62" t="s">
        <v>2886</v>
      </c>
      <c r="D113" s="74" t="s">
        <v>3849</v>
      </c>
      <c r="E113" s="74" t="s">
        <v>3850</v>
      </c>
      <c r="F113" s="174" t="s">
        <v>3120</v>
      </c>
      <c r="G113" s="74" t="s">
        <v>492</v>
      </c>
      <c r="H113" s="147" t="s">
        <v>493</v>
      </c>
      <c r="I113" s="147" t="s">
        <v>3122</v>
      </c>
      <c r="J113" s="69" t="n">
        <v>352000</v>
      </c>
      <c r="K113" s="69" t="n">
        <v>352000</v>
      </c>
      <c r="L113" s="70" t="n">
        <v>0</v>
      </c>
      <c r="M113" s="69" t="n">
        <v>72470</v>
      </c>
      <c r="N113" s="69"/>
      <c r="O113" s="173" t="str">
        <f aca="false">CONCATENATE(E113,F113)</f>
        <v>205412101</v>
      </c>
      <c r="P113" s="164" t="n">
        <f aca="false">J113</f>
        <v>352000</v>
      </c>
      <c r="Q113" s="164" t="n">
        <f aca="false">M113</f>
        <v>72470</v>
      </c>
    </row>
    <row r="114" customFormat="false" ht="15" hidden="false" customHeight="false" outlineLevel="0" collapsed="false">
      <c r="A114" s="74" t="s">
        <v>51</v>
      </c>
      <c r="B114" s="74" t="str">
        <f aca="false">VLOOKUP(A114,PROGRAMAS!A:I,5,0)</f>
        <v>TEMÁTICO</v>
      </c>
      <c r="C114" s="62" t="s">
        <v>2886</v>
      </c>
      <c r="D114" s="74" t="s">
        <v>3851</v>
      </c>
      <c r="E114" s="74" t="s">
        <v>3852</v>
      </c>
      <c r="F114" s="174" t="s">
        <v>3120</v>
      </c>
      <c r="G114" s="74" t="s">
        <v>492</v>
      </c>
      <c r="H114" s="147" t="s">
        <v>493</v>
      </c>
      <c r="I114" s="147" t="s">
        <v>3122</v>
      </c>
      <c r="J114" s="69" t="n">
        <v>2907000</v>
      </c>
      <c r="K114" s="69" t="n">
        <v>2832500</v>
      </c>
      <c r="L114" s="70" t="n">
        <v>-0.0256277949776402</v>
      </c>
      <c r="M114" s="69" t="n">
        <v>25118.15</v>
      </c>
      <c r="N114" s="69"/>
      <c r="O114" s="173" t="str">
        <f aca="false">CONCATENATE(E114,F114)</f>
        <v>126112101</v>
      </c>
      <c r="P114" s="164" t="n">
        <f aca="false">J114</f>
        <v>2907000</v>
      </c>
      <c r="Q114" s="164" t="n">
        <f aca="false">M114</f>
        <v>25118.15</v>
      </c>
    </row>
    <row r="115" customFormat="false" ht="15" hidden="false" customHeight="false" outlineLevel="0" collapsed="false">
      <c r="A115" s="74" t="s">
        <v>59</v>
      </c>
      <c r="B115" s="74" t="str">
        <f aca="false">VLOOKUP(A115,PROGRAMAS!A:I,5,0)</f>
        <v>TEMÁTICO</v>
      </c>
      <c r="C115" s="62" t="s">
        <v>2902</v>
      </c>
      <c r="D115" s="74" t="s">
        <v>3853</v>
      </c>
      <c r="E115" s="74" t="s">
        <v>3854</v>
      </c>
      <c r="F115" s="174" t="s">
        <v>3120</v>
      </c>
      <c r="G115" s="74" t="s">
        <v>492</v>
      </c>
      <c r="H115" s="147" t="s">
        <v>564</v>
      </c>
      <c r="I115" s="147" t="s">
        <v>3137</v>
      </c>
      <c r="J115" s="69" t="n">
        <v>1296039</v>
      </c>
      <c r="K115" s="69" t="n">
        <v>876039</v>
      </c>
      <c r="L115" s="70" t="n">
        <v>-0.324064322138454</v>
      </c>
      <c r="M115" s="69" t="n">
        <v>54355</v>
      </c>
      <c r="N115" s="69"/>
      <c r="O115" s="173" t="str">
        <f aca="false">CONCATENATE(E115,F115)</f>
        <v>126212101</v>
      </c>
      <c r="P115" s="164" t="n">
        <f aca="false">J115</f>
        <v>1296039</v>
      </c>
      <c r="Q115" s="164" t="n">
        <f aca="false">M115</f>
        <v>54355</v>
      </c>
    </row>
    <row r="116" customFormat="false" ht="15" hidden="false" customHeight="false" outlineLevel="0" collapsed="false">
      <c r="A116" s="74" t="s">
        <v>59</v>
      </c>
      <c r="B116" s="74" t="str">
        <f aca="false">VLOOKUP(A116,PROGRAMAS!A:I,5,0)</f>
        <v>TEMÁTICO</v>
      </c>
      <c r="C116" s="62" t="s">
        <v>2902</v>
      </c>
      <c r="D116" s="74" t="s">
        <v>3855</v>
      </c>
      <c r="E116" s="74" t="s">
        <v>3856</v>
      </c>
      <c r="F116" s="174" t="s">
        <v>3120</v>
      </c>
      <c r="G116" s="74" t="s">
        <v>492</v>
      </c>
      <c r="H116" s="147" t="s">
        <v>537</v>
      </c>
      <c r="I116" s="147" t="s">
        <v>3124</v>
      </c>
      <c r="J116" s="69" t="n">
        <v>2757000</v>
      </c>
      <c r="K116" s="69" t="n">
        <v>4402000</v>
      </c>
      <c r="L116" s="70" t="n">
        <v>0.596663039535727</v>
      </c>
      <c r="M116" s="69" t="n">
        <v>60800</v>
      </c>
      <c r="N116" s="69"/>
      <c r="O116" s="173" t="str">
        <f aca="false">CONCATENATE(E116,F116)</f>
        <v>129912101</v>
      </c>
      <c r="P116" s="164" t="n">
        <f aca="false">J116</f>
        <v>2757000</v>
      </c>
      <c r="Q116" s="164" t="n">
        <f aca="false">M116</f>
        <v>60800</v>
      </c>
    </row>
    <row r="117" customFormat="false" ht="15" hidden="false" customHeight="false" outlineLevel="0" collapsed="false">
      <c r="A117" s="74" t="s">
        <v>59</v>
      </c>
      <c r="B117" s="74" t="str">
        <f aca="false">VLOOKUP(A117,PROGRAMAS!A:I,5,0)</f>
        <v>TEMÁTICO</v>
      </c>
      <c r="C117" s="62" t="s">
        <v>2902</v>
      </c>
      <c r="D117" s="74" t="s">
        <v>3857</v>
      </c>
      <c r="E117" s="74" t="s">
        <v>3858</v>
      </c>
      <c r="F117" s="174" t="s">
        <v>3120</v>
      </c>
      <c r="G117" s="74" t="s">
        <v>492</v>
      </c>
      <c r="H117" s="147" t="s">
        <v>555</v>
      </c>
      <c r="I117" s="147" t="s">
        <v>3126</v>
      </c>
      <c r="J117" s="69" t="n">
        <v>846522</v>
      </c>
      <c r="K117" s="69" t="n">
        <v>703000</v>
      </c>
      <c r="L117" s="70" t="n">
        <v>-0.169543142410947</v>
      </c>
      <c r="M117" s="69" t="n">
        <v>0</v>
      </c>
      <c r="N117" s="69"/>
      <c r="O117" s="173" t="str">
        <f aca="false">CONCATENATE(E117,F117)</f>
        <v>130012101</v>
      </c>
      <c r="P117" s="164" t="n">
        <f aca="false">J117</f>
        <v>846522</v>
      </c>
      <c r="Q117" s="164" t="n">
        <f aca="false">M117</f>
        <v>0</v>
      </c>
    </row>
    <row r="118" customFormat="false" ht="15" hidden="false" customHeight="false" outlineLevel="0" collapsed="false">
      <c r="A118" s="74" t="s">
        <v>59</v>
      </c>
      <c r="B118" s="74" t="str">
        <f aca="false">VLOOKUP(A118,PROGRAMAS!A:I,5,0)</f>
        <v>TEMÁTICO</v>
      </c>
      <c r="C118" s="62" t="s">
        <v>2902</v>
      </c>
      <c r="D118" s="74" t="s">
        <v>3859</v>
      </c>
      <c r="E118" s="74" t="s">
        <v>3860</v>
      </c>
      <c r="F118" s="174" t="s">
        <v>3120</v>
      </c>
      <c r="G118" s="74" t="s">
        <v>492</v>
      </c>
      <c r="H118" s="147" t="s">
        <v>519</v>
      </c>
      <c r="I118" s="147" t="s">
        <v>3136</v>
      </c>
      <c r="J118" s="69" t="n">
        <v>183352</v>
      </c>
      <c r="K118" s="69" t="n">
        <v>2883352</v>
      </c>
      <c r="L118" s="70" t="n">
        <v>14.7257733758017</v>
      </c>
      <c r="M118" s="69" t="n">
        <v>0</v>
      </c>
      <c r="N118" s="69"/>
      <c r="O118" s="173" t="str">
        <f aca="false">CONCATENATE(E118,F118)</f>
        <v>130512101</v>
      </c>
      <c r="P118" s="164" t="n">
        <f aca="false">J118</f>
        <v>183352</v>
      </c>
      <c r="Q118" s="164" t="n">
        <f aca="false">M118</f>
        <v>0</v>
      </c>
    </row>
    <row r="119" customFormat="false" ht="15" hidden="false" customHeight="false" outlineLevel="0" collapsed="false">
      <c r="A119" s="74" t="s">
        <v>59</v>
      </c>
      <c r="B119" s="74" t="str">
        <f aca="false">VLOOKUP(A119,PROGRAMAS!A:I,5,0)</f>
        <v>TEMÁTICO</v>
      </c>
      <c r="C119" s="62" t="s">
        <v>2902</v>
      </c>
      <c r="D119" s="74" t="s">
        <v>3861</v>
      </c>
      <c r="E119" s="74" t="s">
        <v>3862</v>
      </c>
      <c r="F119" s="174" t="s">
        <v>3120</v>
      </c>
      <c r="G119" s="74" t="s">
        <v>492</v>
      </c>
      <c r="H119" s="147" t="s">
        <v>537</v>
      </c>
      <c r="I119" s="147" t="s">
        <v>3124</v>
      </c>
      <c r="J119" s="69" t="n">
        <v>1169000</v>
      </c>
      <c r="K119" s="69" t="n">
        <v>666000</v>
      </c>
      <c r="L119" s="70" t="n">
        <v>-0.430282292557742</v>
      </c>
      <c r="M119" s="69" t="n">
        <v>0</v>
      </c>
      <c r="N119" s="69"/>
      <c r="O119" s="173" t="str">
        <f aca="false">CONCATENATE(E119,F119)</f>
        <v>130612101</v>
      </c>
      <c r="P119" s="164" t="n">
        <f aca="false">J119</f>
        <v>1169000</v>
      </c>
      <c r="Q119" s="164" t="n">
        <f aca="false">M119</f>
        <v>0</v>
      </c>
    </row>
    <row r="120" customFormat="false" ht="15" hidden="false" customHeight="false" outlineLevel="0" collapsed="false">
      <c r="A120" s="74" t="s">
        <v>59</v>
      </c>
      <c r="B120" s="74" t="str">
        <f aca="false">VLOOKUP(A120,PROGRAMAS!A:I,5,0)</f>
        <v>TEMÁTICO</v>
      </c>
      <c r="C120" s="62" t="s">
        <v>2902</v>
      </c>
      <c r="D120" s="74" t="s">
        <v>3863</v>
      </c>
      <c r="E120" s="74" t="s">
        <v>3864</v>
      </c>
      <c r="F120" s="174" t="s">
        <v>3120</v>
      </c>
      <c r="G120" s="74" t="s">
        <v>492</v>
      </c>
      <c r="H120" s="147" t="s">
        <v>507</v>
      </c>
      <c r="I120" s="147" t="s">
        <v>3130</v>
      </c>
      <c r="J120" s="69" t="n">
        <v>1039000</v>
      </c>
      <c r="K120" s="69" t="n">
        <v>437000</v>
      </c>
      <c r="L120" s="70" t="n">
        <v>-0.579403272377286</v>
      </c>
      <c r="M120" s="69" t="n">
        <v>0</v>
      </c>
      <c r="N120" s="69"/>
      <c r="O120" s="173" t="str">
        <f aca="false">CONCATENATE(E120,F120)</f>
        <v>130712101</v>
      </c>
      <c r="P120" s="164" t="n">
        <f aca="false">J120</f>
        <v>1039000</v>
      </c>
      <c r="Q120" s="164" t="n">
        <f aca="false">M120</f>
        <v>0</v>
      </c>
    </row>
    <row r="121" customFormat="false" ht="15" hidden="false" customHeight="false" outlineLevel="0" collapsed="false">
      <c r="A121" s="74" t="s">
        <v>59</v>
      </c>
      <c r="B121" s="74" t="str">
        <f aca="false">VLOOKUP(A121,PROGRAMAS!A:I,5,0)</f>
        <v>TEMÁTICO</v>
      </c>
      <c r="C121" s="62" t="s">
        <v>2902</v>
      </c>
      <c r="D121" s="74" t="s">
        <v>548</v>
      </c>
      <c r="E121" s="74" t="s">
        <v>551</v>
      </c>
      <c r="F121" s="174" t="s">
        <v>3120</v>
      </c>
      <c r="G121" s="74" t="s">
        <v>492</v>
      </c>
      <c r="H121" s="147" t="s">
        <v>549</v>
      </c>
      <c r="I121" s="147" t="s">
        <v>3134</v>
      </c>
      <c r="J121" s="69" t="n">
        <v>1007000</v>
      </c>
      <c r="K121" s="69" t="n">
        <v>507000</v>
      </c>
      <c r="L121" s="70" t="n">
        <v>-0.496524329692155</v>
      </c>
      <c r="M121" s="69" t="n">
        <v>0</v>
      </c>
      <c r="N121" s="69"/>
      <c r="O121" s="173" t="str">
        <f aca="false">CONCATENATE(E121,F121)</f>
        <v>130812101</v>
      </c>
      <c r="P121" s="164" t="n">
        <f aca="false">J121</f>
        <v>1007000</v>
      </c>
      <c r="Q121" s="164" t="n">
        <f aca="false">M121</f>
        <v>0</v>
      </c>
    </row>
    <row r="122" customFormat="false" ht="15" hidden="false" customHeight="false" outlineLevel="0" collapsed="false">
      <c r="A122" s="74" t="s">
        <v>59</v>
      </c>
      <c r="B122" s="74" t="str">
        <f aca="false">VLOOKUP(A122,PROGRAMAS!A:I,5,0)</f>
        <v>TEMÁTICO</v>
      </c>
      <c r="C122" s="62" t="s">
        <v>2902</v>
      </c>
      <c r="D122" s="74" t="s">
        <v>512</v>
      </c>
      <c r="E122" s="74" t="s">
        <v>515</v>
      </c>
      <c r="F122" s="174" t="s">
        <v>3120</v>
      </c>
      <c r="G122" s="74" t="s">
        <v>492</v>
      </c>
      <c r="H122" s="147" t="s">
        <v>513</v>
      </c>
      <c r="I122" s="147" t="s">
        <v>3132</v>
      </c>
      <c r="J122" s="69" t="n">
        <v>153000</v>
      </c>
      <c r="K122" s="69" t="n">
        <v>153000</v>
      </c>
      <c r="L122" s="70" t="n">
        <v>0</v>
      </c>
      <c r="M122" s="69" t="n">
        <v>600</v>
      </c>
      <c r="N122" s="69"/>
      <c r="O122" s="173" t="str">
        <f aca="false">CONCATENATE(E122,F122)</f>
        <v>130912101</v>
      </c>
      <c r="P122" s="164" t="n">
        <f aca="false">J122</f>
        <v>153000</v>
      </c>
      <c r="Q122" s="164" t="n">
        <f aca="false">M122</f>
        <v>600</v>
      </c>
    </row>
    <row r="123" customFormat="false" ht="15" hidden="false" customHeight="false" outlineLevel="0" collapsed="false">
      <c r="A123" s="74" t="s">
        <v>59</v>
      </c>
      <c r="B123" s="74" t="str">
        <f aca="false">VLOOKUP(A123,PROGRAMAS!A:I,5,0)</f>
        <v>TEMÁTICO</v>
      </c>
      <c r="C123" s="62" t="s">
        <v>2902</v>
      </c>
      <c r="D123" s="74" t="s">
        <v>541</v>
      </c>
      <c r="E123" s="74" t="s">
        <v>543</v>
      </c>
      <c r="F123" s="174" t="s">
        <v>3120</v>
      </c>
      <c r="G123" s="74" t="s">
        <v>492</v>
      </c>
      <c r="H123" s="147" t="s">
        <v>524</v>
      </c>
      <c r="I123" s="147" t="s">
        <v>3128</v>
      </c>
      <c r="J123" s="69" t="n">
        <v>7696478</v>
      </c>
      <c r="K123" s="69" t="n">
        <v>559000</v>
      </c>
      <c r="L123" s="70" t="n">
        <v>-0.927369375966514</v>
      </c>
      <c r="M123" s="69" t="n">
        <v>0</v>
      </c>
      <c r="N123" s="69"/>
      <c r="O123" s="173" t="str">
        <f aca="false">CONCATENATE(E123,F123)</f>
        <v>131012101</v>
      </c>
      <c r="P123" s="164" t="n">
        <f aca="false">J123</f>
        <v>7696478</v>
      </c>
      <c r="Q123" s="164" t="n">
        <f aca="false">M123</f>
        <v>0</v>
      </c>
    </row>
    <row r="124" customFormat="false" ht="15" hidden="false" customHeight="false" outlineLevel="0" collapsed="false">
      <c r="A124" s="74" t="s">
        <v>59</v>
      </c>
      <c r="B124" s="74" t="str">
        <f aca="false">VLOOKUP(A124,PROGRAMAS!A:I,5,0)</f>
        <v>TEMÁTICO</v>
      </c>
      <c r="C124" s="62" t="s">
        <v>2902</v>
      </c>
      <c r="D124" s="74" t="s">
        <v>3865</v>
      </c>
      <c r="E124" s="74" t="s">
        <v>3866</v>
      </c>
      <c r="F124" s="174" t="s">
        <v>3120</v>
      </c>
      <c r="G124" s="74" t="s">
        <v>492</v>
      </c>
      <c r="H124" s="147" t="s">
        <v>537</v>
      </c>
      <c r="I124" s="147" t="s">
        <v>3124</v>
      </c>
      <c r="J124" s="69" t="n">
        <v>50000</v>
      </c>
      <c r="K124" s="69" t="n">
        <v>0</v>
      </c>
      <c r="L124" s="70" t="n">
        <v>-1</v>
      </c>
      <c r="M124" s="69" t="n">
        <v>0</v>
      </c>
      <c r="N124" s="69"/>
      <c r="O124" s="173" t="str">
        <f aca="false">CONCATENATE(E124,F124)</f>
        <v>175112101</v>
      </c>
      <c r="P124" s="164" t="n">
        <f aca="false">J124</f>
        <v>50000</v>
      </c>
      <c r="Q124" s="164" t="n">
        <f aca="false">M124</f>
        <v>0</v>
      </c>
    </row>
    <row r="125" customFormat="false" ht="15" hidden="false" customHeight="false" outlineLevel="0" collapsed="false">
      <c r="A125" s="74" t="s">
        <v>59</v>
      </c>
      <c r="B125" s="74" t="str">
        <f aca="false">VLOOKUP(A125,PROGRAMAS!A:I,5,0)</f>
        <v>TEMÁTICO</v>
      </c>
      <c r="C125" s="62" t="s">
        <v>2902</v>
      </c>
      <c r="D125" s="74" t="s">
        <v>523</v>
      </c>
      <c r="E125" s="74" t="s">
        <v>526</v>
      </c>
      <c r="F125" s="174" t="s">
        <v>3120</v>
      </c>
      <c r="G125" s="74" t="s">
        <v>492</v>
      </c>
      <c r="H125" s="147" t="s">
        <v>524</v>
      </c>
      <c r="I125" s="147" t="s">
        <v>3128</v>
      </c>
      <c r="J125" s="69" t="n">
        <v>5968334</v>
      </c>
      <c r="K125" s="69" t="n">
        <v>6938334</v>
      </c>
      <c r="L125" s="70" t="n">
        <v>0.162524416361417</v>
      </c>
      <c r="M125" s="69" t="n">
        <v>4955356.69</v>
      </c>
      <c r="N125" s="69"/>
      <c r="O125" s="173" t="str">
        <f aca="false">CONCATENATE(E125,F125)</f>
        <v>207512101</v>
      </c>
      <c r="P125" s="164" t="n">
        <f aca="false">J125</f>
        <v>5968334</v>
      </c>
      <c r="Q125" s="164" t="n">
        <f aca="false">M125</f>
        <v>4955356.69</v>
      </c>
    </row>
    <row r="126" customFormat="false" ht="15" hidden="false" customHeight="false" outlineLevel="0" collapsed="false">
      <c r="A126" s="74" t="s">
        <v>59</v>
      </c>
      <c r="B126" s="74" t="str">
        <f aca="false">VLOOKUP(A126,PROGRAMAS!A:I,5,0)</f>
        <v>TEMÁTICO</v>
      </c>
      <c r="C126" s="62" t="s">
        <v>2902</v>
      </c>
      <c r="D126" s="74" t="s">
        <v>3867</v>
      </c>
      <c r="E126" s="74" t="s">
        <v>3868</v>
      </c>
      <c r="F126" s="174" t="s">
        <v>3120</v>
      </c>
      <c r="G126" s="74" t="s">
        <v>492</v>
      </c>
      <c r="H126" s="147" t="s">
        <v>537</v>
      </c>
      <c r="I126" s="147" t="s">
        <v>3124</v>
      </c>
      <c r="J126" s="69" t="n">
        <v>5224000</v>
      </c>
      <c r="K126" s="69" t="n">
        <v>810000</v>
      </c>
      <c r="L126" s="70" t="n">
        <v>-0.844946401225115</v>
      </c>
      <c r="M126" s="69" t="n">
        <v>747934.38</v>
      </c>
      <c r="N126" s="69"/>
      <c r="O126" s="173" t="str">
        <f aca="false">CONCATENATE(E126,F126)</f>
        <v>214812101</v>
      </c>
      <c r="P126" s="164" t="n">
        <f aca="false">J126</f>
        <v>5224000</v>
      </c>
      <c r="Q126" s="164" t="n">
        <f aca="false">M126</f>
        <v>747934.38</v>
      </c>
    </row>
    <row r="127" customFormat="false" ht="15" hidden="false" customHeight="false" outlineLevel="0" collapsed="false">
      <c r="A127" s="74" t="s">
        <v>94</v>
      </c>
      <c r="B127" s="74" t="str">
        <f aca="false">VLOOKUP(A127,PROGRAMAS!A:I,5,0)</f>
        <v>GESTÃO</v>
      </c>
      <c r="C127" s="62" t="s">
        <v>2997</v>
      </c>
      <c r="D127" s="74" t="s">
        <v>3869</v>
      </c>
      <c r="E127" s="74" t="s">
        <v>3870</v>
      </c>
      <c r="F127" s="174" t="s">
        <v>3871</v>
      </c>
      <c r="G127" s="74" t="s">
        <v>3872</v>
      </c>
      <c r="H127" s="147" t="s">
        <v>3873</v>
      </c>
      <c r="I127" s="147" t="e">
        <f aca="false">#N/A</f>
        <v>#N/A</v>
      </c>
      <c r="J127" s="69" t="n">
        <v>380000</v>
      </c>
      <c r="K127" s="69" t="n">
        <v>410000</v>
      </c>
      <c r="L127" s="70" t="n">
        <v>0.0789473684210526</v>
      </c>
      <c r="M127" s="69" t="n">
        <v>221000</v>
      </c>
      <c r="N127" s="69"/>
      <c r="O127" s="173" t="str">
        <f aca="false">CONCATENATE(E127,F127)</f>
        <v>244612102</v>
      </c>
      <c r="P127" s="164" t="n">
        <f aca="false">J127</f>
        <v>380000</v>
      </c>
      <c r="Q127" s="164" t="n">
        <f aca="false">M127</f>
        <v>221000</v>
      </c>
    </row>
    <row r="128" customFormat="false" ht="15" hidden="false" customHeight="false" outlineLevel="0" collapsed="false">
      <c r="A128" s="74" t="s">
        <v>59</v>
      </c>
      <c r="B128" s="74" t="str">
        <f aca="false">VLOOKUP(A128,PROGRAMAS!A:I,5,0)</f>
        <v>TEMÁTICO</v>
      </c>
      <c r="C128" s="62" t="s">
        <v>2902</v>
      </c>
      <c r="D128" s="74" t="s">
        <v>3874</v>
      </c>
      <c r="E128" s="74" t="s">
        <v>3875</v>
      </c>
      <c r="F128" s="174" t="s">
        <v>3871</v>
      </c>
      <c r="G128" s="74" t="s">
        <v>3872</v>
      </c>
      <c r="H128" s="147" t="s">
        <v>3876</v>
      </c>
      <c r="I128" s="147" t="e">
        <f aca="false">#N/A</f>
        <v>#N/A</v>
      </c>
      <c r="J128" s="69" t="n">
        <v>1310000</v>
      </c>
      <c r="K128" s="69" t="n">
        <v>1260000</v>
      </c>
      <c r="L128" s="70" t="n">
        <v>-0.0381679389312977</v>
      </c>
      <c r="M128" s="69" t="n">
        <v>559914.31</v>
      </c>
      <c r="N128" s="69"/>
      <c r="O128" s="173" t="str">
        <f aca="false">CONCATENATE(E128,F128)</f>
        <v>246612102</v>
      </c>
      <c r="P128" s="164" t="n">
        <f aca="false">J128</f>
        <v>1310000</v>
      </c>
      <c r="Q128" s="164" t="n">
        <f aca="false">M128</f>
        <v>559914.31</v>
      </c>
    </row>
    <row r="129" customFormat="false" ht="15" hidden="false" customHeight="false" outlineLevel="0" collapsed="false">
      <c r="A129" s="74" t="s">
        <v>94</v>
      </c>
      <c r="B129" s="74" t="str">
        <f aca="false">VLOOKUP(A129,PROGRAMAS!A:I,5,0)</f>
        <v>GESTÃO</v>
      </c>
      <c r="C129" s="62" t="s">
        <v>2997</v>
      </c>
      <c r="D129" s="74" t="s">
        <v>255</v>
      </c>
      <c r="E129" s="74" t="s">
        <v>260</v>
      </c>
      <c r="F129" s="174" t="s">
        <v>3139</v>
      </c>
      <c r="G129" s="74" t="s">
        <v>576</v>
      </c>
      <c r="H129" s="147" t="s">
        <v>581</v>
      </c>
      <c r="I129" s="147" t="s">
        <v>3059</v>
      </c>
      <c r="J129" s="69" t="n">
        <v>22366551</v>
      </c>
      <c r="K129" s="69" t="n">
        <v>43922051</v>
      </c>
      <c r="L129" s="70" t="n">
        <v>0.963738217841454</v>
      </c>
      <c r="M129" s="69" t="n">
        <v>28208235.17</v>
      </c>
      <c r="N129" s="69"/>
      <c r="O129" s="173" t="str">
        <f aca="false">CONCATENATE(E129,F129)</f>
        <v>200013101</v>
      </c>
      <c r="P129" s="164" t="n">
        <f aca="false">J129</f>
        <v>22366551</v>
      </c>
      <c r="Q129" s="164" t="n">
        <f aca="false">M129</f>
        <v>28208235.17</v>
      </c>
    </row>
    <row r="130" customFormat="false" ht="15" hidden="false" customHeight="false" outlineLevel="0" collapsed="false">
      <c r="A130" s="74" t="s">
        <v>94</v>
      </c>
      <c r="B130" s="74" t="str">
        <f aca="false">VLOOKUP(A130,PROGRAMAS!A:I,5,0)</f>
        <v>GESTÃO</v>
      </c>
      <c r="C130" s="62" t="s">
        <v>2997</v>
      </c>
      <c r="D130" s="74" t="s">
        <v>3877</v>
      </c>
      <c r="E130" s="74" t="s">
        <v>3878</v>
      </c>
      <c r="F130" s="174" t="s">
        <v>3139</v>
      </c>
      <c r="G130" s="74" t="s">
        <v>576</v>
      </c>
      <c r="H130" s="147" t="s">
        <v>581</v>
      </c>
      <c r="I130" s="147" t="s">
        <v>3059</v>
      </c>
      <c r="J130" s="69" t="n">
        <v>4522815</v>
      </c>
      <c r="K130" s="69" t="n">
        <v>6402815</v>
      </c>
      <c r="L130" s="70" t="n">
        <v>0.41567032920869</v>
      </c>
      <c r="M130" s="69" t="n">
        <v>3962294.94</v>
      </c>
      <c r="N130" s="69"/>
      <c r="O130" s="173" t="str">
        <f aca="false">CONCATENATE(E130,F130)</f>
        <v>200913101</v>
      </c>
      <c r="P130" s="164" t="n">
        <f aca="false">J130</f>
        <v>4522815</v>
      </c>
      <c r="Q130" s="164" t="n">
        <f aca="false">M130</f>
        <v>3962294.94</v>
      </c>
    </row>
    <row r="131" customFormat="false" ht="15" hidden="false" customHeight="false" outlineLevel="0" collapsed="false">
      <c r="A131" s="74" t="s">
        <v>94</v>
      </c>
      <c r="B131" s="74" t="str">
        <f aca="false">VLOOKUP(A131,PROGRAMAS!A:I,5,0)</f>
        <v>GESTÃO</v>
      </c>
      <c r="C131" s="62" t="s">
        <v>2997</v>
      </c>
      <c r="D131" s="74" t="s">
        <v>3879</v>
      </c>
      <c r="E131" s="74" t="s">
        <v>3880</v>
      </c>
      <c r="F131" s="174" t="s">
        <v>3139</v>
      </c>
      <c r="G131" s="74" t="s">
        <v>576</v>
      </c>
      <c r="H131" s="147" t="s">
        <v>581</v>
      </c>
      <c r="I131" s="147" t="s">
        <v>3059</v>
      </c>
      <c r="J131" s="69" t="n">
        <v>1220217</v>
      </c>
      <c r="K131" s="69" t="n">
        <v>1385217</v>
      </c>
      <c r="L131" s="70" t="n">
        <v>0.135221849884078</v>
      </c>
      <c r="M131" s="69" t="n">
        <v>775507.3</v>
      </c>
      <c r="N131" s="69"/>
      <c r="O131" s="173" t="str">
        <f aca="false">CONCATENATE(E131,F131)</f>
        <v>201013101</v>
      </c>
      <c r="P131" s="164" t="n">
        <f aca="false">J131</f>
        <v>1220217</v>
      </c>
      <c r="Q131" s="164" t="n">
        <f aca="false">M131</f>
        <v>775507.3</v>
      </c>
    </row>
    <row r="132" customFormat="false" ht="15" hidden="false" customHeight="false" outlineLevel="0" collapsed="false">
      <c r="A132" s="74" t="s">
        <v>94</v>
      </c>
      <c r="B132" s="74" t="str">
        <f aca="false">VLOOKUP(A132,PROGRAMAS!A:I,5,0)</f>
        <v>GESTÃO</v>
      </c>
      <c r="C132" s="62" t="s">
        <v>2997</v>
      </c>
      <c r="D132" s="74" t="s">
        <v>160</v>
      </c>
      <c r="E132" s="74" t="s">
        <v>3818</v>
      </c>
      <c r="F132" s="174" t="s">
        <v>3139</v>
      </c>
      <c r="G132" s="74" t="s">
        <v>576</v>
      </c>
      <c r="H132" s="147" t="s">
        <v>581</v>
      </c>
      <c r="I132" s="147" t="s">
        <v>3059</v>
      </c>
      <c r="J132" s="69" t="n">
        <v>148696363</v>
      </c>
      <c r="K132" s="69" t="n">
        <v>148696363</v>
      </c>
      <c r="L132" s="70" t="n">
        <v>0</v>
      </c>
      <c r="M132" s="69" t="n">
        <v>139047486.97</v>
      </c>
      <c r="N132" s="69"/>
      <c r="O132" s="173" t="str">
        <f aca="false">CONCATENATE(E132,F132)</f>
        <v>250013101</v>
      </c>
      <c r="P132" s="164" t="n">
        <f aca="false">J132</f>
        <v>148696363</v>
      </c>
      <c r="Q132" s="164" t="n">
        <f aca="false">M132</f>
        <v>139047486.97</v>
      </c>
    </row>
    <row r="133" customFormat="false" ht="15" hidden="false" customHeight="false" outlineLevel="0" collapsed="false">
      <c r="A133" s="74" t="s">
        <v>51</v>
      </c>
      <c r="B133" s="74" t="str">
        <f aca="false">VLOOKUP(A133,PROGRAMAS!A:I,5,0)</f>
        <v>TEMÁTICO</v>
      </c>
      <c r="C133" s="62" t="s">
        <v>2886</v>
      </c>
      <c r="D133" s="74" t="s">
        <v>3881</v>
      </c>
      <c r="E133" s="74" t="s">
        <v>3882</v>
      </c>
      <c r="F133" s="174" t="s">
        <v>3139</v>
      </c>
      <c r="G133" s="74" t="s">
        <v>576</v>
      </c>
      <c r="H133" s="147" t="s">
        <v>577</v>
      </c>
      <c r="I133" s="147" t="s">
        <v>3141</v>
      </c>
      <c r="J133" s="69" t="n">
        <v>9000000</v>
      </c>
      <c r="K133" s="69" t="n">
        <v>4758500</v>
      </c>
      <c r="L133" s="70" t="n">
        <v>-0.471277777777778</v>
      </c>
      <c r="M133" s="69" t="n">
        <v>4732267.85</v>
      </c>
      <c r="N133" s="69"/>
      <c r="O133" s="173" t="str">
        <f aca="false">CONCATENATE(E133,F133)</f>
        <v>242713101</v>
      </c>
      <c r="P133" s="164" t="n">
        <f aca="false">J133</f>
        <v>9000000</v>
      </c>
      <c r="Q133" s="164" t="n">
        <f aca="false">M133</f>
        <v>4732267.85</v>
      </c>
    </row>
    <row r="134" customFormat="false" ht="15" hidden="false" customHeight="false" outlineLevel="0" collapsed="false">
      <c r="A134" s="74" t="s">
        <v>51</v>
      </c>
      <c r="B134" s="74" t="str">
        <f aca="false">VLOOKUP(A134,PROGRAMAS!A:I,5,0)</f>
        <v>TEMÁTICO</v>
      </c>
      <c r="C134" s="62" t="s">
        <v>2886</v>
      </c>
      <c r="D134" s="74" t="s">
        <v>3883</v>
      </c>
      <c r="E134" s="74" t="s">
        <v>3884</v>
      </c>
      <c r="F134" s="174" t="s">
        <v>3139</v>
      </c>
      <c r="G134" s="74" t="s">
        <v>576</v>
      </c>
      <c r="H134" s="147" t="s">
        <v>577</v>
      </c>
      <c r="I134" s="147" t="s">
        <v>3141</v>
      </c>
      <c r="J134" s="69" t="n">
        <v>29286808</v>
      </c>
      <c r="K134" s="69" t="n">
        <v>29286808</v>
      </c>
      <c r="L134" s="70" t="n">
        <v>0</v>
      </c>
      <c r="M134" s="69" t="n">
        <v>2407700.05</v>
      </c>
      <c r="N134" s="69"/>
      <c r="O134" s="173" t="str">
        <f aca="false">CONCATENATE(E134,F134)</f>
        <v>166113101</v>
      </c>
      <c r="P134" s="164" t="n">
        <f aca="false">J134</f>
        <v>29286808</v>
      </c>
      <c r="Q134" s="164" t="n">
        <f aca="false">M134</f>
        <v>2407700.05</v>
      </c>
    </row>
    <row r="135" customFormat="false" ht="15" hidden="false" customHeight="false" outlineLevel="0" collapsed="false">
      <c r="A135" s="74" t="s">
        <v>51</v>
      </c>
      <c r="B135" s="74" t="str">
        <f aca="false">VLOOKUP(A135,PROGRAMAS!A:I,5,0)</f>
        <v>TEMÁTICO</v>
      </c>
      <c r="C135" s="62" t="s">
        <v>2886</v>
      </c>
      <c r="D135" s="74" t="s">
        <v>3885</v>
      </c>
      <c r="E135" s="74" t="s">
        <v>3886</v>
      </c>
      <c r="F135" s="174" t="s">
        <v>3139</v>
      </c>
      <c r="G135" s="74" t="s">
        <v>576</v>
      </c>
      <c r="H135" s="147" t="s">
        <v>577</v>
      </c>
      <c r="I135" s="147" t="s">
        <v>3141</v>
      </c>
      <c r="J135" s="69" t="n">
        <v>570000</v>
      </c>
      <c r="K135" s="69" t="n">
        <v>501000</v>
      </c>
      <c r="L135" s="70" t="n">
        <v>-0.121052631578947</v>
      </c>
      <c r="M135" s="69" t="n">
        <v>397924.88</v>
      </c>
      <c r="N135" s="69"/>
      <c r="O135" s="173" t="str">
        <f aca="false">CONCATENATE(E135,F135)</f>
        <v>166313101</v>
      </c>
      <c r="P135" s="164" t="n">
        <f aca="false">J135</f>
        <v>570000</v>
      </c>
      <c r="Q135" s="164" t="n">
        <f aca="false">M135</f>
        <v>397924.88</v>
      </c>
    </row>
    <row r="136" customFormat="false" ht="15" hidden="false" customHeight="false" outlineLevel="0" collapsed="false">
      <c r="A136" s="74" t="s">
        <v>51</v>
      </c>
      <c r="B136" s="74" t="str">
        <f aca="false">VLOOKUP(A136,PROGRAMAS!A:I,5,0)</f>
        <v>TEMÁTICO</v>
      </c>
      <c r="C136" s="62" t="s">
        <v>2886</v>
      </c>
      <c r="D136" s="74" t="s">
        <v>591</v>
      </c>
      <c r="E136" s="74" t="s">
        <v>593</v>
      </c>
      <c r="F136" s="174" t="s">
        <v>3144</v>
      </c>
      <c r="G136" s="74" t="s">
        <v>584</v>
      </c>
      <c r="H136" s="147" t="s">
        <v>585</v>
      </c>
      <c r="I136" s="147" t="s">
        <v>3143</v>
      </c>
      <c r="J136" s="69" t="n">
        <v>1855473</v>
      </c>
      <c r="K136" s="69" t="n">
        <v>5365473</v>
      </c>
      <c r="L136" s="70" t="n">
        <v>1.89170093016713</v>
      </c>
      <c r="M136" s="69" t="n">
        <v>1876561.29</v>
      </c>
      <c r="N136" s="69"/>
      <c r="O136" s="173" t="str">
        <f aca="false">CONCATENATE(E136,F136)</f>
        <v>101813116</v>
      </c>
      <c r="P136" s="164" t="n">
        <f aca="false">J136</f>
        <v>1855473</v>
      </c>
      <c r="Q136" s="164" t="n">
        <f aca="false">M136</f>
        <v>1876561.29</v>
      </c>
    </row>
    <row r="137" customFormat="false" ht="15" hidden="false" customHeight="false" outlineLevel="0" collapsed="false">
      <c r="A137" s="74" t="s">
        <v>51</v>
      </c>
      <c r="B137" s="74" t="str">
        <f aca="false">VLOOKUP(A137,PROGRAMAS!A:I,5,0)</f>
        <v>TEMÁTICO</v>
      </c>
      <c r="C137" s="62" t="s">
        <v>2886</v>
      </c>
      <c r="D137" s="74" t="s">
        <v>583</v>
      </c>
      <c r="E137" s="74" t="s">
        <v>587</v>
      </c>
      <c r="F137" s="174" t="s">
        <v>3144</v>
      </c>
      <c r="G137" s="74" t="s">
        <v>584</v>
      </c>
      <c r="H137" s="147" t="s">
        <v>585</v>
      </c>
      <c r="I137" s="147" t="s">
        <v>3143</v>
      </c>
      <c r="J137" s="69" t="n">
        <v>120000</v>
      </c>
      <c r="K137" s="69" t="n">
        <v>40000</v>
      </c>
      <c r="L137" s="70" t="n">
        <v>-0.666666666666667</v>
      </c>
      <c r="M137" s="69" t="n">
        <v>0</v>
      </c>
      <c r="N137" s="69"/>
      <c r="O137" s="173" t="str">
        <f aca="false">CONCATENATE(E137,F137)</f>
        <v>226213116</v>
      </c>
      <c r="P137" s="164" t="n">
        <f aca="false">J137</f>
        <v>120000</v>
      </c>
      <c r="Q137" s="164" t="n">
        <f aca="false">M137</f>
        <v>0</v>
      </c>
    </row>
    <row r="138" customFormat="false" ht="15" hidden="false" customHeight="false" outlineLevel="0" collapsed="false">
      <c r="A138" s="74" t="s">
        <v>51</v>
      </c>
      <c r="B138" s="74" t="str">
        <f aca="false">VLOOKUP(A138,PROGRAMAS!A:I,5,0)</f>
        <v>TEMÁTICO</v>
      </c>
      <c r="C138" s="62" t="s">
        <v>2886</v>
      </c>
      <c r="D138" s="74" t="s">
        <v>588</v>
      </c>
      <c r="E138" s="74" t="s">
        <v>590</v>
      </c>
      <c r="F138" s="174" t="s">
        <v>3144</v>
      </c>
      <c r="G138" s="74" t="s">
        <v>584</v>
      </c>
      <c r="H138" s="147" t="s">
        <v>585</v>
      </c>
      <c r="I138" s="147" t="s">
        <v>3143</v>
      </c>
      <c r="J138" s="69" t="n">
        <v>370000</v>
      </c>
      <c r="K138" s="69" t="n">
        <v>211000</v>
      </c>
      <c r="L138" s="70" t="n">
        <v>-0.42972972972973</v>
      </c>
      <c r="M138" s="69" t="n">
        <v>99075.75</v>
      </c>
      <c r="N138" s="69"/>
      <c r="O138" s="173" t="str">
        <f aca="false">CONCATENATE(E138,F138)</f>
        <v>225813116</v>
      </c>
      <c r="P138" s="164" t="n">
        <f aca="false">J138</f>
        <v>370000</v>
      </c>
      <c r="Q138" s="164" t="n">
        <f aca="false">M138</f>
        <v>99075.75</v>
      </c>
    </row>
    <row r="139" customFormat="false" ht="15" hidden="false" customHeight="false" outlineLevel="0" collapsed="false">
      <c r="A139" s="74" t="s">
        <v>80</v>
      </c>
      <c r="B139" s="74" t="str">
        <f aca="false">VLOOKUP(A139,PROGRAMAS!A:I,5,0)</f>
        <v>TEMÁTICO</v>
      </c>
      <c r="C139" s="62" t="s">
        <v>2970</v>
      </c>
      <c r="D139" s="74" t="s">
        <v>596</v>
      </c>
      <c r="E139" s="74" t="s">
        <v>601</v>
      </c>
      <c r="F139" s="174" t="s">
        <v>3147</v>
      </c>
      <c r="G139" s="74" t="s">
        <v>597</v>
      </c>
      <c r="H139" s="147" t="s">
        <v>598</v>
      </c>
      <c r="I139" s="147" t="s">
        <v>3146</v>
      </c>
      <c r="J139" s="69" t="n">
        <v>2882291</v>
      </c>
      <c r="K139" s="69" t="n">
        <v>206591</v>
      </c>
      <c r="L139" s="70" t="n">
        <v>-0.928324031126628</v>
      </c>
      <c r="M139" s="69" t="n">
        <v>0</v>
      </c>
      <c r="N139" s="69"/>
      <c r="O139" s="173" t="str">
        <f aca="false">CONCATENATE(E139,F139)</f>
        <v>131113203</v>
      </c>
      <c r="P139" s="164" t="n">
        <f aca="false">J139</f>
        <v>2882291</v>
      </c>
      <c r="Q139" s="164" t="n">
        <f aca="false">M139</f>
        <v>0</v>
      </c>
    </row>
    <row r="140" customFormat="false" ht="15" hidden="false" customHeight="false" outlineLevel="0" collapsed="false">
      <c r="A140" s="74" t="s">
        <v>94</v>
      </c>
      <c r="B140" s="74" t="str">
        <f aca="false">VLOOKUP(A140,PROGRAMAS!A:I,5,0)</f>
        <v>GESTÃO</v>
      </c>
      <c r="C140" s="62" t="s">
        <v>2997</v>
      </c>
      <c r="D140" s="74" t="s">
        <v>3887</v>
      </c>
      <c r="E140" s="74" t="s">
        <v>3888</v>
      </c>
      <c r="F140" s="174" t="s">
        <v>3149</v>
      </c>
      <c r="G140" s="74" t="s">
        <v>603</v>
      </c>
      <c r="H140" s="147" t="s">
        <v>604</v>
      </c>
      <c r="I140" s="147" t="s">
        <v>3061</v>
      </c>
      <c r="J140" s="69" t="n">
        <v>96076</v>
      </c>
      <c r="K140" s="69" t="n">
        <v>46076</v>
      </c>
      <c r="L140" s="70" t="n">
        <v>-0.520421333111287</v>
      </c>
      <c r="M140" s="69" t="n">
        <v>311.04</v>
      </c>
      <c r="N140" s="69"/>
      <c r="O140" s="173" t="str">
        <f aca="false">CONCATENATE(E140,F140)</f>
        <v>233113204</v>
      </c>
      <c r="P140" s="164" t="n">
        <f aca="false">J140</f>
        <v>96076</v>
      </c>
      <c r="Q140" s="164" t="n">
        <f aca="false">M140</f>
        <v>311.04</v>
      </c>
    </row>
    <row r="141" customFormat="false" ht="15" hidden="false" customHeight="false" outlineLevel="0" collapsed="false">
      <c r="A141" s="74" t="s">
        <v>94</v>
      </c>
      <c r="B141" s="74" t="str">
        <f aca="false">VLOOKUP(A141,PROGRAMAS!A:I,5,0)</f>
        <v>GESTÃO</v>
      </c>
      <c r="C141" s="62" t="s">
        <v>2997</v>
      </c>
      <c r="D141" s="74" t="s">
        <v>606</v>
      </c>
      <c r="E141" s="74" t="s">
        <v>610</v>
      </c>
      <c r="F141" s="174" t="s">
        <v>3151</v>
      </c>
      <c r="G141" s="74" t="s">
        <v>607</v>
      </c>
      <c r="H141" s="147" t="s">
        <v>608</v>
      </c>
      <c r="I141" s="147" t="s">
        <v>3063</v>
      </c>
      <c r="J141" s="69" t="n">
        <v>0</v>
      </c>
      <c r="K141" s="69" t="n">
        <v>0</v>
      </c>
      <c r="L141" s="70" t="n">
        <v>0</v>
      </c>
      <c r="M141" s="69" t="n">
        <v>0</v>
      </c>
      <c r="N141" s="69"/>
      <c r="O141" s="173" t="str">
        <f aca="false">CONCATENATE(E141,F141)</f>
        <v>233013205</v>
      </c>
      <c r="P141" s="164" t="n">
        <f aca="false">J141</f>
        <v>0</v>
      </c>
      <c r="Q141" s="164" t="n">
        <f aca="false">M141</f>
        <v>0</v>
      </c>
    </row>
    <row r="142" customFormat="false" ht="15" hidden="false" customHeight="false" outlineLevel="0" collapsed="false">
      <c r="A142" s="74" t="s">
        <v>94</v>
      </c>
      <c r="B142" s="74" t="str">
        <f aca="false">VLOOKUP(A142,PROGRAMAS!A:I,5,0)</f>
        <v>GESTÃO</v>
      </c>
      <c r="C142" s="62" t="s">
        <v>2997</v>
      </c>
      <c r="D142" s="74" t="s">
        <v>606</v>
      </c>
      <c r="E142" s="74" t="s">
        <v>610</v>
      </c>
      <c r="F142" s="174" t="s">
        <v>3151</v>
      </c>
      <c r="G142" s="74" t="s">
        <v>607</v>
      </c>
      <c r="H142" s="147" t="s">
        <v>608</v>
      </c>
      <c r="I142" s="147" t="s">
        <v>3063</v>
      </c>
      <c r="J142" s="69" t="n">
        <v>96076</v>
      </c>
      <c r="K142" s="69" t="n">
        <v>922534</v>
      </c>
      <c r="L142" s="70" t="n">
        <v>8.60212748240976</v>
      </c>
      <c r="M142" s="69" t="n">
        <v>484097.34</v>
      </c>
      <c r="N142" s="69"/>
      <c r="O142" s="173" t="str">
        <f aca="false">CONCATENATE(E142,F142)</f>
        <v>233013205</v>
      </c>
      <c r="P142" s="164" t="n">
        <f aca="false">J142</f>
        <v>96076</v>
      </c>
      <c r="Q142" s="164" t="n">
        <f aca="false">M142</f>
        <v>484097.34</v>
      </c>
    </row>
    <row r="143" customFormat="false" ht="15" hidden="false" customHeight="false" outlineLevel="0" collapsed="false">
      <c r="A143" s="74" t="s">
        <v>51</v>
      </c>
      <c r="B143" s="74" t="str">
        <f aca="false">VLOOKUP(A143,PROGRAMAS!A:I,5,0)</f>
        <v>TEMÁTICO</v>
      </c>
      <c r="C143" s="62" t="s">
        <v>2886</v>
      </c>
      <c r="D143" s="74" t="s">
        <v>3889</v>
      </c>
      <c r="E143" s="74" t="s">
        <v>3890</v>
      </c>
      <c r="F143" s="174" t="s">
        <v>3891</v>
      </c>
      <c r="G143" s="74" t="s">
        <v>3892</v>
      </c>
      <c r="H143" s="147" t="s">
        <v>3893</v>
      </c>
      <c r="I143" s="147" t="e">
        <f aca="false">#N/A</f>
        <v>#N/A</v>
      </c>
      <c r="J143" s="69" t="n">
        <v>1000000</v>
      </c>
      <c r="K143" s="69" t="n">
        <v>150000</v>
      </c>
      <c r="L143" s="70" t="n">
        <v>-0.85</v>
      </c>
      <c r="M143" s="69" t="n">
        <v>0</v>
      </c>
      <c r="N143" s="69"/>
      <c r="O143" s="173" t="str">
        <f aca="false">CONCATENATE(E143,F143)</f>
        <v>246813206</v>
      </c>
      <c r="P143" s="164" t="n">
        <f aca="false">J143</f>
        <v>1000000</v>
      </c>
      <c r="Q143" s="164" t="n">
        <f aca="false">M143</f>
        <v>0</v>
      </c>
    </row>
    <row r="144" customFormat="false" ht="15" hidden="false" customHeight="false" outlineLevel="0" collapsed="false">
      <c r="A144" s="74" t="s">
        <v>94</v>
      </c>
      <c r="B144" s="74" t="str">
        <f aca="false">VLOOKUP(A144,PROGRAMAS!A:I,5,0)</f>
        <v>GESTÃO</v>
      </c>
      <c r="C144" s="62" t="s">
        <v>2997</v>
      </c>
      <c r="D144" s="74" t="s">
        <v>3894</v>
      </c>
      <c r="E144" s="74" t="s">
        <v>3895</v>
      </c>
      <c r="F144" s="174" t="s">
        <v>3153</v>
      </c>
      <c r="G144" s="74" t="s">
        <v>612</v>
      </c>
      <c r="H144" s="147" t="s">
        <v>635</v>
      </c>
      <c r="I144" s="147" t="s">
        <v>3065</v>
      </c>
      <c r="J144" s="69" t="n">
        <v>4000000</v>
      </c>
      <c r="K144" s="69" t="n">
        <v>1530000</v>
      </c>
      <c r="L144" s="70" t="n">
        <v>-0.6175</v>
      </c>
      <c r="M144" s="69" t="n">
        <v>444780.7</v>
      </c>
      <c r="N144" s="69"/>
      <c r="O144" s="173" t="str">
        <f aca="false">CONCATENATE(E144,F144)</f>
        <v>104514101</v>
      </c>
      <c r="P144" s="164" t="n">
        <f aca="false">J144</f>
        <v>4000000</v>
      </c>
      <c r="Q144" s="164" t="n">
        <f aca="false">M144</f>
        <v>444780.7</v>
      </c>
    </row>
    <row r="145" customFormat="false" ht="15" hidden="false" customHeight="false" outlineLevel="0" collapsed="false">
      <c r="A145" s="74" t="s">
        <v>94</v>
      </c>
      <c r="B145" s="74" t="str">
        <f aca="false">VLOOKUP(A145,PROGRAMAS!A:I,5,0)</f>
        <v>GESTÃO</v>
      </c>
      <c r="C145" s="62" t="s">
        <v>2997</v>
      </c>
      <c r="D145" s="74" t="s">
        <v>634</v>
      </c>
      <c r="E145" s="74" t="s">
        <v>638</v>
      </c>
      <c r="F145" s="174" t="s">
        <v>3153</v>
      </c>
      <c r="G145" s="74" t="s">
        <v>612</v>
      </c>
      <c r="H145" s="147" t="s">
        <v>635</v>
      </c>
      <c r="I145" s="147" t="s">
        <v>3065</v>
      </c>
      <c r="J145" s="69" t="n">
        <v>200000</v>
      </c>
      <c r="K145" s="69" t="n">
        <v>100000</v>
      </c>
      <c r="L145" s="70" t="n">
        <v>-0.5</v>
      </c>
      <c r="M145" s="69" t="n">
        <v>0</v>
      </c>
      <c r="N145" s="69"/>
      <c r="O145" s="173" t="str">
        <f aca="false">CONCATENATE(E145,F145)</f>
        <v>104614101</v>
      </c>
      <c r="P145" s="164" t="n">
        <f aca="false">J145</f>
        <v>200000</v>
      </c>
      <c r="Q145" s="164" t="n">
        <f aca="false">M145</f>
        <v>0</v>
      </c>
    </row>
    <row r="146" customFormat="false" ht="15" hidden="false" customHeight="false" outlineLevel="0" collapsed="false">
      <c r="A146" s="74" t="s">
        <v>94</v>
      </c>
      <c r="B146" s="74" t="str">
        <f aca="false">VLOOKUP(A146,PROGRAMAS!A:I,5,0)</f>
        <v>GESTÃO</v>
      </c>
      <c r="C146" s="62" t="s">
        <v>2997</v>
      </c>
      <c r="D146" s="74" t="s">
        <v>255</v>
      </c>
      <c r="E146" s="74" t="s">
        <v>260</v>
      </c>
      <c r="F146" s="174" t="s">
        <v>3153</v>
      </c>
      <c r="G146" s="74" t="s">
        <v>612</v>
      </c>
      <c r="H146" s="147" t="s">
        <v>635</v>
      </c>
      <c r="I146" s="147" t="s">
        <v>3065</v>
      </c>
      <c r="J146" s="69" t="n">
        <v>12468383</v>
      </c>
      <c r="K146" s="69" t="n">
        <v>33998383</v>
      </c>
      <c r="L146" s="70" t="n">
        <v>1.72676761693958</v>
      </c>
      <c r="M146" s="69" t="n">
        <v>15747412.24</v>
      </c>
      <c r="N146" s="69"/>
      <c r="O146" s="173" t="str">
        <f aca="false">CONCATENATE(E146,F146)</f>
        <v>200014101</v>
      </c>
      <c r="P146" s="164" t="n">
        <f aca="false">J146</f>
        <v>12468383</v>
      </c>
      <c r="Q146" s="164" t="n">
        <f aca="false">M146</f>
        <v>15747412.24</v>
      </c>
    </row>
    <row r="147" customFormat="false" ht="15" hidden="false" customHeight="false" outlineLevel="0" collapsed="false">
      <c r="A147" s="74" t="s">
        <v>94</v>
      </c>
      <c r="B147" s="74" t="str">
        <f aca="false">VLOOKUP(A147,PROGRAMAS!A:I,5,0)</f>
        <v>GESTÃO</v>
      </c>
      <c r="C147" s="62" t="s">
        <v>2997</v>
      </c>
      <c r="D147" s="74" t="s">
        <v>3896</v>
      </c>
      <c r="E147" s="74" t="s">
        <v>3897</v>
      </c>
      <c r="F147" s="174" t="s">
        <v>3153</v>
      </c>
      <c r="G147" s="74" t="s">
        <v>612</v>
      </c>
      <c r="H147" s="147" t="s">
        <v>635</v>
      </c>
      <c r="I147" s="147" t="s">
        <v>3065</v>
      </c>
      <c r="J147" s="69" t="n">
        <v>1000000</v>
      </c>
      <c r="K147" s="69" t="n">
        <v>736800</v>
      </c>
      <c r="L147" s="70" t="n">
        <v>-0.2632</v>
      </c>
      <c r="M147" s="69" t="n">
        <v>110581.5</v>
      </c>
      <c r="N147" s="69"/>
      <c r="O147" s="173" t="str">
        <f aca="false">CONCATENATE(E147,F147)</f>
        <v>203814101</v>
      </c>
      <c r="P147" s="164" t="n">
        <f aca="false">J147</f>
        <v>1000000</v>
      </c>
      <c r="Q147" s="164" t="n">
        <f aca="false">M147</f>
        <v>110581.5</v>
      </c>
    </row>
    <row r="148" customFormat="false" ht="15" hidden="false" customHeight="false" outlineLevel="0" collapsed="false">
      <c r="A148" s="74" t="s">
        <v>94</v>
      </c>
      <c r="B148" s="74" t="str">
        <f aca="false">VLOOKUP(A148,PROGRAMAS!A:I,5,0)</f>
        <v>GESTÃO</v>
      </c>
      <c r="C148" s="62" t="s">
        <v>2997</v>
      </c>
      <c r="D148" s="74" t="s">
        <v>160</v>
      </c>
      <c r="E148" s="74" t="s">
        <v>3818</v>
      </c>
      <c r="F148" s="174" t="s">
        <v>3153</v>
      </c>
      <c r="G148" s="74" t="s">
        <v>612</v>
      </c>
      <c r="H148" s="147" t="s">
        <v>635</v>
      </c>
      <c r="I148" s="147" t="s">
        <v>3065</v>
      </c>
      <c r="J148" s="69" t="n">
        <v>20091533</v>
      </c>
      <c r="K148" s="69" t="n">
        <v>691533</v>
      </c>
      <c r="L148" s="70" t="n">
        <v>-0.965580874291673</v>
      </c>
      <c r="M148" s="69" t="n">
        <v>0</v>
      </c>
      <c r="N148" s="69"/>
      <c r="O148" s="173" t="str">
        <f aca="false">CONCATENATE(E148,F148)</f>
        <v>250014101</v>
      </c>
      <c r="P148" s="164" t="n">
        <f aca="false">J148</f>
        <v>20091533</v>
      </c>
      <c r="Q148" s="164" t="n">
        <f aca="false">M148</f>
        <v>0</v>
      </c>
    </row>
    <row r="149" customFormat="false" ht="15" hidden="false" customHeight="false" outlineLevel="0" collapsed="false">
      <c r="A149" s="74" t="s">
        <v>63</v>
      </c>
      <c r="B149" s="74" t="str">
        <f aca="false">VLOOKUP(A149,PROGRAMAS!A:I,5,0)</f>
        <v>TEMÁTICO</v>
      </c>
      <c r="C149" s="62" t="s">
        <v>2914</v>
      </c>
      <c r="D149" s="74" t="s">
        <v>611</v>
      </c>
      <c r="E149" s="74" t="s">
        <v>616</v>
      </c>
      <c r="F149" s="174" t="s">
        <v>3153</v>
      </c>
      <c r="G149" s="74" t="s">
        <v>612</v>
      </c>
      <c r="H149" s="147" t="s">
        <v>613</v>
      </c>
      <c r="I149" s="147" t="s">
        <v>3155</v>
      </c>
      <c r="J149" s="69" t="n">
        <v>3158365</v>
      </c>
      <c r="K149" s="69" t="n">
        <v>4707074</v>
      </c>
      <c r="L149" s="70" t="n">
        <v>0.490351495156513</v>
      </c>
      <c r="M149" s="69" t="n">
        <v>616953.88</v>
      </c>
      <c r="N149" s="69"/>
      <c r="O149" s="173" t="str">
        <f aca="false">CONCATENATE(E149,F149)</f>
        <v>203714101</v>
      </c>
      <c r="P149" s="164" t="n">
        <f aca="false">J149</f>
        <v>3158365</v>
      </c>
      <c r="Q149" s="164" t="n">
        <f aca="false">M149</f>
        <v>616953.88</v>
      </c>
    </row>
    <row r="150" customFormat="false" ht="15" hidden="false" customHeight="false" outlineLevel="0" collapsed="false">
      <c r="A150" s="74" t="s">
        <v>64</v>
      </c>
      <c r="B150" s="74" t="str">
        <f aca="false">VLOOKUP(A150,PROGRAMAS!A:I,5,0)</f>
        <v>TEMÁTICO</v>
      </c>
      <c r="C150" s="62" t="s">
        <v>2917</v>
      </c>
      <c r="D150" s="74" t="s">
        <v>647</v>
      </c>
      <c r="E150" s="74" t="s">
        <v>650</v>
      </c>
      <c r="F150" s="174" t="s">
        <v>3158</v>
      </c>
      <c r="G150" s="74" t="s">
        <v>626</v>
      </c>
      <c r="H150" s="147" t="s">
        <v>648</v>
      </c>
      <c r="I150" s="147" t="s">
        <v>3157</v>
      </c>
      <c r="J150" s="69" t="n">
        <v>565000</v>
      </c>
      <c r="K150" s="69" t="n">
        <v>465000</v>
      </c>
      <c r="L150" s="70" t="n">
        <v>-0.176991150442478</v>
      </c>
      <c r="M150" s="69" t="n">
        <v>0</v>
      </c>
      <c r="N150" s="69"/>
      <c r="O150" s="173" t="str">
        <f aca="false">CONCATENATE(E150,F150)</f>
        <v>223214102</v>
      </c>
      <c r="P150" s="164" t="n">
        <f aca="false">J150</f>
        <v>565000</v>
      </c>
      <c r="Q150" s="164" t="n">
        <f aca="false">M150</f>
        <v>0</v>
      </c>
    </row>
    <row r="151" customFormat="false" ht="15" hidden="false" customHeight="false" outlineLevel="0" collapsed="false">
      <c r="A151" s="74" t="s">
        <v>64</v>
      </c>
      <c r="B151" s="74" t="str">
        <f aca="false">VLOOKUP(A151,PROGRAMAS!A:I,5,0)</f>
        <v>TEMÁTICO</v>
      </c>
      <c r="C151" s="62" t="s">
        <v>2917</v>
      </c>
      <c r="D151" s="74" t="s">
        <v>643</v>
      </c>
      <c r="E151" s="74" t="s">
        <v>646</v>
      </c>
      <c r="F151" s="174" t="s">
        <v>3158</v>
      </c>
      <c r="G151" s="74" t="s">
        <v>626</v>
      </c>
      <c r="H151" s="147" t="s">
        <v>644</v>
      </c>
      <c r="I151" s="147" t="s">
        <v>3160</v>
      </c>
      <c r="J151" s="69" t="n">
        <v>22150000</v>
      </c>
      <c r="K151" s="69" t="n">
        <v>54950000</v>
      </c>
      <c r="L151" s="70" t="n">
        <v>1.48081264108352</v>
      </c>
      <c r="M151" s="69" t="n">
        <v>10344671.12</v>
      </c>
      <c r="N151" s="69"/>
      <c r="O151" s="173" t="str">
        <f aca="false">CONCATENATE(E151,F151)</f>
        <v>223314102</v>
      </c>
      <c r="P151" s="164" t="n">
        <f aca="false">J151</f>
        <v>22150000</v>
      </c>
      <c r="Q151" s="164" t="n">
        <f aca="false">M151</f>
        <v>10344671.12</v>
      </c>
    </row>
    <row r="152" customFormat="false" ht="15" hidden="false" customHeight="false" outlineLevel="0" collapsed="false">
      <c r="A152" s="74" t="s">
        <v>64</v>
      </c>
      <c r="B152" s="74" t="str">
        <f aca="false">VLOOKUP(A152,PROGRAMAS!A:I,5,0)</f>
        <v>TEMÁTICO</v>
      </c>
      <c r="C152" s="62" t="s">
        <v>2917</v>
      </c>
      <c r="D152" s="74" t="s">
        <v>3898</v>
      </c>
      <c r="E152" s="74" t="s">
        <v>3899</v>
      </c>
      <c r="F152" s="174" t="s">
        <v>3158</v>
      </c>
      <c r="G152" s="74" t="s">
        <v>626</v>
      </c>
      <c r="H152" s="147" t="s">
        <v>653</v>
      </c>
      <c r="I152" s="147" t="s">
        <v>3162</v>
      </c>
      <c r="J152" s="69" t="n">
        <v>46100000</v>
      </c>
      <c r="K152" s="69" t="n">
        <v>41334000</v>
      </c>
      <c r="L152" s="70" t="n">
        <v>-0.103383947939262</v>
      </c>
      <c r="M152" s="69" t="n">
        <v>2064490.48</v>
      </c>
      <c r="N152" s="69"/>
      <c r="O152" s="173" t="str">
        <f aca="false">CONCATENATE(E152,F152)</f>
        <v>223414102</v>
      </c>
      <c r="P152" s="164" t="n">
        <f aca="false">J152</f>
        <v>46100000</v>
      </c>
      <c r="Q152" s="164" t="n">
        <f aca="false">M152</f>
        <v>2064490.48</v>
      </c>
    </row>
    <row r="153" customFormat="false" ht="15" hidden="false" customHeight="false" outlineLevel="0" collapsed="false">
      <c r="A153" s="74" t="s">
        <v>64</v>
      </c>
      <c r="B153" s="74" t="str">
        <f aca="false">VLOOKUP(A153,PROGRAMAS!A:I,5,0)</f>
        <v>TEMÁTICO</v>
      </c>
      <c r="C153" s="62" t="s">
        <v>2917</v>
      </c>
      <c r="D153" s="74" t="s">
        <v>660</v>
      </c>
      <c r="E153" s="74" t="s">
        <v>663</v>
      </c>
      <c r="F153" s="174" t="s">
        <v>3158</v>
      </c>
      <c r="G153" s="74" t="s">
        <v>626</v>
      </c>
      <c r="H153" s="147" t="s">
        <v>661</v>
      </c>
      <c r="I153" s="147" t="s">
        <v>3164</v>
      </c>
      <c r="J153" s="69" t="n">
        <v>16251125</v>
      </c>
      <c r="K153" s="69" t="n">
        <v>24751125</v>
      </c>
      <c r="L153" s="70" t="n">
        <v>0.523040712566053</v>
      </c>
      <c r="M153" s="69" t="n">
        <v>5065417.83</v>
      </c>
      <c r="N153" s="69"/>
      <c r="O153" s="173" t="str">
        <f aca="false">CONCATENATE(E153,F153)</f>
        <v>223514102</v>
      </c>
      <c r="P153" s="164" t="n">
        <f aca="false">J153</f>
        <v>16251125</v>
      </c>
      <c r="Q153" s="164" t="n">
        <f aca="false">M153</f>
        <v>5065417.83</v>
      </c>
    </row>
    <row r="154" customFormat="false" ht="15" hidden="false" customHeight="false" outlineLevel="0" collapsed="false">
      <c r="A154" s="74" t="s">
        <v>64</v>
      </c>
      <c r="B154" s="74" t="str">
        <f aca="false">VLOOKUP(A154,PROGRAMAS!A:I,5,0)</f>
        <v>TEMÁTICO</v>
      </c>
      <c r="C154" s="62" t="s">
        <v>2917</v>
      </c>
      <c r="D154" s="74" t="s">
        <v>652</v>
      </c>
      <c r="E154" s="74" t="s">
        <v>655</v>
      </c>
      <c r="F154" s="174" t="s">
        <v>3158</v>
      </c>
      <c r="G154" s="74" t="s">
        <v>626</v>
      </c>
      <c r="H154" s="147" t="s">
        <v>653</v>
      </c>
      <c r="I154" s="147" t="s">
        <v>3162</v>
      </c>
      <c r="J154" s="69" t="n">
        <v>748000</v>
      </c>
      <c r="K154" s="69" t="n">
        <v>748000</v>
      </c>
      <c r="L154" s="70" t="n">
        <v>0</v>
      </c>
      <c r="M154" s="69" t="n">
        <v>0</v>
      </c>
      <c r="N154" s="69"/>
      <c r="O154" s="173" t="str">
        <f aca="false">CONCATENATE(E154,F154)</f>
        <v>223714102</v>
      </c>
      <c r="P154" s="164" t="n">
        <f aca="false">J154</f>
        <v>748000</v>
      </c>
      <c r="Q154" s="164" t="n">
        <f aca="false">M154</f>
        <v>0</v>
      </c>
    </row>
    <row r="155" customFormat="false" ht="15" hidden="false" customHeight="false" outlineLevel="0" collapsed="false">
      <c r="A155" s="74" t="s">
        <v>65</v>
      </c>
      <c r="B155" s="74" t="str">
        <f aca="false">VLOOKUP(A155,PROGRAMAS!A:I,5,0)</f>
        <v>TEMÁTICO</v>
      </c>
      <c r="C155" s="62" t="s">
        <v>2920</v>
      </c>
      <c r="D155" s="74" t="s">
        <v>160</v>
      </c>
      <c r="E155" s="74" t="s">
        <v>3818</v>
      </c>
      <c r="F155" s="174" t="s">
        <v>3158</v>
      </c>
      <c r="G155" s="74" t="s">
        <v>626</v>
      </c>
      <c r="H155" s="147" t="s">
        <v>707</v>
      </c>
      <c r="I155" s="147" t="s">
        <v>3172</v>
      </c>
      <c r="J155" s="69" t="n">
        <v>295838510</v>
      </c>
      <c r="K155" s="69" t="n">
        <v>180121510</v>
      </c>
      <c r="L155" s="70" t="n">
        <v>-0.391149211777736</v>
      </c>
      <c r="M155" s="69" t="n">
        <v>70332893.63</v>
      </c>
      <c r="N155" s="69"/>
      <c r="O155" s="173" t="str">
        <f aca="false">CONCATENATE(E155,F155)</f>
        <v>250014102</v>
      </c>
      <c r="P155" s="164" t="n">
        <f aca="false">J155</f>
        <v>295838510</v>
      </c>
      <c r="Q155" s="164" t="n">
        <f aca="false">M155</f>
        <v>70332893.63</v>
      </c>
    </row>
    <row r="156" customFormat="false" ht="15" hidden="false" customHeight="false" outlineLevel="0" collapsed="false">
      <c r="A156" s="74" t="s">
        <v>65</v>
      </c>
      <c r="B156" s="74" t="str">
        <f aca="false">VLOOKUP(A156,PROGRAMAS!A:I,5,0)</f>
        <v>TEMÁTICO</v>
      </c>
      <c r="C156" s="62" t="s">
        <v>2920</v>
      </c>
      <c r="D156" s="74" t="s">
        <v>3900</v>
      </c>
      <c r="E156" s="74" t="s">
        <v>3901</v>
      </c>
      <c r="F156" s="174" t="s">
        <v>3158</v>
      </c>
      <c r="G156" s="74" t="s">
        <v>626</v>
      </c>
      <c r="H156" s="147" t="s">
        <v>668</v>
      </c>
      <c r="I156" s="147" t="s">
        <v>3166</v>
      </c>
      <c r="J156" s="69" t="n">
        <v>250568000</v>
      </c>
      <c r="K156" s="69" t="n">
        <v>250568000</v>
      </c>
      <c r="L156" s="70" t="n">
        <v>0</v>
      </c>
      <c r="M156" s="69" t="n">
        <v>83735441.17</v>
      </c>
      <c r="N156" s="69"/>
      <c r="O156" s="173" t="str">
        <f aca="false">CONCATENATE(E156,F156)</f>
        <v>204214102</v>
      </c>
      <c r="P156" s="164" t="n">
        <f aca="false">J156</f>
        <v>250568000</v>
      </c>
      <c r="Q156" s="164" t="n">
        <f aca="false">M156</f>
        <v>83735441.17</v>
      </c>
    </row>
    <row r="157" customFormat="false" ht="15" hidden="false" customHeight="false" outlineLevel="0" collapsed="false">
      <c r="A157" s="74" t="s">
        <v>65</v>
      </c>
      <c r="B157" s="74" t="str">
        <f aca="false">VLOOKUP(A157,PROGRAMAS!A:I,5,0)</f>
        <v>TEMÁTICO</v>
      </c>
      <c r="C157" s="62" t="s">
        <v>2920</v>
      </c>
      <c r="D157" s="74" t="s">
        <v>3902</v>
      </c>
      <c r="E157" s="74" t="s">
        <v>3903</v>
      </c>
      <c r="F157" s="174" t="s">
        <v>3158</v>
      </c>
      <c r="G157" s="74" t="s">
        <v>626</v>
      </c>
      <c r="H157" s="147" t="s">
        <v>707</v>
      </c>
      <c r="I157" s="147" t="s">
        <v>3172</v>
      </c>
      <c r="J157" s="69" t="n">
        <v>6500000</v>
      </c>
      <c r="K157" s="69" t="n">
        <v>5220966</v>
      </c>
      <c r="L157" s="70" t="n">
        <v>-0.196774461538462</v>
      </c>
      <c r="M157" s="69" t="n">
        <v>504301.25</v>
      </c>
      <c r="N157" s="69"/>
      <c r="O157" s="173" t="str">
        <f aca="false">CONCATENATE(E157,F157)</f>
        <v>211914102</v>
      </c>
      <c r="P157" s="164" t="n">
        <f aca="false">J157</f>
        <v>6500000</v>
      </c>
      <c r="Q157" s="164" t="n">
        <f aca="false">M157</f>
        <v>504301.25</v>
      </c>
    </row>
    <row r="158" customFormat="false" ht="15" hidden="false" customHeight="false" outlineLevel="0" collapsed="false">
      <c r="A158" s="74" t="s">
        <v>65</v>
      </c>
      <c r="B158" s="74" t="str">
        <f aca="false">VLOOKUP(A158,PROGRAMAS!A:I,5,0)</f>
        <v>TEMÁTICO</v>
      </c>
      <c r="C158" s="62" t="s">
        <v>2920</v>
      </c>
      <c r="D158" s="74" t="s">
        <v>694</v>
      </c>
      <c r="E158" s="74" t="s">
        <v>697</v>
      </c>
      <c r="F158" s="174" t="s">
        <v>3158</v>
      </c>
      <c r="G158" s="74" t="s">
        <v>626</v>
      </c>
      <c r="H158" s="147" t="s">
        <v>695</v>
      </c>
      <c r="I158" s="147" t="s">
        <v>3180</v>
      </c>
      <c r="J158" s="69" t="n">
        <v>8350000</v>
      </c>
      <c r="K158" s="69" t="n">
        <v>12620000</v>
      </c>
      <c r="L158" s="70" t="n">
        <v>0.511377245508982</v>
      </c>
      <c r="M158" s="69" t="n">
        <v>1417.5</v>
      </c>
      <c r="N158" s="69"/>
      <c r="O158" s="173" t="str">
        <f aca="false">CONCATENATE(E158,F158)</f>
        <v>112414102</v>
      </c>
      <c r="P158" s="164" t="n">
        <f aca="false">J158</f>
        <v>8350000</v>
      </c>
      <c r="Q158" s="164" t="n">
        <f aca="false">M158</f>
        <v>1417.5</v>
      </c>
    </row>
    <row r="159" customFormat="false" ht="15" hidden="false" customHeight="false" outlineLevel="0" collapsed="false">
      <c r="A159" s="74" t="s">
        <v>65</v>
      </c>
      <c r="B159" s="74" t="str">
        <f aca="false">VLOOKUP(A159,PROGRAMAS!A:I,5,0)</f>
        <v>TEMÁTICO</v>
      </c>
      <c r="C159" s="62" t="s">
        <v>2920</v>
      </c>
      <c r="D159" s="74" t="s">
        <v>3904</v>
      </c>
      <c r="E159" s="74" t="s">
        <v>3905</v>
      </c>
      <c r="F159" s="174" t="s">
        <v>3158</v>
      </c>
      <c r="G159" s="74" t="s">
        <v>626</v>
      </c>
      <c r="H159" s="147" t="s">
        <v>668</v>
      </c>
      <c r="I159" s="147" t="s">
        <v>3166</v>
      </c>
      <c r="J159" s="69" t="n">
        <v>588080780</v>
      </c>
      <c r="K159" s="69" t="n">
        <v>588080780</v>
      </c>
      <c r="L159" s="70" t="n">
        <v>0</v>
      </c>
      <c r="M159" s="69" t="n">
        <v>338001790.36</v>
      </c>
      <c r="N159" s="69"/>
      <c r="O159" s="173" t="str">
        <f aca="false">CONCATENATE(E159,F159)</f>
        <v>204314102</v>
      </c>
      <c r="P159" s="164" t="n">
        <f aca="false">J159</f>
        <v>588080780</v>
      </c>
      <c r="Q159" s="164" t="n">
        <f aca="false">M159</f>
        <v>338001790.36</v>
      </c>
    </row>
    <row r="160" customFormat="false" ht="15" hidden="false" customHeight="false" outlineLevel="0" collapsed="false">
      <c r="A160" s="74" t="s">
        <v>65</v>
      </c>
      <c r="B160" s="74" t="str">
        <f aca="false">VLOOKUP(A160,PROGRAMAS!A:I,5,0)</f>
        <v>TEMÁTICO</v>
      </c>
      <c r="C160" s="62" t="s">
        <v>2920</v>
      </c>
      <c r="D160" s="74" t="s">
        <v>3906</v>
      </c>
      <c r="E160" s="74" t="s">
        <v>3907</v>
      </c>
      <c r="F160" s="174" t="s">
        <v>3158</v>
      </c>
      <c r="G160" s="74" t="s">
        <v>626</v>
      </c>
      <c r="H160" s="147" t="s">
        <v>707</v>
      </c>
      <c r="I160" s="147" t="s">
        <v>3172</v>
      </c>
      <c r="J160" s="69" t="n">
        <v>19516879</v>
      </c>
      <c r="K160" s="69" t="n">
        <v>27973220</v>
      </c>
      <c r="L160" s="70" t="n">
        <v>0.433283467095328</v>
      </c>
      <c r="M160" s="69" t="n">
        <v>12963207.33</v>
      </c>
      <c r="N160" s="69"/>
      <c r="O160" s="173" t="str">
        <f aca="false">CONCATENATE(E160,F160)</f>
        <v>212014102</v>
      </c>
      <c r="P160" s="164" t="n">
        <f aca="false">J160</f>
        <v>19516879</v>
      </c>
      <c r="Q160" s="164" t="n">
        <f aca="false">M160</f>
        <v>12963207.33</v>
      </c>
    </row>
    <row r="161" customFormat="false" ht="15" hidden="false" customHeight="false" outlineLevel="0" collapsed="false">
      <c r="A161" s="74" t="s">
        <v>65</v>
      </c>
      <c r="B161" s="74" t="str">
        <f aca="false">VLOOKUP(A161,PROGRAMAS!A:I,5,0)</f>
        <v>TEMÁTICO</v>
      </c>
      <c r="C161" s="62" t="s">
        <v>2920</v>
      </c>
      <c r="D161" s="74" t="s">
        <v>3908</v>
      </c>
      <c r="E161" s="74" t="s">
        <v>3909</v>
      </c>
      <c r="F161" s="174" t="s">
        <v>3158</v>
      </c>
      <c r="G161" s="74" t="s">
        <v>626</v>
      </c>
      <c r="H161" s="147" t="s">
        <v>679</v>
      </c>
      <c r="I161" s="147" t="s">
        <v>3170</v>
      </c>
      <c r="J161" s="69" t="n">
        <v>1355000</v>
      </c>
      <c r="K161" s="69" t="n">
        <v>1052000</v>
      </c>
      <c r="L161" s="70" t="n">
        <v>-0.223616236162362</v>
      </c>
      <c r="M161" s="69" t="n">
        <v>0</v>
      </c>
      <c r="N161" s="69"/>
      <c r="O161" s="173" t="str">
        <f aca="false">CONCATENATE(E161,F161)</f>
        <v>211514102</v>
      </c>
      <c r="P161" s="164" t="n">
        <f aca="false">J161</f>
        <v>1355000</v>
      </c>
      <c r="Q161" s="164" t="n">
        <f aca="false">M161</f>
        <v>0</v>
      </c>
    </row>
    <row r="162" customFormat="false" ht="15" hidden="false" customHeight="false" outlineLevel="0" collapsed="false">
      <c r="A162" s="74" t="s">
        <v>65</v>
      </c>
      <c r="B162" s="74" t="str">
        <f aca="false">VLOOKUP(A162,PROGRAMAS!A:I,5,0)</f>
        <v>TEMÁTICO</v>
      </c>
      <c r="C162" s="62" t="s">
        <v>2920</v>
      </c>
      <c r="D162" s="74" t="s">
        <v>690</v>
      </c>
      <c r="E162" s="74" t="s">
        <v>693</v>
      </c>
      <c r="F162" s="174" t="s">
        <v>3158</v>
      </c>
      <c r="G162" s="74" t="s">
        <v>626</v>
      </c>
      <c r="H162" s="147" t="s">
        <v>691</v>
      </c>
      <c r="I162" s="147" t="s">
        <v>3178</v>
      </c>
      <c r="J162" s="69" t="n">
        <v>10950000</v>
      </c>
      <c r="K162" s="69" t="n">
        <v>16650000</v>
      </c>
      <c r="L162" s="70" t="n">
        <v>0.520547945205479</v>
      </c>
      <c r="M162" s="69" t="n">
        <v>7636625</v>
      </c>
      <c r="N162" s="69"/>
      <c r="O162" s="173" t="str">
        <f aca="false">CONCATENATE(E162,F162)</f>
        <v>212614102</v>
      </c>
      <c r="P162" s="164" t="n">
        <f aca="false">J162</f>
        <v>10950000</v>
      </c>
      <c r="Q162" s="164" t="n">
        <f aca="false">M162</f>
        <v>7636625</v>
      </c>
    </row>
    <row r="163" customFormat="false" ht="15" hidden="false" customHeight="false" outlineLevel="0" collapsed="false">
      <c r="A163" s="74" t="s">
        <v>65</v>
      </c>
      <c r="B163" s="74" t="str">
        <f aca="false">VLOOKUP(A163,PROGRAMAS!A:I,5,0)</f>
        <v>TEMÁTICO</v>
      </c>
      <c r="C163" s="62" t="s">
        <v>2920</v>
      </c>
      <c r="D163" s="74" t="s">
        <v>3910</v>
      </c>
      <c r="E163" s="74" t="s">
        <v>3911</v>
      </c>
      <c r="F163" s="174" t="s">
        <v>3158</v>
      </c>
      <c r="G163" s="74" t="s">
        <v>626</v>
      </c>
      <c r="H163" s="147" t="s">
        <v>672</v>
      </c>
      <c r="I163" s="147" t="s">
        <v>3182</v>
      </c>
      <c r="J163" s="69" t="n">
        <v>1240000</v>
      </c>
      <c r="K163" s="69" t="n">
        <v>2440000</v>
      </c>
      <c r="L163" s="70" t="n">
        <v>0.967741935483871</v>
      </c>
      <c r="M163" s="69" t="n">
        <v>1128139.84</v>
      </c>
      <c r="N163" s="69"/>
      <c r="O163" s="173" t="str">
        <f aca="false">CONCATENATE(E163,F163)</f>
        <v>213114102</v>
      </c>
      <c r="P163" s="164" t="n">
        <f aca="false">J163</f>
        <v>1240000</v>
      </c>
      <c r="Q163" s="164" t="n">
        <f aca="false">M163</f>
        <v>1128139.84</v>
      </c>
    </row>
    <row r="164" customFormat="false" ht="15" hidden="false" customHeight="false" outlineLevel="0" collapsed="false">
      <c r="A164" s="74" t="s">
        <v>65</v>
      </c>
      <c r="B164" s="74" t="str">
        <f aca="false">VLOOKUP(A164,PROGRAMAS!A:I,5,0)</f>
        <v>TEMÁTICO</v>
      </c>
      <c r="C164" s="62" t="s">
        <v>2920</v>
      </c>
      <c r="D164" s="74" t="s">
        <v>840</v>
      </c>
      <c r="E164" s="74" t="s">
        <v>844</v>
      </c>
      <c r="F164" s="174" t="s">
        <v>3158</v>
      </c>
      <c r="G164" s="74" t="s">
        <v>626</v>
      </c>
      <c r="H164" s="147" t="s">
        <v>695</v>
      </c>
      <c r="I164" s="147" t="s">
        <v>3180</v>
      </c>
      <c r="J164" s="69" t="n">
        <v>210000</v>
      </c>
      <c r="K164" s="69" t="n">
        <v>210000</v>
      </c>
      <c r="L164" s="70" t="n">
        <v>0</v>
      </c>
      <c r="M164" s="69" t="n">
        <v>0</v>
      </c>
      <c r="N164" s="69"/>
      <c r="O164" s="173" t="str">
        <f aca="false">CONCATENATE(E164,F164)</f>
        <v>174914102</v>
      </c>
      <c r="P164" s="164" t="n">
        <f aca="false">J164</f>
        <v>210000</v>
      </c>
      <c r="Q164" s="164" t="n">
        <f aca="false">M164</f>
        <v>0</v>
      </c>
    </row>
    <row r="165" customFormat="false" ht="15" hidden="false" customHeight="false" outlineLevel="0" collapsed="false">
      <c r="A165" s="74" t="s">
        <v>65</v>
      </c>
      <c r="B165" s="74" t="str">
        <f aca="false">VLOOKUP(A165,PROGRAMAS!A:I,5,0)</f>
        <v>TEMÁTICO</v>
      </c>
      <c r="C165" s="62" t="s">
        <v>2920</v>
      </c>
      <c r="D165" s="74" t="s">
        <v>3912</v>
      </c>
      <c r="E165" s="74" t="s">
        <v>3913</v>
      </c>
      <c r="F165" s="174" t="s">
        <v>3158</v>
      </c>
      <c r="G165" s="74" t="s">
        <v>626</v>
      </c>
      <c r="H165" s="147" t="s">
        <v>672</v>
      </c>
      <c r="I165" s="147" t="s">
        <v>3182</v>
      </c>
      <c r="J165" s="69" t="n">
        <v>290000</v>
      </c>
      <c r="K165" s="69" t="n">
        <v>300000</v>
      </c>
      <c r="L165" s="70" t="n">
        <v>0.0344827586206897</v>
      </c>
      <c r="M165" s="69" t="n">
        <v>200000</v>
      </c>
      <c r="N165" s="69"/>
      <c r="O165" s="173" t="str">
        <f aca="false">CONCATENATE(E165,F165)</f>
        <v>175014102</v>
      </c>
      <c r="P165" s="164" t="n">
        <f aca="false">J165</f>
        <v>290000</v>
      </c>
      <c r="Q165" s="164" t="n">
        <f aca="false">M165</f>
        <v>200000</v>
      </c>
    </row>
    <row r="166" customFormat="false" ht="15" hidden="false" customHeight="false" outlineLevel="0" collapsed="false">
      <c r="A166" s="74" t="s">
        <v>65</v>
      </c>
      <c r="B166" s="74" t="str">
        <f aca="false">VLOOKUP(A166,PROGRAMAS!A:I,5,0)</f>
        <v>TEMÁTICO</v>
      </c>
      <c r="C166" s="62" t="s">
        <v>2920</v>
      </c>
      <c r="D166" s="74" t="s">
        <v>625</v>
      </c>
      <c r="E166" s="74" t="s">
        <v>630</v>
      </c>
      <c r="F166" s="174" t="s">
        <v>3158</v>
      </c>
      <c r="G166" s="74" t="s">
        <v>626</v>
      </c>
      <c r="H166" s="147" t="s">
        <v>627</v>
      </c>
      <c r="I166" s="147" t="s">
        <v>3168</v>
      </c>
      <c r="J166" s="69" t="n">
        <v>4635000</v>
      </c>
      <c r="K166" s="69" t="n">
        <v>4635000</v>
      </c>
      <c r="L166" s="70" t="n">
        <v>0</v>
      </c>
      <c r="M166" s="69" t="n">
        <v>1518423.79</v>
      </c>
      <c r="N166" s="69"/>
      <c r="O166" s="173" t="str">
        <f aca="false">CONCATENATE(E166,F166)</f>
        <v>211414102</v>
      </c>
      <c r="P166" s="164" t="n">
        <f aca="false">J166</f>
        <v>4635000</v>
      </c>
      <c r="Q166" s="164" t="n">
        <f aca="false">M166</f>
        <v>1518423.79</v>
      </c>
    </row>
    <row r="167" customFormat="false" ht="15" hidden="false" customHeight="false" outlineLevel="0" collapsed="false">
      <c r="A167" s="74" t="s">
        <v>65</v>
      </c>
      <c r="B167" s="74" t="str">
        <f aca="false">VLOOKUP(A167,PROGRAMAS!A:I,5,0)</f>
        <v>TEMÁTICO</v>
      </c>
      <c r="C167" s="62" t="s">
        <v>2920</v>
      </c>
      <c r="D167" s="74" t="s">
        <v>3914</v>
      </c>
      <c r="E167" s="74" t="s">
        <v>3915</v>
      </c>
      <c r="F167" s="174" t="s">
        <v>3158</v>
      </c>
      <c r="G167" s="74" t="s">
        <v>626</v>
      </c>
      <c r="H167" s="147" t="s">
        <v>707</v>
      </c>
      <c r="I167" s="147" t="s">
        <v>3172</v>
      </c>
      <c r="J167" s="69" t="n">
        <v>875000</v>
      </c>
      <c r="K167" s="69" t="n">
        <v>875000</v>
      </c>
      <c r="L167" s="70" t="n">
        <v>0</v>
      </c>
      <c r="M167" s="69" t="n">
        <v>0</v>
      </c>
      <c r="N167" s="69"/>
      <c r="O167" s="173" t="str">
        <f aca="false">CONCATENATE(E167,F167)</f>
        <v>212214102</v>
      </c>
      <c r="P167" s="164" t="n">
        <f aca="false">J167</f>
        <v>875000</v>
      </c>
      <c r="Q167" s="164" t="n">
        <f aca="false">M167</f>
        <v>0</v>
      </c>
    </row>
    <row r="168" customFormat="false" ht="15" hidden="false" customHeight="false" outlineLevel="0" collapsed="false">
      <c r="A168" s="74" t="s">
        <v>65</v>
      </c>
      <c r="B168" s="74" t="str">
        <f aca="false">VLOOKUP(A168,PROGRAMAS!A:I,5,0)</f>
        <v>TEMÁTICO</v>
      </c>
      <c r="C168" s="62" t="s">
        <v>2920</v>
      </c>
      <c r="D168" s="74" t="s">
        <v>675</v>
      </c>
      <c r="E168" s="74" t="s">
        <v>677</v>
      </c>
      <c r="F168" s="174" t="s">
        <v>3158</v>
      </c>
      <c r="G168" s="74" t="s">
        <v>626</v>
      </c>
      <c r="H168" s="147" t="s">
        <v>672</v>
      </c>
      <c r="I168" s="147" t="s">
        <v>3182</v>
      </c>
      <c r="J168" s="69" t="n">
        <v>27160000</v>
      </c>
      <c r="K168" s="69" t="n">
        <v>87215988</v>
      </c>
      <c r="L168" s="70" t="n">
        <v>2.21119248895434</v>
      </c>
      <c r="M168" s="69" t="n">
        <v>2933584.34</v>
      </c>
      <c r="N168" s="69"/>
      <c r="O168" s="173" t="str">
        <f aca="false">CONCATENATE(E168,F168)</f>
        <v>212814102</v>
      </c>
      <c r="P168" s="164" t="n">
        <f aca="false">J168</f>
        <v>27160000</v>
      </c>
      <c r="Q168" s="164" t="n">
        <f aca="false">M168</f>
        <v>2933584.34</v>
      </c>
    </row>
    <row r="169" customFormat="false" ht="15" hidden="false" customHeight="false" outlineLevel="0" collapsed="false">
      <c r="A169" s="74" t="s">
        <v>65</v>
      </c>
      <c r="B169" s="74" t="str">
        <f aca="false">VLOOKUP(A169,PROGRAMAS!A:I,5,0)</f>
        <v>TEMÁTICO</v>
      </c>
      <c r="C169" s="62" t="s">
        <v>2920</v>
      </c>
      <c r="D169" s="74" t="s">
        <v>3916</v>
      </c>
      <c r="E169" s="74" t="s">
        <v>3917</v>
      </c>
      <c r="F169" s="174" t="s">
        <v>3158</v>
      </c>
      <c r="G169" s="74" t="s">
        <v>626</v>
      </c>
      <c r="H169" s="147" t="s">
        <v>672</v>
      </c>
      <c r="I169" s="147" t="s">
        <v>3182</v>
      </c>
      <c r="J169" s="69" t="n">
        <v>207478780</v>
      </c>
      <c r="K169" s="69" t="n">
        <v>296949014</v>
      </c>
      <c r="L169" s="70" t="n">
        <v>0.431225949950159</v>
      </c>
      <c r="M169" s="69" t="n">
        <v>147709782.59</v>
      </c>
      <c r="N169" s="69"/>
      <c r="O169" s="173" t="str">
        <f aca="false">CONCATENATE(E169,F169)</f>
        <v>213014102</v>
      </c>
      <c r="P169" s="164" t="n">
        <f aca="false">J169</f>
        <v>207478780</v>
      </c>
      <c r="Q169" s="164" t="n">
        <f aca="false">M169</f>
        <v>147709782.59</v>
      </c>
    </row>
    <row r="170" customFormat="false" ht="15" hidden="false" customHeight="false" outlineLevel="0" collapsed="false">
      <c r="A170" s="74" t="s">
        <v>65</v>
      </c>
      <c r="B170" s="74" t="str">
        <f aca="false">VLOOKUP(A170,PROGRAMAS!A:I,5,0)</f>
        <v>TEMÁTICO</v>
      </c>
      <c r="C170" s="62" t="s">
        <v>2920</v>
      </c>
      <c r="D170" s="74" t="s">
        <v>685</v>
      </c>
      <c r="E170" s="74" t="s">
        <v>688</v>
      </c>
      <c r="F170" s="174" t="s">
        <v>3158</v>
      </c>
      <c r="G170" s="74" t="s">
        <v>626</v>
      </c>
      <c r="H170" s="147" t="s">
        <v>686</v>
      </c>
      <c r="I170" s="147" t="s">
        <v>3176</v>
      </c>
      <c r="J170" s="69" t="n">
        <v>2920157</v>
      </c>
      <c r="K170" s="69" t="n">
        <v>2920157</v>
      </c>
      <c r="L170" s="70" t="n">
        <v>0</v>
      </c>
      <c r="M170" s="69" t="n">
        <v>267750</v>
      </c>
      <c r="N170" s="69"/>
      <c r="O170" s="173" t="str">
        <f aca="false">CONCATENATE(E170,F170)</f>
        <v>223914102</v>
      </c>
      <c r="P170" s="164" t="n">
        <f aca="false">J170</f>
        <v>2920157</v>
      </c>
      <c r="Q170" s="164" t="n">
        <f aca="false">M170</f>
        <v>267750</v>
      </c>
    </row>
    <row r="171" customFormat="false" ht="15" hidden="false" customHeight="false" outlineLevel="0" collapsed="false">
      <c r="A171" s="74" t="s">
        <v>65</v>
      </c>
      <c r="B171" s="74" t="str">
        <f aca="false">VLOOKUP(A171,PROGRAMAS!A:I,5,0)</f>
        <v>TEMÁTICO</v>
      </c>
      <c r="C171" s="62" t="s">
        <v>2920</v>
      </c>
      <c r="D171" s="74" t="s">
        <v>3918</v>
      </c>
      <c r="E171" s="74" t="s">
        <v>3919</v>
      </c>
      <c r="F171" s="174" t="s">
        <v>3158</v>
      </c>
      <c r="G171" s="74" t="s">
        <v>626</v>
      </c>
      <c r="H171" s="147" t="s">
        <v>707</v>
      </c>
      <c r="I171" s="147" t="s">
        <v>3172</v>
      </c>
      <c r="J171" s="69" t="n">
        <v>12695000</v>
      </c>
      <c r="K171" s="69" t="n">
        <v>9230000</v>
      </c>
      <c r="L171" s="70" t="n">
        <v>-0.272942103190232</v>
      </c>
      <c r="M171" s="69" t="n">
        <v>7900</v>
      </c>
      <c r="N171" s="69"/>
      <c r="O171" s="173" t="str">
        <f aca="false">CONCATENATE(E171,F171)</f>
        <v>231214102</v>
      </c>
      <c r="P171" s="164" t="n">
        <f aca="false">J171</f>
        <v>12695000</v>
      </c>
      <c r="Q171" s="164" t="n">
        <f aca="false">M171</f>
        <v>7900</v>
      </c>
    </row>
    <row r="172" customFormat="false" ht="15" hidden="false" customHeight="false" outlineLevel="0" collapsed="false">
      <c r="A172" s="74" t="s">
        <v>78</v>
      </c>
      <c r="B172" s="74" t="str">
        <f aca="false">VLOOKUP(A172,PROGRAMAS!A:I,5,0)</f>
        <v>TEMÁTICO</v>
      </c>
      <c r="C172" s="62" t="s">
        <v>2965</v>
      </c>
      <c r="D172" s="74" t="s">
        <v>719</v>
      </c>
      <c r="E172" s="74" t="s">
        <v>721</v>
      </c>
      <c r="F172" s="174" t="s">
        <v>3158</v>
      </c>
      <c r="G172" s="74" t="s">
        <v>626</v>
      </c>
      <c r="H172" s="147" t="s">
        <v>719</v>
      </c>
      <c r="I172" s="147" t="s">
        <v>3184</v>
      </c>
      <c r="J172" s="69" t="n">
        <v>2294000</v>
      </c>
      <c r="K172" s="69" t="n">
        <v>3594000</v>
      </c>
      <c r="L172" s="70" t="n">
        <v>0.566695727986051</v>
      </c>
      <c r="M172" s="69" t="n">
        <v>253373.57</v>
      </c>
      <c r="N172" s="69"/>
      <c r="O172" s="173" t="str">
        <f aca="false">CONCATENATE(E172,F172)</f>
        <v>223814102</v>
      </c>
      <c r="P172" s="164" t="n">
        <f aca="false">J172</f>
        <v>2294000</v>
      </c>
      <c r="Q172" s="164" t="n">
        <f aca="false">M172</f>
        <v>253373.57</v>
      </c>
    </row>
    <row r="173" customFormat="false" ht="15" hidden="false" customHeight="false" outlineLevel="0" collapsed="false">
      <c r="A173" s="74" t="s">
        <v>94</v>
      </c>
      <c r="B173" s="74" t="str">
        <f aca="false">VLOOKUP(A173,PROGRAMAS!A:I,5,0)</f>
        <v>GESTÃO</v>
      </c>
      <c r="C173" s="62" t="s">
        <v>2997</v>
      </c>
      <c r="D173" s="74" t="s">
        <v>255</v>
      </c>
      <c r="E173" s="74" t="s">
        <v>260</v>
      </c>
      <c r="F173" s="174" t="s">
        <v>3186</v>
      </c>
      <c r="G173" s="74" t="s">
        <v>727</v>
      </c>
      <c r="H173" s="147" t="s">
        <v>746</v>
      </c>
      <c r="I173" s="147" t="s">
        <v>3067</v>
      </c>
      <c r="J173" s="69" t="n">
        <v>25646932</v>
      </c>
      <c r="K173" s="69" t="n">
        <v>26179052</v>
      </c>
      <c r="L173" s="70" t="n">
        <v>0.0207479007625551</v>
      </c>
      <c r="M173" s="69" t="n">
        <v>14301368.16</v>
      </c>
      <c r="N173" s="69"/>
      <c r="O173" s="173" t="str">
        <f aca="false">CONCATENATE(E173,F173)</f>
        <v>200014201</v>
      </c>
      <c r="P173" s="164" t="n">
        <f aca="false">J173</f>
        <v>25646932</v>
      </c>
      <c r="Q173" s="164" t="n">
        <f aca="false">M173</f>
        <v>14301368.16</v>
      </c>
    </row>
    <row r="174" customFormat="false" ht="15" hidden="false" customHeight="false" outlineLevel="0" collapsed="false">
      <c r="A174" s="74" t="s">
        <v>94</v>
      </c>
      <c r="B174" s="74" t="str">
        <f aca="false">VLOOKUP(A174,PROGRAMAS!A:I,5,0)</f>
        <v>GESTÃO</v>
      </c>
      <c r="C174" s="62" t="s">
        <v>2997</v>
      </c>
      <c r="D174" s="74" t="s">
        <v>160</v>
      </c>
      <c r="E174" s="74" t="s">
        <v>3818</v>
      </c>
      <c r="F174" s="174" t="s">
        <v>3186</v>
      </c>
      <c r="G174" s="74" t="s">
        <v>727</v>
      </c>
      <c r="H174" s="147" t="s">
        <v>746</v>
      </c>
      <c r="I174" s="147" t="s">
        <v>3067</v>
      </c>
      <c r="J174" s="69" t="n">
        <v>143279278</v>
      </c>
      <c r="K174" s="69" t="n">
        <v>143279278</v>
      </c>
      <c r="L174" s="70" t="n">
        <v>0</v>
      </c>
      <c r="M174" s="69" t="n">
        <v>71692925.47</v>
      </c>
      <c r="N174" s="69"/>
      <c r="O174" s="173" t="str">
        <f aca="false">CONCATENATE(E174,F174)</f>
        <v>250014201</v>
      </c>
      <c r="P174" s="164" t="n">
        <f aca="false">J174</f>
        <v>143279278</v>
      </c>
      <c r="Q174" s="164" t="n">
        <f aca="false">M174</f>
        <v>71692925.47</v>
      </c>
    </row>
    <row r="175" customFormat="false" ht="15" hidden="false" customHeight="false" outlineLevel="0" collapsed="false">
      <c r="A175" s="74" t="s">
        <v>94</v>
      </c>
      <c r="B175" s="74" t="str">
        <f aca="false">VLOOKUP(A175,PROGRAMAS!A:I,5,0)</f>
        <v>GESTÃO</v>
      </c>
      <c r="C175" s="62" t="s">
        <v>2997</v>
      </c>
      <c r="D175" s="74" t="s">
        <v>751</v>
      </c>
      <c r="E175" s="74" t="s">
        <v>754</v>
      </c>
      <c r="F175" s="174" t="s">
        <v>3186</v>
      </c>
      <c r="G175" s="74" t="s">
        <v>727</v>
      </c>
      <c r="H175" s="147" t="s">
        <v>746</v>
      </c>
      <c r="I175" s="147" t="s">
        <v>3067</v>
      </c>
      <c r="J175" s="69" t="n">
        <v>67000</v>
      </c>
      <c r="K175" s="69" t="n">
        <v>67000</v>
      </c>
      <c r="L175" s="70" t="n">
        <v>0</v>
      </c>
      <c r="M175" s="69" t="n">
        <v>0</v>
      </c>
      <c r="N175" s="69"/>
      <c r="O175" s="173" t="str">
        <f aca="false">CONCATENATE(E175,F175)</f>
        <v>102914201</v>
      </c>
      <c r="P175" s="164" t="n">
        <f aca="false">J175</f>
        <v>67000</v>
      </c>
      <c r="Q175" s="164" t="n">
        <f aca="false">M175</f>
        <v>0</v>
      </c>
    </row>
    <row r="176" customFormat="false" ht="15" hidden="false" customHeight="false" outlineLevel="0" collapsed="false">
      <c r="A176" s="74" t="s">
        <v>63</v>
      </c>
      <c r="B176" s="74" t="str">
        <f aca="false">VLOOKUP(A176,PROGRAMAS!A:I,5,0)</f>
        <v>TEMÁTICO</v>
      </c>
      <c r="C176" s="62" t="s">
        <v>2914</v>
      </c>
      <c r="D176" s="74" t="s">
        <v>3920</v>
      </c>
      <c r="E176" s="74" t="s">
        <v>3921</v>
      </c>
      <c r="F176" s="174" t="s">
        <v>3186</v>
      </c>
      <c r="G176" s="74" t="s">
        <v>727</v>
      </c>
      <c r="H176" s="147" t="s">
        <v>728</v>
      </c>
      <c r="I176" s="147" t="s">
        <v>3194</v>
      </c>
      <c r="J176" s="69" t="n">
        <v>12394197</v>
      </c>
      <c r="K176" s="69" t="n">
        <v>18306260</v>
      </c>
      <c r="L176" s="70" t="n">
        <v>0.477002503671678</v>
      </c>
      <c r="M176" s="69" t="n">
        <v>792810.33</v>
      </c>
      <c r="N176" s="69"/>
      <c r="O176" s="173" t="str">
        <f aca="false">CONCATENATE(E176,F176)</f>
        <v>103014201</v>
      </c>
      <c r="P176" s="164" t="n">
        <f aca="false">J176</f>
        <v>12394197</v>
      </c>
      <c r="Q176" s="164" t="n">
        <f aca="false">M176</f>
        <v>792810.33</v>
      </c>
    </row>
    <row r="177" customFormat="false" ht="15" hidden="false" customHeight="false" outlineLevel="0" collapsed="false">
      <c r="A177" s="74" t="s">
        <v>63</v>
      </c>
      <c r="B177" s="74" t="str">
        <f aca="false">VLOOKUP(A177,PROGRAMAS!A:I,5,0)</f>
        <v>TEMÁTICO</v>
      </c>
      <c r="C177" s="62" t="s">
        <v>2914</v>
      </c>
      <c r="D177" s="74" t="s">
        <v>726</v>
      </c>
      <c r="E177" s="74" t="s">
        <v>730</v>
      </c>
      <c r="F177" s="174" t="s">
        <v>3186</v>
      </c>
      <c r="G177" s="74" t="s">
        <v>727</v>
      </c>
      <c r="H177" s="147" t="s">
        <v>728</v>
      </c>
      <c r="I177" s="147" t="s">
        <v>3194</v>
      </c>
      <c r="J177" s="69" t="n">
        <v>31667366</v>
      </c>
      <c r="K177" s="69" t="n">
        <v>2217366</v>
      </c>
      <c r="L177" s="70" t="n">
        <v>-0.929979462137773</v>
      </c>
      <c r="M177" s="69" t="n">
        <v>1300908.99</v>
      </c>
      <c r="N177" s="69"/>
      <c r="O177" s="173" t="str">
        <f aca="false">CONCATENATE(E177,F177)</f>
        <v>103114201</v>
      </c>
      <c r="P177" s="164" t="n">
        <f aca="false">J177</f>
        <v>31667366</v>
      </c>
      <c r="Q177" s="164" t="n">
        <f aca="false">M177</f>
        <v>1300908.99</v>
      </c>
    </row>
    <row r="178" customFormat="false" ht="15" hidden="false" customHeight="false" outlineLevel="0" collapsed="false">
      <c r="A178" s="74" t="s">
        <v>63</v>
      </c>
      <c r="B178" s="74" t="str">
        <f aca="false">VLOOKUP(A178,PROGRAMAS!A:I,5,0)</f>
        <v>TEMÁTICO</v>
      </c>
      <c r="C178" s="62" t="s">
        <v>2914</v>
      </c>
      <c r="D178" s="74" t="s">
        <v>3922</v>
      </c>
      <c r="E178" s="74" t="s">
        <v>3923</v>
      </c>
      <c r="F178" s="174" t="s">
        <v>3186</v>
      </c>
      <c r="G178" s="74" t="s">
        <v>727</v>
      </c>
      <c r="H178" s="147" t="s">
        <v>739</v>
      </c>
      <c r="I178" s="147" t="s">
        <v>3192</v>
      </c>
      <c r="J178" s="69" t="n">
        <v>55000</v>
      </c>
      <c r="K178" s="69" t="n">
        <v>55000</v>
      </c>
      <c r="L178" s="70" t="n">
        <v>0</v>
      </c>
      <c r="M178" s="69" t="n">
        <v>0</v>
      </c>
      <c r="N178" s="69"/>
      <c r="O178" s="173" t="str">
        <f aca="false">CONCATENATE(E178,F178)</f>
        <v>202514201</v>
      </c>
      <c r="P178" s="164" t="n">
        <f aca="false">J178</f>
        <v>55000</v>
      </c>
      <c r="Q178" s="164" t="n">
        <f aca="false">M178</f>
        <v>0</v>
      </c>
    </row>
    <row r="179" customFormat="false" ht="15" hidden="false" customHeight="false" outlineLevel="0" collapsed="false">
      <c r="A179" s="74" t="s">
        <v>63</v>
      </c>
      <c r="B179" s="74" t="str">
        <f aca="false">VLOOKUP(A179,PROGRAMAS!A:I,5,0)</f>
        <v>TEMÁTICO</v>
      </c>
      <c r="C179" s="62" t="s">
        <v>2914</v>
      </c>
      <c r="D179" s="74" t="s">
        <v>3924</v>
      </c>
      <c r="E179" s="74" t="s">
        <v>3925</v>
      </c>
      <c r="F179" s="174" t="s">
        <v>3186</v>
      </c>
      <c r="G179" s="74" t="s">
        <v>727</v>
      </c>
      <c r="H179" s="147" t="s">
        <v>736</v>
      </c>
      <c r="I179" s="147" t="s">
        <v>3188</v>
      </c>
      <c r="J179" s="69" t="n">
        <v>507000</v>
      </c>
      <c r="K179" s="69" t="n">
        <v>2407000</v>
      </c>
      <c r="L179" s="70" t="n">
        <v>3.74753451676529</v>
      </c>
      <c r="M179" s="69" t="n">
        <v>253600</v>
      </c>
      <c r="N179" s="69"/>
      <c r="O179" s="173" t="str">
        <f aca="false">CONCATENATE(E179,F179)</f>
        <v>202714201</v>
      </c>
      <c r="P179" s="164" t="n">
        <f aca="false">J179</f>
        <v>507000</v>
      </c>
      <c r="Q179" s="164" t="n">
        <f aca="false">M179</f>
        <v>253600</v>
      </c>
    </row>
    <row r="180" customFormat="false" ht="15" hidden="false" customHeight="false" outlineLevel="0" collapsed="false">
      <c r="A180" s="74" t="s">
        <v>63</v>
      </c>
      <c r="B180" s="74" t="str">
        <f aca="false">VLOOKUP(A180,PROGRAMAS!A:I,5,0)</f>
        <v>TEMÁTICO</v>
      </c>
      <c r="C180" s="62" t="s">
        <v>2914</v>
      </c>
      <c r="D180" s="74" t="s">
        <v>731</v>
      </c>
      <c r="E180" s="74" t="s">
        <v>734</v>
      </c>
      <c r="F180" s="174" t="s">
        <v>3186</v>
      </c>
      <c r="G180" s="74" t="s">
        <v>727</v>
      </c>
      <c r="H180" s="147" t="s">
        <v>732</v>
      </c>
      <c r="I180" s="147" t="s">
        <v>3190</v>
      </c>
      <c r="J180" s="69" t="n">
        <v>10454589</v>
      </c>
      <c r="K180" s="69" t="n">
        <v>7871109</v>
      </c>
      <c r="L180" s="70" t="n">
        <v>-0.247114448975469</v>
      </c>
      <c r="M180" s="69" t="n">
        <v>4433036.63</v>
      </c>
      <c r="N180" s="69"/>
      <c r="O180" s="173" t="str">
        <f aca="false">CONCATENATE(E180,F180)</f>
        <v>202814201</v>
      </c>
      <c r="P180" s="164" t="n">
        <f aca="false">J180</f>
        <v>10454589</v>
      </c>
      <c r="Q180" s="164" t="n">
        <f aca="false">M180</f>
        <v>4433036.63</v>
      </c>
    </row>
    <row r="181" customFormat="false" ht="15" hidden="false" customHeight="false" outlineLevel="0" collapsed="false">
      <c r="A181" s="74" t="s">
        <v>63</v>
      </c>
      <c r="B181" s="74" t="str">
        <f aca="false">VLOOKUP(A181,PROGRAMAS!A:I,5,0)</f>
        <v>TEMÁTICO</v>
      </c>
      <c r="C181" s="62" t="s">
        <v>2914</v>
      </c>
      <c r="D181" s="74" t="s">
        <v>3926</v>
      </c>
      <c r="E181" s="74" t="s">
        <v>3927</v>
      </c>
      <c r="F181" s="174" t="s">
        <v>3186</v>
      </c>
      <c r="G181" s="74" t="s">
        <v>727</v>
      </c>
      <c r="H181" s="147" t="s">
        <v>739</v>
      </c>
      <c r="I181" s="147" t="s">
        <v>3192</v>
      </c>
      <c r="J181" s="69" t="n">
        <v>4927400</v>
      </c>
      <c r="K181" s="69" t="n">
        <v>7507400</v>
      </c>
      <c r="L181" s="70" t="n">
        <v>0.523602711369079</v>
      </c>
      <c r="M181" s="69" t="n">
        <v>3498576.73</v>
      </c>
      <c r="N181" s="69"/>
      <c r="O181" s="173" t="str">
        <f aca="false">CONCATENATE(E181,F181)</f>
        <v>202914201</v>
      </c>
      <c r="P181" s="164" t="n">
        <f aca="false">J181</f>
        <v>4927400</v>
      </c>
      <c r="Q181" s="164" t="n">
        <f aca="false">M181</f>
        <v>3498576.73</v>
      </c>
    </row>
    <row r="182" customFormat="false" ht="15" hidden="false" customHeight="false" outlineLevel="0" collapsed="false">
      <c r="A182" s="74" t="s">
        <v>63</v>
      </c>
      <c r="B182" s="74" t="str">
        <f aca="false">VLOOKUP(A182,PROGRAMAS!A:I,5,0)</f>
        <v>TEMÁTICO</v>
      </c>
      <c r="C182" s="62" t="s">
        <v>2914</v>
      </c>
      <c r="D182" s="74" t="s">
        <v>3928</v>
      </c>
      <c r="E182" s="74" t="s">
        <v>3929</v>
      </c>
      <c r="F182" s="174" t="s">
        <v>3186</v>
      </c>
      <c r="G182" s="74" t="s">
        <v>727</v>
      </c>
      <c r="H182" s="147" t="s">
        <v>736</v>
      </c>
      <c r="I182" s="147" t="s">
        <v>3188</v>
      </c>
      <c r="J182" s="69" t="n">
        <v>1619165</v>
      </c>
      <c r="K182" s="69" t="n">
        <v>4519165</v>
      </c>
      <c r="L182" s="70" t="n">
        <v>1.79104661970831</v>
      </c>
      <c r="M182" s="69" t="n">
        <v>1320679.04</v>
      </c>
      <c r="N182" s="69"/>
      <c r="O182" s="173" t="str">
        <f aca="false">CONCATENATE(E182,F182)</f>
        <v>203114201</v>
      </c>
      <c r="P182" s="164" t="n">
        <f aca="false">J182</f>
        <v>1619165</v>
      </c>
      <c r="Q182" s="164" t="n">
        <f aca="false">M182</f>
        <v>1320679.04</v>
      </c>
    </row>
    <row r="183" customFormat="false" ht="15" hidden="false" customHeight="false" outlineLevel="0" collapsed="false">
      <c r="A183" s="74" t="s">
        <v>63</v>
      </c>
      <c r="B183" s="74" t="str">
        <f aca="false">VLOOKUP(A183,PROGRAMAS!A:I,5,0)</f>
        <v>TEMÁTICO</v>
      </c>
      <c r="C183" s="62" t="s">
        <v>2914</v>
      </c>
      <c r="D183" s="74" t="s">
        <v>3930</v>
      </c>
      <c r="E183" s="74" t="s">
        <v>3931</v>
      </c>
      <c r="F183" s="174" t="s">
        <v>3186</v>
      </c>
      <c r="G183" s="74" t="s">
        <v>727</v>
      </c>
      <c r="H183" s="147" t="s">
        <v>736</v>
      </c>
      <c r="I183" s="147" t="s">
        <v>3188</v>
      </c>
      <c r="J183" s="69" t="n">
        <v>2167933</v>
      </c>
      <c r="K183" s="69" t="n">
        <v>7667933</v>
      </c>
      <c r="L183" s="70" t="n">
        <v>2.53697877194544</v>
      </c>
      <c r="M183" s="69" t="n">
        <v>1580006.43</v>
      </c>
      <c r="N183" s="69"/>
      <c r="O183" s="173" t="str">
        <f aca="false">CONCATENATE(E183,F183)</f>
        <v>205014201</v>
      </c>
      <c r="P183" s="164" t="n">
        <f aca="false">J183</f>
        <v>2167933</v>
      </c>
      <c r="Q183" s="164" t="n">
        <f aca="false">M183</f>
        <v>1580006.43</v>
      </c>
    </row>
    <row r="184" customFormat="false" ht="15" hidden="false" customHeight="false" outlineLevel="0" collapsed="false">
      <c r="A184" s="74" t="s">
        <v>63</v>
      </c>
      <c r="B184" s="74" t="str">
        <f aca="false">VLOOKUP(A184,PROGRAMAS!A:I,5,0)</f>
        <v>TEMÁTICO</v>
      </c>
      <c r="C184" s="62" t="s">
        <v>2914</v>
      </c>
      <c r="D184" s="74" t="s">
        <v>3932</v>
      </c>
      <c r="E184" s="74" t="s">
        <v>3933</v>
      </c>
      <c r="F184" s="174" t="s">
        <v>3186</v>
      </c>
      <c r="G184" s="74" t="s">
        <v>727</v>
      </c>
      <c r="H184" s="147" t="s">
        <v>736</v>
      </c>
      <c r="I184" s="147" t="s">
        <v>3188</v>
      </c>
      <c r="J184" s="69" t="n">
        <v>440402</v>
      </c>
      <c r="K184" s="69" t="n">
        <v>2398402</v>
      </c>
      <c r="L184" s="70" t="n">
        <v>4.44593802934592</v>
      </c>
      <c r="M184" s="69" t="n">
        <v>950021.02</v>
      </c>
      <c r="N184" s="69"/>
      <c r="O184" s="173" t="str">
        <f aca="false">CONCATENATE(E184,F184)</f>
        <v>230614201</v>
      </c>
      <c r="P184" s="164" t="n">
        <f aca="false">J184</f>
        <v>440402</v>
      </c>
      <c r="Q184" s="164" t="n">
        <f aca="false">M184</f>
        <v>950021.02</v>
      </c>
    </row>
    <row r="185" customFormat="false" ht="15" hidden="false" customHeight="false" outlineLevel="0" collapsed="false">
      <c r="A185" s="74" t="s">
        <v>68</v>
      </c>
      <c r="B185" s="74" t="str">
        <f aca="false">VLOOKUP(A185,PROGRAMAS!A:I,5,0)</f>
        <v>TEMÁTICO</v>
      </c>
      <c r="C185" s="62" t="s">
        <v>2934</v>
      </c>
      <c r="D185" s="74" t="s">
        <v>742</v>
      </c>
      <c r="E185" s="74" t="s">
        <v>745</v>
      </c>
      <c r="F185" s="174" t="s">
        <v>3186</v>
      </c>
      <c r="G185" s="74" t="s">
        <v>727</v>
      </c>
      <c r="H185" s="147" t="s">
        <v>743</v>
      </c>
      <c r="I185" s="147" t="s">
        <v>3196</v>
      </c>
      <c r="J185" s="69" t="n">
        <v>55000</v>
      </c>
      <c r="K185" s="69" t="n">
        <v>55000</v>
      </c>
      <c r="L185" s="70" t="n">
        <v>0</v>
      </c>
      <c r="M185" s="69" t="n">
        <v>0</v>
      </c>
      <c r="N185" s="69"/>
      <c r="O185" s="173" t="str">
        <f aca="false">CONCATENATE(E185,F185)</f>
        <v>202314201</v>
      </c>
      <c r="P185" s="164" t="n">
        <f aca="false">J185</f>
        <v>55000</v>
      </c>
      <c r="Q185" s="164" t="n">
        <f aca="false">M185</f>
        <v>0</v>
      </c>
    </row>
    <row r="186" customFormat="false" ht="15" hidden="false" customHeight="false" outlineLevel="0" collapsed="false">
      <c r="A186" s="74" t="s">
        <v>94</v>
      </c>
      <c r="B186" s="74" t="str">
        <f aca="false">VLOOKUP(A186,PROGRAMAS!A:I,5,0)</f>
        <v>GESTÃO</v>
      </c>
      <c r="C186" s="62" t="s">
        <v>2997</v>
      </c>
      <c r="D186" s="74" t="s">
        <v>255</v>
      </c>
      <c r="E186" s="74" t="s">
        <v>260</v>
      </c>
      <c r="F186" s="174" t="s">
        <v>3197</v>
      </c>
      <c r="G186" s="74" t="s">
        <v>756</v>
      </c>
      <c r="H186" s="147" t="s">
        <v>838</v>
      </c>
      <c r="I186" s="147" t="s">
        <v>3069</v>
      </c>
      <c r="J186" s="69" t="n">
        <v>3956628</v>
      </c>
      <c r="K186" s="69" t="n">
        <v>4099628</v>
      </c>
      <c r="L186" s="70" t="n">
        <v>0.036141886475049</v>
      </c>
      <c r="M186" s="69" t="n">
        <v>1601006.47</v>
      </c>
      <c r="N186" s="69"/>
      <c r="O186" s="173" t="str">
        <f aca="false">CONCATENATE(E186,F186)</f>
        <v>200014203</v>
      </c>
      <c r="P186" s="164" t="n">
        <f aca="false">J186</f>
        <v>3956628</v>
      </c>
      <c r="Q186" s="164" t="n">
        <f aca="false">M186</f>
        <v>1601006.47</v>
      </c>
    </row>
    <row r="187" customFormat="false" ht="15" hidden="false" customHeight="false" outlineLevel="0" collapsed="false">
      <c r="A187" s="74" t="s">
        <v>94</v>
      </c>
      <c r="B187" s="74" t="str">
        <f aca="false">VLOOKUP(A187,PROGRAMAS!A:I,5,0)</f>
        <v>GESTÃO</v>
      </c>
      <c r="C187" s="62" t="s">
        <v>2997</v>
      </c>
      <c r="D187" s="74" t="s">
        <v>160</v>
      </c>
      <c r="E187" s="74" t="s">
        <v>3818</v>
      </c>
      <c r="F187" s="174" t="s">
        <v>3197</v>
      </c>
      <c r="G187" s="74" t="s">
        <v>756</v>
      </c>
      <c r="H187" s="147" t="s">
        <v>838</v>
      </c>
      <c r="I187" s="147" t="s">
        <v>3069</v>
      </c>
      <c r="J187" s="69" t="n">
        <v>5100000</v>
      </c>
      <c r="K187" s="69" t="n">
        <v>5100000</v>
      </c>
      <c r="L187" s="70" t="n">
        <v>0</v>
      </c>
      <c r="M187" s="69" t="n">
        <v>1652664.78</v>
      </c>
      <c r="N187" s="69"/>
      <c r="O187" s="173" t="str">
        <f aca="false">CONCATENATE(E187,F187)</f>
        <v>250014203</v>
      </c>
      <c r="P187" s="164" t="n">
        <f aca="false">J187</f>
        <v>5100000</v>
      </c>
      <c r="Q187" s="164" t="n">
        <f aca="false">M187</f>
        <v>1652664.78</v>
      </c>
    </row>
    <row r="188" customFormat="false" ht="15" hidden="false" customHeight="false" outlineLevel="0" collapsed="false">
      <c r="A188" s="74" t="s">
        <v>66</v>
      </c>
      <c r="B188" s="74" t="str">
        <f aca="false">VLOOKUP(A188,PROGRAMAS!A:I,5,0)</f>
        <v>TEMÁTICO</v>
      </c>
      <c r="C188" s="62" t="s">
        <v>2923</v>
      </c>
      <c r="D188" s="74" t="s">
        <v>780</v>
      </c>
      <c r="E188" s="74" t="s">
        <v>783</v>
      </c>
      <c r="F188" s="174" t="s">
        <v>3197</v>
      </c>
      <c r="G188" s="74" t="s">
        <v>756</v>
      </c>
      <c r="H188" s="147" t="s">
        <v>761</v>
      </c>
      <c r="I188" s="147" t="s">
        <v>3200</v>
      </c>
      <c r="J188" s="69" t="n">
        <v>2619000</v>
      </c>
      <c r="K188" s="69" t="n">
        <v>2692000</v>
      </c>
      <c r="L188" s="70" t="n">
        <v>0.0278732340588011</v>
      </c>
      <c r="M188" s="69" t="n">
        <v>436534.85</v>
      </c>
      <c r="N188" s="69"/>
      <c r="O188" s="173" t="str">
        <f aca="false">CONCATENATE(E188,F188)</f>
        <v>111814203</v>
      </c>
      <c r="P188" s="164" t="n">
        <f aca="false">J188</f>
        <v>2619000</v>
      </c>
      <c r="Q188" s="164" t="n">
        <f aca="false">M188</f>
        <v>436534.85</v>
      </c>
    </row>
    <row r="189" customFormat="false" ht="15" hidden="false" customHeight="false" outlineLevel="0" collapsed="false">
      <c r="A189" s="74" t="s">
        <v>66</v>
      </c>
      <c r="B189" s="74" t="str">
        <f aca="false">VLOOKUP(A189,PROGRAMAS!A:I,5,0)</f>
        <v>TEMÁTICO</v>
      </c>
      <c r="C189" s="62" t="s">
        <v>2923</v>
      </c>
      <c r="D189" s="74" t="s">
        <v>784</v>
      </c>
      <c r="E189" s="74" t="s">
        <v>787</v>
      </c>
      <c r="F189" s="174" t="s">
        <v>3197</v>
      </c>
      <c r="G189" s="74" t="s">
        <v>756</v>
      </c>
      <c r="H189" s="147" t="s">
        <v>761</v>
      </c>
      <c r="I189" s="147" t="s">
        <v>3200</v>
      </c>
      <c r="J189" s="69" t="n">
        <v>2615000</v>
      </c>
      <c r="K189" s="69" t="n">
        <v>2453308</v>
      </c>
      <c r="L189" s="70" t="n">
        <v>-0.0618325047801147</v>
      </c>
      <c r="M189" s="69" t="n">
        <v>819606.98</v>
      </c>
      <c r="N189" s="69"/>
      <c r="O189" s="173" t="str">
        <f aca="false">CONCATENATE(E189,F189)</f>
        <v>111914203</v>
      </c>
      <c r="P189" s="164" t="n">
        <f aca="false">J189</f>
        <v>2615000</v>
      </c>
      <c r="Q189" s="164" t="n">
        <f aca="false">M189</f>
        <v>819606.98</v>
      </c>
    </row>
    <row r="190" customFormat="false" ht="15" hidden="false" customHeight="false" outlineLevel="0" collapsed="false">
      <c r="A190" s="74" t="s">
        <v>66</v>
      </c>
      <c r="B190" s="74" t="str">
        <f aca="false">VLOOKUP(A190,PROGRAMAS!A:I,5,0)</f>
        <v>TEMÁTICO</v>
      </c>
      <c r="C190" s="62" t="s">
        <v>2923</v>
      </c>
      <c r="D190" s="74" t="s">
        <v>789</v>
      </c>
      <c r="E190" s="74" t="s">
        <v>792</v>
      </c>
      <c r="F190" s="174" t="s">
        <v>3197</v>
      </c>
      <c r="G190" s="74" t="s">
        <v>756</v>
      </c>
      <c r="H190" s="147" t="s">
        <v>761</v>
      </c>
      <c r="I190" s="147" t="s">
        <v>3200</v>
      </c>
      <c r="J190" s="69" t="n">
        <v>588379</v>
      </c>
      <c r="K190" s="69" t="n">
        <v>188379</v>
      </c>
      <c r="L190" s="70" t="n">
        <v>-0.679833916574181</v>
      </c>
      <c r="M190" s="69" t="n">
        <v>0</v>
      </c>
      <c r="N190" s="69"/>
      <c r="O190" s="173" t="str">
        <f aca="false">CONCATENATE(E190,F190)</f>
        <v>112014203</v>
      </c>
      <c r="P190" s="164" t="n">
        <f aca="false">J190</f>
        <v>588379</v>
      </c>
      <c r="Q190" s="164" t="n">
        <f aca="false">M190</f>
        <v>0</v>
      </c>
    </row>
    <row r="191" customFormat="false" ht="15" hidden="false" customHeight="false" outlineLevel="0" collapsed="false">
      <c r="A191" s="74" t="s">
        <v>66</v>
      </c>
      <c r="B191" s="74" t="str">
        <f aca="false">VLOOKUP(A191,PROGRAMAS!A:I,5,0)</f>
        <v>TEMÁTICO</v>
      </c>
      <c r="C191" s="62" t="s">
        <v>2923</v>
      </c>
      <c r="D191" s="74" t="s">
        <v>760</v>
      </c>
      <c r="E191" s="74" t="s">
        <v>763</v>
      </c>
      <c r="F191" s="174" t="s">
        <v>3197</v>
      </c>
      <c r="G191" s="74" t="s">
        <v>756</v>
      </c>
      <c r="H191" s="147" t="s">
        <v>761</v>
      </c>
      <c r="I191" s="147" t="s">
        <v>3200</v>
      </c>
      <c r="J191" s="69" t="n">
        <v>289108</v>
      </c>
      <c r="K191" s="69" t="n">
        <v>144554</v>
      </c>
      <c r="L191" s="70" t="n">
        <v>-0.5</v>
      </c>
      <c r="M191" s="69" t="n">
        <v>0</v>
      </c>
      <c r="N191" s="69"/>
      <c r="O191" s="173" t="str">
        <f aca="false">CONCATENATE(E191,F191)</f>
        <v>112314203</v>
      </c>
      <c r="P191" s="164" t="n">
        <f aca="false">J191</f>
        <v>289108</v>
      </c>
      <c r="Q191" s="164" t="n">
        <f aca="false">M191</f>
        <v>0</v>
      </c>
    </row>
    <row r="192" customFormat="false" ht="15" hidden="false" customHeight="false" outlineLevel="0" collapsed="false">
      <c r="A192" s="74" t="s">
        <v>66</v>
      </c>
      <c r="B192" s="74" t="str">
        <f aca="false">VLOOKUP(A192,PROGRAMAS!A:I,5,0)</f>
        <v>TEMÁTICO</v>
      </c>
      <c r="C192" s="62" t="s">
        <v>2923</v>
      </c>
      <c r="D192" s="74" t="s">
        <v>769</v>
      </c>
      <c r="E192" s="74" t="s">
        <v>771</v>
      </c>
      <c r="F192" s="174" t="s">
        <v>3197</v>
      </c>
      <c r="G192" s="74" t="s">
        <v>756</v>
      </c>
      <c r="H192" s="147" t="s">
        <v>761</v>
      </c>
      <c r="I192" s="147" t="s">
        <v>3200</v>
      </c>
      <c r="J192" s="69" t="n">
        <v>522091</v>
      </c>
      <c r="K192" s="69" t="n">
        <v>522091</v>
      </c>
      <c r="L192" s="70" t="n">
        <v>0</v>
      </c>
      <c r="M192" s="69" t="n">
        <v>0</v>
      </c>
      <c r="N192" s="69"/>
      <c r="O192" s="173" t="str">
        <f aca="false">CONCATENATE(E192,F192)</f>
        <v>118214203</v>
      </c>
      <c r="P192" s="164" t="n">
        <f aca="false">J192</f>
        <v>522091</v>
      </c>
      <c r="Q192" s="164" t="n">
        <f aca="false">M192</f>
        <v>0</v>
      </c>
    </row>
    <row r="193" customFormat="false" ht="15" hidden="false" customHeight="false" outlineLevel="0" collapsed="false">
      <c r="A193" s="74" t="s">
        <v>66</v>
      </c>
      <c r="B193" s="74" t="str">
        <f aca="false">VLOOKUP(A193,PROGRAMAS!A:I,5,0)</f>
        <v>TEMÁTICO</v>
      </c>
      <c r="C193" s="62" t="s">
        <v>2923</v>
      </c>
      <c r="D193" s="74" t="s">
        <v>776</v>
      </c>
      <c r="E193" s="74" t="s">
        <v>778</v>
      </c>
      <c r="F193" s="174" t="s">
        <v>3197</v>
      </c>
      <c r="G193" s="74" t="s">
        <v>756</v>
      </c>
      <c r="H193" s="147" t="s">
        <v>761</v>
      </c>
      <c r="I193" s="147" t="s">
        <v>3200</v>
      </c>
      <c r="J193" s="69" t="n">
        <v>240000</v>
      </c>
      <c r="K193" s="69" t="n">
        <v>340000</v>
      </c>
      <c r="L193" s="70" t="n">
        <v>0.416666666666667</v>
      </c>
      <c r="M193" s="69" t="n">
        <v>171059.47</v>
      </c>
      <c r="N193" s="69"/>
      <c r="O193" s="173" t="str">
        <f aca="false">CONCATENATE(E193,F193)</f>
        <v>121114203</v>
      </c>
      <c r="P193" s="164" t="n">
        <f aca="false">J193</f>
        <v>240000</v>
      </c>
      <c r="Q193" s="164" t="n">
        <f aca="false">M193</f>
        <v>171059.47</v>
      </c>
    </row>
    <row r="194" customFormat="false" ht="15" hidden="false" customHeight="false" outlineLevel="0" collapsed="false">
      <c r="A194" s="74" t="s">
        <v>66</v>
      </c>
      <c r="B194" s="74" t="str">
        <f aca="false">VLOOKUP(A194,PROGRAMAS!A:I,5,0)</f>
        <v>TEMÁTICO</v>
      </c>
      <c r="C194" s="62" t="s">
        <v>2923</v>
      </c>
      <c r="D194" s="74" t="s">
        <v>764</v>
      </c>
      <c r="E194" s="74" t="s">
        <v>768</v>
      </c>
      <c r="F194" s="174" t="s">
        <v>3197</v>
      </c>
      <c r="G194" s="74" t="s">
        <v>756</v>
      </c>
      <c r="H194" s="147" t="s">
        <v>765</v>
      </c>
      <c r="I194" s="147" t="s">
        <v>3199</v>
      </c>
      <c r="J194" s="69" t="n">
        <v>115000</v>
      </c>
      <c r="K194" s="69" t="n">
        <v>65000</v>
      </c>
      <c r="L194" s="70" t="n">
        <v>-0.434782608695652</v>
      </c>
      <c r="M194" s="69" t="n">
        <v>0</v>
      </c>
      <c r="N194" s="69"/>
      <c r="O194" s="173" t="str">
        <f aca="false">CONCATENATE(E194,F194)</f>
        <v>212914203</v>
      </c>
      <c r="P194" s="164" t="n">
        <f aca="false">J194</f>
        <v>115000</v>
      </c>
      <c r="Q194" s="164" t="n">
        <f aca="false">M194</f>
        <v>0</v>
      </c>
    </row>
    <row r="195" customFormat="false" ht="15" hidden="false" customHeight="false" outlineLevel="0" collapsed="false">
      <c r="A195" s="74" t="s">
        <v>66</v>
      </c>
      <c r="B195" s="74" t="str">
        <f aca="false">VLOOKUP(A195,PROGRAMAS!A:I,5,0)</f>
        <v>TEMÁTICO</v>
      </c>
      <c r="C195" s="62" t="s">
        <v>2923</v>
      </c>
      <c r="D195" s="74" t="s">
        <v>3934</v>
      </c>
      <c r="E195" s="74" t="s">
        <v>3935</v>
      </c>
      <c r="F195" s="174" t="s">
        <v>3197</v>
      </c>
      <c r="G195" s="74" t="s">
        <v>756</v>
      </c>
      <c r="H195" s="147" t="s">
        <v>821</v>
      </c>
      <c r="I195" s="147" t="s">
        <v>3201</v>
      </c>
      <c r="J195" s="69" t="n">
        <v>2082909</v>
      </c>
      <c r="K195" s="69" t="n">
        <v>3017049</v>
      </c>
      <c r="L195" s="70" t="n">
        <v>0.448478546110272</v>
      </c>
      <c r="M195" s="69" t="n">
        <v>1209036.16</v>
      </c>
      <c r="N195" s="69"/>
      <c r="O195" s="173" t="str">
        <f aca="false">CONCATENATE(E195,F195)</f>
        <v>213314203</v>
      </c>
      <c r="P195" s="164" t="n">
        <f aca="false">J195</f>
        <v>2082909</v>
      </c>
      <c r="Q195" s="164" t="n">
        <f aca="false">M195</f>
        <v>1209036.16</v>
      </c>
    </row>
    <row r="196" customFormat="false" ht="15" hidden="false" customHeight="false" outlineLevel="0" collapsed="false">
      <c r="A196" s="74" t="s">
        <v>66</v>
      </c>
      <c r="B196" s="74" t="str">
        <f aca="false">VLOOKUP(A196,PROGRAMAS!A:I,5,0)</f>
        <v>TEMÁTICO</v>
      </c>
      <c r="C196" s="62" t="s">
        <v>2923</v>
      </c>
      <c r="D196" s="74" t="s">
        <v>3936</v>
      </c>
      <c r="E196" s="74" t="s">
        <v>3937</v>
      </c>
      <c r="F196" s="174" t="s">
        <v>3197</v>
      </c>
      <c r="G196" s="74" t="s">
        <v>756</v>
      </c>
      <c r="H196" s="147" t="s">
        <v>765</v>
      </c>
      <c r="I196" s="147" t="s">
        <v>3199</v>
      </c>
      <c r="J196" s="69" t="n">
        <v>30000</v>
      </c>
      <c r="K196" s="69" t="n">
        <v>10000</v>
      </c>
      <c r="L196" s="70" t="n">
        <v>-0.666666666666667</v>
      </c>
      <c r="M196" s="69" t="n">
        <v>0</v>
      </c>
      <c r="N196" s="69"/>
      <c r="O196" s="173" t="str">
        <f aca="false">CONCATENATE(E196,F196)</f>
        <v>216514203</v>
      </c>
      <c r="P196" s="164" t="n">
        <f aca="false">J196</f>
        <v>30000</v>
      </c>
      <c r="Q196" s="164" t="n">
        <f aca="false">M196</f>
        <v>0</v>
      </c>
    </row>
    <row r="197" customFormat="false" ht="15" hidden="false" customHeight="false" outlineLevel="0" collapsed="false">
      <c r="A197" s="74" t="s">
        <v>66</v>
      </c>
      <c r="B197" s="74" t="str">
        <f aca="false">VLOOKUP(A197,PROGRAMAS!A:I,5,0)</f>
        <v>TEMÁTICO</v>
      </c>
      <c r="C197" s="62" t="s">
        <v>2923</v>
      </c>
      <c r="D197" s="74" t="s">
        <v>797</v>
      </c>
      <c r="E197" s="74" t="s">
        <v>799</v>
      </c>
      <c r="F197" s="174" t="s">
        <v>3197</v>
      </c>
      <c r="G197" s="74" t="s">
        <v>756</v>
      </c>
      <c r="H197" s="147" t="s">
        <v>765</v>
      </c>
      <c r="I197" s="147" t="s">
        <v>3199</v>
      </c>
      <c r="J197" s="69" t="n">
        <v>25000</v>
      </c>
      <c r="K197" s="69" t="n">
        <v>10000</v>
      </c>
      <c r="L197" s="70" t="n">
        <v>-0.6</v>
      </c>
      <c r="M197" s="69" t="n">
        <v>0</v>
      </c>
      <c r="N197" s="69"/>
      <c r="O197" s="173" t="str">
        <f aca="false">CONCATENATE(E197,F197)</f>
        <v>216714203</v>
      </c>
      <c r="P197" s="164" t="n">
        <f aca="false">J197</f>
        <v>25000</v>
      </c>
      <c r="Q197" s="164" t="n">
        <f aca="false">M197</f>
        <v>0</v>
      </c>
    </row>
    <row r="198" customFormat="false" ht="15" hidden="false" customHeight="false" outlineLevel="0" collapsed="false">
      <c r="A198" s="74" t="s">
        <v>66</v>
      </c>
      <c r="B198" s="74" t="str">
        <f aca="false">VLOOKUP(A198,PROGRAMAS!A:I,5,0)</f>
        <v>TEMÁTICO</v>
      </c>
      <c r="C198" s="62" t="s">
        <v>2923</v>
      </c>
      <c r="D198" s="74" t="s">
        <v>3938</v>
      </c>
      <c r="E198" s="74" t="s">
        <v>3939</v>
      </c>
      <c r="F198" s="174" t="s">
        <v>3197</v>
      </c>
      <c r="G198" s="74" t="s">
        <v>756</v>
      </c>
      <c r="H198" s="147" t="s">
        <v>765</v>
      </c>
      <c r="I198" s="147" t="s">
        <v>3199</v>
      </c>
      <c r="J198" s="69" t="n">
        <v>5000</v>
      </c>
      <c r="K198" s="69" t="n">
        <v>5000</v>
      </c>
      <c r="L198" s="70" t="n">
        <v>0</v>
      </c>
      <c r="M198" s="69" t="n">
        <v>0</v>
      </c>
      <c r="N198" s="69"/>
      <c r="O198" s="173" t="str">
        <f aca="false">CONCATENATE(E198,F198)</f>
        <v>216914203</v>
      </c>
      <c r="P198" s="164" t="n">
        <f aca="false">J198</f>
        <v>5000</v>
      </c>
      <c r="Q198" s="164" t="n">
        <f aca="false">M198</f>
        <v>0</v>
      </c>
    </row>
    <row r="199" customFormat="false" ht="15" hidden="false" customHeight="false" outlineLevel="0" collapsed="false">
      <c r="A199" s="74" t="s">
        <v>66</v>
      </c>
      <c r="B199" s="74" t="str">
        <f aca="false">VLOOKUP(A199,PROGRAMAS!A:I,5,0)</f>
        <v>TEMÁTICO</v>
      </c>
      <c r="C199" s="62" t="s">
        <v>2923</v>
      </c>
      <c r="D199" s="74" t="s">
        <v>805</v>
      </c>
      <c r="E199" s="74" t="s">
        <v>807</v>
      </c>
      <c r="F199" s="174" t="s">
        <v>3197</v>
      </c>
      <c r="G199" s="74" t="s">
        <v>756</v>
      </c>
      <c r="H199" s="147" t="s">
        <v>765</v>
      </c>
      <c r="I199" s="147" t="s">
        <v>3199</v>
      </c>
      <c r="J199" s="69" t="n">
        <v>10000</v>
      </c>
      <c r="K199" s="69" t="n">
        <v>10000</v>
      </c>
      <c r="L199" s="70" t="n">
        <v>0</v>
      </c>
      <c r="M199" s="69" t="n">
        <v>0</v>
      </c>
      <c r="N199" s="69"/>
      <c r="O199" s="173" t="str">
        <f aca="false">CONCATENATE(E199,F199)</f>
        <v>217114203</v>
      </c>
      <c r="P199" s="164" t="n">
        <f aca="false">J199</f>
        <v>10000</v>
      </c>
      <c r="Q199" s="164" t="n">
        <f aca="false">M199</f>
        <v>0</v>
      </c>
    </row>
    <row r="200" customFormat="false" ht="15" hidden="false" customHeight="false" outlineLevel="0" collapsed="false">
      <c r="A200" s="74" t="s">
        <v>66</v>
      </c>
      <c r="B200" s="74" t="str">
        <f aca="false">VLOOKUP(A200,PROGRAMAS!A:I,5,0)</f>
        <v>TEMÁTICO</v>
      </c>
      <c r="C200" s="62" t="s">
        <v>2923</v>
      </c>
      <c r="D200" s="74" t="s">
        <v>772</v>
      </c>
      <c r="E200" s="74" t="s">
        <v>775</v>
      </c>
      <c r="F200" s="174" t="s">
        <v>3197</v>
      </c>
      <c r="G200" s="74" t="s">
        <v>756</v>
      </c>
      <c r="H200" s="147" t="s">
        <v>761</v>
      </c>
      <c r="I200" s="147" t="s">
        <v>3200</v>
      </c>
      <c r="J200" s="69" t="n">
        <v>510000</v>
      </c>
      <c r="K200" s="69" t="n">
        <v>410000</v>
      </c>
      <c r="L200" s="70" t="n">
        <v>-0.196078431372549</v>
      </c>
      <c r="M200" s="69" t="n">
        <v>98858.99</v>
      </c>
      <c r="N200" s="69"/>
      <c r="O200" s="173" t="str">
        <f aca="false">CONCATENATE(E200,F200)</f>
        <v>100014203</v>
      </c>
      <c r="P200" s="164" t="n">
        <f aca="false">J200</f>
        <v>510000</v>
      </c>
      <c r="Q200" s="164" t="n">
        <f aca="false">M200</f>
        <v>98858.99</v>
      </c>
    </row>
    <row r="201" customFormat="false" ht="15" hidden="false" customHeight="false" outlineLevel="0" collapsed="false">
      <c r="A201" s="74" t="s">
        <v>66</v>
      </c>
      <c r="B201" s="74" t="str">
        <f aca="false">VLOOKUP(A201,PROGRAMAS!A:I,5,0)</f>
        <v>TEMÁTICO</v>
      </c>
      <c r="C201" s="62" t="s">
        <v>2923</v>
      </c>
      <c r="D201" s="74" t="s">
        <v>794</v>
      </c>
      <c r="E201" s="74" t="s">
        <v>796</v>
      </c>
      <c r="F201" s="174" t="s">
        <v>3197</v>
      </c>
      <c r="G201" s="74" t="s">
        <v>756</v>
      </c>
      <c r="H201" s="147" t="s">
        <v>765</v>
      </c>
      <c r="I201" s="147" t="s">
        <v>3199</v>
      </c>
      <c r="J201" s="69" t="n">
        <v>5000</v>
      </c>
      <c r="K201" s="69" t="n">
        <v>5000</v>
      </c>
      <c r="L201" s="70" t="n">
        <v>0</v>
      </c>
      <c r="M201" s="69" t="n">
        <v>0</v>
      </c>
      <c r="N201" s="69"/>
      <c r="O201" s="173" t="str">
        <f aca="false">CONCATENATE(E201,F201)</f>
        <v>209414203</v>
      </c>
      <c r="P201" s="164" t="n">
        <f aca="false">J201</f>
        <v>5000</v>
      </c>
      <c r="Q201" s="164" t="n">
        <f aca="false">M201</f>
        <v>0</v>
      </c>
    </row>
    <row r="202" customFormat="false" ht="15" hidden="false" customHeight="false" outlineLevel="0" collapsed="false">
      <c r="A202" s="74" t="s">
        <v>66</v>
      </c>
      <c r="B202" s="74" t="str">
        <f aca="false">VLOOKUP(A202,PROGRAMAS!A:I,5,0)</f>
        <v>TEMÁTICO</v>
      </c>
      <c r="C202" s="62" t="s">
        <v>2923</v>
      </c>
      <c r="D202" s="74" t="s">
        <v>3940</v>
      </c>
      <c r="E202" s="74" t="s">
        <v>3941</v>
      </c>
      <c r="F202" s="174" t="s">
        <v>3197</v>
      </c>
      <c r="G202" s="74" t="s">
        <v>756</v>
      </c>
      <c r="H202" s="147" t="s">
        <v>761</v>
      </c>
      <c r="I202" s="147" t="s">
        <v>3200</v>
      </c>
      <c r="J202" s="69" t="n">
        <v>26000</v>
      </c>
      <c r="K202" s="69" t="n">
        <v>6000</v>
      </c>
      <c r="L202" s="70" t="n">
        <v>-0.769230769230769</v>
      </c>
      <c r="M202" s="69" t="n">
        <v>0</v>
      </c>
      <c r="N202" s="69"/>
      <c r="O202" s="173" t="str">
        <f aca="false">CONCATENATE(E202,F202)</f>
        <v>215314203</v>
      </c>
      <c r="P202" s="164" t="n">
        <f aca="false">J202</f>
        <v>26000</v>
      </c>
      <c r="Q202" s="164" t="n">
        <f aca="false">M202</f>
        <v>0</v>
      </c>
    </row>
    <row r="203" customFormat="false" ht="15" hidden="false" customHeight="false" outlineLevel="0" collapsed="false">
      <c r="A203" s="74" t="s">
        <v>66</v>
      </c>
      <c r="B203" s="74" t="str">
        <f aca="false">VLOOKUP(A203,PROGRAMAS!A:I,5,0)</f>
        <v>TEMÁTICO</v>
      </c>
      <c r="C203" s="62" t="s">
        <v>2923</v>
      </c>
      <c r="D203" s="74" t="s">
        <v>3942</v>
      </c>
      <c r="E203" s="74" t="s">
        <v>3943</v>
      </c>
      <c r="F203" s="174" t="s">
        <v>3197</v>
      </c>
      <c r="G203" s="74" t="s">
        <v>756</v>
      </c>
      <c r="H203" s="147" t="s">
        <v>821</v>
      </c>
      <c r="I203" s="147" t="s">
        <v>3201</v>
      </c>
      <c r="J203" s="69" t="n">
        <v>10000</v>
      </c>
      <c r="K203" s="69" t="n">
        <v>5000</v>
      </c>
      <c r="L203" s="70" t="n">
        <v>-0.5</v>
      </c>
      <c r="M203" s="69" t="n">
        <v>0</v>
      </c>
      <c r="N203" s="69"/>
      <c r="O203" s="173" t="str">
        <f aca="false">CONCATENATE(E203,F203)</f>
        <v>218114203</v>
      </c>
      <c r="P203" s="164" t="n">
        <f aca="false">J203</f>
        <v>10000</v>
      </c>
      <c r="Q203" s="164" t="n">
        <f aca="false">M203</f>
        <v>0</v>
      </c>
    </row>
    <row r="204" customFormat="false" ht="15" hidden="false" customHeight="false" outlineLevel="0" collapsed="false">
      <c r="A204" s="74" t="s">
        <v>94</v>
      </c>
      <c r="B204" s="74" t="str">
        <f aca="false">VLOOKUP(A204,PROGRAMAS!A:I,5,0)</f>
        <v>GESTÃO</v>
      </c>
      <c r="C204" s="62" t="s">
        <v>2997</v>
      </c>
      <c r="D204" s="74" t="s">
        <v>255</v>
      </c>
      <c r="E204" s="74" t="s">
        <v>260</v>
      </c>
      <c r="F204" s="174" t="s">
        <v>3202</v>
      </c>
      <c r="G204" s="74" t="s">
        <v>841</v>
      </c>
      <c r="H204" s="147" t="s">
        <v>845</v>
      </c>
      <c r="I204" s="147" t="s">
        <v>3071</v>
      </c>
      <c r="J204" s="69" t="n">
        <v>7340945</v>
      </c>
      <c r="K204" s="69" t="n">
        <v>2845945</v>
      </c>
      <c r="L204" s="70" t="n">
        <v>-0.612318986179572</v>
      </c>
      <c r="M204" s="69" t="n">
        <v>1522355.54</v>
      </c>
      <c r="N204" s="69"/>
      <c r="O204" s="173" t="str">
        <f aca="false">CONCATENATE(E204,F204)</f>
        <v>200014204</v>
      </c>
      <c r="P204" s="164" t="n">
        <f aca="false">J204</f>
        <v>7340945</v>
      </c>
      <c r="Q204" s="164" t="n">
        <f aca="false">M204</f>
        <v>1522355.54</v>
      </c>
    </row>
    <row r="205" customFormat="false" ht="15" hidden="false" customHeight="false" outlineLevel="0" collapsed="false">
      <c r="A205" s="74" t="s">
        <v>94</v>
      </c>
      <c r="B205" s="74" t="str">
        <f aca="false">VLOOKUP(A205,PROGRAMAS!A:I,5,0)</f>
        <v>GESTÃO</v>
      </c>
      <c r="C205" s="62" t="s">
        <v>2997</v>
      </c>
      <c r="D205" s="74" t="s">
        <v>160</v>
      </c>
      <c r="E205" s="74" t="s">
        <v>3818</v>
      </c>
      <c r="F205" s="174" t="s">
        <v>3202</v>
      </c>
      <c r="G205" s="74" t="s">
        <v>841</v>
      </c>
      <c r="H205" s="147" t="s">
        <v>845</v>
      </c>
      <c r="I205" s="147" t="s">
        <v>3071</v>
      </c>
      <c r="J205" s="69" t="n">
        <v>3867583</v>
      </c>
      <c r="K205" s="69" t="n">
        <v>3867583</v>
      </c>
      <c r="L205" s="70" t="n">
        <v>0</v>
      </c>
      <c r="M205" s="69" t="n">
        <v>2340116.84</v>
      </c>
      <c r="N205" s="69"/>
      <c r="O205" s="173" t="str">
        <f aca="false">CONCATENATE(E205,F205)</f>
        <v>250014204</v>
      </c>
      <c r="P205" s="164" t="n">
        <f aca="false">J205</f>
        <v>3867583</v>
      </c>
      <c r="Q205" s="164" t="n">
        <f aca="false">M205</f>
        <v>2340116.84</v>
      </c>
    </row>
    <row r="206" customFormat="false" ht="15" hidden="false" customHeight="false" outlineLevel="0" collapsed="false">
      <c r="A206" s="74" t="s">
        <v>53</v>
      </c>
      <c r="B206" s="74" t="str">
        <f aca="false">VLOOKUP(A206,PROGRAMAS!A:I,5,0)</f>
        <v>TEMÁTICO</v>
      </c>
      <c r="C206" s="62" t="s">
        <v>2890</v>
      </c>
      <c r="D206" s="74" t="s">
        <v>840</v>
      </c>
      <c r="E206" s="74" t="s">
        <v>3944</v>
      </c>
      <c r="F206" s="174" t="s">
        <v>3202</v>
      </c>
      <c r="G206" s="74" t="s">
        <v>841</v>
      </c>
      <c r="H206" s="147" t="s">
        <v>842</v>
      </c>
      <c r="I206" s="147" t="s">
        <v>3203</v>
      </c>
      <c r="J206" s="69" t="n">
        <v>30000</v>
      </c>
      <c r="K206" s="69" t="n">
        <v>0</v>
      </c>
      <c r="L206" s="70" t="n">
        <v>-1</v>
      </c>
      <c r="M206" s="69" t="n">
        <v>0</v>
      </c>
      <c r="N206" s="69"/>
      <c r="O206" s="173" t="str">
        <f aca="false">CONCATENATE(E206,F206)</f>
        <v>200614204</v>
      </c>
      <c r="P206" s="164" t="n">
        <f aca="false">J206</f>
        <v>30000</v>
      </c>
      <c r="Q206" s="164" t="n">
        <f aca="false">M206</f>
        <v>0</v>
      </c>
    </row>
    <row r="207" customFormat="false" ht="15" hidden="false" customHeight="false" outlineLevel="0" collapsed="false">
      <c r="A207" s="74" t="s">
        <v>94</v>
      </c>
      <c r="B207" s="74" t="str">
        <f aca="false">VLOOKUP(A207,PROGRAMAS!A:I,5,0)</f>
        <v>GESTÃO</v>
      </c>
      <c r="C207" s="62" t="s">
        <v>2997</v>
      </c>
      <c r="D207" s="74" t="s">
        <v>255</v>
      </c>
      <c r="E207" s="74" t="s">
        <v>260</v>
      </c>
      <c r="F207" s="174" t="s">
        <v>3204</v>
      </c>
      <c r="G207" s="74" t="s">
        <v>848</v>
      </c>
      <c r="H207" s="147" t="s">
        <v>971</v>
      </c>
      <c r="I207" s="147" t="s">
        <v>3073</v>
      </c>
      <c r="J207" s="69" t="n">
        <v>2430000</v>
      </c>
      <c r="K207" s="69" t="n">
        <v>6324000</v>
      </c>
      <c r="L207" s="70" t="n">
        <v>1.60246913580247</v>
      </c>
      <c r="M207" s="69" t="n">
        <v>5108488.94</v>
      </c>
      <c r="N207" s="69"/>
      <c r="O207" s="173" t="str">
        <f aca="false">CONCATENATE(E207,F207)</f>
        <v>200015101</v>
      </c>
      <c r="P207" s="164" t="n">
        <f aca="false">J207</f>
        <v>2430000</v>
      </c>
      <c r="Q207" s="164" t="n">
        <f aca="false">M207</f>
        <v>5108488.94</v>
      </c>
    </row>
    <row r="208" customFormat="false" ht="15" hidden="false" customHeight="false" outlineLevel="0" collapsed="false">
      <c r="A208" s="74" t="s">
        <v>94</v>
      </c>
      <c r="B208" s="74" t="str">
        <f aca="false">VLOOKUP(A208,PROGRAMAS!A:I,5,0)</f>
        <v>GESTÃO</v>
      </c>
      <c r="C208" s="62" t="s">
        <v>2997</v>
      </c>
      <c r="D208" s="74" t="s">
        <v>160</v>
      </c>
      <c r="E208" s="74" t="s">
        <v>3818</v>
      </c>
      <c r="F208" s="174" t="s">
        <v>3204</v>
      </c>
      <c r="G208" s="74" t="s">
        <v>848</v>
      </c>
      <c r="H208" s="147" t="s">
        <v>971</v>
      </c>
      <c r="I208" s="147" t="s">
        <v>3073</v>
      </c>
      <c r="J208" s="69" t="n">
        <v>9899243</v>
      </c>
      <c r="K208" s="69" t="n">
        <v>9509243</v>
      </c>
      <c r="L208" s="70" t="n">
        <v>-0.0393969518679358</v>
      </c>
      <c r="M208" s="69" t="n">
        <v>6098533.55</v>
      </c>
      <c r="N208" s="69"/>
      <c r="O208" s="173" t="str">
        <f aca="false">CONCATENATE(E208,F208)</f>
        <v>250015101</v>
      </c>
      <c r="P208" s="164" t="n">
        <f aca="false">J208</f>
        <v>9899243</v>
      </c>
      <c r="Q208" s="164" t="n">
        <f aca="false">M208</f>
        <v>6098533.55</v>
      </c>
    </row>
    <row r="209" customFormat="false" ht="15" hidden="false" customHeight="false" outlineLevel="0" collapsed="false">
      <c r="A209" s="74" t="s">
        <v>51</v>
      </c>
      <c r="B209" s="74" t="str">
        <f aca="false">VLOOKUP(A209,PROGRAMAS!A:I,5,0)</f>
        <v>TEMÁTICO</v>
      </c>
      <c r="C209" s="62" t="s">
        <v>2886</v>
      </c>
      <c r="D209" s="74" t="s">
        <v>847</v>
      </c>
      <c r="E209" s="74" t="s">
        <v>851</v>
      </c>
      <c r="F209" s="174" t="s">
        <v>3204</v>
      </c>
      <c r="G209" s="74" t="s">
        <v>848</v>
      </c>
      <c r="H209" s="147" t="s">
        <v>849</v>
      </c>
      <c r="I209" s="147" t="s">
        <v>3205</v>
      </c>
      <c r="J209" s="175" t="n">
        <v>370000</v>
      </c>
      <c r="K209" s="69" t="n">
        <v>174150</v>
      </c>
      <c r="L209" s="70" t="n">
        <v>-0.529324324324324</v>
      </c>
      <c r="M209" s="69" t="n">
        <v>0</v>
      </c>
      <c r="N209" s="69"/>
      <c r="O209" s="173" t="str">
        <f aca="false">CONCATENATE(E209,F209)</f>
        <v>227415101</v>
      </c>
      <c r="P209" s="164" t="n">
        <f aca="false">J209</f>
        <v>370000</v>
      </c>
      <c r="Q209" s="164" t="n">
        <f aca="false">M209</f>
        <v>0</v>
      </c>
    </row>
    <row r="210" customFormat="false" ht="15" hidden="false" customHeight="false" outlineLevel="0" collapsed="false">
      <c r="A210" s="74" t="s">
        <v>75</v>
      </c>
      <c r="B210" s="74" t="str">
        <f aca="false">VLOOKUP(A210,PROGRAMAS!A:I,5,0)</f>
        <v>TEMÁTICO</v>
      </c>
      <c r="C210" s="62" t="s">
        <v>2956</v>
      </c>
      <c r="D210" s="74" t="s">
        <v>3945</v>
      </c>
      <c r="E210" s="74" t="s">
        <v>3946</v>
      </c>
      <c r="F210" s="174" t="s">
        <v>3204</v>
      </c>
      <c r="G210" s="74" t="s">
        <v>848</v>
      </c>
      <c r="H210" s="147" t="s">
        <v>874</v>
      </c>
      <c r="I210" s="147" t="s">
        <v>3216</v>
      </c>
      <c r="J210" s="69" t="n">
        <v>4623000</v>
      </c>
      <c r="K210" s="69" t="n">
        <v>4338000</v>
      </c>
      <c r="L210" s="70" t="n">
        <v>-0.0616482803374432</v>
      </c>
      <c r="M210" s="69" t="n">
        <v>728840.36</v>
      </c>
      <c r="N210" s="69"/>
      <c r="O210" s="173" t="str">
        <f aca="false">CONCATENATE(E210,F210)</f>
        <v>224915101</v>
      </c>
      <c r="P210" s="164" t="n">
        <f aca="false">J210</f>
        <v>4623000</v>
      </c>
      <c r="Q210" s="164" t="n">
        <f aca="false">M210</f>
        <v>728840.36</v>
      </c>
    </row>
    <row r="211" customFormat="false" ht="15" hidden="false" customHeight="false" outlineLevel="0" collapsed="false">
      <c r="A211" s="74" t="s">
        <v>75</v>
      </c>
      <c r="B211" s="74" t="str">
        <f aca="false">VLOOKUP(A211,PROGRAMAS!A:I,5,0)</f>
        <v>TEMÁTICO</v>
      </c>
      <c r="C211" s="62" t="s">
        <v>2956</v>
      </c>
      <c r="D211" s="74" t="s">
        <v>3947</v>
      </c>
      <c r="E211" s="74" t="s">
        <v>3948</v>
      </c>
      <c r="F211" s="174" t="s">
        <v>3204</v>
      </c>
      <c r="G211" s="74" t="s">
        <v>848</v>
      </c>
      <c r="H211" s="147" t="s">
        <v>863</v>
      </c>
      <c r="I211" s="147" t="s">
        <v>3220</v>
      </c>
      <c r="J211" s="69" t="n">
        <v>1024000</v>
      </c>
      <c r="K211" s="69" t="n">
        <v>838500</v>
      </c>
      <c r="L211" s="70" t="n">
        <v>-0.18115234375</v>
      </c>
      <c r="M211" s="69" t="n">
        <v>8600</v>
      </c>
      <c r="N211" s="69"/>
      <c r="O211" s="173" t="str">
        <f aca="false">CONCATENATE(E211,F211)</f>
        <v>127315101</v>
      </c>
      <c r="P211" s="164" t="n">
        <f aca="false">J211</f>
        <v>1024000</v>
      </c>
      <c r="Q211" s="164" t="n">
        <f aca="false">M211</f>
        <v>8600</v>
      </c>
    </row>
    <row r="212" customFormat="false" ht="15" hidden="false" customHeight="false" outlineLevel="0" collapsed="false">
      <c r="A212" s="74" t="s">
        <v>75</v>
      </c>
      <c r="B212" s="74" t="str">
        <f aca="false">VLOOKUP(A212,PROGRAMAS!A:I,5,0)</f>
        <v>TEMÁTICO</v>
      </c>
      <c r="C212" s="62" t="s">
        <v>2956</v>
      </c>
      <c r="D212" s="74" t="s">
        <v>856</v>
      </c>
      <c r="E212" s="74" t="s">
        <v>860</v>
      </c>
      <c r="F212" s="174" t="s">
        <v>3204</v>
      </c>
      <c r="G212" s="74" t="s">
        <v>848</v>
      </c>
      <c r="H212" s="147" t="s">
        <v>857</v>
      </c>
      <c r="I212" s="147" t="s">
        <v>3210</v>
      </c>
      <c r="J212" s="69" t="n">
        <v>30290</v>
      </c>
      <c r="K212" s="69" t="n">
        <v>30290</v>
      </c>
      <c r="L212" s="70" t="n">
        <v>0</v>
      </c>
      <c r="M212" s="69" t="n">
        <v>0</v>
      </c>
      <c r="N212" s="69"/>
      <c r="O212" s="173" t="str">
        <f aca="false">CONCATENATE(E212,F212)</f>
        <v>129315101</v>
      </c>
      <c r="P212" s="164" t="n">
        <f aca="false">J212</f>
        <v>30290</v>
      </c>
      <c r="Q212" s="164" t="n">
        <f aca="false">M212</f>
        <v>0</v>
      </c>
    </row>
    <row r="213" customFormat="false" ht="15" hidden="false" customHeight="false" outlineLevel="0" collapsed="false">
      <c r="A213" s="74" t="s">
        <v>75</v>
      </c>
      <c r="B213" s="74" t="str">
        <f aca="false">VLOOKUP(A213,PROGRAMAS!A:I,5,0)</f>
        <v>TEMÁTICO</v>
      </c>
      <c r="C213" s="62" t="s">
        <v>2956</v>
      </c>
      <c r="D213" s="74" t="s">
        <v>883</v>
      </c>
      <c r="E213" s="74" t="s">
        <v>887</v>
      </c>
      <c r="F213" s="174" t="s">
        <v>3204</v>
      </c>
      <c r="G213" s="74" t="s">
        <v>848</v>
      </c>
      <c r="H213" s="147" t="s">
        <v>884</v>
      </c>
      <c r="I213" s="147" t="s">
        <v>3218</v>
      </c>
      <c r="J213" s="69" t="n">
        <v>2769000</v>
      </c>
      <c r="K213" s="69" t="n">
        <v>2581447</v>
      </c>
      <c r="L213" s="70" t="n">
        <v>-0.0677331166486096</v>
      </c>
      <c r="M213" s="69" t="n">
        <v>869457</v>
      </c>
      <c r="N213" s="69"/>
      <c r="O213" s="173" t="str">
        <f aca="false">CONCATENATE(E213,F213)</f>
        <v>127115101</v>
      </c>
      <c r="P213" s="164" t="n">
        <f aca="false">J213</f>
        <v>2769000</v>
      </c>
      <c r="Q213" s="164" t="n">
        <f aca="false">M213</f>
        <v>869457</v>
      </c>
    </row>
    <row r="214" customFormat="false" ht="15" hidden="false" customHeight="false" outlineLevel="0" collapsed="false">
      <c r="A214" s="74" t="s">
        <v>75</v>
      </c>
      <c r="B214" s="74" t="str">
        <f aca="false">VLOOKUP(A214,PROGRAMAS!A:I,5,0)</f>
        <v>TEMÁTICO</v>
      </c>
      <c r="C214" s="62" t="s">
        <v>2956</v>
      </c>
      <c r="D214" s="74" t="s">
        <v>873</v>
      </c>
      <c r="E214" s="74" t="s">
        <v>876</v>
      </c>
      <c r="F214" s="174" t="s">
        <v>3204</v>
      </c>
      <c r="G214" s="74" t="s">
        <v>848</v>
      </c>
      <c r="H214" s="147" t="s">
        <v>877</v>
      </c>
      <c r="I214" s="147" t="s">
        <v>3206</v>
      </c>
      <c r="J214" s="69" t="n">
        <v>4238448</v>
      </c>
      <c r="K214" s="69" t="n">
        <v>6778448</v>
      </c>
      <c r="L214" s="70" t="n">
        <v>0.599275961389641</v>
      </c>
      <c r="M214" s="69" t="n">
        <v>2590337.38</v>
      </c>
      <c r="N214" s="69"/>
      <c r="O214" s="173" t="str">
        <f aca="false">CONCATENATE(E214,F214)</f>
        <v>126015101</v>
      </c>
      <c r="P214" s="164" t="n">
        <f aca="false">J214</f>
        <v>4238448</v>
      </c>
      <c r="Q214" s="164" t="n">
        <f aca="false">M214</f>
        <v>2590337.38</v>
      </c>
    </row>
    <row r="215" customFormat="false" ht="15" hidden="false" customHeight="false" outlineLevel="0" collapsed="false">
      <c r="A215" s="74" t="s">
        <v>75</v>
      </c>
      <c r="B215" s="74" t="str">
        <f aca="false">VLOOKUP(A215,PROGRAMAS!A:I,5,0)</f>
        <v>TEMÁTICO</v>
      </c>
      <c r="C215" s="62" t="s">
        <v>2956</v>
      </c>
      <c r="D215" s="74" t="s">
        <v>888</v>
      </c>
      <c r="E215" s="74" t="s">
        <v>891</v>
      </c>
      <c r="F215" s="174" t="s">
        <v>3204</v>
      </c>
      <c r="G215" s="74" t="s">
        <v>848</v>
      </c>
      <c r="H215" s="147" t="s">
        <v>857</v>
      </c>
      <c r="I215" s="147" t="s">
        <v>3210</v>
      </c>
      <c r="J215" s="69" t="n">
        <v>0</v>
      </c>
      <c r="K215" s="69" t="n">
        <v>0</v>
      </c>
      <c r="L215" s="70" t="n">
        <v>0</v>
      </c>
      <c r="M215" s="69" t="n">
        <v>0</v>
      </c>
      <c r="N215" s="69"/>
      <c r="O215" s="173" t="str">
        <f aca="false">CONCATENATE(E215,F215)</f>
        <v>221015101</v>
      </c>
      <c r="P215" s="164" t="n">
        <f aca="false">J215</f>
        <v>0</v>
      </c>
      <c r="Q215" s="164" t="n">
        <f aca="false">M215</f>
        <v>0</v>
      </c>
    </row>
    <row r="216" customFormat="false" ht="15" hidden="false" customHeight="false" outlineLevel="0" collapsed="false">
      <c r="A216" s="74" t="s">
        <v>75</v>
      </c>
      <c r="B216" s="74" t="str">
        <f aca="false">VLOOKUP(A216,PROGRAMAS!A:I,5,0)</f>
        <v>TEMÁTICO</v>
      </c>
      <c r="C216" s="62" t="s">
        <v>2956</v>
      </c>
      <c r="D216" s="74" t="s">
        <v>904</v>
      </c>
      <c r="E216" s="74" t="s">
        <v>906</v>
      </c>
      <c r="F216" s="174" t="s">
        <v>3204</v>
      </c>
      <c r="G216" s="74" t="s">
        <v>848</v>
      </c>
      <c r="H216" s="147" t="s">
        <v>857</v>
      </c>
      <c r="I216" s="147" t="s">
        <v>3210</v>
      </c>
      <c r="J216" s="69" t="n">
        <v>9683230</v>
      </c>
      <c r="K216" s="69" t="n">
        <v>8543402</v>
      </c>
      <c r="L216" s="70" t="n">
        <v>-0.117711548729091</v>
      </c>
      <c r="M216" s="69" t="n">
        <v>5459142.51</v>
      </c>
      <c r="N216" s="69"/>
      <c r="O216" s="173" t="str">
        <f aca="false">CONCATENATE(E216,F216)</f>
        <v>129215101</v>
      </c>
      <c r="P216" s="164" t="n">
        <f aca="false">J216</f>
        <v>9683230</v>
      </c>
      <c r="Q216" s="164" t="n">
        <f aca="false">M216</f>
        <v>5459142.51</v>
      </c>
    </row>
    <row r="217" customFormat="false" ht="15" hidden="false" customHeight="false" outlineLevel="0" collapsed="false">
      <c r="A217" s="74" t="s">
        <v>75</v>
      </c>
      <c r="B217" s="74" t="str">
        <f aca="false">VLOOKUP(A217,PROGRAMAS!A:I,5,0)</f>
        <v>TEMÁTICO</v>
      </c>
      <c r="C217" s="62" t="s">
        <v>2956</v>
      </c>
      <c r="D217" s="74" t="s">
        <v>918</v>
      </c>
      <c r="E217" s="74" t="s">
        <v>921</v>
      </c>
      <c r="F217" s="174" t="s">
        <v>3204</v>
      </c>
      <c r="G217" s="74" t="s">
        <v>848</v>
      </c>
      <c r="H217" s="147" t="s">
        <v>919</v>
      </c>
      <c r="I217" s="147" t="s">
        <v>3208</v>
      </c>
      <c r="J217" s="69" t="n">
        <v>9015000</v>
      </c>
      <c r="K217" s="69" t="n">
        <v>9015000</v>
      </c>
      <c r="L217" s="70" t="n">
        <v>0</v>
      </c>
      <c r="M217" s="69" t="n">
        <v>8885143.75</v>
      </c>
      <c r="N217" s="69"/>
      <c r="O217" s="173" t="str">
        <f aca="false">CONCATENATE(E217,F217)</f>
        <v>125715101</v>
      </c>
      <c r="P217" s="164" t="n">
        <f aca="false">J217</f>
        <v>9015000</v>
      </c>
      <c r="Q217" s="164" t="n">
        <f aca="false">M217</f>
        <v>8885143.75</v>
      </c>
    </row>
    <row r="218" customFormat="false" ht="15" hidden="false" customHeight="false" outlineLevel="0" collapsed="false">
      <c r="A218" s="74" t="s">
        <v>75</v>
      </c>
      <c r="B218" s="74" t="str">
        <f aca="false">VLOOKUP(A218,PROGRAMAS!A:I,5,0)</f>
        <v>TEMÁTICO</v>
      </c>
      <c r="C218" s="62" t="s">
        <v>2956</v>
      </c>
      <c r="D218" s="74" t="s">
        <v>3949</v>
      </c>
      <c r="E218" s="74" t="s">
        <v>3950</v>
      </c>
      <c r="F218" s="174" t="s">
        <v>3204</v>
      </c>
      <c r="G218" s="74" t="s">
        <v>848</v>
      </c>
      <c r="H218" s="147" t="s">
        <v>909</v>
      </c>
      <c r="I218" s="147" t="s">
        <v>3212</v>
      </c>
      <c r="J218" s="69" t="n">
        <v>100000</v>
      </c>
      <c r="K218" s="69" t="n">
        <v>80000</v>
      </c>
      <c r="L218" s="70" t="n">
        <v>-0.2</v>
      </c>
      <c r="M218" s="69" t="n">
        <v>39065</v>
      </c>
      <c r="N218" s="69"/>
      <c r="O218" s="173" t="str">
        <f aca="false">CONCATENATE(E218,F218)</f>
        <v>126715101</v>
      </c>
      <c r="P218" s="164" t="n">
        <f aca="false">J218</f>
        <v>100000</v>
      </c>
      <c r="Q218" s="164" t="n">
        <f aca="false">M218</f>
        <v>39065</v>
      </c>
    </row>
    <row r="219" customFormat="false" ht="15" hidden="false" customHeight="false" outlineLevel="0" collapsed="false">
      <c r="A219" s="74" t="s">
        <v>75</v>
      </c>
      <c r="B219" s="74" t="str">
        <f aca="false">VLOOKUP(A219,PROGRAMAS!A:I,5,0)</f>
        <v>TEMÁTICO</v>
      </c>
      <c r="C219" s="62" t="s">
        <v>2956</v>
      </c>
      <c r="D219" s="74" t="s">
        <v>3951</v>
      </c>
      <c r="E219" s="74" t="s">
        <v>3952</v>
      </c>
      <c r="F219" s="174" t="s">
        <v>3204</v>
      </c>
      <c r="G219" s="74" t="s">
        <v>848</v>
      </c>
      <c r="H219" s="147" t="s">
        <v>894</v>
      </c>
      <c r="I219" s="147" t="s">
        <v>3214</v>
      </c>
      <c r="J219" s="69" t="n">
        <v>1805000</v>
      </c>
      <c r="K219" s="69" t="n">
        <v>2171000</v>
      </c>
      <c r="L219" s="70" t="n">
        <v>0.202770083102493</v>
      </c>
      <c r="M219" s="69" t="n">
        <v>226640.05</v>
      </c>
      <c r="N219" s="69"/>
      <c r="O219" s="173" t="str">
        <f aca="false">CONCATENATE(E219,F219)</f>
        <v>126915101</v>
      </c>
      <c r="P219" s="164" t="n">
        <f aca="false">J219</f>
        <v>1805000</v>
      </c>
      <c r="Q219" s="164" t="n">
        <f aca="false">M219</f>
        <v>226640.05</v>
      </c>
    </row>
    <row r="220" customFormat="false" ht="15" hidden="false" customHeight="false" outlineLevel="0" collapsed="false">
      <c r="A220" s="74" t="s">
        <v>75</v>
      </c>
      <c r="B220" s="74" t="str">
        <f aca="false">VLOOKUP(A220,PROGRAMAS!A:I,5,0)</f>
        <v>TEMÁTICO</v>
      </c>
      <c r="C220" s="62" t="s">
        <v>2956</v>
      </c>
      <c r="D220" s="74" t="s">
        <v>3953</v>
      </c>
      <c r="E220" s="74" t="s">
        <v>3954</v>
      </c>
      <c r="F220" s="174" t="s">
        <v>3204</v>
      </c>
      <c r="G220" s="74" t="s">
        <v>848</v>
      </c>
      <c r="H220" s="147" t="s">
        <v>857</v>
      </c>
      <c r="I220" s="147" t="s">
        <v>3210</v>
      </c>
      <c r="J220" s="69" t="n">
        <v>160000</v>
      </c>
      <c r="K220" s="69" t="n">
        <v>160000</v>
      </c>
      <c r="L220" s="70" t="n">
        <v>0</v>
      </c>
      <c r="M220" s="69" t="n">
        <v>0</v>
      </c>
      <c r="N220" s="69"/>
      <c r="O220" s="173" t="str">
        <f aca="false">CONCATENATE(E220,F220)</f>
        <v>166515101</v>
      </c>
      <c r="P220" s="164" t="n">
        <f aca="false">J220</f>
        <v>160000</v>
      </c>
      <c r="Q220" s="164" t="n">
        <f aca="false">M220</f>
        <v>0</v>
      </c>
    </row>
    <row r="221" customFormat="false" ht="15" hidden="false" customHeight="false" outlineLevel="0" collapsed="false">
      <c r="A221" s="74" t="s">
        <v>75</v>
      </c>
      <c r="B221" s="74" t="str">
        <f aca="false">VLOOKUP(A221,PROGRAMAS!A:I,5,0)</f>
        <v>TEMÁTICO</v>
      </c>
      <c r="C221" s="62" t="s">
        <v>2956</v>
      </c>
      <c r="D221" s="74" t="s">
        <v>888</v>
      </c>
      <c r="E221" s="74" t="s">
        <v>891</v>
      </c>
      <c r="F221" s="174" t="s">
        <v>3204</v>
      </c>
      <c r="G221" s="74" t="s">
        <v>848</v>
      </c>
      <c r="H221" s="147" t="s">
        <v>857</v>
      </c>
      <c r="I221" s="147" t="s">
        <v>3210</v>
      </c>
      <c r="J221" s="69" t="n">
        <v>8894905</v>
      </c>
      <c r="K221" s="69" t="n">
        <v>10588705</v>
      </c>
      <c r="L221" s="70" t="n">
        <v>0.190423618914424</v>
      </c>
      <c r="M221" s="69" t="n">
        <v>4343263.98</v>
      </c>
      <c r="N221" s="69"/>
      <c r="O221" s="173" t="str">
        <f aca="false">CONCATENATE(E221,F221)</f>
        <v>221015101</v>
      </c>
      <c r="P221" s="164" t="n">
        <f aca="false">J221</f>
        <v>8894905</v>
      </c>
      <c r="Q221" s="164" t="n">
        <f aca="false">M221</f>
        <v>4343263.98</v>
      </c>
    </row>
    <row r="222" customFormat="false" ht="15" hidden="false" customHeight="false" outlineLevel="0" collapsed="false">
      <c r="A222" s="74" t="s">
        <v>76</v>
      </c>
      <c r="B222" s="74" t="str">
        <f aca="false">VLOOKUP(A222,PROGRAMAS!A:I,5,0)</f>
        <v>TEMÁTICO</v>
      </c>
      <c r="C222" s="62" t="s">
        <v>2959</v>
      </c>
      <c r="D222" s="74" t="s">
        <v>893</v>
      </c>
      <c r="E222" s="74" t="s">
        <v>896</v>
      </c>
      <c r="F222" s="174" t="s">
        <v>3204</v>
      </c>
      <c r="G222" s="74" t="s">
        <v>848</v>
      </c>
      <c r="H222" s="147" t="s">
        <v>938</v>
      </c>
      <c r="I222" s="147" t="s">
        <v>3226</v>
      </c>
      <c r="J222" s="69" t="n">
        <v>4817000</v>
      </c>
      <c r="K222" s="69" t="n">
        <v>4674000</v>
      </c>
      <c r="L222" s="70" t="n">
        <v>-0.0296865268839527</v>
      </c>
      <c r="M222" s="69" t="n">
        <v>1325768.68</v>
      </c>
      <c r="N222" s="69"/>
      <c r="O222" s="173" t="str">
        <f aca="false">CONCATENATE(E222,F222)</f>
        <v>128015101</v>
      </c>
      <c r="P222" s="164" t="n">
        <f aca="false">J222</f>
        <v>4817000</v>
      </c>
      <c r="Q222" s="164" t="n">
        <f aca="false">M222</f>
        <v>1325768.68</v>
      </c>
    </row>
    <row r="223" customFormat="false" ht="15" hidden="false" customHeight="false" outlineLevel="0" collapsed="false">
      <c r="A223" s="74" t="s">
        <v>76</v>
      </c>
      <c r="B223" s="74" t="str">
        <f aca="false">VLOOKUP(A223,PROGRAMAS!A:I,5,0)</f>
        <v>TEMÁTICO</v>
      </c>
      <c r="C223" s="62" t="s">
        <v>2959</v>
      </c>
      <c r="D223" s="74" t="s">
        <v>928</v>
      </c>
      <c r="E223" s="74" t="s">
        <v>931</v>
      </c>
      <c r="F223" s="174" t="s">
        <v>3204</v>
      </c>
      <c r="G223" s="74" t="s">
        <v>848</v>
      </c>
      <c r="H223" s="147" t="s">
        <v>929</v>
      </c>
      <c r="I223" s="147" t="s">
        <v>3224</v>
      </c>
      <c r="J223" s="69" t="n">
        <v>30000</v>
      </c>
      <c r="K223" s="69" t="n">
        <v>30000</v>
      </c>
      <c r="L223" s="70" t="n">
        <v>0</v>
      </c>
      <c r="M223" s="69" t="n">
        <v>0</v>
      </c>
      <c r="N223" s="69"/>
      <c r="O223" s="173" t="str">
        <f aca="false">CONCATENATE(E223,F223)</f>
        <v>128715101</v>
      </c>
      <c r="P223" s="164" t="n">
        <f aca="false">J223</f>
        <v>30000</v>
      </c>
      <c r="Q223" s="164" t="n">
        <f aca="false">M223</f>
        <v>0</v>
      </c>
    </row>
    <row r="224" customFormat="false" ht="15" hidden="false" customHeight="false" outlineLevel="0" collapsed="false">
      <c r="A224" s="74" t="s">
        <v>76</v>
      </c>
      <c r="B224" s="74" t="str">
        <f aca="false">VLOOKUP(A224,PROGRAMAS!A:I,5,0)</f>
        <v>TEMÁTICO</v>
      </c>
      <c r="C224" s="62" t="s">
        <v>2959</v>
      </c>
      <c r="D224" s="74" t="s">
        <v>933</v>
      </c>
      <c r="E224" s="74" t="s">
        <v>936</v>
      </c>
      <c r="F224" s="174" t="s">
        <v>3204</v>
      </c>
      <c r="G224" s="74" t="s">
        <v>848</v>
      </c>
      <c r="H224" s="147" t="s">
        <v>934</v>
      </c>
      <c r="I224" s="147" t="s">
        <v>3222</v>
      </c>
      <c r="J224" s="69" t="n">
        <v>10000</v>
      </c>
      <c r="K224" s="69" t="n">
        <v>10000</v>
      </c>
      <c r="L224" s="70" t="n">
        <v>0</v>
      </c>
      <c r="M224" s="69" t="n">
        <v>0</v>
      </c>
      <c r="N224" s="69"/>
      <c r="O224" s="173" t="str">
        <f aca="false">CONCATENATE(E224,F224)</f>
        <v>129415101</v>
      </c>
      <c r="P224" s="164" t="n">
        <f aca="false">J224</f>
        <v>10000</v>
      </c>
      <c r="Q224" s="164" t="n">
        <f aca="false">M224</f>
        <v>0</v>
      </c>
    </row>
    <row r="225" customFormat="false" ht="15" hidden="false" customHeight="false" outlineLevel="0" collapsed="false">
      <c r="A225" s="74" t="s">
        <v>77</v>
      </c>
      <c r="B225" s="74" t="str">
        <f aca="false">VLOOKUP(A225,PROGRAMAS!A:I,5,0)</f>
        <v>TEMÁTICO</v>
      </c>
      <c r="C225" s="62" t="s">
        <v>2962</v>
      </c>
      <c r="D225" s="74" t="s">
        <v>956</v>
      </c>
      <c r="E225" s="74" t="s">
        <v>958</v>
      </c>
      <c r="F225" s="174" t="s">
        <v>3204</v>
      </c>
      <c r="G225" s="74" t="s">
        <v>848</v>
      </c>
      <c r="H225" s="147" t="s">
        <v>956</v>
      </c>
      <c r="I225" s="147" t="s">
        <v>3230</v>
      </c>
      <c r="J225" s="69" t="n">
        <v>4114000</v>
      </c>
      <c r="K225" s="69" t="n">
        <v>3506000</v>
      </c>
      <c r="L225" s="70" t="n">
        <v>-0.147788040836169</v>
      </c>
      <c r="M225" s="69" t="n">
        <v>96130.56</v>
      </c>
      <c r="N225" s="69"/>
      <c r="O225" s="173" t="str">
        <f aca="false">CONCATENATE(E225,F225)</f>
        <v>129115101</v>
      </c>
      <c r="P225" s="164" t="n">
        <f aca="false">J225</f>
        <v>4114000</v>
      </c>
      <c r="Q225" s="164" t="n">
        <f aca="false">M225</f>
        <v>96130.56</v>
      </c>
    </row>
    <row r="226" customFormat="false" ht="15" hidden="false" customHeight="false" outlineLevel="0" collapsed="false">
      <c r="A226" s="74" t="s">
        <v>78</v>
      </c>
      <c r="B226" s="74" t="str">
        <f aca="false">VLOOKUP(A226,PROGRAMAS!A:I,5,0)</f>
        <v>TEMÁTICO</v>
      </c>
      <c r="C226" s="62" t="s">
        <v>2965</v>
      </c>
      <c r="D226" s="74" t="s">
        <v>3955</v>
      </c>
      <c r="E226" s="74" t="s">
        <v>3956</v>
      </c>
      <c r="F226" s="174" t="s">
        <v>3204</v>
      </c>
      <c r="G226" s="74" t="s">
        <v>848</v>
      </c>
      <c r="H226" s="147" t="s">
        <v>968</v>
      </c>
      <c r="I226" s="147" t="s">
        <v>3232</v>
      </c>
      <c r="J226" s="69" t="n">
        <v>1336000</v>
      </c>
      <c r="K226" s="69" t="n">
        <v>1221503</v>
      </c>
      <c r="L226" s="70" t="n">
        <v>-0.0857013473053892</v>
      </c>
      <c r="M226" s="69" t="n">
        <v>141963.22</v>
      </c>
      <c r="N226" s="69"/>
      <c r="O226" s="173" t="str">
        <f aca="false">CONCATENATE(E226,F226)</f>
        <v>129615101</v>
      </c>
      <c r="P226" s="164" t="n">
        <f aca="false">J226</f>
        <v>1336000</v>
      </c>
      <c r="Q226" s="164" t="n">
        <f aca="false">M226</f>
        <v>141963.22</v>
      </c>
    </row>
    <row r="227" customFormat="false" ht="15" hidden="false" customHeight="false" outlineLevel="0" collapsed="false">
      <c r="A227" s="74" t="s">
        <v>78</v>
      </c>
      <c r="B227" s="74" t="str">
        <f aca="false">VLOOKUP(A227,PROGRAMAS!A:I,5,0)</f>
        <v>TEMÁTICO</v>
      </c>
      <c r="C227" s="62" t="s">
        <v>2965</v>
      </c>
      <c r="D227" s="74" t="s">
        <v>3957</v>
      </c>
      <c r="E227" s="74" t="s">
        <v>3958</v>
      </c>
      <c r="F227" s="174" t="s">
        <v>3204</v>
      </c>
      <c r="G227" s="74" t="s">
        <v>848</v>
      </c>
      <c r="H227" s="147" t="s">
        <v>968</v>
      </c>
      <c r="I227" s="147" t="s">
        <v>3232</v>
      </c>
      <c r="J227" s="69" t="n">
        <v>12082916</v>
      </c>
      <c r="K227" s="69" t="n">
        <v>11937916</v>
      </c>
      <c r="L227" s="70" t="n">
        <v>-0.0120004144694873</v>
      </c>
      <c r="M227" s="69" t="n">
        <v>3453210.16</v>
      </c>
      <c r="N227" s="69"/>
      <c r="O227" s="173" t="str">
        <f aca="false">CONCATENATE(E227,F227)</f>
        <v>129715101</v>
      </c>
      <c r="P227" s="164" t="n">
        <f aca="false">J227</f>
        <v>12082916</v>
      </c>
      <c r="Q227" s="164" t="n">
        <f aca="false">M227</f>
        <v>3453210.16</v>
      </c>
    </row>
    <row r="228" customFormat="false" ht="15" hidden="false" customHeight="false" outlineLevel="0" collapsed="false">
      <c r="A228" s="74" t="s">
        <v>78</v>
      </c>
      <c r="B228" s="74" t="str">
        <f aca="false">VLOOKUP(A228,PROGRAMAS!A:I,5,0)</f>
        <v>TEMÁTICO</v>
      </c>
      <c r="C228" s="62" t="s">
        <v>2965</v>
      </c>
      <c r="D228" s="74" t="s">
        <v>3959</v>
      </c>
      <c r="E228" s="74" t="s">
        <v>3960</v>
      </c>
      <c r="F228" s="174" t="s">
        <v>3204</v>
      </c>
      <c r="G228" s="74" t="s">
        <v>848</v>
      </c>
      <c r="H228" s="147" t="s">
        <v>968</v>
      </c>
      <c r="I228" s="147" t="s">
        <v>3232</v>
      </c>
      <c r="J228" s="69" t="n">
        <v>4119900</v>
      </c>
      <c r="K228" s="69" t="n">
        <v>3709900</v>
      </c>
      <c r="L228" s="70" t="n">
        <v>-0.099516978567441</v>
      </c>
      <c r="M228" s="69" t="n">
        <v>862538.35</v>
      </c>
      <c r="N228" s="69"/>
      <c r="O228" s="173" t="str">
        <f aca="false">CONCATENATE(E228,F228)</f>
        <v>228315101</v>
      </c>
      <c r="P228" s="164" t="n">
        <f aca="false">J228</f>
        <v>4119900</v>
      </c>
      <c r="Q228" s="164" t="n">
        <f aca="false">M228</f>
        <v>862538.35</v>
      </c>
    </row>
    <row r="229" customFormat="false" ht="15" hidden="false" customHeight="false" outlineLevel="0" collapsed="false">
      <c r="A229" s="74" t="s">
        <v>94</v>
      </c>
      <c r="B229" s="74" t="str">
        <f aca="false">VLOOKUP(A229,PROGRAMAS!A:I,5,0)</f>
        <v>GESTÃO</v>
      </c>
      <c r="C229" s="62" t="s">
        <v>2997</v>
      </c>
      <c r="D229" s="74" t="s">
        <v>255</v>
      </c>
      <c r="E229" s="74" t="s">
        <v>260</v>
      </c>
      <c r="F229" s="174" t="s">
        <v>3234</v>
      </c>
      <c r="G229" s="74" t="s">
        <v>975</v>
      </c>
      <c r="H229" s="147" t="s">
        <v>986</v>
      </c>
      <c r="I229" s="147" t="s">
        <v>3075</v>
      </c>
      <c r="J229" s="69" t="n">
        <v>1542282</v>
      </c>
      <c r="K229" s="69" t="n">
        <v>1492282</v>
      </c>
      <c r="L229" s="70" t="n">
        <v>-0.032419492673843</v>
      </c>
      <c r="M229" s="69" t="n">
        <v>745698.07</v>
      </c>
      <c r="N229" s="69"/>
      <c r="O229" s="173" t="str">
        <f aca="false">CONCATENATE(E229,F229)</f>
        <v>200015201</v>
      </c>
      <c r="P229" s="164" t="n">
        <f aca="false">J229</f>
        <v>1542282</v>
      </c>
      <c r="Q229" s="164" t="n">
        <f aca="false">M229</f>
        <v>745698.07</v>
      </c>
    </row>
    <row r="230" customFormat="false" ht="15" hidden="false" customHeight="false" outlineLevel="0" collapsed="false">
      <c r="A230" s="74" t="s">
        <v>94</v>
      </c>
      <c r="B230" s="74" t="str">
        <f aca="false">VLOOKUP(A230,PROGRAMAS!A:I,5,0)</f>
        <v>GESTÃO</v>
      </c>
      <c r="C230" s="62" t="s">
        <v>2997</v>
      </c>
      <c r="D230" s="74" t="s">
        <v>160</v>
      </c>
      <c r="E230" s="74" t="s">
        <v>3818</v>
      </c>
      <c r="F230" s="174" t="s">
        <v>3234</v>
      </c>
      <c r="G230" s="74" t="s">
        <v>975</v>
      </c>
      <c r="H230" s="147" t="s">
        <v>986</v>
      </c>
      <c r="I230" s="147" t="s">
        <v>3075</v>
      </c>
      <c r="J230" s="69" t="n">
        <v>4458882</v>
      </c>
      <c r="K230" s="69" t="n">
        <v>4458882</v>
      </c>
      <c r="L230" s="70" t="n">
        <v>0</v>
      </c>
      <c r="M230" s="69" t="n">
        <v>2553712.81</v>
      </c>
      <c r="N230" s="69"/>
      <c r="O230" s="173" t="str">
        <f aca="false">CONCATENATE(E230,F230)</f>
        <v>250015201</v>
      </c>
      <c r="P230" s="164" t="n">
        <f aca="false">J230</f>
        <v>4458882</v>
      </c>
      <c r="Q230" s="164" t="n">
        <f aca="false">M230</f>
        <v>2553712.81</v>
      </c>
    </row>
    <row r="231" customFormat="false" ht="15" hidden="false" customHeight="false" outlineLevel="0" collapsed="false">
      <c r="A231" s="74" t="s">
        <v>51</v>
      </c>
      <c r="B231" s="74" t="str">
        <f aca="false">VLOOKUP(A231,PROGRAMAS!A:I,5,0)</f>
        <v>TEMÁTICO</v>
      </c>
      <c r="C231" s="62" t="s">
        <v>2886</v>
      </c>
      <c r="D231" s="74" t="s">
        <v>974</v>
      </c>
      <c r="E231" s="74" t="s">
        <v>977</v>
      </c>
      <c r="F231" s="174" t="s">
        <v>3234</v>
      </c>
      <c r="G231" s="74" t="s">
        <v>975</v>
      </c>
      <c r="H231" s="147" t="s">
        <v>974</v>
      </c>
      <c r="I231" s="147" t="s">
        <v>3207</v>
      </c>
      <c r="J231" s="69" t="n">
        <v>2419000</v>
      </c>
      <c r="K231" s="69" t="n">
        <v>2419000</v>
      </c>
      <c r="L231" s="70" t="n">
        <v>0</v>
      </c>
      <c r="M231" s="69" t="n">
        <v>0</v>
      </c>
      <c r="N231" s="69"/>
      <c r="O231" s="173" t="str">
        <f aca="false">CONCATENATE(E231,F231)</f>
        <v>124015201</v>
      </c>
      <c r="P231" s="164" t="n">
        <f aca="false">J231</f>
        <v>2419000</v>
      </c>
      <c r="Q231" s="164" t="n">
        <f aca="false">M231</f>
        <v>0</v>
      </c>
    </row>
    <row r="232" customFormat="false" ht="15" hidden="false" customHeight="false" outlineLevel="0" collapsed="false">
      <c r="A232" s="74" t="s">
        <v>77</v>
      </c>
      <c r="B232" s="74" t="str">
        <f aca="false">VLOOKUP(A232,PROGRAMAS!A:I,5,0)</f>
        <v>TEMÁTICO</v>
      </c>
      <c r="C232" s="62" t="s">
        <v>2962</v>
      </c>
      <c r="D232" s="74" t="s">
        <v>3961</v>
      </c>
      <c r="E232" s="74" t="s">
        <v>3962</v>
      </c>
      <c r="F232" s="174" t="s">
        <v>3234</v>
      </c>
      <c r="G232" s="74" t="s">
        <v>975</v>
      </c>
      <c r="H232" s="147" t="s">
        <v>980</v>
      </c>
      <c r="I232" s="147" t="s">
        <v>3237</v>
      </c>
      <c r="J232" s="69" t="n">
        <v>24011372</v>
      </c>
      <c r="K232" s="69" t="n">
        <v>24471372</v>
      </c>
      <c r="L232" s="70" t="n">
        <v>0.0191575891623352</v>
      </c>
      <c r="M232" s="69" t="n">
        <v>1643533.99</v>
      </c>
      <c r="N232" s="69"/>
      <c r="O232" s="173" t="str">
        <f aca="false">CONCATENATE(E232,F232)</f>
        <v>123615201</v>
      </c>
      <c r="P232" s="164" t="n">
        <f aca="false">J232</f>
        <v>24011372</v>
      </c>
      <c r="Q232" s="164" t="n">
        <f aca="false">M232</f>
        <v>1643533.99</v>
      </c>
    </row>
    <row r="233" customFormat="false" ht="15" hidden="false" customHeight="false" outlineLevel="0" collapsed="false">
      <c r="A233" s="74" t="s">
        <v>77</v>
      </c>
      <c r="B233" s="74" t="str">
        <f aca="false">VLOOKUP(A233,PROGRAMAS!A:I,5,0)</f>
        <v>TEMÁTICO</v>
      </c>
      <c r="C233" s="62" t="s">
        <v>2962</v>
      </c>
      <c r="D233" s="74" t="s">
        <v>983</v>
      </c>
      <c r="E233" s="74" t="s">
        <v>985</v>
      </c>
      <c r="F233" s="174" t="s">
        <v>3234</v>
      </c>
      <c r="G233" s="74" t="s">
        <v>975</v>
      </c>
      <c r="H233" s="147" t="s">
        <v>983</v>
      </c>
      <c r="I233" s="147" t="s">
        <v>3239</v>
      </c>
      <c r="J233" s="69" t="n">
        <v>1857358</v>
      </c>
      <c r="K233" s="69" t="n">
        <v>1857358</v>
      </c>
      <c r="L233" s="70" t="n">
        <v>0</v>
      </c>
      <c r="M233" s="69" t="n">
        <v>0</v>
      </c>
      <c r="N233" s="69"/>
      <c r="O233" s="173" t="str">
        <f aca="false">CONCATENATE(E233,F233)</f>
        <v>124415201</v>
      </c>
      <c r="P233" s="164" t="n">
        <f aca="false">J233</f>
        <v>1857358</v>
      </c>
      <c r="Q233" s="164" t="n">
        <f aca="false">M233</f>
        <v>0</v>
      </c>
    </row>
    <row r="234" customFormat="false" ht="15" hidden="false" customHeight="false" outlineLevel="0" collapsed="false">
      <c r="A234" s="74" t="s">
        <v>94</v>
      </c>
      <c r="B234" s="74" t="str">
        <f aca="false">VLOOKUP(A234,PROGRAMAS!A:I,5,0)</f>
        <v>GESTÃO</v>
      </c>
      <c r="C234" s="62" t="s">
        <v>2997</v>
      </c>
      <c r="D234" s="74" t="s">
        <v>255</v>
      </c>
      <c r="E234" s="74" t="s">
        <v>260</v>
      </c>
      <c r="F234" s="174" t="s">
        <v>3241</v>
      </c>
      <c r="G234" s="74" t="s">
        <v>990</v>
      </c>
      <c r="H234" s="147" t="s">
        <v>1059</v>
      </c>
      <c r="I234" s="147" t="s">
        <v>3077</v>
      </c>
      <c r="J234" s="69" t="n">
        <v>5512995</v>
      </c>
      <c r="K234" s="69" t="n">
        <v>6255345</v>
      </c>
      <c r="L234" s="70" t="n">
        <v>0.134654575235421</v>
      </c>
      <c r="M234" s="69" t="n">
        <v>3289193.01</v>
      </c>
      <c r="N234" s="69"/>
      <c r="O234" s="173" t="str">
        <f aca="false">CONCATENATE(E234,F234)</f>
        <v>200015202</v>
      </c>
      <c r="P234" s="164" t="n">
        <f aca="false">J234</f>
        <v>5512995</v>
      </c>
      <c r="Q234" s="164" t="n">
        <f aca="false">M234</f>
        <v>3289193.01</v>
      </c>
    </row>
    <row r="235" customFormat="false" ht="15" hidden="false" customHeight="false" outlineLevel="0" collapsed="false">
      <c r="A235" s="74" t="s">
        <v>94</v>
      </c>
      <c r="B235" s="74" t="str">
        <f aca="false">VLOOKUP(A235,PROGRAMAS!A:I,5,0)</f>
        <v>GESTÃO</v>
      </c>
      <c r="C235" s="62" t="s">
        <v>2997</v>
      </c>
      <c r="D235" s="74" t="s">
        <v>160</v>
      </c>
      <c r="E235" s="74" t="s">
        <v>3818</v>
      </c>
      <c r="F235" s="174" t="s">
        <v>3241</v>
      </c>
      <c r="G235" s="74" t="s">
        <v>990</v>
      </c>
      <c r="H235" s="147" t="s">
        <v>1059</v>
      </c>
      <c r="I235" s="147" t="s">
        <v>3077</v>
      </c>
      <c r="J235" s="69" t="n">
        <v>27236031</v>
      </c>
      <c r="K235" s="69" t="n">
        <v>27236031</v>
      </c>
      <c r="L235" s="70" t="n">
        <v>0</v>
      </c>
      <c r="M235" s="69" t="n">
        <v>16464383.63</v>
      </c>
      <c r="N235" s="69"/>
      <c r="O235" s="173" t="str">
        <f aca="false">CONCATENATE(E235,F235)</f>
        <v>250015202</v>
      </c>
      <c r="P235" s="164" t="n">
        <f aca="false">J235</f>
        <v>27236031</v>
      </c>
      <c r="Q235" s="164" t="n">
        <f aca="false">M235</f>
        <v>16464383.63</v>
      </c>
    </row>
    <row r="236" customFormat="false" ht="15" hidden="false" customHeight="false" outlineLevel="0" collapsed="false">
      <c r="A236" s="74" t="s">
        <v>51</v>
      </c>
      <c r="B236" s="74" t="str">
        <f aca="false">VLOOKUP(A236,PROGRAMAS!A:I,5,0)</f>
        <v>TEMÁTICO</v>
      </c>
      <c r="C236" s="62" t="s">
        <v>2886</v>
      </c>
      <c r="D236" s="74" t="s">
        <v>989</v>
      </c>
      <c r="E236" s="74" t="s">
        <v>992</v>
      </c>
      <c r="F236" s="174" t="s">
        <v>3241</v>
      </c>
      <c r="G236" s="74" t="s">
        <v>990</v>
      </c>
      <c r="H236" s="147" t="s">
        <v>989</v>
      </c>
      <c r="I236" s="147" t="s">
        <v>3209</v>
      </c>
      <c r="J236" s="69" t="n">
        <v>600000</v>
      </c>
      <c r="K236" s="69" t="n">
        <v>3291000</v>
      </c>
      <c r="L236" s="70" t="n">
        <v>4.485</v>
      </c>
      <c r="M236" s="69" t="n">
        <v>1679135.11</v>
      </c>
      <c r="N236" s="69"/>
      <c r="O236" s="173" t="str">
        <f aca="false">CONCATENATE(E236,F236)</f>
        <v>119215202</v>
      </c>
      <c r="P236" s="164" t="n">
        <f aca="false">J236</f>
        <v>600000</v>
      </c>
      <c r="Q236" s="164" t="n">
        <f aca="false">M236</f>
        <v>1679135.11</v>
      </c>
    </row>
    <row r="237" customFormat="false" ht="15" hidden="false" customHeight="false" outlineLevel="0" collapsed="false">
      <c r="A237" s="74" t="s">
        <v>75</v>
      </c>
      <c r="B237" s="74" t="str">
        <f aca="false">VLOOKUP(A237,PROGRAMAS!A:I,5,0)</f>
        <v>TEMÁTICO</v>
      </c>
      <c r="C237" s="62" t="s">
        <v>2956</v>
      </c>
      <c r="D237" s="74" t="s">
        <v>995</v>
      </c>
      <c r="E237" s="74" t="s">
        <v>998</v>
      </c>
      <c r="F237" s="174" t="s">
        <v>3241</v>
      </c>
      <c r="G237" s="74" t="s">
        <v>990</v>
      </c>
      <c r="H237" s="147" t="s">
        <v>996</v>
      </c>
      <c r="I237" s="147" t="s">
        <v>3244</v>
      </c>
      <c r="J237" s="69" t="n">
        <v>2978822</v>
      </c>
      <c r="K237" s="69" t="n">
        <v>11415831</v>
      </c>
      <c r="L237" s="70" t="n">
        <v>2.83233069985383</v>
      </c>
      <c r="M237" s="69" t="n">
        <v>1744576.48</v>
      </c>
      <c r="N237" s="69"/>
      <c r="O237" s="173" t="str">
        <f aca="false">CONCATENATE(E237,F237)</f>
        <v>130215202</v>
      </c>
      <c r="P237" s="164" t="n">
        <f aca="false">J237</f>
        <v>2978822</v>
      </c>
      <c r="Q237" s="164" t="n">
        <f aca="false">M237</f>
        <v>1744576.48</v>
      </c>
    </row>
    <row r="238" customFormat="false" ht="15" hidden="false" customHeight="false" outlineLevel="0" collapsed="false">
      <c r="A238" s="74" t="s">
        <v>78</v>
      </c>
      <c r="B238" s="74" t="str">
        <f aca="false">VLOOKUP(A238,PROGRAMAS!A:I,5,0)</f>
        <v>TEMÁTICO</v>
      </c>
      <c r="C238" s="62" t="s">
        <v>2965</v>
      </c>
      <c r="D238" s="74" t="s">
        <v>1043</v>
      </c>
      <c r="E238" s="74" t="s">
        <v>1045</v>
      </c>
      <c r="F238" s="174" t="s">
        <v>3241</v>
      </c>
      <c r="G238" s="74" t="s">
        <v>990</v>
      </c>
      <c r="H238" s="147" t="s">
        <v>1043</v>
      </c>
      <c r="I238" s="147" t="s">
        <v>3246</v>
      </c>
      <c r="J238" s="69" t="n">
        <v>5124875</v>
      </c>
      <c r="K238" s="69" t="n">
        <v>4802875</v>
      </c>
      <c r="L238" s="70" t="n">
        <v>-0.0628308007512378</v>
      </c>
      <c r="M238" s="69" t="n">
        <v>197631.68</v>
      </c>
      <c r="N238" s="69"/>
      <c r="O238" s="173" t="str">
        <f aca="false">CONCATENATE(E238,F238)</f>
        <v>232115202</v>
      </c>
      <c r="P238" s="164" t="n">
        <f aca="false">J238</f>
        <v>5124875</v>
      </c>
      <c r="Q238" s="164" t="n">
        <f aca="false">M238</f>
        <v>197631.68</v>
      </c>
    </row>
    <row r="239" customFormat="false" ht="15" hidden="false" customHeight="false" outlineLevel="0" collapsed="false">
      <c r="A239" s="74" t="s">
        <v>94</v>
      </c>
      <c r="B239" s="74" t="str">
        <f aca="false">VLOOKUP(A239,PROGRAMAS!A:I,5,0)</f>
        <v>GESTÃO</v>
      </c>
      <c r="C239" s="62" t="s">
        <v>2997</v>
      </c>
      <c r="D239" s="74" t="s">
        <v>255</v>
      </c>
      <c r="E239" s="74" t="s">
        <v>260</v>
      </c>
      <c r="F239" s="174" t="s">
        <v>3248</v>
      </c>
      <c r="G239" s="74" t="s">
        <v>1063</v>
      </c>
      <c r="H239" s="147" t="s">
        <v>1104</v>
      </c>
      <c r="I239" s="147" t="s">
        <v>3079</v>
      </c>
      <c r="J239" s="69" t="n">
        <v>5439200</v>
      </c>
      <c r="K239" s="69" t="n">
        <v>6203927</v>
      </c>
      <c r="L239" s="70" t="n">
        <v>0.140595491984115</v>
      </c>
      <c r="M239" s="69" t="n">
        <v>1922100.48</v>
      </c>
      <c r="N239" s="69"/>
      <c r="O239" s="173" t="str">
        <f aca="false">CONCATENATE(E239,F239)</f>
        <v>200015204</v>
      </c>
      <c r="P239" s="164" t="n">
        <f aca="false">J239</f>
        <v>5439200</v>
      </c>
      <c r="Q239" s="164" t="n">
        <f aca="false">M239</f>
        <v>1922100.48</v>
      </c>
    </row>
    <row r="240" customFormat="false" ht="15" hidden="false" customHeight="false" outlineLevel="0" collapsed="false">
      <c r="A240" s="74" t="s">
        <v>94</v>
      </c>
      <c r="B240" s="74" t="str">
        <f aca="false">VLOOKUP(A240,PROGRAMAS!A:I,5,0)</f>
        <v>GESTÃO</v>
      </c>
      <c r="C240" s="62" t="s">
        <v>2997</v>
      </c>
      <c r="D240" s="74" t="s">
        <v>160</v>
      </c>
      <c r="E240" s="74" t="s">
        <v>3818</v>
      </c>
      <c r="F240" s="174" t="s">
        <v>3248</v>
      </c>
      <c r="G240" s="74" t="s">
        <v>1063</v>
      </c>
      <c r="H240" s="147" t="s">
        <v>1104</v>
      </c>
      <c r="I240" s="147" t="s">
        <v>3079</v>
      </c>
      <c r="J240" s="69" t="n">
        <v>20300407</v>
      </c>
      <c r="K240" s="69" t="n">
        <v>20300407</v>
      </c>
      <c r="L240" s="70" t="n">
        <v>0</v>
      </c>
      <c r="M240" s="69" t="n">
        <v>12218037.92</v>
      </c>
      <c r="N240" s="69"/>
      <c r="O240" s="173" t="str">
        <f aca="false">CONCATENATE(E240,F240)</f>
        <v>250015204</v>
      </c>
      <c r="P240" s="164" t="n">
        <f aca="false">J240</f>
        <v>20300407</v>
      </c>
      <c r="Q240" s="164" t="n">
        <f aca="false">M240</f>
        <v>12218037.92</v>
      </c>
    </row>
    <row r="241" customFormat="false" ht="15" hidden="false" customHeight="false" outlineLevel="0" collapsed="false">
      <c r="A241" s="74" t="s">
        <v>76</v>
      </c>
      <c r="B241" s="74" t="str">
        <f aca="false">VLOOKUP(A241,PROGRAMAS!A:I,5,0)</f>
        <v>TEMÁTICO</v>
      </c>
      <c r="C241" s="62" t="s">
        <v>2959</v>
      </c>
      <c r="D241" s="74" t="s">
        <v>1072</v>
      </c>
      <c r="E241" s="74" t="s">
        <v>1075</v>
      </c>
      <c r="F241" s="174" t="s">
        <v>3248</v>
      </c>
      <c r="G241" s="74" t="s">
        <v>1063</v>
      </c>
      <c r="H241" s="147" t="s">
        <v>1073</v>
      </c>
      <c r="I241" s="147" t="s">
        <v>3251</v>
      </c>
      <c r="J241" s="69" t="n">
        <v>30000</v>
      </c>
      <c r="K241" s="69" t="n">
        <v>30000</v>
      </c>
      <c r="L241" s="70" t="n">
        <v>0</v>
      </c>
      <c r="M241" s="69" t="n">
        <v>2167.5</v>
      </c>
      <c r="N241" s="69"/>
      <c r="O241" s="173" t="str">
        <f aca="false">CONCATENATE(E241,F241)</f>
        <v>234115204</v>
      </c>
      <c r="P241" s="164" t="n">
        <f aca="false">J241</f>
        <v>30000</v>
      </c>
      <c r="Q241" s="164" t="n">
        <f aca="false">M241</f>
        <v>2167.5</v>
      </c>
    </row>
    <row r="242" customFormat="false" ht="15" hidden="false" customHeight="false" outlineLevel="0" collapsed="false">
      <c r="A242" s="74" t="s">
        <v>76</v>
      </c>
      <c r="B242" s="74" t="str">
        <f aca="false">VLOOKUP(A242,PROGRAMAS!A:I,5,0)</f>
        <v>TEMÁTICO</v>
      </c>
      <c r="C242" s="62" t="s">
        <v>2959</v>
      </c>
      <c r="D242" s="74" t="s">
        <v>1087</v>
      </c>
      <c r="E242" s="74" t="s">
        <v>1090</v>
      </c>
      <c r="F242" s="174" t="s">
        <v>3248</v>
      </c>
      <c r="G242" s="74" t="s">
        <v>1063</v>
      </c>
      <c r="H242" s="147" t="s">
        <v>1088</v>
      </c>
      <c r="I242" s="147" t="s">
        <v>3253</v>
      </c>
      <c r="J242" s="69" t="n">
        <v>43510</v>
      </c>
      <c r="K242" s="69" t="n">
        <v>43510</v>
      </c>
      <c r="L242" s="70" t="n">
        <v>0</v>
      </c>
      <c r="M242" s="69" t="n">
        <v>1755</v>
      </c>
      <c r="N242" s="69"/>
      <c r="O242" s="173" t="str">
        <f aca="false">CONCATENATE(E242,F242)</f>
        <v>236515204</v>
      </c>
      <c r="P242" s="164" t="n">
        <f aca="false">J242</f>
        <v>43510</v>
      </c>
      <c r="Q242" s="164" t="n">
        <f aca="false">M242</f>
        <v>1755</v>
      </c>
    </row>
    <row r="243" customFormat="false" ht="15" hidden="false" customHeight="false" outlineLevel="0" collapsed="false">
      <c r="A243" s="74" t="s">
        <v>76</v>
      </c>
      <c r="B243" s="74" t="str">
        <f aca="false">VLOOKUP(A243,PROGRAMAS!A:I,5,0)</f>
        <v>TEMÁTICO</v>
      </c>
      <c r="C243" s="62" t="s">
        <v>2959</v>
      </c>
      <c r="D243" s="74" t="s">
        <v>1082</v>
      </c>
      <c r="E243" s="74" t="s">
        <v>1085</v>
      </c>
      <c r="F243" s="174" t="s">
        <v>3248</v>
      </c>
      <c r="G243" s="74" t="s">
        <v>1063</v>
      </c>
      <c r="H243" s="147" t="s">
        <v>1083</v>
      </c>
      <c r="I243" s="147" t="s">
        <v>3255</v>
      </c>
      <c r="J243" s="69" t="n">
        <v>29800</v>
      </c>
      <c r="K243" s="69" t="n">
        <v>29800</v>
      </c>
      <c r="L243" s="70" t="n">
        <v>0</v>
      </c>
      <c r="M243" s="69" t="n">
        <v>0</v>
      </c>
      <c r="N243" s="69"/>
      <c r="O243" s="173" t="str">
        <f aca="false">CONCATENATE(E243,F243)</f>
        <v>236715204</v>
      </c>
      <c r="P243" s="164" t="n">
        <f aca="false">J243</f>
        <v>29800</v>
      </c>
      <c r="Q243" s="164" t="n">
        <f aca="false">M243</f>
        <v>0</v>
      </c>
    </row>
    <row r="244" customFormat="false" ht="15" hidden="false" customHeight="false" outlineLevel="0" collapsed="false">
      <c r="A244" s="74" t="s">
        <v>76</v>
      </c>
      <c r="B244" s="74" t="str">
        <f aca="false">VLOOKUP(A244,PROGRAMAS!A:I,5,0)</f>
        <v>TEMÁTICO</v>
      </c>
      <c r="C244" s="62" t="s">
        <v>2959</v>
      </c>
      <c r="D244" s="74" t="s">
        <v>1092</v>
      </c>
      <c r="E244" s="74" t="s">
        <v>1095</v>
      </c>
      <c r="F244" s="174" t="s">
        <v>3248</v>
      </c>
      <c r="G244" s="74" t="s">
        <v>1063</v>
      </c>
      <c r="H244" s="147" t="s">
        <v>1093</v>
      </c>
      <c r="I244" s="147" t="s">
        <v>3257</v>
      </c>
      <c r="J244" s="69" t="n">
        <v>768180</v>
      </c>
      <c r="K244" s="69" t="n">
        <v>768180</v>
      </c>
      <c r="L244" s="70" t="n">
        <v>0</v>
      </c>
      <c r="M244" s="69" t="n">
        <v>0</v>
      </c>
      <c r="N244" s="69"/>
      <c r="O244" s="173" t="str">
        <f aca="false">CONCATENATE(E244,F244)</f>
        <v>238415204</v>
      </c>
      <c r="P244" s="164" t="n">
        <f aca="false">J244</f>
        <v>768180</v>
      </c>
      <c r="Q244" s="164" t="n">
        <f aca="false">M244</f>
        <v>0</v>
      </c>
    </row>
    <row r="245" customFormat="false" ht="15" hidden="false" customHeight="false" outlineLevel="0" collapsed="false">
      <c r="A245" s="74" t="s">
        <v>76</v>
      </c>
      <c r="B245" s="74" t="str">
        <f aca="false">VLOOKUP(A245,PROGRAMAS!A:I,5,0)</f>
        <v>TEMÁTICO</v>
      </c>
      <c r="C245" s="62" t="s">
        <v>2959</v>
      </c>
      <c r="D245" s="74" t="s">
        <v>1067</v>
      </c>
      <c r="E245" s="74" t="s">
        <v>1071</v>
      </c>
      <c r="F245" s="174" t="s">
        <v>3248</v>
      </c>
      <c r="G245" s="74" t="s">
        <v>1063</v>
      </c>
      <c r="H245" s="147" t="s">
        <v>1068</v>
      </c>
      <c r="I245" s="147" t="s">
        <v>3261</v>
      </c>
      <c r="J245" s="69" t="n">
        <v>20000</v>
      </c>
      <c r="K245" s="69" t="n">
        <v>20000</v>
      </c>
      <c r="L245" s="70" t="n">
        <v>0</v>
      </c>
      <c r="M245" s="69" t="n">
        <v>0</v>
      </c>
      <c r="N245" s="69"/>
      <c r="O245" s="173" t="str">
        <f aca="false">CONCATENATE(E245,F245)</f>
        <v>238515204</v>
      </c>
      <c r="P245" s="164" t="n">
        <f aca="false">J245</f>
        <v>20000</v>
      </c>
      <c r="Q245" s="164" t="n">
        <f aca="false">M245</f>
        <v>0</v>
      </c>
    </row>
    <row r="246" customFormat="false" ht="15" hidden="false" customHeight="false" outlineLevel="0" collapsed="false">
      <c r="A246" s="74" t="s">
        <v>76</v>
      </c>
      <c r="B246" s="74" t="str">
        <f aca="false">VLOOKUP(A246,PROGRAMAS!A:I,5,0)</f>
        <v>TEMÁTICO</v>
      </c>
      <c r="C246" s="62" t="s">
        <v>2959</v>
      </c>
      <c r="D246" s="74" t="s">
        <v>1077</v>
      </c>
      <c r="E246" s="74" t="s">
        <v>1080</v>
      </c>
      <c r="F246" s="174" t="s">
        <v>3248</v>
      </c>
      <c r="G246" s="74" t="s">
        <v>1063</v>
      </c>
      <c r="H246" s="147" t="s">
        <v>1078</v>
      </c>
      <c r="I246" s="147" t="s">
        <v>3259</v>
      </c>
      <c r="J246" s="69" t="n">
        <v>10000</v>
      </c>
      <c r="K246" s="69" t="n">
        <v>10000</v>
      </c>
      <c r="L246" s="70" t="n">
        <v>0</v>
      </c>
      <c r="M246" s="69" t="n">
        <v>0</v>
      </c>
      <c r="N246" s="69"/>
      <c r="O246" s="173" t="str">
        <f aca="false">CONCATENATE(E246,F246)</f>
        <v>238615204</v>
      </c>
      <c r="P246" s="164" t="n">
        <f aca="false">J246</f>
        <v>10000</v>
      </c>
      <c r="Q246" s="164" t="n">
        <f aca="false">M246</f>
        <v>0</v>
      </c>
    </row>
    <row r="247" customFormat="false" ht="15" hidden="false" customHeight="false" outlineLevel="0" collapsed="false">
      <c r="A247" s="74" t="s">
        <v>76</v>
      </c>
      <c r="B247" s="74" t="str">
        <f aca="false">VLOOKUP(A247,PROGRAMAS!A:I,5,0)</f>
        <v>TEMÁTICO</v>
      </c>
      <c r="C247" s="62" t="s">
        <v>2959</v>
      </c>
      <c r="D247" s="74" t="s">
        <v>1099</v>
      </c>
      <c r="E247" s="74" t="s">
        <v>1102</v>
      </c>
      <c r="F247" s="174" t="s">
        <v>3248</v>
      </c>
      <c r="G247" s="74" t="s">
        <v>1063</v>
      </c>
      <c r="H247" s="147" t="s">
        <v>1100</v>
      </c>
      <c r="I247" s="147" t="s">
        <v>3263</v>
      </c>
      <c r="J247" s="69" t="n">
        <v>13000</v>
      </c>
      <c r="K247" s="69" t="n">
        <v>13000</v>
      </c>
      <c r="L247" s="70" t="n">
        <v>0</v>
      </c>
      <c r="M247" s="69" t="n">
        <v>0</v>
      </c>
      <c r="N247" s="69"/>
      <c r="O247" s="173" t="str">
        <f aca="false">CONCATENATE(E247,F247)</f>
        <v>238715204</v>
      </c>
      <c r="P247" s="164" t="n">
        <f aca="false">J247</f>
        <v>13000</v>
      </c>
      <c r="Q247" s="164" t="n">
        <f aca="false">M247</f>
        <v>0</v>
      </c>
    </row>
    <row r="248" customFormat="false" ht="15" hidden="false" customHeight="false" outlineLevel="0" collapsed="false">
      <c r="A248" s="74" t="s">
        <v>94</v>
      </c>
      <c r="B248" s="74" t="str">
        <f aca="false">VLOOKUP(A248,PROGRAMAS!A:I,5,0)</f>
        <v>GESTÃO</v>
      </c>
      <c r="C248" s="62" t="s">
        <v>2997</v>
      </c>
      <c r="D248" s="74" t="s">
        <v>255</v>
      </c>
      <c r="E248" s="74" t="s">
        <v>260</v>
      </c>
      <c r="F248" s="174" t="s">
        <v>3265</v>
      </c>
      <c r="G248" s="74" t="s">
        <v>1111</v>
      </c>
      <c r="H248" s="147" t="s">
        <v>1133</v>
      </c>
      <c r="I248" s="147" t="s">
        <v>3081</v>
      </c>
      <c r="J248" s="69" t="n">
        <v>4630000</v>
      </c>
      <c r="K248" s="69" t="n">
        <v>5475000</v>
      </c>
      <c r="L248" s="70" t="n">
        <v>0.182505399568035</v>
      </c>
      <c r="M248" s="69" t="n">
        <v>2614567.03</v>
      </c>
      <c r="N248" s="69"/>
      <c r="O248" s="173" t="str">
        <f aca="false">CONCATENATE(E248,F248)</f>
        <v>200016101</v>
      </c>
      <c r="P248" s="164" t="n">
        <f aca="false">J248</f>
        <v>4630000</v>
      </c>
      <c r="Q248" s="164" t="n">
        <f aca="false">M248</f>
        <v>2614567.03</v>
      </c>
    </row>
    <row r="249" customFormat="false" ht="15" hidden="false" customHeight="false" outlineLevel="0" collapsed="false">
      <c r="A249" s="74" t="s">
        <v>94</v>
      </c>
      <c r="B249" s="74" t="str">
        <f aca="false">VLOOKUP(A249,PROGRAMAS!A:I,5,0)</f>
        <v>GESTÃO</v>
      </c>
      <c r="C249" s="62" t="s">
        <v>2997</v>
      </c>
      <c r="D249" s="74" t="s">
        <v>160</v>
      </c>
      <c r="E249" s="74" t="s">
        <v>3818</v>
      </c>
      <c r="F249" s="174" t="s">
        <v>3265</v>
      </c>
      <c r="G249" s="74" t="s">
        <v>1111</v>
      </c>
      <c r="H249" s="147" t="s">
        <v>1133</v>
      </c>
      <c r="I249" s="147" t="s">
        <v>3081</v>
      </c>
      <c r="J249" s="69" t="n">
        <v>4900234</v>
      </c>
      <c r="K249" s="69" t="n">
        <v>4900234</v>
      </c>
      <c r="L249" s="70" t="n">
        <v>0</v>
      </c>
      <c r="M249" s="69" t="n">
        <v>1764413.02</v>
      </c>
      <c r="N249" s="69"/>
      <c r="O249" s="173" t="str">
        <f aca="false">CONCATENATE(E249,F249)</f>
        <v>250016101</v>
      </c>
      <c r="P249" s="164" t="n">
        <f aca="false">J249</f>
        <v>4900234</v>
      </c>
      <c r="Q249" s="164" t="n">
        <f aca="false">M249</f>
        <v>1764413.02</v>
      </c>
    </row>
    <row r="250" customFormat="false" ht="15" hidden="false" customHeight="false" outlineLevel="0" collapsed="false">
      <c r="A250" s="74" t="s">
        <v>51</v>
      </c>
      <c r="B250" s="74" t="str">
        <f aca="false">VLOOKUP(A250,PROGRAMAS!A:I,5,0)</f>
        <v>TEMÁTICO</v>
      </c>
      <c r="C250" s="62" t="s">
        <v>2886</v>
      </c>
      <c r="D250" s="74" t="s">
        <v>1110</v>
      </c>
      <c r="E250" s="74" t="s">
        <v>1114</v>
      </c>
      <c r="F250" s="174" t="s">
        <v>3265</v>
      </c>
      <c r="G250" s="74" t="s">
        <v>1111</v>
      </c>
      <c r="H250" s="147" t="s">
        <v>1112</v>
      </c>
      <c r="I250" s="147" t="s">
        <v>3213</v>
      </c>
      <c r="J250" s="69" t="n">
        <v>1560000</v>
      </c>
      <c r="K250" s="69" t="n">
        <v>960000</v>
      </c>
      <c r="L250" s="70" t="n">
        <v>-0.384615384615385</v>
      </c>
      <c r="M250" s="69" t="n">
        <v>382798.52</v>
      </c>
      <c r="N250" s="69"/>
      <c r="O250" s="173" t="str">
        <f aca="false">CONCATENATE(E250,F250)</f>
        <v>231316101</v>
      </c>
      <c r="P250" s="164" t="n">
        <f aca="false">J250</f>
        <v>1560000</v>
      </c>
      <c r="Q250" s="164" t="n">
        <f aca="false">M250</f>
        <v>382798.52</v>
      </c>
    </row>
    <row r="251" customFormat="false" ht="15" hidden="false" customHeight="false" outlineLevel="0" collapsed="false">
      <c r="A251" s="74" t="s">
        <v>74</v>
      </c>
      <c r="B251" s="74" t="str">
        <f aca="false">VLOOKUP(A251,PROGRAMAS!A:I,5,0)</f>
        <v>TEMÁTICO</v>
      </c>
      <c r="C251" s="62" t="s">
        <v>2953</v>
      </c>
      <c r="D251" s="74" t="s">
        <v>1121</v>
      </c>
      <c r="E251" s="74" t="s">
        <v>1123</v>
      </c>
      <c r="F251" s="174" t="s">
        <v>3265</v>
      </c>
      <c r="G251" s="74" t="s">
        <v>1111</v>
      </c>
      <c r="H251" s="147" t="s">
        <v>1118</v>
      </c>
      <c r="I251" s="147" t="s">
        <v>3270</v>
      </c>
      <c r="J251" s="69" t="n">
        <v>19407372</v>
      </c>
      <c r="K251" s="69" t="n">
        <v>36850372</v>
      </c>
      <c r="L251" s="70" t="n">
        <v>0.898782174114043</v>
      </c>
      <c r="M251" s="69" t="n">
        <v>8523288.49</v>
      </c>
      <c r="N251" s="69"/>
      <c r="O251" s="173" t="str">
        <f aca="false">CONCATENATE(E251,F251)</f>
        <v>133516101</v>
      </c>
      <c r="P251" s="164" t="n">
        <f aca="false">J251</f>
        <v>19407372</v>
      </c>
      <c r="Q251" s="164" t="n">
        <f aca="false">M251</f>
        <v>8523288.49</v>
      </c>
    </row>
    <row r="252" customFormat="false" ht="15" hidden="false" customHeight="false" outlineLevel="0" collapsed="false">
      <c r="A252" s="74" t="s">
        <v>74</v>
      </c>
      <c r="B252" s="74" t="str">
        <f aca="false">VLOOKUP(A252,PROGRAMAS!A:I,5,0)</f>
        <v>TEMÁTICO</v>
      </c>
      <c r="C252" s="62" t="s">
        <v>2953</v>
      </c>
      <c r="D252" s="74" t="s">
        <v>3963</v>
      </c>
      <c r="E252" s="74" t="s">
        <v>3964</v>
      </c>
      <c r="F252" s="174" t="s">
        <v>3265</v>
      </c>
      <c r="G252" s="74" t="s">
        <v>1111</v>
      </c>
      <c r="H252" s="147" t="s">
        <v>1118</v>
      </c>
      <c r="I252" s="147" t="s">
        <v>3270</v>
      </c>
      <c r="J252" s="69" t="n">
        <v>2542315</v>
      </c>
      <c r="K252" s="69" t="n">
        <v>1792315</v>
      </c>
      <c r="L252" s="70" t="n">
        <v>-0.295006716319575</v>
      </c>
      <c r="M252" s="69" t="n">
        <v>0</v>
      </c>
      <c r="N252" s="69"/>
      <c r="O252" s="173" t="str">
        <f aca="false">CONCATENATE(E252,F252)</f>
        <v>133816101</v>
      </c>
      <c r="P252" s="164" t="n">
        <f aca="false">J252</f>
        <v>2542315</v>
      </c>
      <c r="Q252" s="164" t="n">
        <f aca="false">M252</f>
        <v>0</v>
      </c>
    </row>
    <row r="253" customFormat="false" ht="15" hidden="false" customHeight="false" outlineLevel="0" collapsed="false">
      <c r="A253" s="74" t="s">
        <v>74</v>
      </c>
      <c r="B253" s="74" t="str">
        <f aca="false">VLOOKUP(A253,PROGRAMAS!A:I,5,0)</f>
        <v>TEMÁTICO</v>
      </c>
      <c r="C253" s="62" t="s">
        <v>2953</v>
      </c>
      <c r="D253" s="74" t="s">
        <v>1117</v>
      </c>
      <c r="E253" s="74" t="s">
        <v>1120</v>
      </c>
      <c r="F253" s="174" t="s">
        <v>3265</v>
      </c>
      <c r="G253" s="74" t="s">
        <v>1111</v>
      </c>
      <c r="H253" s="147" t="s">
        <v>1118</v>
      </c>
      <c r="I253" s="147" t="s">
        <v>3270</v>
      </c>
      <c r="J253" s="69" t="n">
        <v>4510000</v>
      </c>
      <c r="K253" s="69" t="n">
        <v>4059300</v>
      </c>
      <c r="L253" s="70" t="n">
        <v>-0.0999334811529933</v>
      </c>
      <c r="M253" s="69" t="n">
        <v>566252.46</v>
      </c>
      <c r="N253" s="69"/>
      <c r="O253" s="173" t="str">
        <f aca="false">CONCATENATE(E253,F253)</f>
        <v>231416101</v>
      </c>
      <c r="P253" s="164" t="n">
        <f aca="false">J253</f>
        <v>4510000</v>
      </c>
      <c r="Q253" s="164" t="n">
        <f aca="false">M253</f>
        <v>566252.46</v>
      </c>
    </row>
    <row r="254" customFormat="false" ht="15" hidden="false" customHeight="false" outlineLevel="0" collapsed="false">
      <c r="A254" s="74" t="s">
        <v>74</v>
      </c>
      <c r="B254" s="74" t="str">
        <f aca="false">VLOOKUP(A254,PROGRAMAS!A:I,5,0)</f>
        <v>TEMÁTICO</v>
      </c>
      <c r="C254" s="62" t="s">
        <v>2953</v>
      </c>
      <c r="D254" s="74" t="s">
        <v>1124</v>
      </c>
      <c r="E254" s="74" t="s">
        <v>1127</v>
      </c>
      <c r="F254" s="174" t="s">
        <v>3265</v>
      </c>
      <c r="G254" s="74" t="s">
        <v>1111</v>
      </c>
      <c r="H254" s="147" t="s">
        <v>1125</v>
      </c>
      <c r="I254" s="147" t="s">
        <v>3272</v>
      </c>
      <c r="J254" s="69" t="n">
        <v>4004554</v>
      </c>
      <c r="K254" s="69" t="n">
        <v>7925000</v>
      </c>
      <c r="L254" s="70" t="n">
        <v>0.97899691201567</v>
      </c>
      <c r="M254" s="69" t="n">
        <v>116776.1</v>
      </c>
      <c r="N254" s="69"/>
      <c r="O254" s="173" t="str">
        <f aca="false">CONCATENATE(E254,F254)</f>
        <v>166916101</v>
      </c>
      <c r="P254" s="164" t="n">
        <f aca="false">J254</f>
        <v>4004554</v>
      </c>
      <c r="Q254" s="164" t="n">
        <f aca="false">M254</f>
        <v>116776.1</v>
      </c>
    </row>
    <row r="255" customFormat="false" ht="15" hidden="false" customHeight="false" outlineLevel="0" collapsed="false">
      <c r="A255" s="74" t="s">
        <v>74</v>
      </c>
      <c r="B255" s="74" t="str">
        <f aca="false">VLOOKUP(A255,PROGRAMAS!A:I,5,0)</f>
        <v>TEMÁTICO</v>
      </c>
      <c r="C255" s="62" t="s">
        <v>2953</v>
      </c>
      <c r="D255" s="74" t="s">
        <v>3965</v>
      </c>
      <c r="E255" s="74" t="s">
        <v>3966</v>
      </c>
      <c r="F255" s="174" t="s">
        <v>3265</v>
      </c>
      <c r="G255" s="74" t="s">
        <v>1111</v>
      </c>
      <c r="H255" s="147" t="s">
        <v>1118</v>
      </c>
      <c r="I255" s="147" t="s">
        <v>3270</v>
      </c>
      <c r="J255" s="69" t="n">
        <v>1020000</v>
      </c>
      <c r="K255" s="69" t="n">
        <v>550000</v>
      </c>
      <c r="L255" s="70" t="n">
        <v>-0.46078431372549</v>
      </c>
      <c r="M255" s="69" t="n">
        <v>0</v>
      </c>
      <c r="N255" s="69"/>
      <c r="O255" s="173" t="str">
        <f aca="false">CONCATENATE(E255,F255)</f>
        <v>173716101</v>
      </c>
      <c r="P255" s="164" t="n">
        <f aca="false">J255</f>
        <v>1020000</v>
      </c>
      <c r="Q255" s="164" t="n">
        <f aca="false">M255</f>
        <v>0</v>
      </c>
    </row>
    <row r="256" customFormat="false" ht="15" hidden="false" customHeight="false" outlineLevel="0" collapsed="false">
      <c r="A256" s="74" t="s">
        <v>74</v>
      </c>
      <c r="B256" s="74" t="str">
        <f aca="false">VLOOKUP(A256,PROGRAMAS!A:I,5,0)</f>
        <v>TEMÁTICO</v>
      </c>
      <c r="C256" s="62" t="s">
        <v>2953</v>
      </c>
      <c r="D256" s="74" t="s">
        <v>1128</v>
      </c>
      <c r="E256" s="74" t="s">
        <v>1130</v>
      </c>
      <c r="F256" s="174" t="s">
        <v>3265</v>
      </c>
      <c r="G256" s="74" t="s">
        <v>1111</v>
      </c>
      <c r="H256" s="147" t="s">
        <v>1125</v>
      </c>
      <c r="I256" s="147" t="s">
        <v>3272</v>
      </c>
      <c r="J256" s="69" t="n">
        <v>3090000</v>
      </c>
      <c r="K256" s="69" t="n">
        <v>2540000</v>
      </c>
      <c r="L256" s="70" t="n">
        <v>-0.177993527508091</v>
      </c>
      <c r="M256" s="69" t="n">
        <v>0</v>
      </c>
      <c r="N256" s="69"/>
      <c r="O256" s="173" t="str">
        <f aca="false">CONCATENATE(E256,F256)</f>
        <v>167116101</v>
      </c>
      <c r="P256" s="164" t="n">
        <f aca="false">J256</f>
        <v>3090000</v>
      </c>
      <c r="Q256" s="164" t="n">
        <f aca="false">M256</f>
        <v>0</v>
      </c>
    </row>
    <row r="257" customFormat="false" ht="15" hidden="false" customHeight="false" outlineLevel="0" collapsed="false">
      <c r="A257" s="74" t="s">
        <v>74</v>
      </c>
      <c r="B257" s="74" t="str">
        <f aca="false">VLOOKUP(A257,PROGRAMAS!A:I,5,0)</f>
        <v>TEMÁTICO</v>
      </c>
      <c r="C257" s="62" t="s">
        <v>2953</v>
      </c>
      <c r="D257" s="74" t="s">
        <v>3967</v>
      </c>
      <c r="E257" s="74" t="s">
        <v>3968</v>
      </c>
      <c r="F257" s="174" t="s">
        <v>3265</v>
      </c>
      <c r="G257" s="74" t="s">
        <v>1111</v>
      </c>
      <c r="H257" s="147" t="s">
        <v>1118</v>
      </c>
      <c r="I257" s="147" t="s">
        <v>3270</v>
      </c>
      <c r="J257" s="69" t="n">
        <v>1046674</v>
      </c>
      <c r="K257" s="69" t="n">
        <v>566174</v>
      </c>
      <c r="L257" s="70" t="n">
        <v>-0.459073216684469</v>
      </c>
      <c r="M257" s="69" t="n">
        <v>0</v>
      </c>
      <c r="N257" s="69"/>
      <c r="O257" s="173" t="str">
        <f aca="false">CONCATENATE(E257,F257)</f>
        <v>173616101</v>
      </c>
      <c r="P257" s="164" t="n">
        <f aca="false">J257</f>
        <v>1046674</v>
      </c>
      <c r="Q257" s="164" t="n">
        <f aca="false">M257</f>
        <v>0</v>
      </c>
    </row>
    <row r="258" customFormat="false" ht="15" hidden="false" customHeight="false" outlineLevel="0" collapsed="false">
      <c r="A258" s="74" t="s">
        <v>74</v>
      </c>
      <c r="B258" s="74" t="str">
        <f aca="false">VLOOKUP(A258,PROGRAMAS!A:I,5,0)</f>
        <v>TEMÁTICO</v>
      </c>
      <c r="C258" s="62" t="s">
        <v>2953</v>
      </c>
      <c r="D258" s="74" t="s">
        <v>3969</v>
      </c>
      <c r="E258" s="74" t="s">
        <v>3970</v>
      </c>
      <c r="F258" s="174" t="s">
        <v>3265</v>
      </c>
      <c r="G258" s="74" t="s">
        <v>1111</v>
      </c>
      <c r="H258" s="147" t="s">
        <v>1125</v>
      </c>
      <c r="I258" s="147" t="s">
        <v>3272</v>
      </c>
      <c r="J258" s="69" t="n">
        <v>1650000</v>
      </c>
      <c r="K258" s="69" t="n">
        <v>2271402</v>
      </c>
      <c r="L258" s="70" t="n">
        <v>0.376607272727273</v>
      </c>
      <c r="M258" s="69" t="n">
        <v>0</v>
      </c>
      <c r="N258" s="69"/>
      <c r="O258" s="173" t="str">
        <f aca="false">CONCATENATE(E258,F258)</f>
        <v>165616101</v>
      </c>
      <c r="P258" s="164" t="n">
        <f aca="false">J258</f>
        <v>1650000</v>
      </c>
      <c r="Q258" s="164" t="n">
        <f aca="false">M258</f>
        <v>0</v>
      </c>
    </row>
    <row r="259" customFormat="false" ht="15" hidden="false" customHeight="false" outlineLevel="0" collapsed="false">
      <c r="A259" s="74" t="s">
        <v>74</v>
      </c>
      <c r="B259" s="74" t="str">
        <f aca="false">VLOOKUP(A259,PROGRAMAS!A:I,5,0)</f>
        <v>TEMÁTICO</v>
      </c>
      <c r="C259" s="62" t="s">
        <v>2953</v>
      </c>
      <c r="D259" s="74" t="s">
        <v>3971</v>
      </c>
      <c r="E259" s="74" t="s">
        <v>3972</v>
      </c>
      <c r="F259" s="174" t="s">
        <v>3265</v>
      </c>
      <c r="G259" s="74" t="s">
        <v>1111</v>
      </c>
      <c r="H259" s="147" t="s">
        <v>1118</v>
      </c>
      <c r="I259" s="147" t="s">
        <v>3270</v>
      </c>
      <c r="J259" s="69" t="n">
        <v>18600000</v>
      </c>
      <c r="K259" s="69" t="n">
        <v>41577500</v>
      </c>
      <c r="L259" s="70" t="n">
        <v>1.23534946236559</v>
      </c>
      <c r="M259" s="69" t="n">
        <v>452398.2</v>
      </c>
      <c r="N259" s="69"/>
      <c r="O259" s="173" t="str">
        <f aca="false">CONCATENATE(E259,F259)</f>
        <v>166616101</v>
      </c>
      <c r="P259" s="164" t="n">
        <f aca="false">J259</f>
        <v>18600000</v>
      </c>
      <c r="Q259" s="164" t="n">
        <f aca="false">M259</f>
        <v>452398.2</v>
      </c>
    </row>
    <row r="260" customFormat="false" ht="15" hidden="false" customHeight="false" outlineLevel="0" collapsed="false">
      <c r="A260" s="74" t="s">
        <v>72</v>
      </c>
      <c r="B260" s="74" t="str">
        <f aca="false">VLOOKUP(A260,PROGRAMAS!A:I,5,0)</f>
        <v>TEMÁTICO</v>
      </c>
      <c r="C260" s="62" t="s">
        <v>2947</v>
      </c>
      <c r="D260" s="74" t="s">
        <v>1139</v>
      </c>
      <c r="E260" s="74" t="s">
        <v>1142</v>
      </c>
      <c r="F260" s="174" t="s">
        <v>3275</v>
      </c>
      <c r="G260" s="74" t="s">
        <v>1135</v>
      </c>
      <c r="H260" s="147" t="s">
        <v>1140</v>
      </c>
      <c r="I260" s="147" t="s">
        <v>3274</v>
      </c>
      <c r="J260" s="69" t="n">
        <v>1312562</v>
      </c>
      <c r="K260" s="69" t="n">
        <v>202562</v>
      </c>
      <c r="L260" s="70" t="n">
        <v>-0.845674337669383</v>
      </c>
      <c r="M260" s="69" t="n">
        <v>0</v>
      </c>
      <c r="N260" s="69"/>
      <c r="O260" s="173" t="str">
        <f aca="false">CONCATENATE(E260,F260)</f>
        <v>103716202</v>
      </c>
      <c r="P260" s="164" t="n">
        <f aca="false">J260</f>
        <v>1312562</v>
      </c>
      <c r="Q260" s="164" t="n">
        <f aca="false">M260</f>
        <v>0</v>
      </c>
    </row>
    <row r="261" customFormat="false" ht="15" hidden="false" customHeight="false" outlineLevel="0" collapsed="false">
      <c r="A261" s="74" t="s">
        <v>72</v>
      </c>
      <c r="B261" s="74" t="str">
        <f aca="false">VLOOKUP(A261,PROGRAMAS!A:I,5,0)</f>
        <v>TEMÁTICO</v>
      </c>
      <c r="C261" s="62" t="s">
        <v>2947</v>
      </c>
      <c r="D261" s="74" t="s">
        <v>1134</v>
      </c>
      <c r="E261" s="74" t="s">
        <v>1138</v>
      </c>
      <c r="F261" s="174" t="s">
        <v>3275</v>
      </c>
      <c r="G261" s="74" t="s">
        <v>1135</v>
      </c>
      <c r="H261" s="147" t="s">
        <v>1136</v>
      </c>
      <c r="I261" s="147" t="s">
        <v>3277</v>
      </c>
      <c r="J261" s="69" t="n">
        <v>1135810</v>
      </c>
      <c r="K261" s="69" t="n">
        <v>324367</v>
      </c>
      <c r="L261" s="70" t="n">
        <v>-0.714417904403025</v>
      </c>
      <c r="M261" s="69" t="n">
        <v>0</v>
      </c>
      <c r="N261" s="69"/>
      <c r="O261" s="173" t="str">
        <f aca="false">CONCATENATE(E261,F261)</f>
        <v>103816202</v>
      </c>
      <c r="P261" s="164" t="n">
        <f aca="false">J261</f>
        <v>1135810</v>
      </c>
      <c r="Q261" s="164" t="n">
        <f aca="false">M261</f>
        <v>0</v>
      </c>
    </row>
    <row r="262" customFormat="false" ht="15" hidden="false" customHeight="false" outlineLevel="0" collapsed="false">
      <c r="A262" s="74" t="s">
        <v>94</v>
      </c>
      <c r="B262" s="74" t="str">
        <f aca="false">VLOOKUP(A262,PROGRAMAS!A:I,5,0)</f>
        <v>GESTÃO</v>
      </c>
      <c r="C262" s="62" t="s">
        <v>2997</v>
      </c>
      <c r="D262" s="74" t="s">
        <v>255</v>
      </c>
      <c r="E262" s="74" t="s">
        <v>260</v>
      </c>
      <c r="F262" s="174" t="s">
        <v>3279</v>
      </c>
      <c r="G262" s="74" t="s">
        <v>1144</v>
      </c>
      <c r="H262" s="147" t="s">
        <v>1243</v>
      </c>
      <c r="I262" s="147" t="s">
        <v>3083</v>
      </c>
      <c r="J262" s="69" t="n">
        <v>6440000</v>
      </c>
      <c r="K262" s="69" t="n">
        <v>5401000</v>
      </c>
      <c r="L262" s="70" t="n">
        <v>-0.161335403726708</v>
      </c>
      <c r="M262" s="69" t="n">
        <v>1219442.78</v>
      </c>
      <c r="N262" s="69"/>
      <c r="O262" s="173" t="str">
        <f aca="false">CONCATENATE(E262,F262)</f>
        <v>200016208</v>
      </c>
      <c r="P262" s="164" t="n">
        <f aca="false">J262</f>
        <v>6440000</v>
      </c>
      <c r="Q262" s="164" t="n">
        <f aca="false">M262</f>
        <v>1219442.78</v>
      </c>
    </row>
    <row r="263" customFormat="false" ht="15" hidden="false" customHeight="false" outlineLevel="0" collapsed="false">
      <c r="A263" s="74" t="s">
        <v>94</v>
      </c>
      <c r="B263" s="74" t="str">
        <f aca="false">VLOOKUP(A263,PROGRAMAS!A:I,5,0)</f>
        <v>GESTÃO</v>
      </c>
      <c r="C263" s="62" t="s">
        <v>2997</v>
      </c>
      <c r="D263" s="74" t="s">
        <v>160</v>
      </c>
      <c r="E263" s="74" t="s">
        <v>3818</v>
      </c>
      <c r="F263" s="174" t="s">
        <v>3279</v>
      </c>
      <c r="G263" s="74" t="s">
        <v>1144</v>
      </c>
      <c r="H263" s="147" t="s">
        <v>1243</v>
      </c>
      <c r="I263" s="147" t="s">
        <v>3083</v>
      </c>
      <c r="J263" s="69" t="n">
        <v>1664529</v>
      </c>
      <c r="K263" s="69" t="n">
        <v>1664529</v>
      </c>
      <c r="L263" s="70" t="n">
        <v>0</v>
      </c>
      <c r="M263" s="69" t="n">
        <v>713460.85</v>
      </c>
      <c r="N263" s="69"/>
      <c r="O263" s="173" t="str">
        <f aca="false">CONCATENATE(E263,F263)</f>
        <v>250016208</v>
      </c>
      <c r="P263" s="164" t="n">
        <f aca="false">J263</f>
        <v>1664529</v>
      </c>
      <c r="Q263" s="164" t="n">
        <f aca="false">M263</f>
        <v>713460.85</v>
      </c>
    </row>
    <row r="264" customFormat="false" ht="15" hidden="false" customHeight="false" outlineLevel="0" collapsed="false">
      <c r="A264" s="74" t="s">
        <v>51</v>
      </c>
      <c r="B264" s="74" t="str">
        <f aca="false">VLOOKUP(A264,PROGRAMAS!A:I,5,0)</f>
        <v>TEMÁTICO</v>
      </c>
      <c r="C264" s="62" t="s">
        <v>2886</v>
      </c>
      <c r="D264" s="74" t="s">
        <v>3973</v>
      </c>
      <c r="E264" s="74" t="s">
        <v>3974</v>
      </c>
      <c r="F264" s="174" t="s">
        <v>3279</v>
      </c>
      <c r="G264" s="74" t="s">
        <v>1144</v>
      </c>
      <c r="H264" s="147" t="s">
        <v>1145</v>
      </c>
      <c r="I264" s="147" t="s">
        <v>3215</v>
      </c>
      <c r="J264" s="69" t="n">
        <v>480000</v>
      </c>
      <c r="K264" s="69" t="n">
        <v>795000</v>
      </c>
      <c r="L264" s="70" t="n">
        <v>0.65625</v>
      </c>
      <c r="M264" s="69" t="n">
        <v>161898.33</v>
      </c>
      <c r="N264" s="69"/>
      <c r="O264" s="173" t="str">
        <f aca="false">CONCATENATE(E264,F264)</f>
        <v>235016208</v>
      </c>
      <c r="P264" s="164" t="n">
        <f aca="false">J264</f>
        <v>480000</v>
      </c>
      <c r="Q264" s="164" t="n">
        <f aca="false">M264</f>
        <v>161898.33</v>
      </c>
    </row>
    <row r="265" customFormat="false" ht="15" hidden="false" customHeight="false" outlineLevel="0" collapsed="false">
      <c r="A265" s="74" t="s">
        <v>51</v>
      </c>
      <c r="B265" s="74" t="str">
        <f aca="false">VLOOKUP(A265,PROGRAMAS!A:I,5,0)</f>
        <v>TEMÁTICO</v>
      </c>
      <c r="C265" s="62" t="s">
        <v>2886</v>
      </c>
      <c r="D265" s="74" t="s">
        <v>1147</v>
      </c>
      <c r="E265" s="74" t="s">
        <v>1149</v>
      </c>
      <c r="F265" s="174" t="s">
        <v>3279</v>
      </c>
      <c r="G265" s="74" t="s">
        <v>1144</v>
      </c>
      <c r="H265" s="147" t="s">
        <v>1145</v>
      </c>
      <c r="I265" s="147" t="s">
        <v>3215</v>
      </c>
      <c r="J265" s="69" t="n">
        <v>160000</v>
      </c>
      <c r="K265" s="69" t="n">
        <v>64000</v>
      </c>
      <c r="L265" s="70" t="n">
        <v>-0.6</v>
      </c>
      <c r="M265" s="69" t="n">
        <v>0</v>
      </c>
      <c r="N265" s="69"/>
      <c r="O265" s="173" t="str">
        <f aca="false">CONCATENATE(E265,F265)</f>
        <v>237816208</v>
      </c>
      <c r="P265" s="164" t="n">
        <f aca="false">J265</f>
        <v>160000</v>
      </c>
      <c r="Q265" s="164" t="n">
        <f aca="false">M265</f>
        <v>0</v>
      </c>
    </row>
    <row r="266" customFormat="false" ht="15" hidden="false" customHeight="false" outlineLevel="0" collapsed="false">
      <c r="A266" s="74" t="s">
        <v>74</v>
      </c>
      <c r="B266" s="74" t="str">
        <f aca="false">VLOOKUP(A266,PROGRAMAS!A:I,5,0)</f>
        <v>TEMÁTICO</v>
      </c>
      <c r="C266" s="62" t="s">
        <v>2953</v>
      </c>
      <c r="D266" s="74" t="s">
        <v>1228</v>
      </c>
      <c r="E266" s="74" t="s">
        <v>1231</v>
      </c>
      <c r="F266" s="174" t="s">
        <v>3279</v>
      </c>
      <c r="G266" s="74" t="s">
        <v>1144</v>
      </c>
      <c r="H266" s="147" t="s">
        <v>1229</v>
      </c>
      <c r="I266" s="147" t="s">
        <v>3295</v>
      </c>
      <c r="J266" s="69" t="n">
        <v>29431283</v>
      </c>
      <c r="K266" s="69" t="n">
        <v>21454283</v>
      </c>
      <c r="L266" s="70" t="n">
        <v>-0.271038133132015</v>
      </c>
      <c r="M266" s="69" t="n">
        <v>11077915.21</v>
      </c>
      <c r="N266" s="69"/>
      <c r="O266" s="173" t="str">
        <f aca="false">CONCATENATE(E266,F266)</f>
        <v>118616208</v>
      </c>
      <c r="P266" s="164" t="n">
        <f aca="false">J266</f>
        <v>29431283</v>
      </c>
      <c r="Q266" s="164" t="n">
        <f aca="false">M266</f>
        <v>11077915.21</v>
      </c>
    </row>
    <row r="267" customFormat="false" ht="15" hidden="false" customHeight="false" outlineLevel="0" collapsed="false">
      <c r="A267" s="74" t="s">
        <v>74</v>
      </c>
      <c r="B267" s="74" t="str">
        <f aca="false">VLOOKUP(A267,PROGRAMAS!A:I,5,0)</f>
        <v>TEMÁTICO</v>
      </c>
      <c r="C267" s="62" t="s">
        <v>2953</v>
      </c>
      <c r="D267" s="74" t="s">
        <v>1232</v>
      </c>
      <c r="E267" s="74" t="s">
        <v>1234</v>
      </c>
      <c r="F267" s="174" t="s">
        <v>3279</v>
      </c>
      <c r="G267" s="74" t="s">
        <v>1144</v>
      </c>
      <c r="H267" s="147" t="s">
        <v>1232</v>
      </c>
      <c r="I267" s="147" t="s">
        <v>3297</v>
      </c>
      <c r="J267" s="69" t="n">
        <v>8890000</v>
      </c>
      <c r="K267" s="69" t="n">
        <v>29702000</v>
      </c>
      <c r="L267" s="70" t="n">
        <v>2.34105736782902</v>
      </c>
      <c r="M267" s="69" t="n">
        <v>5355979.23</v>
      </c>
      <c r="N267" s="69"/>
      <c r="O267" s="173" t="str">
        <f aca="false">CONCATENATE(E267,F267)</f>
        <v>130116208</v>
      </c>
      <c r="P267" s="164" t="n">
        <f aca="false">J267</f>
        <v>8890000</v>
      </c>
      <c r="Q267" s="164" t="n">
        <f aca="false">M267</f>
        <v>5355979.23</v>
      </c>
    </row>
    <row r="268" customFormat="false" ht="15" hidden="false" customHeight="false" outlineLevel="0" collapsed="false">
      <c r="A268" s="74" t="s">
        <v>74</v>
      </c>
      <c r="B268" s="74" t="str">
        <f aca="false">VLOOKUP(A268,PROGRAMAS!A:I,5,0)</f>
        <v>TEMÁTICO</v>
      </c>
      <c r="C268" s="62" t="s">
        <v>2953</v>
      </c>
      <c r="D268" s="74" t="s">
        <v>1195</v>
      </c>
      <c r="E268" s="74" t="s">
        <v>1197</v>
      </c>
      <c r="F268" s="174" t="s">
        <v>3279</v>
      </c>
      <c r="G268" s="74" t="s">
        <v>1144</v>
      </c>
      <c r="H268" s="147" t="s">
        <v>1196</v>
      </c>
      <c r="I268" s="147" t="s">
        <v>3288</v>
      </c>
      <c r="J268" s="69" t="n">
        <v>3150000</v>
      </c>
      <c r="K268" s="69" t="n">
        <v>1726000</v>
      </c>
      <c r="L268" s="70" t="n">
        <v>-0.452063492063492</v>
      </c>
      <c r="M268" s="69" t="n">
        <v>0</v>
      </c>
      <c r="N268" s="69"/>
      <c r="O268" s="173" t="str">
        <f aca="false">CONCATENATE(E268,F268)</f>
        <v>138116208</v>
      </c>
      <c r="P268" s="164" t="n">
        <f aca="false">J268</f>
        <v>3150000</v>
      </c>
      <c r="Q268" s="164" t="n">
        <f aca="false">M268</f>
        <v>0</v>
      </c>
    </row>
    <row r="269" customFormat="false" ht="15" hidden="false" customHeight="false" outlineLevel="0" collapsed="false">
      <c r="A269" s="74" t="s">
        <v>74</v>
      </c>
      <c r="B269" s="74" t="str">
        <f aca="false">VLOOKUP(A269,PROGRAMAS!A:I,5,0)</f>
        <v>TEMÁTICO</v>
      </c>
      <c r="C269" s="62" t="s">
        <v>2953</v>
      </c>
      <c r="D269" s="74" t="s">
        <v>3975</v>
      </c>
      <c r="E269" s="74" t="s">
        <v>3976</v>
      </c>
      <c r="F269" s="174" t="s">
        <v>3279</v>
      </c>
      <c r="G269" s="74" t="s">
        <v>1144</v>
      </c>
      <c r="H269" s="147" t="s">
        <v>1196</v>
      </c>
      <c r="I269" s="147" t="s">
        <v>3288</v>
      </c>
      <c r="J269" s="69" t="n">
        <v>7994000</v>
      </c>
      <c r="K269" s="69" t="n">
        <v>13368955</v>
      </c>
      <c r="L269" s="70" t="n">
        <v>0.672373655241431</v>
      </c>
      <c r="M269" s="69" t="n">
        <v>5899842.52</v>
      </c>
      <c r="N269" s="69"/>
      <c r="O269" s="173" t="str">
        <f aca="false">CONCATENATE(E269,F269)</f>
        <v>138316208</v>
      </c>
      <c r="P269" s="164" t="n">
        <f aca="false">J269</f>
        <v>7994000</v>
      </c>
      <c r="Q269" s="164" t="n">
        <f aca="false">M269</f>
        <v>5899842.52</v>
      </c>
    </row>
    <row r="270" customFormat="false" ht="15" hidden="false" customHeight="false" outlineLevel="0" collapsed="false">
      <c r="A270" s="74" t="s">
        <v>74</v>
      </c>
      <c r="B270" s="74" t="str">
        <f aca="false">VLOOKUP(A270,PROGRAMAS!A:I,5,0)</f>
        <v>TEMÁTICO</v>
      </c>
      <c r="C270" s="62" t="s">
        <v>2953</v>
      </c>
      <c r="D270" s="74" t="s">
        <v>1235</v>
      </c>
      <c r="E270" s="74" t="s">
        <v>1237</v>
      </c>
      <c r="F270" s="174" t="s">
        <v>3279</v>
      </c>
      <c r="G270" s="74" t="s">
        <v>1144</v>
      </c>
      <c r="H270" s="147" t="s">
        <v>1229</v>
      </c>
      <c r="I270" s="147" t="s">
        <v>3295</v>
      </c>
      <c r="J270" s="69" t="n">
        <v>9000000</v>
      </c>
      <c r="K270" s="69" t="n">
        <v>7589000</v>
      </c>
      <c r="L270" s="70" t="n">
        <v>-0.156777777777778</v>
      </c>
      <c r="M270" s="69" t="n">
        <v>0</v>
      </c>
      <c r="N270" s="69"/>
      <c r="O270" s="173" t="str">
        <f aca="false">CONCATENATE(E270,F270)</f>
        <v>237116208</v>
      </c>
      <c r="P270" s="164" t="n">
        <f aca="false">J270</f>
        <v>9000000</v>
      </c>
      <c r="Q270" s="164" t="n">
        <f aca="false">M270</f>
        <v>0</v>
      </c>
    </row>
    <row r="271" customFormat="false" ht="15" hidden="false" customHeight="false" outlineLevel="0" collapsed="false">
      <c r="A271" s="74" t="s">
        <v>74</v>
      </c>
      <c r="B271" s="74" t="str">
        <f aca="false">VLOOKUP(A271,PROGRAMAS!A:I,5,0)</f>
        <v>TEMÁTICO</v>
      </c>
      <c r="C271" s="62" t="s">
        <v>2953</v>
      </c>
      <c r="D271" s="74" t="s">
        <v>1238</v>
      </c>
      <c r="E271" s="74" t="s">
        <v>1240</v>
      </c>
      <c r="F271" s="174" t="s">
        <v>3279</v>
      </c>
      <c r="G271" s="74" t="s">
        <v>1144</v>
      </c>
      <c r="H271" s="147" t="s">
        <v>1238</v>
      </c>
      <c r="I271" s="147" t="s">
        <v>3299</v>
      </c>
      <c r="J271" s="69" t="n">
        <v>19677167</v>
      </c>
      <c r="K271" s="69" t="n">
        <v>16210167</v>
      </c>
      <c r="L271" s="70" t="n">
        <v>-0.176194062895334</v>
      </c>
      <c r="M271" s="69" t="n">
        <v>2531035.94</v>
      </c>
      <c r="N271" s="69"/>
      <c r="O271" s="173" t="str">
        <f aca="false">CONCATENATE(E271,F271)</f>
        <v>237216208</v>
      </c>
      <c r="P271" s="164" t="n">
        <f aca="false">J271</f>
        <v>19677167</v>
      </c>
      <c r="Q271" s="164" t="n">
        <f aca="false">M271</f>
        <v>2531035.94</v>
      </c>
    </row>
    <row r="272" customFormat="false" ht="15" hidden="false" customHeight="false" outlineLevel="0" collapsed="false">
      <c r="A272" s="74" t="s">
        <v>74</v>
      </c>
      <c r="B272" s="74" t="str">
        <f aca="false">VLOOKUP(A272,PROGRAMAS!A:I,5,0)</f>
        <v>TEMÁTICO</v>
      </c>
      <c r="C272" s="62" t="s">
        <v>2953</v>
      </c>
      <c r="D272" s="74" t="s">
        <v>1150</v>
      </c>
      <c r="E272" s="74" t="s">
        <v>1153</v>
      </c>
      <c r="F272" s="174" t="s">
        <v>3279</v>
      </c>
      <c r="G272" s="74" t="s">
        <v>1144</v>
      </c>
      <c r="H272" s="147" t="s">
        <v>1151</v>
      </c>
      <c r="I272" s="147" t="s">
        <v>3282</v>
      </c>
      <c r="J272" s="69" t="n">
        <v>112000</v>
      </c>
      <c r="K272" s="69" t="n">
        <v>7000</v>
      </c>
      <c r="L272" s="70" t="n">
        <v>-0.9375</v>
      </c>
      <c r="M272" s="69" t="n">
        <v>0</v>
      </c>
      <c r="N272" s="69"/>
      <c r="O272" s="173" t="str">
        <f aca="false">CONCATENATE(E272,F272)</f>
        <v>134516208</v>
      </c>
      <c r="P272" s="164" t="n">
        <f aca="false">J272</f>
        <v>112000</v>
      </c>
      <c r="Q272" s="164" t="n">
        <f aca="false">M272</f>
        <v>0</v>
      </c>
    </row>
    <row r="273" customFormat="false" ht="15" hidden="false" customHeight="false" outlineLevel="0" collapsed="false">
      <c r="A273" s="74" t="s">
        <v>74</v>
      </c>
      <c r="B273" s="74" t="str">
        <f aca="false">VLOOKUP(A273,PROGRAMAS!A:I,5,0)</f>
        <v>TEMÁTICO</v>
      </c>
      <c r="C273" s="62" t="s">
        <v>2953</v>
      </c>
      <c r="D273" s="74" t="s">
        <v>1154</v>
      </c>
      <c r="E273" s="74" t="s">
        <v>1155</v>
      </c>
      <c r="F273" s="174" t="s">
        <v>3279</v>
      </c>
      <c r="G273" s="74" t="s">
        <v>1144</v>
      </c>
      <c r="H273" s="147" t="s">
        <v>1151</v>
      </c>
      <c r="I273" s="147" t="s">
        <v>3282</v>
      </c>
      <c r="J273" s="69" t="n">
        <v>300000</v>
      </c>
      <c r="K273" s="69" t="n">
        <v>800000</v>
      </c>
      <c r="L273" s="70" t="n">
        <v>1.66666666666667</v>
      </c>
      <c r="M273" s="69" t="n">
        <v>193930</v>
      </c>
      <c r="N273" s="69"/>
      <c r="O273" s="173" t="str">
        <f aca="false">CONCATENATE(E273,F273)</f>
        <v>134616208</v>
      </c>
      <c r="P273" s="164" t="n">
        <f aca="false">J273</f>
        <v>300000</v>
      </c>
      <c r="Q273" s="164" t="n">
        <f aca="false">M273</f>
        <v>193930</v>
      </c>
    </row>
    <row r="274" customFormat="false" ht="15" hidden="false" customHeight="false" outlineLevel="0" collapsed="false">
      <c r="A274" s="74" t="s">
        <v>74</v>
      </c>
      <c r="B274" s="74" t="str">
        <f aca="false">VLOOKUP(A274,PROGRAMAS!A:I,5,0)</f>
        <v>TEMÁTICO</v>
      </c>
      <c r="C274" s="62" t="s">
        <v>2953</v>
      </c>
      <c r="D274" s="74" t="s">
        <v>1156</v>
      </c>
      <c r="E274" s="74" t="s">
        <v>1158</v>
      </c>
      <c r="F274" s="174" t="s">
        <v>3279</v>
      </c>
      <c r="G274" s="74" t="s">
        <v>1144</v>
      </c>
      <c r="H274" s="147" t="s">
        <v>1151</v>
      </c>
      <c r="I274" s="147" t="s">
        <v>3282</v>
      </c>
      <c r="J274" s="69" t="n">
        <v>220000</v>
      </c>
      <c r="K274" s="69" t="n">
        <v>940000</v>
      </c>
      <c r="L274" s="70" t="n">
        <v>3.27272727272727</v>
      </c>
      <c r="M274" s="69" t="n">
        <v>344572.42</v>
      </c>
      <c r="N274" s="69"/>
      <c r="O274" s="173" t="str">
        <f aca="false">CONCATENATE(E274,F274)</f>
        <v>134716208</v>
      </c>
      <c r="P274" s="164" t="n">
        <f aca="false">J274</f>
        <v>220000</v>
      </c>
      <c r="Q274" s="164" t="n">
        <f aca="false">M274</f>
        <v>344572.42</v>
      </c>
    </row>
    <row r="275" customFormat="false" ht="15" hidden="false" customHeight="false" outlineLevel="0" collapsed="false">
      <c r="A275" s="74" t="s">
        <v>74</v>
      </c>
      <c r="B275" s="74" t="str">
        <f aca="false">VLOOKUP(A275,PROGRAMAS!A:I,5,0)</f>
        <v>TEMÁTICO</v>
      </c>
      <c r="C275" s="62" t="s">
        <v>2953</v>
      </c>
      <c r="D275" s="74" t="s">
        <v>1203</v>
      </c>
      <c r="E275" s="74" t="s">
        <v>1205</v>
      </c>
      <c r="F275" s="174" t="s">
        <v>3279</v>
      </c>
      <c r="G275" s="74" t="s">
        <v>1144</v>
      </c>
      <c r="H275" s="147" t="s">
        <v>1151</v>
      </c>
      <c r="I275" s="147" t="s">
        <v>3282</v>
      </c>
      <c r="J275" s="69" t="n">
        <v>240000</v>
      </c>
      <c r="K275" s="69" t="n">
        <v>170000</v>
      </c>
      <c r="L275" s="70" t="n">
        <v>-0.291666666666667</v>
      </c>
      <c r="M275" s="69" t="n">
        <v>0</v>
      </c>
      <c r="N275" s="69"/>
      <c r="O275" s="173" t="str">
        <f aca="false">CONCATENATE(E275,F275)</f>
        <v>134816208</v>
      </c>
      <c r="P275" s="164" t="n">
        <f aca="false">J275</f>
        <v>240000</v>
      </c>
      <c r="Q275" s="164" t="n">
        <f aca="false">M275</f>
        <v>0</v>
      </c>
    </row>
    <row r="276" customFormat="false" ht="15" hidden="false" customHeight="false" outlineLevel="0" collapsed="false">
      <c r="A276" s="74" t="s">
        <v>74</v>
      </c>
      <c r="B276" s="74" t="str">
        <f aca="false">VLOOKUP(A276,PROGRAMAS!A:I,5,0)</f>
        <v>TEMÁTICO</v>
      </c>
      <c r="C276" s="62" t="s">
        <v>2953</v>
      </c>
      <c r="D276" s="74" t="s">
        <v>1191</v>
      </c>
      <c r="E276" s="74" t="s">
        <v>1194</v>
      </c>
      <c r="F276" s="174" t="s">
        <v>3279</v>
      </c>
      <c r="G276" s="74" t="s">
        <v>1144</v>
      </c>
      <c r="H276" s="147" t="s">
        <v>1192</v>
      </c>
      <c r="I276" s="147" t="s">
        <v>3291</v>
      </c>
      <c r="J276" s="69" t="n">
        <v>750000</v>
      </c>
      <c r="K276" s="69" t="n">
        <v>5422000</v>
      </c>
      <c r="L276" s="70" t="n">
        <v>6.22933333333333</v>
      </c>
      <c r="M276" s="69" t="n">
        <v>0</v>
      </c>
      <c r="N276" s="69"/>
      <c r="O276" s="173" t="str">
        <f aca="false">CONCATENATE(E276,F276)</f>
        <v>136116208</v>
      </c>
      <c r="P276" s="164" t="n">
        <f aca="false">J276</f>
        <v>750000</v>
      </c>
      <c r="Q276" s="164" t="n">
        <f aca="false">M276</f>
        <v>0</v>
      </c>
    </row>
    <row r="277" customFormat="false" ht="15" hidden="false" customHeight="false" outlineLevel="0" collapsed="false">
      <c r="A277" s="74" t="s">
        <v>74</v>
      </c>
      <c r="B277" s="74" t="str">
        <f aca="false">VLOOKUP(A277,PROGRAMAS!A:I,5,0)</f>
        <v>TEMÁTICO</v>
      </c>
      <c r="C277" s="62" t="s">
        <v>2953</v>
      </c>
      <c r="D277" s="74" t="s">
        <v>3977</v>
      </c>
      <c r="E277" s="74" t="s">
        <v>3978</v>
      </c>
      <c r="F277" s="174" t="s">
        <v>3279</v>
      </c>
      <c r="G277" s="74" t="s">
        <v>1144</v>
      </c>
      <c r="H277" s="147" t="s">
        <v>1192</v>
      </c>
      <c r="I277" s="147" t="s">
        <v>3291</v>
      </c>
      <c r="J277" s="69" t="n">
        <v>4145108</v>
      </c>
      <c r="K277" s="69" t="n">
        <v>3804554</v>
      </c>
      <c r="L277" s="70" t="n">
        <v>-0.0821580523354277</v>
      </c>
      <c r="M277" s="69" t="n">
        <v>383710.46</v>
      </c>
      <c r="N277" s="69"/>
      <c r="O277" s="173" t="str">
        <f aca="false">CONCATENATE(E277,F277)</f>
        <v>136316208</v>
      </c>
      <c r="P277" s="164" t="n">
        <f aca="false">J277</f>
        <v>4145108</v>
      </c>
      <c r="Q277" s="164" t="n">
        <f aca="false">M277</f>
        <v>383710.46</v>
      </c>
    </row>
    <row r="278" customFormat="false" ht="15" hidden="false" customHeight="false" outlineLevel="0" collapsed="false">
      <c r="A278" s="74" t="s">
        <v>74</v>
      </c>
      <c r="B278" s="74" t="str">
        <f aca="false">VLOOKUP(A278,PROGRAMAS!A:I,5,0)</f>
        <v>TEMÁTICO</v>
      </c>
      <c r="C278" s="62" t="s">
        <v>2953</v>
      </c>
      <c r="D278" s="74" t="s">
        <v>1200</v>
      </c>
      <c r="E278" s="74" t="s">
        <v>1202</v>
      </c>
      <c r="F278" s="174" t="s">
        <v>3279</v>
      </c>
      <c r="G278" s="74" t="s">
        <v>1144</v>
      </c>
      <c r="H278" s="147" t="s">
        <v>1151</v>
      </c>
      <c r="I278" s="147" t="s">
        <v>3282</v>
      </c>
      <c r="J278" s="69" t="n">
        <v>395000</v>
      </c>
      <c r="K278" s="69" t="n">
        <v>225000</v>
      </c>
      <c r="L278" s="70" t="n">
        <v>-0.430379746835443</v>
      </c>
      <c r="M278" s="69" t="n">
        <v>0</v>
      </c>
      <c r="N278" s="69"/>
      <c r="O278" s="173" t="str">
        <f aca="false">CONCATENATE(E278,F278)</f>
        <v>134916208</v>
      </c>
      <c r="P278" s="164" t="n">
        <f aca="false">J278</f>
        <v>395000</v>
      </c>
      <c r="Q278" s="164" t="n">
        <f aca="false">M278</f>
        <v>0</v>
      </c>
    </row>
    <row r="279" customFormat="false" ht="15" hidden="false" customHeight="false" outlineLevel="0" collapsed="false">
      <c r="A279" s="74" t="s">
        <v>74</v>
      </c>
      <c r="B279" s="74" t="str">
        <f aca="false">VLOOKUP(A279,PROGRAMAS!A:I,5,0)</f>
        <v>TEMÁTICO</v>
      </c>
      <c r="C279" s="62" t="s">
        <v>2953</v>
      </c>
      <c r="D279" s="74" t="s">
        <v>3979</v>
      </c>
      <c r="E279" s="74" t="s">
        <v>3980</v>
      </c>
      <c r="F279" s="174" t="s">
        <v>3279</v>
      </c>
      <c r="G279" s="74" t="s">
        <v>1144</v>
      </c>
      <c r="H279" s="147" t="s">
        <v>1196</v>
      </c>
      <c r="I279" s="147" t="s">
        <v>3288</v>
      </c>
      <c r="J279" s="69" t="n">
        <v>4250000</v>
      </c>
      <c r="K279" s="69" t="n">
        <v>627000</v>
      </c>
      <c r="L279" s="70" t="n">
        <v>-0.852470588235294</v>
      </c>
      <c r="M279" s="69" t="n">
        <v>0</v>
      </c>
      <c r="N279" s="69"/>
      <c r="O279" s="173" t="str">
        <f aca="false">CONCATENATE(E279,F279)</f>
        <v>235316208</v>
      </c>
      <c r="P279" s="164" t="n">
        <f aca="false">J279</f>
        <v>4250000</v>
      </c>
      <c r="Q279" s="164" t="n">
        <f aca="false">M279</f>
        <v>0</v>
      </c>
    </row>
    <row r="280" customFormat="false" ht="15" hidden="false" customHeight="false" outlineLevel="0" collapsed="false">
      <c r="A280" s="74" t="s">
        <v>74</v>
      </c>
      <c r="B280" s="74" t="str">
        <f aca="false">VLOOKUP(A280,PROGRAMAS!A:I,5,0)</f>
        <v>TEMÁTICO</v>
      </c>
      <c r="C280" s="62" t="s">
        <v>2953</v>
      </c>
      <c r="D280" s="74" t="s">
        <v>1163</v>
      </c>
      <c r="E280" s="74" t="s">
        <v>1165</v>
      </c>
      <c r="F280" s="174" t="s">
        <v>3279</v>
      </c>
      <c r="G280" s="74" t="s">
        <v>1144</v>
      </c>
      <c r="H280" s="147" t="s">
        <v>1160</v>
      </c>
      <c r="I280" s="147" t="s">
        <v>3284</v>
      </c>
      <c r="J280" s="69" t="n">
        <v>75000</v>
      </c>
      <c r="K280" s="69" t="n">
        <v>20000</v>
      </c>
      <c r="L280" s="70" t="n">
        <v>-0.733333333333333</v>
      </c>
      <c r="M280" s="69" t="n">
        <v>0</v>
      </c>
      <c r="N280" s="69"/>
      <c r="O280" s="173" t="str">
        <f aca="false">CONCATENATE(E280,F280)</f>
        <v>131816208</v>
      </c>
      <c r="P280" s="164" t="n">
        <f aca="false">J280</f>
        <v>75000</v>
      </c>
      <c r="Q280" s="164" t="n">
        <f aca="false">M280</f>
        <v>0</v>
      </c>
    </row>
    <row r="281" customFormat="false" ht="15" hidden="false" customHeight="false" outlineLevel="0" collapsed="false">
      <c r="A281" s="74" t="s">
        <v>74</v>
      </c>
      <c r="B281" s="74" t="str">
        <f aca="false">VLOOKUP(A281,PROGRAMAS!A:I,5,0)</f>
        <v>TEMÁTICO</v>
      </c>
      <c r="C281" s="62" t="s">
        <v>2953</v>
      </c>
      <c r="D281" s="74" t="s">
        <v>1178</v>
      </c>
      <c r="E281" s="74" t="s">
        <v>1180</v>
      </c>
      <c r="F281" s="174" t="s">
        <v>3279</v>
      </c>
      <c r="G281" s="74" t="s">
        <v>1144</v>
      </c>
      <c r="H281" s="147" t="s">
        <v>1160</v>
      </c>
      <c r="I281" s="147" t="s">
        <v>3284</v>
      </c>
      <c r="J281" s="69" t="n">
        <v>250000</v>
      </c>
      <c r="K281" s="69" t="n">
        <v>205000</v>
      </c>
      <c r="L281" s="70" t="n">
        <v>-0.18</v>
      </c>
      <c r="M281" s="69" t="n">
        <v>0</v>
      </c>
      <c r="N281" s="69"/>
      <c r="O281" s="173" t="str">
        <f aca="false">CONCATENATE(E281,F281)</f>
        <v>133016208</v>
      </c>
      <c r="P281" s="164" t="n">
        <f aca="false">J281</f>
        <v>250000</v>
      </c>
      <c r="Q281" s="164" t="n">
        <f aca="false">M281</f>
        <v>0</v>
      </c>
    </row>
    <row r="282" customFormat="false" ht="15" hidden="false" customHeight="false" outlineLevel="0" collapsed="false">
      <c r="A282" s="74" t="s">
        <v>74</v>
      </c>
      <c r="B282" s="74" t="str">
        <f aca="false">VLOOKUP(A282,PROGRAMAS!A:I,5,0)</f>
        <v>TEMÁTICO</v>
      </c>
      <c r="C282" s="62" t="s">
        <v>2953</v>
      </c>
      <c r="D282" s="74" t="s">
        <v>1166</v>
      </c>
      <c r="E282" s="74" t="s">
        <v>1168</v>
      </c>
      <c r="F282" s="174" t="s">
        <v>3279</v>
      </c>
      <c r="G282" s="74" t="s">
        <v>1144</v>
      </c>
      <c r="H282" s="147" t="s">
        <v>1160</v>
      </c>
      <c r="I282" s="147" t="s">
        <v>3284</v>
      </c>
      <c r="J282" s="69" t="n">
        <v>2850000</v>
      </c>
      <c r="K282" s="69" t="n">
        <v>1200000</v>
      </c>
      <c r="L282" s="70" t="n">
        <v>-0.578947368421053</v>
      </c>
      <c r="M282" s="69" t="n">
        <v>0</v>
      </c>
      <c r="N282" s="69"/>
      <c r="O282" s="173" t="str">
        <f aca="false">CONCATENATE(E282,F282)</f>
        <v>133116208</v>
      </c>
      <c r="P282" s="164" t="n">
        <f aca="false">J282</f>
        <v>2850000</v>
      </c>
      <c r="Q282" s="164" t="n">
        <f aca="false">M282</f>
        <v>0</v>
      </c>
    </row>
    <row r="283" customFormat="false" ht="15" hidden="false" customHeight="false" outlineLevel="0" collapsed="false">
      <c r="A283" s="74" t="s">
        <v>74</v>
      </c>
      <c r="B283" s="74" t="str">
        <f aca="false">VLOOKUP(A283,PROGRAMAS!A:I,5,0)</f>
        <v>TEMÁTICO</v>
      </c>
      <c r="C283" s="62" t="s">
        <v>2953</v>
      </c>
      <c r="D283" s="74" t="s">
        <v>1169</v>
      </c>
      <c r="E283" s="74" t="s">
        <v>1171</v>
      </c>
      <c r="F283" s="174" t="s">
        <v>3279</v>
      </c>
      <c r="G283" s="74" t="s">
        <v>1144</v>
      </c>
      <c r="H283" s="147" t="s">
        <v>1160</v>
      </c>
      <c r="I283" s="147" t="s">
        <v>3284</v>
      </c>
      <c r="J283" s="69" t="n">
        <v>2650000</v>
      </c>
      <c r="K283" s="69" t="n">
        <v>2128000</v>
      </c>
      <c r="L283" s="70" t="n">
        <v>-0.196981132075472</v>
      </c>
      <c r="M283" s="69" t="n">
        <v>1990.6</v>
      </c>
      <c r="N283" s="69"/>
      <c r="O283" s="173" t="str">
        <f aca="false">CONCATENATE(E283,F283)</f>
        <v>133216208</v>
      </c>
      <c r="P283" s="164" t="n">
        <f aca="false">J283</f>
        <v>2650000</v>
      </c>
      <c r="Q283" s="164" t="n">
        <f aca="false">M283</f>
        <v>1990.6</v>
      </c>
    </row>
    <row r="284" customFormat="false" ht="15" hidden="false" customHeight="false" outlineLevel="0" collapsed="false">
      <c r="A284" s="74" t="s">
        <v>74</v>
      </c>
      <c r="B284" s="74" t="str">
        <f aca="false">VLOOKUP(A284,PROGRAMAS!A:I,5,0)</f>
        <v>TEMÁTICO</v>
      </c>
      <c r="C284" s="62" t="s">
        <v>2953</v>
      </c>
      <c r="D284" s="74" t="s">
        <v>1175</v>
      </c>
      <c r="E284" s="74" t="s">
        <v>1177</v>
      </c>
      <c r="F284" s="174" t="s">
        <v>3279</v>
      </c>
      <c r="G284" s="74" t="s">
        <v>1144</v>
      </c>
      <c r="H284" s="147" t="s">
        <v>1160</v>
      </c>
      <c r="I284" s="147" t="s">
        <v>3284</v>
      </c>
      <c r="J284" s="69" t="n">
        <v>400000</v>
      </c>
      <c r="K284" s="69" t="n">
        <v>200000</v>
      </c>
      <c r="L284" s="70" t="n">
        <v>-0.5</v>
      </c>
      <c r="M284" s="69" t="n">
        <v>0</v>
      </c>
      <c r="N284" s="69"/>
      <c r="O284" s="173" t="str">
        <f aca="false">CONCATENATE(E284,F284)</f>
        <v>133316208</v>
      </c>
      <c r="P284" s="164" t="n">
        <f aca="false">J284</f>
        <v>400000</v>
      </c>
      <c r="Q284" s="164" t="n">
        <f aca="false">M284</f>
        <v>0</v>
      </c>
    </row>
    <row r="285" customFormat="false" ht="15" hidden="false" customHeight="false" outlineLevel="0" collapsed="false">
      <c r="A285" s="74" t="s">
        <v>74</v>
      </c>
      <c r="B285" s="74" t="str">
        <f aca="false">VLOOKUP(A285,PROGRAMAS!A:I,5,0)</f>
        <v>TEMÁTICO</v>
      </c>
      <c r="C285" s="62" t="s">
        <v>2953</v>
      </c>
      <c r="D285" s="74" t="s">
        <v>1159</v>
      </c>
      <c r="E285" s="74" t="s">
        <v>1162</v>
      </c>
      <c r="F285" s="174" t="s">
        <v>3279</v>
      </c>
      <c r="G285" s="74" t="s">
        <v>1144</v>
      </c>
      <c r="H285" s="147" t="s">
        <v>1160</v>
      </c>
      <c r="I285" s="147" t="s">
        <v>3284</v>
      </c>
      <c r="J285" s="69" t="n">
        <v>2348825</v>
      </c>
      <c r="K285" s="69" t="n">
        <v>3969825</v>
      </c>
      <c r="L285" s="70" t="n">
        <v>0.69013230019265</v>
      </c>
      <c r="M285" s="69" t="n">
        <v>21350.08</v>
      </c>
      <c r="N285" s="69"/>
      <c r="O285" s="173" t="str">
        <f aca="false">CONCATENATE(E285,F285)</f>
        <v>133416208</v>
      </c>
      <c r="P285" s="164" t="n">
        <f aca="false">J285</f>
        <v>2348825</v>
      </c>
      <c r="Q285" s="164" t="n">
        <f aca="false">M285</f>
        <v>21350.08</v>
      </c>
    </row>
    <row r="286" customFormat="false" ht="15" hidden="false" customHeight="false" outlineLevel="0" collapsed="false">
      <c r="A286" s="74" t="s">
        <v>74</v>
      </c>
      <c r="B286" s="74" t="str">
        <f aca="false">VLOOKUP(A286,PROGRAMAS!A:I,5,0)</f>
        <v>TEMÁTICO</v>
      </c>
      <c r="C286" s="62" t="s">
        <v>2953</v>
      </c>
      <c r="D286" s="74" t="s">
        <v>1181</v>
      </c>
      <c r="E286" s="74" t="s">
        <v>1183</v>
      </c>
      <c r="F286" s="174" t="s">
        <v>3279</v>
      </c>
      <c r="G286" s="74" t="s">
        <v>1144</v>
      </c>
      <c r="H286" s="147" t="s">
        <v>1160</v>
      </c>
      <c r="I286" s="147" t="s">
        <v>3284</v>
      </c>
      <c r="J286" s="69" t="n">
        <v>3000000</v>
      </c>
      <c r="K286" s="69" t="n">
        <v>2935000</v>
      </c>
      <c r="L286" s="70" t="n">
        <v>-0.0216666666666667</v>
      </c>
      <c r="M286" s="69" t="n">
        <v>0</v>
      </c>
      <c r="N286" s="69"/>
      <c r="O286" s="173" t="str">
        <f aca="false">CONCATENATE(E286,F286)</f>
        <v>133916208</v>
      </c>
      <c r="P286" s="164" t="n">
        <f aca="false">J286</f>
        <v>3000000</v>
      </c>
      <c r="Q286" s="164" t="n">
        <f aca="false">M286</f>
        <v>0</v>
      </c>
    </row>
    <row r="287" customFormat="false" ht="15" hidden="false" customHeight="false" outlineLevel="0" collapsed="false">
      <c r="A287" s="74" t="s">
        <v>74</v>
      </c>
      <c r="B287" s="74" t="str">
        <f aca="false">VLOOKUP(A287,PROGRAMAS!A:I,5,0)</f>
        <v>TEMÁTICO</v>
      </c>
      <c r="C287" s="62" t="s">
        <v>2953</v>
      </c>
      <c r="D287" s="74" t="s">
        <v>1184</v>
      </c>
      <c r="E287" s="74" t="s">
        <v>1186</v>
      </c>
      <c r="F287" s="174" t="s">
        <v>3279</v>
      </c>
      <c r="G287" s="74" t="s">
        <v>1144</v>
      </c>
      <c r="H287" s="147" t="s">
        <v>1160</v>
      </c>
      <c r="I287" s="147" t="s">
        <v>3284</v>
      </c>
      <c r="J287" s="69" t="n">
        <v>290000</v>
      </c>
      <c r="K287" s="69" t="n">
        <v>165000</v>
      </c>
      <c r="L287" s="70" t="n">
        <v>-0.431034482758621</v>
      </c>
      <c r="M287" s="69" t="n">
        <v>0</v>
      </c>
      <c r="N287" s="69"/>
      <c r="O287" s="173" t="str">
        <f aca="false">CONCATENATE(E287,F287)</f>
        <v>134116208</v>
      </c>
      <c r="P287" s="164" t="n">
        <f aca="false">J287</f>
        <v>290000</v>
      </c>
      <c r="Q287" s="164" t="n">
        <f aca="false">M287</f>
        <v>0</v>
      </c>
    </row>
    <row r="288" customFormat="false" ht="15" hidden="false" customHeight="false" outlineLevel="0" collapsed="false">
      <c r="A288" s="74" t="s">
        <v>74</v>
      </c>
      <c r="B288" s="74" t="str">
        <f aca="false">VLOOKUP(A288,PROGRAMAS!A:I,5,0)</f>
        <v>TEMÁTICO</v>
      </c>
      <c r="C288" s="62" t="s">
        <v>2953</v>
      </c>
      <c r="D288" s="74" t="s">
        <v>1187</v>
      </c>
      <c r="E288" s="74" t="s">
        <v>1190</v>
      </c>
      <c r="F288" s="174" t="s">
        <v>3279</v>
      </c>
      <c r="G288" s="74" t="s">
        <v>1144</v>
      </c>
      <c r="H288" s="147" t="s">
        <v>1188</v>
      </c>
      <c r="I288" s="147" t="s">
        <v>3286</v>
      </c>
      <c r="J288" s="69" t="n">
        <v>70000</v>
      </c>
      <c r="K288" s="69" t="n">
        <v>20000</v>
      </c>
      <c r="L288" s="70" t="n">
        <v>-0.714285714285714</v>
      </c>
      <c r="M288" s="69" t="n">
        <v>0</v>
      </c>
      <c r="N288" s="69"/>
      <c r="O288" s="173" t="str">
        <f aca="false">CONCATENATE(E288,F288)</f>
        <v>134216208</v>
      </c>
      <c r="P288" s="164" t="n">
        <f aca="false">J288</f>
        <v>70000</v>
      </c>
      <c r="Q288" s="164" t="n">
        <f aca="false">M288</f>
        <v>0</v>
      </c>
    </row>
    <row r="289" customFormat="false" ht="15" hidden="false" customHeight="false" outlineLevel="0" collapsed="false">
      <c r="A289" s="74" t="s">
        <v>74</v>
      </c>
      <c r="B289" s="74" t="str">
        <f aca="false">VLOOKUP(A289,PROGRAMAS!A:I,5,0)</f>
        <v>TEMÁTICO</v>
      </c>
      <c r="C289" s="62" t="s">
        <v>2953</v>
      </c>
      <c r="D289" s="74" t="s">
        <v>3981</v>
      </c>
      <c r="E289" s="74" t="s">
        <v>3982</v>
      </c>
      <c r="F289" s="174" t="s">
        <v>3279</v>
      </c>
      <c r="G289" s="74" t="s">
        <v>1144</v>
      </c>
      <c r="H289" s="147" t="s">
        <v>1188</v>
      </c>
      <c r="I289" s="147" t="s">
        <v>3286</v>
      </c>
      <c r="J289" s="69" t="n">
        <v>40000</v>
      </c>
      <c r="K289" s="69" t="n">
        <v>30000</v>
      </c>
      <c r="L289" s="70" t="n">
        <v>-0.25</v>
      </c>
      <c r="M289" s="69" t="n">
        <v>0</v>
      </c>
      <c r="N289" s="69"/>
      <c r="O289" s="173" t="str">
        <f aca="false">CONCATENATE(E289,F289)</f>
        <v>134316208</v>
      </c>
      <c r="P289" s="164" t="n">
        <f aca="false">J289</f>
        <v>40000</v>
      </c>
      <c r="Q289" s="164" t="n">
        <f aca="false">M289</f>
        <v>0</v>
      </c>
    </row>
    <row r="290" customFormat="false" ht="15" hidden="false" customHeight="false" outlineLevel="0" collapsed="false">
      <c r="A290" s="74" t="s">
        <v>74</v>
      </c>
      <c r="B290" s="74" t="str">
        <f aca="false">VLOOKUP(A290,PROGRAMAS!A:I,5,0)</f>
        <v>TEMÁTICO</v>
      </c>
      <c r="C290" s="62" t="s">
        <v>2953</v>
      </c>
      <c r="D290" s="74" t="s">
        <v>1219</v>
      </c>
      <c r="E290" s="74" t="s">
        <v>1221</v>
      </c>
      <c r="F290" s="174" t="s">
        <v>3279</v>
      </c>
      <c r="G290" s="74" t="s">
        <v>1144</v>
      </c>
      <c r="H290" s="147" t="s">
        <v>1188</v>
      </c>
      <c r="I290" s="147" t="s">
        <v>3286</v>
      </c>
      <c r="J290" s="69" t="n">
        <v>25000</v>
      </c>
      <c r="K290" s="69" t="n">
        <v>10000</v>
      </c>
      <c r="L290" s="70" t="n">
        <v>-0.6</v>
      </c>
      <c r="M290" s="69" t="n">
        <v>0</v>
      </c>
      <c r="N290" s="69"/>
      <c r="O290" s="173" t="str">
        <f aca="false">CONCATENATE(E290,F290)</f>
        <v>134416208</v>
      </c>
      <c r="P290" s="164" t="n">
        <f aca="false">J290</f>
        <v>25000</v>
      </c>
      <c r="Q290" s="164" t="n">
        <f aca="false">M290</f>
        <v>0</v>
      </c>
    </row>
    <row r="291" customFormat="false" ht="15" hidden="false" customHeight="false" outlineLevel="0" collapsed="false">
      <c r="A291" s="74" t="s">
        <v>74</v>
      </c>
      <c r="B291" s="74" t="str">
        <f aca="false">VLOOKUP(A291,PROGRAMAS!A:I,5,0)</f>
        <v>TEMÁTICO</v>
      </c>
      <c r="C291" s="62" t="s">
        <v>2953</v>
      </c>
      <c r="D291" s="74" t="s">
        <v>1172</v>
      </c>
      <c r="E291" s="74" t="s">
        <v>1174</v>
      </c>
      <c r="F291" s="174" t="s">
        <v>3279</v>
      </c>
      <c r="G291" s="74" t="s">
        <v>1144</v>
      </c>
      <c r="H291" s="147" t="s">
        <v>1160</v>
      </c>
      <c r="I291" s="147" t="s">
        <v>3284</v>
      </c>
      <c r="J291" s="69" t="n">
        <v>1000000</v>
      </c>
      <c r="K291" s="69" t="n">
        <v>554000</v>
      </c>
      <c r="L291" s="70" t="n">
        <v>-0.446</v>
      </c>
      <c r="M291" s="69" t="n">
        <v>0</v>
      </c>
      <c r="N291" s="69"/>
      <c r="O291" s="173" t="str">
        <f aca="false">CONCATENATE(E291,F291)</f>
        <v>137716208</v>
      </c>
      <c r="P291" s="164" t="n">
        <f aca="false">J291</f>
        <v>1000000</v>
      </c>
      <c r="Q291" s="164" t="n">
        <f aca="false">M291</f>
        <v>0</v>
      </c>
    </row>
    <row r="292" customFormat="false" ht="15" hidden="false" customHeight="false" outlineLevel="0" collapsed="false">
      <c r="A292" s="74" t="s">
        <v>74</v>
      </c>
      <c r="B292" s="74" t="str">
        <f aca="false">VLOOKUP(A292,PROGRAMAS!A:I,5,0)</f>
        <v>TEMÁTICO</v>
      </c>
      <c r="C292" s="62" t="s">
        <v>2953</v>
      </c>
      <c r="D292" s="74" t="s">
        <v>3645</v>
      </c>
      <c r="E292" s="74" t="s">
        <v>3983</v>
      </c>
      <c r="F292" s="174" t="s">
        <v>3279</v>
      </c>
      <c r="G292" s="74" t="s">
        <v>1144</v>
      </c>
      <c r="H292" s="147" t="s">
        <v>1160</v>
      </c>
      <c r="I292" s="147" t="s">
        <v>3284</v>
      </c>
      <c r="J292" s="69" t="n">
        <v>1200000</v>
      </c>
      <c r="K292" s="69" t="n">
        <v>980000</v>
      </c>
      <c r="L292" s="70" t="n">
        <v>-0.183333333333333</v>
      </c>
      <c r="M292" s="69" t="n">
        <v>0</v>
      </c>
      <c r="N292" s="69"/>
      <c r="O292" s="173" t="str">
        <f aca="false">CONCATENATE(E292,F292)</f>
        <v>137916208</v>
      </c>
      <c r="P292" s="164" t="n">
        <f aca="false">J292</f>
        <v>1200000</v>
      </c>
      <c r="Q292" s="164" t="n">
        <f aca="false">M292</f>
        <v>0</v>
      </c>
    </row>
    <row r="293" customFormat="false" ht="15" hidden="false" customHeight="false" outlineLevel="0" collapsed="false">
      <c r="A293" s="74" t="s">
        <v>74</v>
      </c>
      <c r="B293" s="74" t="str">
        <f aca="false">VLOOKUP(A293,PROGRAMAS!A:I,5,0)</f>
        <v>TEMÁTICO</v>
      </c>
      <c r="C293" s="62" t="s">
        <v>2953</v>
      </c>
      <c r="D293" s="74" t="s">
        <v>3984</v>
      </c>
      <c r="E293" s="74" t="s">
        <v>3985</v>
      </c>
      <c r="F293" s="174" t="s">
        <v>3279</v>
      </c>
      <c r="G293" s="74" t="s">
        <v>1144</v>
      </c>
      <c r="H293" s="147" t="s">
        <v>1208</v>
      </c>
      <c r="I293" s="147" t="s">
        <v>3290</v>
      </c>
      <c r="J293" s="69" t="n">
        <v>150000</v>
      </c>
      <c r="K293" s="69" t="n">
        <v>320000</v>
      </c>
      <c r="L293" s="70" t="n">
        <v>1.13333333333333</v>
      </c>
      <c r="M293" s="69" t="n">
        <v>0</v>
      </c>
      <c r="N293" s="69"/>
      <c r="O293" s="173" t="str">
        <f aca="false">CONCATENATE(E293,F293)</f>
        <v>138516208</v>
      </c>
      <c r="P293" s="164" t="n">
        <f aca="false">J293</f>
        <v>150000</v>
      </c>
      <c r="Q293" s="164" t="n">
        <f aca="false">M293</f>
        <v>0</v>
      </c>
    </row>
    <row r="294" customFormat="false" ht="15" hidden="false" customHeight="false" outlineLevel="0" collapsed="false">
      <c r="A294" s="74" t="s">
        <v>74</v>
      </c>
      <c r="B294" s="74" t="str">
        <f aca="false">VLOOKUP(A294,PROGRAMAS!A:I,5,0)</f>
        <v>TEMÁTICO</v>
      </c>
      <c r="C294" s="62" t="s">
        <v>2953</v>
      </c>
      <c r="D294" s="74" t="s">
        <v>3986</v>
      </c>
      <c r="E294" s="74" t="s">
        <v>3987</v>
      </c>
      <c r="F294" s="174" t="s">
        <v>3279</v>
      </c>
      <c r="G294" s="74" t="s">
        <v>1144</v>
      </c>
      <c r="H294" s="147" t="s">
        <v>1208</v>
      </c>
      <c r="I294" s="147" t="s">
        <v>3290</v>
      </c>
      <c r="J294" s="69" t="n">
        <v>400000</v>
      </c>
      <c r="K294" s="69" t="n">
        <v>380000</v>
      </c>
      <c r="L294" s="70" t="n">
        <v>-0.05</v>
      </c>
      <c r="M294" s="69" t="n">
        <v>0</v>
      </c>
      <c r="N294" s="69"/>
      <c r="O294" s="173" t="str">
        <f aca="false">CONCATENATE(E294,F294)</f>
        <v>138616208</v>
      </c>
      <c r="P294" s="164" t="n">
        <f aca="false">J294</f>
        <v>400000</v>
      </c>
      <c r="Q294" s="164" t="n">
        <f aca="false">M294</f>
        <v>0</v>
      </c>
    </row>
    <row r="295" customFormat="false" ht="15" hidden="false" customHeight="false" outlineLevel="0" collapsed="false">
      <c r="A295" s="74" t="s">
        <v>74</v>
      </c>
      <c r="B295" s="74" t="str">
        <f aca="false">VLOOKUP(A295,PROGRAMAS!A:I,5,0)</f>
        <v>TEMÁTICO</v>
      </c>
      <c r="C295" s="62" t="s">
        <v>2953</v>
      </c>
      <c r="D295" s="74" t="s">
        <v>1212</v>
      </c>
      <c r="E295" s="74" t="s">
        <v>1214</v>
      </c>
      <c r="F295" s="174" t="s">
        <v>3279</v>
      </c>
      <c r="G295" s="74" t="s">
        <v>1144</v>
      </c>
      <c r="H295" s="147" t="s">
        <v>1208</v>
      </c>
      <c r="I295" s="147" t="s">
        <v>3290</v>
      </c>
      <c r="J295" s="69" t="n">
        <v>400000</v>
      </c>
      <c r="K295" s="69" t="n">
        <v>330000</v>
      </c>
      <c r="L295" s="70" t="n">
        <v>-0.175</v>
      </c>
      <c r="M295" s="69" t="n">
        <v>0</v>
      </c>
      <c r="N295" s="69"/>
      <c r="O295" s="173" t="str">
        <f aca="false">CONCATENATE(E295,F295)</f>
        <v>138716208</v>
      </c>
      <c r="P295" s="164" t="n">
        <f aca="false">J295</f>
        <v>400000</v>
      </c>
      <c r="Q295" s="164" t="n">
        <f aca="false">M295</f>
        <v>0</v>
      </c>
    </row>
    <row r="296" customFormat="false" ht="15" hidden="false" customHeight="false" outlineLevel="0" collapsed="false">
      <c r="A296" s="74" t="s">
        <v>74</v>
      </c>
      <c r="B296" s="74" t="str">
        <f aca="false">VLOOKUP(A296,PROGRAMAS!A:I,5,0)</f>
        <v>TEMÁTICO</v>
      </c>
      <c r="C296" s="62" t="s">
        <v>2953</v>
      </c>
      <c r="D296" s="74" t="s">
        <v>3988</v>
      </c>
      <c r="E296" s="74" t="s">
        <v>3989</v>
      </c>
      <c r="F296" s="174" t="s">
        <v>3279</v>
      </c>
      <c r="G296" s="74" t="s">
        <v>1144</v>
      </c>
      <c r="H296" s="147" t="s">
        <v>1208</v>
      </c>
      <c r="I296" s="147" t="s">
        <v>3290</v>
      </c>
      <c r="J296" s="69" t="n">
        <v>150000</v>
      </c>
      <c r="K296" s="69" t="n">
        <v>130000</v>
      </c>
      <c r="L296" s="70" t="n">
        <v>-0.133333333333333</v>
      </c>
      <c r="M296" s="69" t="n">
        <v>0</v>
      </c>
      <c r="N296" s="69"/>
      <c r="O296" s="173" t="str">
        <f aca="false">CONCATENATE(E296,F296)</f>
        <v>138816208</v>
      </c>
      <c r="P296" s="164" t="n">
        <f aca="false">J296</f>
        <v>150000</v>
      </c>
      <c r="Q296" s="164" t="n">
        <f aca="false">M296</f>
        <v>0</v>
      </c>
    </row>
    <row r="297" customFormat="false" ht="15" hidden="false" customHeight="false" outlineLevel="0" collapsed="false">
      <c r="A297" s="74" t="s">
        <v>74</v>
      </c>
      <c r="B297" s="74" t="str">
        <f aca="false">VLOOKUP(A297,PROGRAMAS!A:I,5,0)</f>
        <v>TEMÁTICO</v>
      </c>
      <c r="C297" s="62" t="s">
        <v>2953</v>
      </c>
      <c r="D297" s="74" t="s">
        <v>3990</v>
      </c>
      <c r="E297" s="74" t="s">
        <v>3991</v>
      </c>
      <c r="F297" s="174" t="s">
        <v>3279</v>
      </c>
      <c r="G297" s="74" t="s">
        <v>1144</v>
      </c>
      <c r="H297" s="147" t="s">
        <v>1208</v>
      </c>
      <c r="I297" s="147" t="s">
        <v>3290</v>
      </c>
      <c r="J297" s="69" t="n">
        <v>320000</v>
      </c>
      <c r="K297" s="69" t="n">
        <v>275000</v>
      </c>
      <c r="L297" s="70" t="n">
        <v>-0.140625</v>
      </c>
      <c r="M297" s="69" t="n">
        <v>64449.97</v>
      </c>
      <c r="N297" s="69"/>
      <c r="O297" s="173" t="str">
        <f aca="false">CONCATENATE(E297,F297)</f>
        <v>138916208</v>
      </c>
      <c r="P297" s="164" t="n">
        <f aca="false">J297</f>
        <v>320000</v>
      </c>
      <c r="Q297" s="164" t="n">
        <f aca="false">M297</f>
        <v>64449.97</v>
      </c>
    </row>
    <row r="298" customFormat="false" ht="15" hidden="false" customHeight="false" outlineLevel="0" collapsed="false">
      <c r="A298" s="74" t="s">
        <v>74</v>
      </c>
      <c r="B298" s="74" t="str">
        <f aca="false">VLOOKUP(A298,PROGRAMAS!A:I,5,0)</f>
        <v>TEMÁTICO</v>
      </c>
      <c r="C298" s="62" t="s">
        <v>2953</v>
      </c>
      <c r="D298" s="74" t="s">
        <v>1223</v>
      </c>
      <c r="E298" s="74" t="s">
        <v>3992</v>
      </c>
      <c r="F298" s="174" t="s">
        <v>3279</v>
      </c>
      <c r="G298" s="74" t="s">
        <v>1144</v>
      </c>
      <c r="H298" s="147" t="s">
        <v>1223</v>
      </c>
      <c r="I298" s="147" t="s">
        <v>3293</v>
      </c>
      <c r="J298" s="69" t="n">
        <v>1800000</v>
      </c>
      <c r="K298" s="69" t="n">
        <v>1935000</v>
      </c>
      <c r="L298" s="70" t="n">
        <v>0.075</v>
      </c>
      <c r="M298" s="69" t="n">
        <v>418137.5</v>
      </c>
      <c r="N298" s="69"/>
      <c r="O298" s="173" t="str">
        <f aca="false">CONCATENATE(E298,F298)</f>
        <v>235216208</v>
      </c>
      <c r="P298" s="164" t="n">
        <f aca="false">J298</f>
        <v>1800000</v>
      </c>
      <c r="Q298" s="164" t="n">
        <f aca="false">M298</f>
        <v>418137.5</v>
      </c>
    </row>
    <row r="299" customFormat="false" ht="15" hidden="false" customHeight="false" outlineLevel="0" collapsed="false">
      <c r="A299" s="74" t="s">
        <v>74</v>
      </c>
      <c r="B299" s="74" t="str">
        <f aca="false">VLOOKUP(A299,PROGRAMAS!A:I,5,0)</f>
        <v>TEMÁTICO</v>
      </c>
      <c r="C299" s="62" t="s">
        <v>2953</v>
      </c>
      <c r="D299" s="74" t="s">
        <v>3993</v>
      </c>
      <c r="E299" s="74" t="s">
        <v>3994</v>
      </c>
      <c r="F299" s="174" t="s">
        <v>3279</v>
      </c>
      <c r="G299" s="74" t="s">
        <v>1144</v>
      </c>
      <c r="H299" s="147" t="s">
        <v>1223</v>
      </c>
      <c r="I299" s="147" t="s">
        <v>3293</v>
      </c>
      <c r="J299" s="69" t="n">
        <v>1450000</v>
      </c>
      <c r="K299" s="69" t="n">
        <v>1180000</v>
      </c>
      <c r="L299" s="70" t="n">
        <v>-0.186206896551724</v>
      </c>
      <c r="M299" s="69" t="n">
        <v>41736.2</v>
      </c>
      <c r="N299" s="69"/>
      <c r="O299" s="173" t="str">
        <f aca="false">CONCATENATE(E299,F299)</f>
        <v>237916208</v>
      </c>
      <c r="P299" s="164" t="n">
        <f aca="false">J299</f>
        <v>1450000</v>
      </c>
      <c r="Q299" s="164" t="n">
        <f aca="false">M299</f>
        <v>41736.2</v>
      </c>
    </row>
    <row r="300" customFormat="false" ht="15" hidden="false" customHeight="false" outlineLevel="0" collapsed="false">
      <c r="A300" s="74" t="s">
        <v>74</v>
      </c>
      <c r="B300" s="74" t="str">
        <f aca="false">VLOOKUP(A300,PROGRAMAS!A:I,5,0)</f>
        <v>TEMÁTICO</v>
      </c>
      <c r="C300" s="62" t="s">
        <v>2953</v>
      </c>
      <c r="D300" s="74" t="s">
        <v>1222</v>
      </c>
      <c r="E300" s="74" t="s">
        <v>1225</v>
      </c>
      <c r="F300" s="174" t="s">
        <v>3279</v>
      </c>
      <c r="G300" s="74" t="s">
        <v>1144</v>
      </c>
      <c r="H300" s="74" t="s">
        <v>1223</v>
      </c>
      <c r="I300" s="147" t="s">
        <v>3293</v>
      </c>
      <c r="J300" s="69" t="n">
        <v>1300000</v>
      </c>
      <c r="K300" s="69" t="n">
        <v>1175000</v>
      </c>
      <c r="L300" s="70" t="n">
        <v>-0.0961538461538462</v>
      </c>
      <c r="M300" s="69" t="n">
        <v>0</v>
      </c>
      <c r="N300" s="69"/>
      <c r="O300" s="173" t="str">
        <f aca="false">CONCATENATE(E300,F300)</f>
        <v>238016208</v>
      </c>
      <c r="P300" s="164" t="n">
        <f aca="false">J300</f>
        <v>1300000</v>
      </c>
      <c r="Q300" s="164" t="n">
        <f aca="false">M300</f>
        <v>0</v>
      </c>
    </row>
    <row r="301" customFormat="false" ht="15" hidden="false" customHeight="false" outlineLevel="0" collapsed="false">
      <c r="A301" s="74" t="s">
        <v>94</v>
      </c>
      <c r="B301" s="74" t="str">
        <f aca="false">VLOOKUP(A301,PROGRAMAS!A:I,5,0)</f>
        <v>GESTÃO</v>
      </c>
      <c r="C301" s="62" t="s">
        <v>2997</v>
      </c>
      <c r="D301" s="74" t="s">
        <v>255</v>
      </c>
      <c r="E301" s="74" t="s">
        <v>260</v>
      </c>
      <c r="F301" s="174" t="s">
        <v>3301</v>
      </c>
      <c r="G301" s="74" t="s">
        <v>1245</v>
      </c>
      <c r="H301" s="147" t="s">
        <v>1315</v>
      </c>
      <c r="I301" s="147" t="s">
        <v>3085</v>
      </c>
      <c r="J301" s="69" t="n">
        <v>45640000</v>
      </c>
      <c r="K301" s="69" t="n">
        <v>77661748</v>
      </c>
      <c r="L301" s="70" t="n">
        <v>0.701615863277826</v>
      </c>
      <c r="M301" s="69" t="n">
        <v>57689683.47</v>
      </c>
      <c r="N301" s="69"/>
      <c r="O301" s="173" t="str">
        <f aca="false">CONCATENATE(E301,F301)</f>
        <v>200017101</v>
      </c>
      <c r="P301" s="164" t="n">
        <f aca="false">J301</f>
        <v>45640000</v>
      </c>
      <c r="Q301" s="164" t="n">
        <f aca="false">M301</f>
        <v>57689683.47</v>
      </c>
    </row>
    <row r="302" customFormat="false" ht="15" hidden="false" customHeight="false" outlineLevel="0" collapsed="false">
      <c r="A302" s="74" t="s">
        <v>94</v>
      </c>
      <c r="B302" s="74" t="str">
        <f aca="false">VLOOKUP(A302,PROGRAMAS!A:I,5,0)</f>
        <v>GESTÃO</v>
      </c>
      <c r="C302" s="62" t="s">
        <v>2997</v>
      </c>
      <c r="D302" s="74" t="s">
        <v>255</v>
      </c>
      <c r="E302" s="74" t="s">
        <v>260</v>
      </c>
      <c r="F302" s="174" t="s">
        <v>3301</v>
      </c>
      <c r="G302" s="74" t="s">
        <v>1245</v>
      </c>
      <c r="H302" s="147" t="s">
        <v>1315</v>
      </c>
      <c r="I302" s="147" t="s">
        <v>3085</v>
      </c>
      <c r="J302" s="69" t="n">
        <v>0</v>
      </c>
      <c r="K302" s="69" t="n">
        <v>0</v>
      </c>
      <c r="L302" s="70" t="n">
        <v>0</v>
      </c>
      <c r="M302" s="69" t="n">
        <v>0</v>
      </c>
      <c r="N302" s="69"/>
      <c r="O302" s="173" t="str">
        <f aca="false">CONCATENATE(E302,F302)</f>
        <v>200017101</v>
      </c>
      <c r="P302" s="164" t="n">
        <f aca="false">J302</f>
        <v>0</v>
      </c>
      <c r="Q302" s="164" t="n">
        <f aca="false">M302</f>
        <v>0</v>
      </c>
    </row>
    <row r="303" customFormat="false" ht="15" hidden="false" customHeight="false" outlineLevel="0" collapsed="false">
      <c r="A303" s="74" t="s">
        <v>94</v>
      </c>
      <c r="B303" s="74" t="str">
        <f aca="false">VLOOKUP(A303,PROGRAMAS!A:I,5,0)</f>
        <v>GESTÃO</v>
      </c>
      <c r="C303" s="62" t="s">
        <v>2997</v>
      </c>
      <c r="D303" s="74" t="s">
        <v>3995</v>
      </c>
      <c r="E303" s="74" t="s">
        <v>3996</v>
      </c>
      <c r="F303" s="174" t="s">
        <v>3301</v>
      </c>
      <c r="G303" s="74" t="s">
        <v>1245</v>
      </c>
      <c r="H303" s="147" t="s">
        <v>1315</v>
      </c>
      <c r="I303" s="147" t="s">
        <v>3085</v>
      </c>
      <c r="J303" s="69" t="n">
        <v>690000</v>
      </c>
      <c r="K303" s="69" t="n">
        <v>290000</v>
      </c>
      <c r="L303" s="70" t="n">
        <v>-0.579710144927536</v>
      </c>
      <c r="M303" s="69" t="n">
        <v>0</v>
      </c>
      <c r="N303" s="69"/>
      <c r="O303" s="173" t="str">
        <f aca="false">CONCATENATE(E303,F303)</f>
        <v>242617101</v>
      </c>
      <c r="P303" s="164" t="n">
        <f aca="false">J303</f>
        <v>690000</v>
      </c>
      <c r="Q303" s="164" t="n">
        <f aca="false">M303</f>
        <v>0</v>
      </c>
    </row>
    <row r="304" customFormat="false" ht="15" hidden="false" customHeight="false" outlineLevel="0" collapsed="false">
      <c r="A304" s="74" t="s">
        <v>94</v>
      </c>
      <c r="B304" s="74" t="str">
        <f aca="false">VLOOKUP(A304,PROGRAMAS!A:I,5,0)</f>
        <v>GESTÃO</v>
      </c>
      <c r="C304" s="62" t="s">
        <v>2997</v>
      </c>
      <c r="D304" s="74" t="s">
        <v>160</v>
      </c>
      <c r="E304" s="74" t="s">
        <v>3818</v>
      </c>
      <c r="F304" s="174" t="s">
        <v>3301</v>
      </c>
      <c r="G304" s="74" t="s">
        <v>1245</v>
      </c>
      <c r="H304" s="147" t="s">
        <v>1315</v>
      </c>
      <c r="I304" s="147" t="s">
        <v>3085</v>
      </c>
      <c r="J304" s="69" t="n">
        <v>123310000</v>
      </c>
      <c r="K304" s="69" t="n">
        <v>124030000</v>
      </c>
      <c r="L304" s="70" t="n">
        <v>0.00583894250263563</v>
      </c>
      <c r="M304" s="69" t="n">
        <v>115962274.83</v>
      </c>
      <c r="N304" s="69"/>
      <c r="O304" s="173" t="str">
        <f aca="false">CONCATENATE(E304,F304)</f>
        <v>250017101</v>
      </c>
      <c r="P304" s="164" t="n">
        <f aca="false">J304</f>
        <v>123310000</v>
      </c>
      <c r="Q304" s="164" t="n">
        <f aca="false">M304</f>
        <v>115962274.83</v>
      </c>
    </row>
    <row r="305" customFormat="false" ht="15" hidden="false" customHeight="false" outlineLevel="0" collapsed="false">
      <c r="A305" s="74" t="s">
        <v>94</v>
      </c>
      <c r="B305" s="74" t="str">
        <f aca="false">VLOOKUP(A305,PROGRAMAS!A:I,5,0)</f>
        <v>GESTÃO</v>
      </c>
      <c r="C305" s="62" t="s">
        <v>2997</v>
      </c>
      <c r="D305" s="74" t="s">
        <v>3997</v>
      </c>
      <c r="E305" s="74" t="s">
        <v>3998</v>
      </c>
      <c r="F305" s="174" t="s">
        <v>3301</v>
      </c>
      <c r="G305" s="74" t="s">
        <v>1245</v>
      </c>
      <c r="H305" s="147" t="s">
        <v>1315</v>
      </c>
      <c r="I305" s="147" t="s">
        <v>3085</v>
      </c>
      <c r="J305" s="69" t="n">
        <v>6750000</v>
      </c>
      <c r="K305" s="69" t="n">
        <v>2850000</v>
      </c>
      <c r="L305" s="70" t="n">
        <v>-0.577777777777778</v>
      </c>
      <c r="M305" s="69" t="n">
        <v>130402.5</v>
      </c>
      <c r="N305" s="69"/>
      <c r="O305" s="173" t="str">
        <f aca="false">CONCATENATE(E305,F305)</f>
        <v>174217101</v>
      </c>
      <c r="P305" s="164" t="n">
        <f aca="false">J305</f>
        <v>6750000</v>
      </c>
      <c r="Q305" s="164" t="n">
        <f aca="false">M305</f>
        <v>130402.5</v>
      </c>
    </row>
    <row r="306" customFormat="false" ht="15" hidden="false" customHeight="false" outlineLevel="0" collapsed="false">
      <c r="A306" s="74" t="s">
        <v>94</v>
      </c>
      <c r="B306" s="74" t="str">
        <f aca="false">VLOOKUP(A306,PROGRAMAS!A:I,5,0)</f>
        <v>GESTÃO</v>
      </c>
      <c r="C306" s="62" t="s">
        <v>2997</v>
      </c>
      <c r="D306" s="74" t="s">
        <v>3999</v>
      </c>
      <c r="E306" s="74" t="s">
        <v>4000</v>
      </c>
      <c r="F306" s="174" t="s">
        <v>3301</v>
      </c>
      <c r="G306" s="74" t="s">
        <v>1245</v>
      </c>
      <c r="H306" s="147" t="s">
        <v>1315</v>
      </c>
      <c r="I306" s="147" t="s">
        <v>3085</v>
      </c>
      <c r="J306" s="69" t="n">
        <v>3150000</v>
      </c>
      <c r="K306" s="69" t="n">
        <v>3050000</v>
      </c>
      <c r="L306" s="70" t="n">
        <v>-0.0317460317460317</v>
      </c>
      <c r="M306" s="69" t="n">
        <v>2200</v>
      </c>
      <c r="N306" s="69"/>
      <c r="O306" s="173" t="str">
        <f aca="false">CONCATENATE(E306,F306)</f>
        <v>242217101</v>
      </c>
      <c r="P306" s="164" t="n">
        <f aca="false">J306</f>
        <v>3150000</v>
      </c>
      <c r="Q306" s="164" t="n">
        <f aca="false">M306</f>
        <v>2200</v>
      </c>
    </row>
    <row r="307" customFormat="false" ht="15" hidden="false" customHeight="false" outlineLevel="0" collapsed="false">
      <c r="A307" s="74" t="s">
        <v>94</v>
      </c>
      <c r="B307" s="74" t="str">
        <f aca="false">VLOOKUP(A307,PROGRAMAS!A:I,5,0)</f>
        <v>GESTÃO</v>
      </c>
      <c r="C307" s="62" t="s">
        <v>2997</v>
      </c>
      <c r="D307" s="74" t="s">
        <v>4001</v>
      </c>
      <c r="E307" s="74" t="s">
        <v>4002</v>
      </c>
      <c r="F307" s="174" t="s">
        <v>3301</v>
      </c>
      <c r="G307" s="74" t="s">
        <v>1245</v>
      </c>
      <c r="H307" s="147" t="s">
        <v>1315</v>
      </c>
      <c r="I307" s="147" t="s">
        <v>3085</v>
      </c>
      <c r="J307" s="69" t="n">
        <v>291908793</v>
      </c>
      <c r="K307" s="69" t="n">
        <v>276343793</v>
      </c>
      <c r="L307" s="70" t="n">
        <v>-0.0533214496214234</v>
      </c>
      <c r="M307" s="69" t="n">
        <v>135521348.3</v>
      </c>
      <c r="N307" s="69"/>
      <c r="O307" s="173" t="str">
        <f aca="false">CONCATENATE(E307,F307)</f>
        <v>239817101</v>
      </c>
      <c r="P307" s="164" t="n">
        <f aca="false">J307</f>
        <v>291908793</v>
      </c>
      <c r="Q307" s="164" t="n">
        <f aca="false">M307</f>
        <v>135521348.3</v>
      </c>
    </row>
    <row r="308" customFormat="false" ht="15" hidden="false" customHeight="false" outlineLevel="0" collapsed="false">
      <c r="A308" s="74" t="s">
        <v>55</v>
      </c>
      <c r="B308" s="74" t="str">
        <f aca="false">VLOOKUP(A308,PROGRAMAS!A:I,5,0)</f>
        <v>TEMÁTICO</v>
      </c>
      <c r="C308" s="62" t="s">
        <v>2893</v>
      </c>
      <c r="D308" s="74" t="s">
        <v>1279</v>
      </c>
      <c r="E308" s="74" t="s">
        <v>1282</v>
      </c>
      <c r="F308" s="174" t="s">
        <v>3301</v>
      </c>
      <c r="G308" s="74" t="s">
        <v>1245</v>
      </c>
      <c r="H308" s="147" t="s">
        <v>1280</v>
      </c>
      <c r="I308" s="147" t="s">
        <v>3303</v>
      </c>
      <c r="J308" s="69" t="n">
        <v>535000</v>
      </c>
      <c r="K308" s="69" t="n">
        <v>535000</v>
      </c>
      <c r="L308" s="70" t="n">
        <v>0</v>
      </c>
      <c r="M308" s="69" t="n">
        <v>41389.27</v>
      </c>
      <c r="N308" s="69"/>
      <c r="O308" s="173" t="str">
        <f aca="false">CONCATENATE(E308,F308)</f>
        <v>241117101</v>
      </c>
      <c r="P308" s="164" t="n">
        <f aca="false">J308</f>
        <v>535000</v>
      </c>
      <c r="Q308" s="164" t="n">
        <f aca="false">M308</f>
        <v>41389.27</v>
      </c>
    </row>
    <row r="309" customFormat="false" ht="15" hidden="false" customHeight="false" outlineLevel="0" collapsed="false">
      <c r="A309" s="74" t="s">
        <v>55</v>
      </c>
      <c r="B309" s="74" t="str">
        <f aca="false">VLOOKUP(A309,PROGRAMAS!A:I,5,0)</f>
        <v>TEMÁTICO</v>
      </c>
      <c r="C309" s="62" t="s">
        <v>2893</v>
      </c>
      <c r="D309" s="74" t="s">
        <v>4003</v>
      </c>
      <c r="E309" s="74" t="s">
        <v>4004</v>
      </c>
      <c r="F309" s="174" t="s">
        <v>3301</v>
      </c>
      <c r="G309" s="74" t="s">
        <v>1245</v>
      </c>
      <c r="H309" s="147" t="s">
        <v>1280</v>
      </c>
      <c r="I309" s="147" t="s">
        <v>3303</v>
      </c>
      <c r="J309" s="69" t="n">
        <v>3025000</v>
      </c>
      <c r="K309" s="69" t="n">
        <v>3025000</v>
      </c>
      <c r="L309" s="70" t="n">
        <v>0</v>
      </c>
      <c r="M309" s="69" t="n">
        <v>0</v>
      </c>
      <c r="N309" s="69"/>
      <c r="O309" s="173" t="str">
        <f aca="false">CONCATENATE(E309,F309)</f>
        <v>174417101</v>
      </c>
      <c r="P309" s="164" t="n">
        <f aca="false">J309</f>
        <v>3025000</v>
      </c>
      <c r="Q309" s="164" t="n">
        <f aca="false">M309</f>
        <v>0</v>
      </c>
    </row>
    <row r="310" customFormat="false" ht="15" hidden="false" customHeight="false" outlineLevel="0" collapsed="false">
      <c r="A310" s="74" t="s">
        <v>55</v>
      </c>
      <c r="B310" s="74" t="str">
        <f aca="false">VLOOKUP(A310,PROGRAMAS!A:I,5,0)</f>
        <v>TEMÁTICO</v>
      </c>
      <c r="C310" s="62" t="s">
        <v>2893</v>
      </c>
      <c r="D310" s="74" t="s">
        <v>4005</v>
      </c>
      <c r="E310" s="74" t="s">
        <v>4006</v>
      </c>
      <c r="F310" s="174" t="s">
        <v>3301</v>
      </c>
      <c r="G310" s="74" t="s">
        <v>1245</v>
      </c>
      <c r="H310" s="147" t="s">
        <v>1280</v>
      </c>
      <c r="I310" s="147" t="s">
        <v>3303</v>
      </c>
      <c r="J310" s="69" t="n">
        <v>572000</v>
      </c>
      <c r="K310" s="69" t="n">
        <v>572000</v>
      </c>
      <c r="L310" s="70" t="n">
        <v>0</v>
      </c>
      <c r="M310" s="69" t="n">
        <v>0</v>
      </c>
      <c r="N310" s="69"/>
      <c r="O310" s="173" t="str">
        <f aca="false">CONCATENATE(E310,F310)</f>
        <v>241317101</v>
      </c>
      <c r="P310" s="164" t="n">
        <f aca="false">J310</f>
        <v>572000</v>
      </c>
      <c r="Q310" s="164" t="n">
        <f aca="false">M310</f>
        <v>0</v>
      </c>
    </row>
    <row r="311" customFormat="false" ht="15" hidden="false" customHeight="false" outlineLevel="0" collapsed="false">
      <c r="A311" s="74" t="s">
        <v>55</v>
      </c>
      <c r="B311" s="74" t="str">
        <f aca="false">VLOOKUP(A311,PROGRAMAS!A:I,5,0)</f>
        <v>TEMÁTICO</v>
      </c>
      <c r="C311" s="62" t="s">
        <v>2893</v>
      </c>
      <c r="D311" s="74" t="s">
        <v>4007</v>
      </c>
      <c r="E311" s="74" t="s">
        <v>4008</v>
      </c>
      <c r="F311" s="174" t="s">
        <v>3301</v>
      </c>
      <c r="G311" s="74" t="s">
        <v>1245</v>
      </c>
      <c r="H311" s="147" t="s">
        <v>1280</v>
      </c>
      <c r="I311" s="147" t="s">
        <v>3303</v>
      </c>
      <c r="J311" s="69" t="n">
        <v>160000</v>
      </c>
      <c r="K311" s="69" t="n">
        <v>240000</v>
      </c>
      <c r="L311" s="70" t="n">
        <v>0.5</v>
      </c>
      <c r="M311" s="69" t="n">
        <v>210073.5</v>
      </c>
      <c r="N311" s="69"/>
      <c r="O311" s="173" t="str">
        <f aca="false">CONCATENATE(E311,F311)</f>
        <v>242117101</v>
      </c>
      <c r="P311" s="164" t="n">
        <f aca="false">J311</f>
        <v>160000</v>
      </c>
      <c r="Q311" s="164" t="n">
        <f aca="false">M311</f>
        <v>210073.5</v>
      </c>
    </row>
    <row r="312" customFormat="false" ht="15" hidden="false" customHeight="false" outlineLevel="0" collapsed="false">
      <c r="A312" s="74" t="s">
        <v>55</v>
      </c>
      <c r="B312" s="74" t="str">
        <f aca="false">VLOOKUP(A312,PROGRAMAS!A:I,5,0)</f>
        <v>TEMÁTICO</v>
      </c>
      <c r="C312" s="62" t="s">
        <v>2893</v>
      </c>
      <c r="D312" s="74" t="s">
        <v>4009</v>
      </c>
      <c r="E312" s="74" t="s">
        <v>4010</v>
      </c>
      <c r="F312" s="174" t="s">
        <v>3301</v>
      </c>
      <c r="G312" s="74" t="s">
        <v>1245</v>
      </c>
      <c r="H312" s="147" t="s">
        <v>1276</v>
      </c>
      <c r="I312" s="147" t="s">
        <v>3306</v>
      </c>
      <c r="J312" s="69" t="n">
        <v>2151586</v>
      </c>
      <c r="K312" s="69" t="n">
        <v>13283220</v>
      </c>
      <c r="L312" s="70" t="n">
        <v>5.1736876889885</v>
      </c>
      <c r="M312" s="69" t="n">
        <v>8337585.99</v>
      </c>
      <c r="N312" s="69"/>
      <c r="O312" s="173" t="str">
        <f aca="false">CONCATENATE(E312,F312)</f>
        <v>114817101</v>
      </c>
      <c r="P312" s="164" t="n">
        <f aca="false">J312</f>
        <v>2151586</v>
      </c>
      <c r="Q312" s="164" t="n">
        <f aca="false">M312</f>
        <v>8337585.99</v>
      </c>
    </row>
    <row r="313" customFormat="false" ht="15" hidden="false" customHeight="false" outlineLevel="0" collapsed="false">
      <c r="A313" s="74" t="s">
        <v>55</v>
      </c>
      <c r="B313" s="74" t="str">
        <f aca="false">VLOOKUP(A313,PROGRAMAS!A:I,5,0)</f>
        <v>TEMÁTICO</v>
      </c>
      <c r="C313" s="62" t="s">
        <v>2893</v>
      </c>
      <c r="D313" s="74" t="s">
        <v>4009</v>
      </c>
      <c r="E313" s="74" t="s">
        <v>4010</v>
      </c>
      <c r="F313" s="174" t="s">
        <v>3301</v>
      </c>
      <c r="G313" s="74" t="s">
        <v>1245</v>
      </c>
      <c r="H313" s="147" t="s">
        <v>1276</v>
      </c>
      <c r="I313" s="147" t="s">
        <v>3306</v>
      </c>
      <c r="J313" s="69" t="n">
        <v>0</v>
      </c>
      <c r="K313" s="69" t="n">
        <v>0</v>
      </c>
      <c r="L313" s="70" t="n">
        <v>0</v>
      </c>
      <c r="M313" s="69" t="n">
        <v>0</v>
      </c>
      <c r="N313" s="69"/>
      <c r="O313" s="173" t="str">
        <f aca="false">CONCATENATE(E313,F313)</f>
        <v>114817101</v>
      </c>
      <c r="P313" s="164" t="n">
        <f aca="false">J313</f>
        <v>0</v>
      </c>
      <c r="Q313" s="164" t="n">
        <f aca="false">M313</f>
        <v>0</v>
      </c>
    </row>
    <row r="314" customFormat="false" ht="15" hidden="false" customHeight="false" outlineLevel="0" collapsed="false">
      <c r="A314" s="74" t="s">
        <v>55</v>
      </c>
      <c r="B314" s="74" t="str">
        <f aca="false">VLOOKUP(A314,PROGRAMAS!A:I,5,0)</f>
        <v>TEMÁTICO</v>
      </c>
      <c r="C314" s="62" t="s">
        <v>2893</v>
      </c>
      <c r="D314" s="74" t="s">
        <v>4009</v>
      </c>
      <c r="E314" s="74" t="s">
        <v>4010</v>
      </c>
      <c r="F314" s="174" t="s">
        <v>3301</v>
      </c>
      <c r="G314" s="74" t="s">
        <v>1245</v>
      </c>
      <c r="H314" s="147" t="s">
        <v>1276</v>
      </c>
      <c r="I314" s="147" t="s">
        <v>3306</v>
      </c>
      <c r="J314" s="69" t="n">
        <v>0</v>
      </c>
      <c r="K314" s="69" t="n">
        <v>0</v>
      </c>
      <c r="L314" s="70" t="n">
        <v>0</v>
      </c>
      <c r="M314" s="69" t="n">
        <v>0</v>
      </c>
      <c r="N314" s="69"/>
      <c r="O314" s="173" t="str">
        <f aca="false">CONCATENATE(E314,F314)</f>
        <v>114817101</v>
      </c>
      <c r="P314" s="164" t="n">
        <f aca="false">J314</f>
        <v>0</v>
      </c>
      <c r="Q314" s="164" t="n">
        <f aca="false">M314</f>
        <v>0</v>
      </c>
    </row>
    <row r="315" customFormat="false" ht="15" hidden="false" customHeight="false" outlineLevel="0" collapsed="false">
      <c r="A315" s="74" t="s">
        <v>55</v>
      </c>
      <c r="B315" s="74" t="str">
        <f aca="false">VLOOKUP(A315,PROGRAMAS!A:I,5,0)</f>
        <v>TEMÁTICO</v>
      </c>
      <c r="C315" s="62" t="s">
        <v>2893</v>
      </c>
      <c r="D315" s="74" t="s">
        <v>4009</v>
      </c>
      <c r="E315" s="74" t="s">
        <v>4010</v>
      </c>
      <c r="F315" s="174" t="s">
        <v>3301</v>
      </c>
      <c r="G315" s="74" t="s">
        <v>1245</v>
      </c>
      <c r="H315" s="147" t="s">
        <v>1276</v>
      </c>
      <c r="I315" s="147" t="s">
        <v>3306</v>
      </c>
      <c r="J315" s="69" t="n">
        <v>0</v>
      </c>
      <c r="K315" s="69" t="n">
        <v>0</v>
      </c>
      <c r="L315" s="70" t="n">
        <v>0</v>
      </c>
      <c r="M315" s="69" t="n">
        <v>0</v>
      </c>
      <c r="N315" s="69"/>
      <c r="O315" s="173" t="str">
        <f aca="false">CONCATENATE(E315,F315)</f>
        <v>114817101</v>
      </c>
      <c r="P315" s="164" t="n">
        <f aca="false">J315</f>
        <v>0</v>
      </c>
      <c r="Q315" s="164" t="n">
        <f aca="false">M315</f>
        <v>0</v>
      </c>
    </row>
    <row r="316" customFormat="false" ht="15" hidden="false" customHeight="false" outlineLevel="0" collapsed="false">
      <c r="A316" s="74" t="s">
        <v>55</v>
      </c>
      <c r="B316" s="74" t="str">
        <f aca="false">VLOOKUP(A316,PROGRAMAS!A:I,5,0)</f>
        <v>TEMÁTICO</v>
      </c>
      <c r="C316" s="62" t="s">
        <v>2893</v>
      </c>
      <c r="D316" s="74" t="s">
        <v>4009</v>
      </c>
      <c r="E316" s="74" t="s">
        <v>4010</v>
      </c>
      <c r="F316" s="174" t="s">
        <v>3301</v>
      </c>
      <c r="G316" s="74" t="s">
        <v>1245</v>
      </c>
      <c r="H316" s="147" t="s">
        <v>1276</v>
      </c>
      <c r="I316" s="147" t="s">
        <v>3306</v>
      </c>
      <c r="J316" s="69" t="n">
        <v>0</v>
      </c>
      <c r="K316" s="69" t="n">
        <v>0</v>
      </c>
      <c r="L316" s="70" t="n">
        <v>0</v>
      </c>
      <c r="M316" s="69" t="n">
        <v>0</v>
      </c>
      <c r="N316" s="69"/>
      <c r="O316" s="173" t="str">
        <f aca="false">CONCATENATE(E316,F316)</f>
        <v>114817101</v>
      </c>
      <c r="P316" s="164" t="n">
        <f aca="false">J316</f>
        <v>0</v>
      </c>
      <c r="Q316" s="164" t="n">
        <f aca="false">M316</f>
        <v>0</v>
      </c>
    </row>
    <row r="317" customFormat="false" ht="15" hidden="false" customHeight="false" outlineLevel="0" collapsed="false">
      <c r="A317" s="74" t="s">
        <v>55</v>
      </c>
      <c r="B317" s="74" t="str">
        <f aca="false">VLOOKUP(A317,PROGRAMAS!A:I,5,0)</f>
        <v>TEMÁTICO</v>
      </c>
      <c r="C317" s="62" t="s">
        <v>2893</v>
      </c>
      <c r="D317" s="74" t="s">
        <v>4011</v>
      </c>
      <c r="E317" s="74" t="s">
        <v>4012</v>
      </c>
      <c r="F317" s="174" t="s">
        <v>3301</v>
      </c>
      <c r="G317" s="74" t="s">
        <v>1245</v>
      </c>
      <c r="H317" s="147" t="s">
        <v>1276</v>
      </c>
      <c r="I317" s="147" t="s">
        <v>3306</v>
      </c>
      <c r="J317" s="69" t="n">
        <v>1066831</v>
      </c>
      <c r="K317" s="69" t="n">
        <v>1692181</v>
      </c>
      <c r="L317" s="70" t="n">
        <v>0.586175317365168</v>
      </c>
      <c r="M317" s="69" t="n">
        <v>0</v>
      </c>
      <c r="N317" s="69"/>
      <c r="O317" s="173" t="str">
        <f aca="false">CONCATENATE(E317,F317)</f>
        <v>174817101</v>
      </c>
      <c r="P317" s="164" t="n">
        <f aca="false">J317</f>
        <v>1066831</v>
      </c>
      <c r="Q317" s="164" t="n">
        <f aca="false">M317</f>
        <v>0</v>
      </c>
    </row>
    <row r="318" customFormat="false" ht="15" hidden="false" customHeight="false" outlineLevel="0" collapsed="false">
      <c r="A318" s="74" t="s">
        <v>55</v>
      </c>
      <c r="B318" s="74" t="str">
        <f aca="false">VLOOKUP(A318,PROGRAMAS!A:I,5,0)</f>
        <v>TEMÁTICO</v>
      </c>
      <c r="C318" s="62" t="s">
        <v>2893</v>
      </c>
      <c r="D318" s="74" t="s">
        <v>4013</v>
      </c>
      <c r="E318" s="74" t="s">
        <v>4014</v>
      </c>
      <c r="F318" s="174" t="s">
        <v>3301</v>
      </c>
      <c r="G318" s="74" t="s">
        <v>1245</v>
      </c>
      <c r="H318" s="147" t="s">
        <v>1246</v>
      </c>
      <c r="I318" s="147" t="s">
        <v>3300</v>
      </c>
      <c r="J318" s="69" t="n">
        <v>2270000</v>
      </c>
      <c r="K318" s="69" t="n">
        <v>1075000</v>
      </c>
      <c r="L318" s="70" t="n">
        <v>-0.526431718061674</v>
      </c>
      <c r="M318" s="69" t="n">
        <v>0</v>
      </c>
      <c r="N318" s="69"/>
      <c r="O318" s="173" t="str">
        <f aca="false">CONCATENATE(E318,F318)</f>
        <v>221817101</v>
      </c>
      <c r="P318" s="164" t="n">
        <f aca="false">J318</f>
        <v>2270000</v>
      </c>
      <c r="Q318" s="164" t="n">
        <f aca="false">M318</f>
        <v>0</v>
      </c>
    </row>
    <row r="319" customFormat="false" ht="15" hidden="false" customHeight="false" outlineLevel="0" collapsed="false">
      <c r="A319" s="74" t="s">
        <v>55</v>
      </c>
      <c r="B319" s="74" t="str">
        <f aca="false">VLOOKUP(A319,PROGRAMAS!A:I,5,0)</f>
        <v>TEMÁTICO</v>
      </c>
      <c r="C319" s="62" t="s">
        <v>2893</v>
      </c>
      <c r="D319" s="74" t="s">
        <v>4015</v>
      </c>
      <c r="E319" s="74" t="s">
        <v>4016</v>
      </c>
      <c r="F319" s="174" t="s">
        <v>3301</v>
      </c>
      <c r="G319" s="74" t="s">
        <v>1245</v>
      </c>
      <c r="H319" s="147" t="s">
        <v>1310</v>
      </c>
      <c r="I319" s="147" t="s">
        <v>3302</v>
      </c>
      <c r="J319" s="69" t="n">
        <v>58606672</v>
      </c>
      <c r="K319" s="69" t="n">
        <v>60648927</v>
      </c>
      <c r="L319" s="70" t="n">
        <v>0.0348468003779501</v>
      </c>
      <c r="M319" s="69" t="n">
        <v>44983376.05</v>
      </c>
      <c r="N319" s="69"/>
      <c r="O319" s="173" t="str">
        <f aca="false">CONCATENATE(E319,F319)</f>
        <v>239517101</v>
      </c>
      <c r="P319" s="164" t="n">
        <f aca="false">J319</f>
        <v>58606672</v>
      </c>
      <c r="Q319" s="164" t="n">
        <f aca="false">M319</f>
        <v>44983376.05</v>
      </c>
    </row>
    <row r="320" customFormat="false" ht="15" hidden="false" customHeight="false" outlineLevel="0" collapsed="false">
      <c r="A320" s="74" t="s">
        <v>55</v>
      </c>
      <c r="B320" s="74" t="str">
        <f aca="false">VLOOKUP(A320,PROGRAMAS!A:I,5,0)</f>
        <v>TEMÁTICO</v>
      </c>
      <c r="C320" s="62" t="s">
        <v>2893</v>
      </c>
      <c r="D320" s="74" t="s">
        <v>4017</v>
      </c>
      <c r="E320" s="74" t="s">
        <v>4018</v>
      </c>
      <c r="F320" s="174" t="s">
        <v>3301</v>
      </c>
      <c r="G320" s="74" t="s">
        <v>1245</v>
      </c>
      <c r="H320" s="147" t="s">
        <v>1253</v>
      </c>
      <c r="I320" s="147" t="s">
        <v>3308</v>
      </c>
      <c r="J320" s="69" t="n">
        <v>75375710</v>
      </c>
      <c r="K320" s="69" t="n">
        <v>132021988</v>
      </c>
      <c r="L320" s="70" t="n">
        <v>0.751518997300324</v>
      </c>
      <c r="M320" s="69" t="n">
        <v>7741021.46</v>
      </c>
      <c r="N320" s="69"/>
      <c r="O320" s="173" t="str">
        <f aca="false">CONCATENATE(E320,F320)</f>
        <v>174517101</v>
      </c>
      <c r="P320" s="164" t="n">
        <f aca="false">J320</f>
        <v>75375710</v>
      </c>
      <c r="Q320" s="164" t="n">
        <f aca="false">M320</f>
        <v>7741021.46</v>
      </c>
    </row>
    <row r="321" customFormat="false" ht="15" hidden="false" customHeight="false" outlineLevel="0" collapsed="false">
      <c r="A321" s="74" t="s">
        <v>55</v>
      </c>
      <c r="B321" s="74" t="str">
        <f aca="false">VLOOKUP(A321,PROGRAMAS!A:I,5,0)</f>
        <v>TEMÁTICO</v>
      </c>
      <c r="C321" s="62" t="s">
        <v>2893</v>
      </c>
      <c r="D321" s="74" t="s">
        <v>4017</v>
      </c>
      <c r="E321" s="74" t="s">
        <v>4018</v>
      </c>
      <c r="F321" s="174" t="s">
        <v>3301</v>
      </c>
      <c r="G321" s="74" t="s">
        <v>1245</v>
      </c>
      <c r="H321" s="147" t="s">
        <v>1253</v>
      </c>
      <c r="I321" s="147" t="s">
        <v>3308</v>
      </c>
      <c r="J321" s="69" t="n">
        <v>0</v>
      </c>
      <c r="K321" s="69" t="n">
        <v>0</v>
      </c>
      <c r="L321" s="70" t="n">
        <v>0</v>
      </c>
      <c r="M321" s="69" t="n">
        <v>0</v>
      </c>
      <c r="N321" s="69"/>
      <c r="O321" s="173" t="str">
        <f aca="false">CONCATENATE(E321,F321)</f>
        <v>174517101</v>
      </c>
      <c r="P321" s="164" t="n">
        <f aca="false">J321</f>
        <v>0</v>
      </c>
      <c r="Q321" s="164" t="n">
        <f aca="false">M321</f>
        <v>0</v>
      </c>
    </row>
    <row r="322" customFormat="false" ht="15" hidden="false" customHeight="false" outlineLevel="0" collapsed="false">
      <c r="A322" s="74" t="s">
        <v>55</v>
      </c>
      <c r="B322" s="74" t="str">
        <f aca="false">VLOOKUP(A322,PROGRAMAS!A:I,5,0)</f>
        <v>TEMÁTICO</v>
      </c>
      <c r="C322" s="62" t="s">
        <v>2893</v>
      </c>
      <c r="D322" s="74" t="s">
        <v>1252</v>
      </c>
      <c r="E322" s="74" t="s">
        <v>1255</v>
      </c>
      <c r="F322" s="174" t="s">
        <v>3301</v>
      </c>
      <c r="G322" s="74" t="s">
        <v>1245</v>
      </c>
      <c r="H322" s="147" t="s">
        <v>1253</v>
      </c>
      <c r="I322" s="147" t="s">
        <v>3308</v>
      </c>
      <c r="J322" s="69" t="n">
        <v>11588366</v>
      </c>
      <c r="K322" s="69" t="n">
        <v>8560970</v>
      </c>
      <c r="L322" s="70" t="n">
        <v>-0.261244423933452</v>
      </c>
      <c r="M322" s="69" t="n">
        <v>3464000</v>
      </c>
      <c r="N322" s="69"/>
      <c r="O322" s="173" t="str">
        <f aca="false">CONCATENATE(E322,F322)</f>
        <v>174617101</v>
      </c>
      <c r="P322" s="164" t="n">
        <f aca="false">J322</f>
        <v>11588366</v>
      </c>
      <c r="Q322" s="164" t="n">
        <f aca="false">M322</f>
        <v>3464000</v>
      </c>
    </row>
    <row r="323" customFormat="false" ht="15" hidden="false" customHeight="false" outlineLevel="0" collapsed="false">
      <c r="A323" s="74" t="s">
        <v>55</v>
      </c>
      <c r="B323" s="74" t="str">
        <f aca="false">VLOOKUP(A323,PROGRAMAS!A:I,5,0)</f>
        <v>TEMÁTICO</v>
      </c>
      <c r="C323" s="62" t="s">
        <v>2893</v>
      </c>
      <c r="D323" s="74" t="s">
        <v>4019</v>
      </c>
      <c r="E323" s="74" t="s">
        <v>4020</v>
      </c>
      <c r="F323" s="174" t="s">
        <v>3301</v>
      </c>
      <c r="G323" s="74" t="s">
        <v>1245</v>
      </c>
      <c r="H323" s="74" t="s">
        <v>1258</v>
      </c>
      <c r="I323" s="147" t="s">
        <v>3298</v>
      </c>
      <c r="J323" s="69" t="n">
        <v>76226101</v>
      </c>
      <c r="K323" s="69" t="n">
        <v>110254101</v>
      </c>
      <c r="L323" s="70" t="n">
        <v>0.446408770140296</v>
      </c>
      <c r="M323" s="69" t="n">
        <v>68081262.54</v>
      </c>
      <c r="N323" s="69"/>
      <c r="O323" s="173" t="str">
        <f aca="false">CONCATENATE(E323,F323)</f>
        <v>239417101</v>
      </c>
      <c r="P323" s="164" t="n">
        <f aca="false">J323</f>
        <v>76226101</v>
      </c>
      <c r="Q323" s="164" t="n">
        <f aca="false">M323</f>
        <v>68081262.54</v>
      </c>
    </row>
    <row r="324" customFormat="false" ht="15" hidden="false" customHeight="false" outlineLevel="0" collapsed="false">
      <c r="A324" s="74" t="s">
        <v>55</v>
      </c>
      <c r="B324" s="74" t="str">
        <f aca="false">VLOOKUP(A324,PROGRAMAS!A:I,5,0)</f>
        <v>TEMÁTICO</v>
      </c>
      <c r="C324" s="62" t="s">
        <v>2893</v>
      </c>
      <c r="D324" s="74" t="s">
        <v>4021</v>
      </c>
      <c r="E324" s="74" t="s">
        <v>4022</v>
      </c>
      <c r="F324" s="174" t="s">
        <v>3301</v>
      </c>
      <c r="G324" s="74" t="s">
        <v>1245</v>
      </c>
      <c r="H324" s="147" t="s">
        <v>1310</v>
      </c>
      <c r="I324" s="147" t="s">
        <v>3302</v>
      </c>
      <c r="J324" s="69" t="n">
        <v>1500000</v>
      </c>
      <c r="K324" s="69" t="n">
        <v>1500000</v>
      </c>
      <c r="L324" s="70" t="n">
        <v>0</v>
      </c>
      <c r="M324" s="69" t="n">
        <v>231961.96</v>
      </c>
      <c r="N324" s="69"/>
      <c r="O324" s="173" t="str">
        <f aca="false">CONCATENATE(E324,F324)</f>
        <v>174317101</v>
      </c>
      <c r="P324" s="164" t="n">
        <f aca="false">J324</f>
        <v>1500000</v>
      </c>
      <c r="Q324" s="164" t="n">
        <f aca="false">M324</f>
        <v>231961.96</v>
      </c>
    </row>
    <row r="325" customFormat="false" ht="15" hidden="false" customHeight="false" outlineLevel="0" collapsed="false">
      <c r="A325" s="74" t="s">
        <v>55</v>
      </c>
      <c r="B325" s="74" t="str">
        <f aca="false">VLOOKUP(A325,PROGRAMAS!A:I,5,0)</f>
        <v>TEMÁTICO</v>
      </c>
      <c r="C325" s="62" t="s">
        <v>2893</v>
      </c>
      <c r="D325" s="74" t="s">
        <v>4023</v>
      </c>
      <c r="E325" s="74" t="s">
        <v>4024</v>
      </c>
      <c r="F325" s="174" t="s">
        <v>3301</v>
      </c>
      <c r="G325" s="74" t="s">
        <v>1245</v>
      </c>
      <c r="H325" s="147" t="s">
        <v>1249</v>
      </c>
      <c r="I325" s="147" t="s">
        <v>3305</v>
      </c>
      <c r="J325" s="69" t="n">
        <v>48000000</v>
      </c>
      <c r="K325" s="69" t="n">
        <v>23074000</v>
      </c>
      <c r="L325" s="70" t="n">
        <v>-0.519291666666667</v>
      </c>
      <c r="M325" s="69" t="n">
        <v>7508396.01</v>
      </c>
      <c r="N325" s="69"/>
      <c r="O325" s="173" t="str">
        <f aca="false">CONCATENATE(E325,F325)</f>
        <v>224117101</v>
      </c>
      <c r="P325" s="164" t="n">
        <f aca="false">J325</f>
        <v>48000000</v>
      </c>
      <c r="Q325" s="164" t="n">
        <f aca="false">M325</f>
        <v>7508396.01</v>
      </c>
    </row>
    <row r="326" customFormat="false" ht="15" hidden="false" customHeight="false" outlineLevel="0" collapsed="false">
      <c r="A326" s="74" t="s">
        <v>55</v>
      </c>
      <c r="B326" s="74" t="str">
        <f aca="false">VLOOKUP(A326,PROGRAMAS!A:I,5,0)</f>
        <v>TEMÁTICO</v>
      </c>
      <c r="C326" s="62" t="s">
        <v>2893</v>
      </c>
      <c r="D326" s="74" t="s">
        <v>1272</v>
      </c>
      <c r="E326" s="74" t="s">
        <v>1274</v>
      </c>
      <c r="F326" s="174" t="s">
        <v>3301</v>
      </c>
      <c r="G326" s="74" t="s">
        <v>1245</v>
      </c>
      <c r="H326" s="147" t="s">
        <v>1249</v>
      </c>
      <c r="I326" s="147" t="s">
        <v>3305</v>
      </c>
      <c r="J326" s="69" t="n">
        <v>8000000</v>
      </c>
      <c r="K326" s="69" t="n">
        <v>9530000</v>
      </c>
      <c r="L326" s="70" t="n">
        <v>0.19125</v>
      </c>
      <c r="M326" s="69" t="n">
        <v>5818849.18</v>
      </c>
      <c r="N326" s="69"/>
      <c r="O326" s="173" t="str">
        <f aca="false">CONCATENATE(E326,F326)</f>
        <v>241917101</v>
      </c>
      <c r="P326" s="164" t="n">
        <f aca="false">J326</f>
        <v>8000000</v>
      </c>
      <c r="Q326" s="164" t="n">
        <f aca="false">M326</f>
        <v>5818849.18</v>
      </c>
    </row>
    <row r="327" customFormat="false" ht="15" hidden="false" customHeight="false" outlineLevel="0" collapsed="false">
      <c r="A327" s="74" t="s">
        <v>55</v>
      </c>
      <c r="B327" s="74" t="str">
        <f aca="false">VLOOKUP(A327,PROGRAMAS!A:I,5,0)</f>
        <v>TEMÁTICO</v>
      </c>
      <c r="C327" s="62" t="s">
        <v>2893</v>
      </c>
      <c r="D327" s="74" t="s">
        <v>1275</v>
      </c>
      <c r="E327" s="74" t="s">
        <v>1278</v>
      </c>
      <c r="F327" s="174" t="s">
        <v>3301</v>
      </c>
      <c r="G327" s="74" t="s">
        <v>1245</v>
      </c>
      <c r="H327" s="147" t="s">
        <v>1276</v>
      </c>
      <c r="I327" s="147" t="s">
        <v>3306</v>
      </c>
      <c r="J327" s="69" t="n">
        <v>7645000</v>
      </c>
      <c r="K327" s="69" t="n">
        <v>12940000</v>
      </c>
      <c r="L327" s="70" t="n">
        <v>0.692609548724657</v>
      </c>
      <c r="M327" s="69" t="n">
        <v>5442860.53</v>
      </c>
      <c r="N327" s="69"/>
      <c r="O327" s="173" t="str">
        <f aca="false">CONCATENATE(E327,F327)</f>
        <v>242017101</v>
      </c>
      <c r="P327" s="164" t="n">
        <f aca="false">J327</f>
        <v>7645000</v>
      </c>
      <c r="Q327" s="164" t="n">
        <f aca="false">M327</f>
        <v>5442860.53</v>
      </c>
    </row>
    <row r="328" customFormat="false" ht="15" hidden="false" customHeight="false" outlineLevel="0" collapsed="false">
      <c r="A328" s="74" t="s">
        <v>55</v>
      </c>
      <c r="B328" s="74" t="str">
        <f aca="false">VLOOKUP(A328,PROGRAMAS!A:I,5,0)</f>
        <v>TEMÁTICO</v>
      </c>
      <c r="C328" s="62" t="s">
        <v>2893</v>
      </c>
      <c r="D328" s="74" t="s">
        <v>1275</v>
      </c>
      <c r="E328" s="74" t="s">
        <v>1278</v>
      </c>
      <c r="F328" s="174" t="s">
        <v>3301</v>
      </c>
      <c r="G328" s="74" t="s">
        <v>1245</v>
      </c>
      <c r="H328" s="147" t="s">
        <v>1276</v>
      </c>
      <c r="I328" s="147" t="s">
        <v>3306</v>
      </c>
      <c r="J328" s="69" t="n">
        <v>0</v>
      </c>
      <c r="K328" s="69" t="n">
        <v>0</v>
      </c>
      <c r="L328" s="70" t="n">
        <v>0</v>
      </c>
      <c r="M328" s="69" t="n">
        <v>0</v>
      </c>
      <c r="N328" s="69"/>
      <c r="O328" s="173" t="str">
        <f aca="false">CONCATENATE(E328,F328)</f>
        <v>242017101</v>
      </c>
      <c r="P328" s="164" t="n">
        <f aca="false">J328</f>
        <v>0</v>
      </c>
      <c r="Q328" s="164" t="n">
        <f aca="false">M328</f>
        <v>0</v>
      </c>
    </row>
    <row r="329" customFormat="false" ht="15" hidden="false" customHeight="false" outlineLevel="0" collapsed="false">
      <c r="A329" s="74" t="s">
        <v>55</v>
      </c>
      <c r="B329" s="74" t="str">
        <f aca="false">VLOOKUP(A329,PROGRAMAS!A:I,5,0)</f>
        <v>TEMÁTICO</v>
      </c>
      <c r="C329" s="62" t="s">
        <v>2893</v>
      </c>
      <c r="D329" s="74" t="s">
        <v>4025</v>
      </c>
      <c r="E329" s="74" t="s">
        <v>4026</v>
      </c>
      <c r="F329" s="174" t="s">
        <v>3301</v>
      </c>
      <c r="G329" s="74" t="s">
        <v>1245</v>
      </c>
      <c r="H329" s="147" t="s">
        <v>1284</v>
      </c>
      <c r="I329" s="147" t="s">
        <v>3307</v>
      </c>
      <c r="J329" s="69" t="n">
        <v>29320000</v>
      </c>
      <c r="K329" s="69" t="n">
        <v>19320000</v>
      </c>
      <c r="L329" s="70" t="n">
        <v>-0.34106412005457</v>
      </c>
      <c r="M329" s="69" t="n">
        <v>2432644.78</v>
      </c>
      <c r="N329" s="69"/>
      <c r="O329" s="173" t="str">
        <f aca="false">CONCATENATE(E329,F329)</f>
        <v>242517101</v>
      </c>
      <c r="P329" s="164" t="n">
        <f aca="false">J329</f>
        <v>29320000</v>
      </c>
      <c r="Q329" s="164" t="n">
        <f aca="false">M329</f>
        <v>2432644.78</v>
      </c>
    </row>
    <row r="330" customFormat="false" ht="15" hidden="false" customHeight="false" outlineLevel="0" collapsed="false">
      <c r="A330" s="74" t="s">
        <v>55</v>
      </c>
      <c r="B330" s="74" t="str">
        <f aca="false">VLOOKUP(A330,PROGRAMAS!A:I,5,0)</f>
        <v>TEMÁTICO</v>
      </c>
      <c r="C330" s="62" t="s">
        <v>2893</v>
      </c>
      <c r="D330" s="74" t="s">
        <v>4027</v>
      </c>
      <c r="E330" s="74" t="s">
        <v>4028</v>
      </c>
      <c r="F330" s="174" t="s">
        <v>3301</v>
      </c>
      <c r="G330" s="74" t="s">
        <v>1245</v>
      </c>
      <c r="H330" s="147" t="s">
        <v>1284</v>
      </c>
      <c r="I330" s="147" t="s">
        <v>3307</v>
      </c>
      <c r="J330" s="69" t="n">
        <v>1600000</v>
      </c>
      <c r="K330" s="69" t="n">
        <v>1600000</v>
      </c>
      <c r="L330" s="70" t="n">
        <v>0</v>
      </c>
      <c r="M330" s="69" t="n">
        <v>186229.3</v>
      </c>
      <c r="N330" s="69"/>
      <c r="O330" s="173" t="str">
        <f aca="false">CONCATENATE(E330,F330)</f>
        <v>242317101</v>
      </c>
      <c r="P330" s="164" t="n">
        <f aca="false">J330</f>
        <v>1600000</v>
      </c>
      <c r="Q330" s="164" t="n">
        <f aca="false">M330</f>
        <v>186229.3</v>
      </c>
    </row>
    <row r="331" customFormat="false" ht="15" hidden="false" customHeight="false" outlineLevel="0" collapsed="false">
      <c r="A331" s="74" t="s">
        <v>55</v>
      </c>
      <c r="B331" s="74" t="str">
        <f aca="false">VLOOKUP(A331,PROGRAMAS!A:I,5,0)</f>
        <v>TEMÁTICO</v>
      </c>
      <c r="C331" s="62" t="s">
        <v>2893</v>
      </c>
      <c r="D331" s="74" t="s">
        <v>4029</v>
      </c>
      <c r="E331" s="74" t="s">
        <v>4030</v>
      </c>
      <c r="F331" s="174" t="s">
        <v>3301</v>
      </c>
      <c r="G331" s="74" t="s">
        <v>1245</v>
      </c>
      <c r="H331" s="147" t="s">
        <v>1284</v>
      </c>
      <c r="I331" s="147" t="s">
        <v>3307</v>
      </c>
      <c r="J331" s="69" t="n">
        <v>863366</v>
      </c>
      <c r="K331" s="69" t="n">
        <v>863366</v>
      </c>
      <c r="L331" s="70" t="n">
        <v>0</v>
      </c>
      <c r="M331" s="69" t="n">
        <v>0</v>
      </c>
      <c r="N331" s="69"/>
      <c r="O331" s="173" t="str">
        <f aca="false">CONCATENATE(E331,F331)</f>
        <v>242417101</v>
      </c>
      <c r="P331" s="164" t="n">
        <f aca="false">J331</f>
        <v>863366</v>
      </c>
      <c r="Q331" s="164" t="n">
        <f aca="false">M331</f>
        <v>0</v>
      </c>
    </row>
    <row r="332" customFormat="false" ht="15" hidden="false" customHeight="false" outlineLevel="0" collapsed="false">
      <c r="A332" s="74" t="s">
        <v>55</v>
      </c>
      <c r="B332" s="74" t="str">
        <f aca="false">VLOOKUP(A332,PROGRAMAS!A:I,5,0)</f>
        <v>TEMÁTICO</v>
      </c>
      <c r="C332" s="62" t="s">
        <v>2893</v>
      </c>
      <c r="D332" s="74" t="s">
        <v>4031</v>
      </c>
      <c r="E332" s="74" t="s">
        <v>4032</v>
      </c>
      <c r="F332" s="174" t="s">
        <v>3301</v>
      </c>
      <c r="G332" s="74" t="s">
        <v>1245</v>
      </c>
      <c r="H332" s="147" t="s">
        <v>1293</v>
      </c>
      <c r="I332" s="147" t="s">
        <v>3304</v>
      </c>
      <c r="J332" s="69" t="n">
        <v>395000</v>
      </c>
      <c r="K332" s="69" t="n">
        <v>395000</v>
      </c>
      <c r="L332" s="70" t="n">
        <v>0</v>
      </c>
      <c r="M332" s="69" t="n">
        <v>29215.84</v>
      </c>
      <c r="N332" s="69"/>
      <c r="O332" s="173" t="str">
        <f aca="false">CONCATENATE(E332,F332)</f>
        <v>241417101</v>
      </c>
      <c r="P332" s="164" t="n">
        <f aca="false">J332</f>
        <v>395000</v>
      </c>
      <c r="Q332" s="164" t="n">
        <f aca="false">M332</f>
        <v>29215.84</v>
      </c>
    </row>
    <row r="333" customFormat="false" ht="15" hidden="false" customHeight="false" outlineLevel="0" collapsed="false">
      <c r="A333" s="74" t="s">
        <v>55</v>
      </c>
      <c r="B333" s="74" t="str">
        <f aca="false">VLOOKUP(A333,PROGRAMAS!A:I,5,0)</f>
        <v>TEMÁTICO</v>
      </c>
      <c r="C333" s="62" t="s">
        <v>2893</v>
      </c>
      <c r="D333" s="74" t="s">
        <v>4033</v>
      </c>
      <c r="E333" s="74" t="s">
        <v>4034</v>
      </c>
      <c r="F333" s="174" t="s">
        <v>3301</v>
      </c>
      <c r="G333" s="74" t="s">
        <v>1245</v>
      </c>
      <c r="H333" s="147" t="s">
        <v>1280</v>
      </c>
      <c r="I333" s="147" t="s">
        <v>3303</v>
      </c>
      <c r="J333" s="69" t="n">
        <v>820000</v>
      </c>
      <c r="K333" s="69" t="n">
        <v>820000</v>
      </c>
      <c r="L333" s="70" t="n">
        <v>0</v>
      </c>
      <c r="M333" s="69" t="n">
        <v>34992.26</v>
      </c>
      <c r="N333" s="69"/>
      <c r="O333" s="173" t="str">
        <f aca="false">CONCATENATE(E333,F333)</f>
        <v>240617101</v>
      </c>
      <c r="P333" s="164" t="n">
        <f aca="false">J333</f>
        <v>820000</v>
      </c>
      <c r="Q333" s="164" t="n">
        <f aca="false">M333</f>
        <v>34992.26</v>
      </c>
    </row>
    <row r="334" customFormat="false" ht="15" hidden="false" customHeight="false" outlineLevel="0" collapsed="false">
      <c r="A334" s="74" t="s">
        <v>55</v>
      </c>
      <c r="B334" s="74" t="str">
        <f aca="false">VLOOKUP(A334,PROGRAMAS!A:I,5,0)</f>
        <v>TEMÁTICO</v>
      </c>
      <c r="C334" s="62" t="s">
        <v>2893</v>
      </c>
      <c r="D334" s="74" t="s">
        <v>1317</v>
      </c>
      <c r="E334" s="74" t="s">
        <v>1321</v>
      </c>
      <c r="F334" s="174" t="s">
        <v>3312</v>
      </c>
      <c r="G334" s="74" t="s">
        <v>1318</v>
      </c>
      <c r="H334" s="147" t="s">
        <v>1319</v>
      </c>
      <c r="I334" s="147" t="s">
        <v>3309</v>
      </c>
      <c r="J334" s="69" t="n">
        <v>2662883</v>
      </c>
      <c r="K334" s="69" t="n">
        <v>3999883</v>
      </c>
      <c r="L334" s="70" t="n">
        <v>0.502087399258623</v>
      </c>
      <c r="M334" s="69" t="n">
        <v>2994348.56</v>
      </c>
      <c r="N334" s="69"/>
      <c r="O334" s="173" t="str">
        <f aca="false">CONCATENATE(E334,F334)</f>
        <v>207417102</v>
      </c>
      <c r="P334" s="164" t="n">
        <f aca="false">J334</f>
        <v>2662883</v>
      </c>
      <c r="Q334" s="164" t="n">
        <f aca="false">M334</f>
        <v>2994348.56</v>
      </c>
    </row>
    <row r="335" customFormat="false" ht="15" hidden="false" customHeight="false" outlineLevel="0" collapsed="false">
      <c r="A335" s="74" t="s">
        <v>55</v>
      </c>
      <c r="B335" s="74" t="str">
        <f aca="false">VLOOKUP(A335,PROGRAMAS!A:I,5,0)</f>
        <v>TEMÁTICO</v>
      </c>
      <c r="C335" s="62" t="s">
        <v>2893</v>
      </c>
      <c r="D335" s="74" t="s">
        <v>1322</v>
      </c>
      <c r="E335" s="74" t="s">
        <v>1326</v>
      </c>
      <c r="F335" s="174" t="s">
        <v>3314</v>
      </c>
      <c r="G335" s="74" t="s">
        <v>1323</v>
      </c>
      <c r="H335" s="147" t="s">
        <v>1324</v>
      </c>
      <c r="I335" s="147" t="s">
        <v>3310</v>
      </c>
      <c r="J335" s="69" t="n">
        <v>9235659</v>
      </c>
      <c r="K335" s="69" t="n">
        <v>20943739</v>
      </c>
      <c r="L335" s="70" t="n">
        <v>1.26770379893844</v>
      </c>
      <c r="M335" s="69" t="n">
        <v>14777685.79</v>
      </c>
      <c r="N335" s="69"/>
      <c r="O335" s="173" t="str">
        <f aca="false">CONCATENATE(E335,F335)</f>
        <v>207717103</v>
      </c>
      <c r="P335" s="164" t="n">
        <f aca="false">J335</f>
        <v>9235659</v>
      </c>
      <c r="Q335" s="164" t="n">
        <f aca="false">M335</f>
        <v>14777685.79</v>
      </c>
    </row>
    <row r="336" customFormat="false" ht="15" hidden="false" customHeight="false" outlineLevel="0" collapsed="false">
      <c r="A336" s="74" t="s">
        <v>55</v>
      </c>
      <c r="B336" s="74" t="str">
        <f aca="false">VLOOKUP(A336,PROGRAMAS!A:I,5,0)</f>
        <v>TEMÁTICO</v>
      </c>
      <c r="C336" s="62" t="s">
        <v>2893</v>
      </c>
      <c r="D336" s="74" t="s">
        <v>1327</v>
      </c>
      <c r="E336" s="74" t="s">
        <v>1331</v>
      </c>
      <c r="F336" s="174" t="s">
        <v>3316</v>
      </c>
      <c r="G336" s="74" t="s">
        <v>1328</v>
      </c>
      <c r="H336" s="147" t="s">
        <v>1329</v>
      </c>
      <c r="I336" s="147" t="s">
        <v>3311</v>
      </c>
      <c r="J336" s="69" t="n">
        <v>371811</v>
      </c>
      <c r="K336" s="69" t="n">
        <v>734811</v>
      </c>
      <c r="L336" s="70" t="n">
        <v>0.976302476258099</v>
      </c>
      <c r="M336" s="69" t="n">
        <v>349245.99</v>
      </c>
      <c r="N336" s="69"/>
      <c r="O336" s="173" t="str">
        <f aca="false">CONCATENATE(E336,F336)</f>
        <v>207917104</v>
      </c>
      <c r="P336" s="164" t="n">
        <f aca="false">J336</f>
        <v>371811</v>
      </c>
      <c r="Q336" s="164" t="n">
        <f aca="false">M336</f>
        <v>349245.99</v>
      </c>
    </row>
    <row r="337" customFormat="false" ht="15" hidden="false" customHeight="false" outlineLevel="0" collapsed="false">
      <c r="A337" s="74" t="s">
        <v>55</v>
      </c>
      <c r="B337" s="74" t="str">
        <f aca="false">VLOOKUP(A337,PROGRAMAS!A:I,5,0)</f>
        <v>TEMÁTICO</v>
      </c>
      <c r="C337" s="62" t="s">
        <v>2893</v>
      </c>
      <c r="D337" s="74" t="s">
        <v>1332</v>
      </c>
      <c r="E337" s="74" t="s">
        <v>1335</v>
      </c>
      <c r="F337" s="174" t="s">
        <v>3318</v>
      </c>
      <c r="G337" s="74" t="s">
        <v>1333</v>
      </c>
      <c r="H337" s="147" t="s">
        <v>1334</v>
      </c>
      <c r="I337" s="147" t="s">
        <v>3313</v>
      </c>
      <c r="J337" s="69" t="n">
        <v>4214520</v>
      </c>
      <c r="K337" s="69" t="n">
        <v>15757409</v>
      </c>
      <c r="L337" s="70" t="n">
        <v>2.73883834932566</v>
      </c>
      <c r="M337" s="69" t="n">
        <v>10091086.41</v>
      </c>
      <c r="N337" s="69"/>
      <c r="O337" s="173" t="str">
        <f aca="false">CONCATENATE(E337,F337)</f>
        <v>208017105</v>
      </c>
      <c r="P337" s="164" t="n">
        <f aca="false">J337</f>
        <v>4214520</v>
      </c>
      <c r="Q337" s="164" t="n">
        <f aca="false">M337</f>
        <v>10091086.41</v>
      </c>
    </row>
    <row r="338" customFormat="false" ht="15" hidden="false" customHeight="false" outlineLevel="0" collapsed="false">
      <c r="A338" s="74" t="s">
        <v>55</v>
      </c>
      <c r="B338" s="74" t="str">
        <f aca="false">VLOOKUP(A338,PROGRAMAS!A:I,5,0)</f>
        <v>TEMÁTICO</v>
      </c>
      <c r="C338" s="62" t="s">
        <v>2893</v>
      </c>
      <c r="D338" s="74" t="s">
        <v>1332</v>
      </c>
      <c r="E338" s="74" t="s">
        <v>1335</v>
      </c>
      <c r="F338" s="174" t="s">
        <v>3318</v>
      </c>
      <c r="G338" s="74" t="s">
        <v>1333</v>
      </c>
      <c r="H338" s="147" t="s">
        <v>1334</v>
      </c>
      <c r="I338" s="147" t="s">
        <v>3313</v>
      </c>
      <c r="J338" s="69" t="n">
        <v>0</v>
      </c>
      <c r="K338" s="69" t="n">
        <v>10000</v>
      </c>
      <c r="L338" s="70" t="n">
        <v>0</v>
      </c>
      <c r="M338" s="69" t="n">
        <v>0</v>
      </c>
      <c r="N338" s="69"/>
      <c r="O338" s="173" t="str">
        <f aca="false">CONCATENATE(E338,F338)</f>
        <v>208017105</v>
      </c>
      <c r="P338" s="164" t="n">
        <f aca="false">J338</f>
        <v>0</v>
      </c>
      <c r="Q338" s="164" t="n">
        <f aca="false">M338</f>
        <v>0</v>
      </c>
    </row>
    <row r="339" customFormat="false" ht="15" hidden="false" customHeight="false" outlineLevel="0" collapsed="false">
      <c r="A339" s="74" t="s">
        <v>55</v>
      </c>
      <c r="B339" s="74" t="str">
        <f aca="false">VLOOKUP(A339,PROGRAMAS!A:I,5,0)</f>
        <v>TEMÁTICO</v>
      </c>
      <c r="C339" s="62" t="s">
        <v>2893</v>
      </c>
      <c r="D339" s="74" t="s">
        <v>4035</v>
      </c>
      <c r="E339" s="74" t="s">
        <v>4036</v>
      </c>
      <c r="F339" s="174" t="s">
        <v>3320</v>
      </c>
      <c r="G339" s="74" t="s">
        <v>1337</v>
      </c>
      <c r="H339" s="147" t="s">
        <v>1338</v>
      </c>
      <c r="I339" s="147" t="s">
        <v>3315</v>
      </c>
      <c r="J339" s="69" t="n">
        <v>4003459</v>
      </c>
      <c r="K339" s="69" t="n">
        <v>8168459</v>
      </c>
      <c r="L339" s="70" t="n">
        <v>1.04035035702876</v>
      </c>
      <c r="M339" s="69" t="n">
        <v>5111198.39</v>
      </c>
      <c r="N339" s="69"/>
      <c r="O339" s="173" t="str">
        <f aca="false">CONCATENATE(E339,F339)</f>
        <v>208117106</v>
      </c>
      <c r="P339" s="164" t="n">
        <f aca="false">J339</f>
        <v>4003459</v>
      </c>
      <c r="Q339" s="164" t="n">
        <f aca="false">M339</f>
        <v>5111198.39</v>
      </c>
    </row>
    <row r="340" customFormat="false" ht="15" hidden="false" customHeight="false" outlineLevel="0" collapsed="false">
      <c r="A340" s="74" t="s">
        <v>55</v>
      </c>
      <c r="B340" s="74" t="str">
        <f aca="false">VLOOKUP(A340,PROGRAMAS!A:I,5,0)</f>
        <v>TEMÁTICO</v>
      </c>
      <c r="C340" s="62" t="s">
        <v>2893</v>
      </c>
      <c r="D340" s="74" t="s">
        <v>1340</v>
      </c>
      <c r="E340" s="74" t="s">
        <v>1343</v>
      </c>
      <c r="F340" s="174" t="s">
        <v>4037</v>
      </c>
      <c r="G340" s="74" t="s">
        <v>4038</v>
      </c>
      <c r="H340" s="147" t="s">
        <v>4039</v>
      </c>
      <c r="I340" s="147" t="e">
        <f aca="false">#N/A</f>
        <v>#N/A</v>
      </c>
      <c r="J340" s="69" t="n">
        <v>342000</v>
      </c>
      <c r="K340" s="69" t="n">
        <v>3664000</v>
      </c>
      <c r="L340" s="70" t="n">
        <v>9.71345029239766</v>
      </c>
      <c r="M340" s="69" t="n">
        <v>3349744.17</v>
      </c>
      <c r="N340" s="69"/>
      <c r="O340" s="173" t="str">
        <f aca="false">CONCATENATE(E340,F340)</f>
        <v>228017107</v>
      </c>
      <c r="P340" s="164" t="n">
        <f aca="false">J340</f>
        <v>342000</v>
      </c>
      <c r="Q340" s="164" t="n">
        <f aca="false">M340</f>
        <v>3349744.17</v>
      </c>
    </row>
    <row r="341" customFormat="false" ht="15" hidden="false" customHeight="false" outlineLevel="0" collapsed="false">
      <c r="A341" s="74" t="s">
        <v>55</v>
      </c>
      <c r="B341" s="74" t="str">
        <f aca="false">VLOOKUP(A341,PROGRAMAS!A:I,5,0)</f>
        <v>TEMÁTICO</v>
      </c>
      <c r="C341" s="62" t="s">
        <v>2893</v>
      </c>
      <c r="D341" s="74" t="s">
        <v>1336</v>
      </c>
      <c r="E341" s="74" t="s">
        <v>1339</v>
      </c>
      <c r="F341" s="174" t="s">
        <v>3322</v>
      </c>
      <c r="G341" s="74" t="s">
        <v>1341</v>
      </c>
      <c r="H341" s="147" t="s">
        <v>1342</v>
      </c>
      <c r="I341" s="147" t="s">
        <v>3317</v>
      </c>
      <c r="J341" s="69" t="n">
        <v>6023463</v>
      </c>
      <c r="K341" s="69" t="n">
        <v>8873527</v>
      </c>
      <c r="L341" s="70" t="n">
        <v>0.473160373027941</v>
      </c>
      <c r="M341" s="69" t="n">
        <v>3635209.79</v>
      </c>
      <c r="N341" s="69"/>
      <c r="O341" s="173" t="str">
        <f aca="false">CONCATENATE(E341,F341)</f>
        <v>208217108</v>
      </c>
      <c r="P341" s="164" t="n">
        <f aca="false">J341</f>
        <v>6023463</v>
      </c>
      <c r="Q341" s="164" t="n">
        <f aca="false">M341</f>
        <v>3635209.79</v>
      </c>
    </row>
    <row r="342" customFormat="false" ht="15" hidden="false" customHeight="false" outlineLevel="0" collapsed="false">
      <c r="A342" s="74" t="s">
        <v>55</v>
      </c>
      <c r="B342" s="74" t="str">
        <f aca="false">VLOOKUP(A342,PROGRAMAS!A:I,5,0)</f>
        <v>TEMÁTICO</v>
      </c>
      <c r="C342" s="62" t="s">
        <v>2893</v>
      </c>
      <c r="D342" s="74" t="s">
        <v>4040</v>
      </c>
      <c r="E342" s="74" t="s">
        <v>4041</v>
      </c>
      <c r="F342" s="174" t="s">
        <v>3324</v>
      </c>
      <c r="G342" s="74" t="s">
        <v>1345</v>
      </c>
      <c r="H342" s="147" t="s">
        <v>1346</v>
      </c>
      <c r="I342" s="147" t="s">
        <v>3319</v>
      </c>
      <c r="J342" s="69" t="n">
        <v>3309376</v>
      </c>
      <c r="K342" s="69" t="n">
        <v>4534376</v>
      </c>
      <c r="L342" s="70" t="n">
        <v>0.370160416948694</v>
      </c>
      <c r="M342" s="69" t="n">
        <v>3065767.37</v>
      </c>
      <c r="N342" s="69"/>
      <c r="O342" s="173" t="str">
        <f aca="false">CONCATENATE(E342,F342)</f>
        <v>208417109</v>
      </c>
      <c r="P342" s="164" t="n">
        <f aca="false">J342</f>
        <v>3309376</v>
      </c>
      <c r="Q342" s="164" t="n">
        <f aca="false">M342</f>
        <v>3065767.37</v>
      </c>
    </row>
    <row r="343" customFormat="false" ht="15" hidden="false" customHeight="false" outlineLevel="0" collapsed="false">
      <c r="A343" s="74" t="s">
        <v>55</v>
      </c>
      <c r="B343" s="74" t="str">
        <f aca="false">VLOOKUP(A343,PROGRAMAS!A:I,5,0)</f>
        <v>TEMÁTICO</v>
      </c>
      <c r="C343" s="62" t="s">
        <v>2893</v>
      </c>
      <c r="D343" s="74" t="s">
        <v>1347</v>
      </c>
      <c r="E343" s="74" t="s">
        <v>1351</v>
      </c>
      <c r="F343" s="174" t="s">
        <v>3326</v>
      </c>
      <c r="G343" s="74" t="s">
        <v>1348</v>
      </c>
      <c r="H343" s="147" t="s">
        <v>1349</v>
      </c>
      <c r="I343" s="147" t="s">
        <v>3321</v>
      </c>
      <c r="J343" s="69" t="n">
        <v>3786225</v>
      </c>
      <c r="K343" s="69" t="n">
        <v>9854225</v>
      </c>
      <c r="L343" s="70" t="n">
        <v>1.60265171773997</v>
      </c>
      <c r="M343" s="69" t="n">
        <v>8468586.28</v>
      </c>
      <c r="N343" s="69"/>
      <c r="O343" s="173" t="str">
        <f aca="false">CONCATENATE(E343,F343)</f>
        <v>208517110</v>
      </c>
      <c r="P343" s="164" t="n">
        <f aca="false">J343</f>
        <v>3786225</v>
      </c>
      <c r="Q343" s="164" t="n">
        <f aca="false">M343</f>
        <v>8468586.28</v>
      </c>
    </row>
    <row r="344" customFormat="false" ht="15" hidden="false" customHeight="false" outlineLevel="0" collapsed="false">
      <c r="A344" s="74" t="s">
        <v>55</v>
      </c>
      <c r="B344" s="74" t="str">
        <f aca="false">VLOOKUP(A344,PROGRAMAS!A:I,5,0)</f>
        <v>TEMÁTICO</v>
      </c>
      <c r="C344" s="62" t="s">
        <v>2893</v>
      </c>
      <c r="D344" s="74" t="s">
        <v>1352</v>
      </c>
      <c r="E344" s="74" t="s">
        <v>1356</v>
      </c>
      <c r="F344" s="174" t="s">
        <v>3328</v>
      </c>
      <c r="G344" s="74" t="s">
        <v>1353</v>
      </c>
      <c r="H344" s="147" t="s">
        <v>1354</v>
      </c>
      <c r="I344" s="147" t="s">
        <v>3323</v>
      </c>
      <c r="J344" s="69" t="n">
        <v>5724495</v>
      </c>
      <c r="K344" s="69" t="n">
        <v>10641493</v>
      </c>
      <c r="L344" s="70" t="n">
        <v>0.858940046239887</v>
      </c>
      <c r="M344" s="69" t="n">
        <v>7712592.57</v>
      </c>
      <c r="N344" s="69"/>
      <c r="O344" s="173" t="str">
        <f aca="false">CONCATENATE(E344,F344)</f>
        <v>208617111</v>
      </c>
      <c r="P344" s="164" t="n">
        <f aca="false">J344</f>
        <v>5724495</v>
      </c>
      <c r="Q344" s="164" t="n">
        <f aca="false">M344</f>
        <v>7712592.57</v>
      </c>
    </row>
    <row r="345" customFormat="false" ht="15" hidden="false" customHeight="false" outlineLevel="0" collapsed="false">
      <c r="A345" s="74" t="s">
        <v>55</v>
      </c>
      <c r="B345" s="74" t="str">
        <f aca="false">VLOOKUP(A345,PROGRAMAS!A:I,5,0)</f>
        <v>TEMÁTICO</v>
      </c>
      <c r="C345" s="62" t="s">
        <v>2893</v>
      </c>
      <c r="D345" s="74" t="s">
        <v>1357</v>
      </c>
      <c r="E345" s="74" t="s">
        <v>1361</v>
      </c>
      <c r="F345" s="174" t="s">
        <v>3330</v>
      </c>
      <c r="G345" s="74" t="s">
        <v>1358</v>
      </c>
      <c r="H345" s="147" t="s">
        <v>1359</v>
      </c>
      <c r="I345" s="147" t="s">
        <v>3325</v>
      </c>
      <c r="J345" s="69" t="n">
        <v>4151778</v>
      </c>
      <c r="K345" s="69" t="n">
        <v>6626778</v>
      </c>
      <c r="L345" s="70" t="n">
        <v>0.596130139906325</v>
      </c>
      <c r="M345" s="69" t="n">
        <v>1131080.45</v>
      </c>
      <c r="N345" s="69"/>
      <c r="O345" s="173" t="str">
        <f aca="false">CONCATENATE(E345,F345)</f>
        <v>221317112</v>
      </c>
      <c r="P345" s="164" t="n">
        <f aca="false">J345</f>
        <v>4151778</v>
      </c>
      <c r="Q345" s="164" t="n">
        <f aca="false">M345</f>
        <v>1131080.45</v>
      </c>
    </row>
    <row r="346" customFormat="false" ht="15" hidden="false" customHeight="false" outlineLevel="0" collapsed="false">
      <c r="A346" s="74" t="s">
        <v>55</v>
      </c>
      <c r="B346" s="74" t="str">
        <f aca="false">VLOOKUP(A346,PROGRAMAS!A:I,5,0)</f>
        <v>TEMÁTICO</v>
      </c>
      <c r="C346" s="62" t="s">
        <v>2893</v>
      </c>
      <c r="D346" s="74" t="s">
        <v>1362</v>
      </c>
      <c r="E346" s="74" t="s">
        <v>1366</v>
      </c>
      <c r="F346" s="174" t="s">
        <v>3332</v>
      </c>
      <c r="G346" s="74" t="s">
        <v>1363</v>
      </c>
      <c r="H346" s="147" t="s">
        <v>1364</v>
      </c>
      <c r="I346" s="147" t="s">
        <v>3327</v>
      </c>
      <c r="J346" s="69" t="n">
        <v>4042257</v>
      </c>
      <c r="K346" s="69" t="n">
        <v>5542257</v>
      </c>
      <c r="L346" s="70" t="n">
        <v>0.371079820011444</v>
      </c>
      <c r="M346" s="69" t="n">
        <v>4047162.05</v>
      </c>
      <c r="N346" s="69"/>
      <c r="O346" s="173" t="str">
        <f aca="false">CONCATENATE(E346,F346)</f>
        <v>222117113</v>
      </c>
      <c r="P346" s="164" t="n">
        <f aca="false">J346</f>
        <v>4042257</v>
      </c>
      <c r="Q346" s="164" t="n">
        <f aca="false">M346</f>
        <v>4047162.05</v>
      </c>
    </row>
    <row r="347" customFormat="false" ht="15" hidden="false" customHeight="false" outlineLevel="0" collapsed="false">
      <c r="A347" s="74" t="s">
        <v>55</v>
      </c>
      <c r="B347" s="74" t="str">
        <f aca="false">VLOOKUP(A347,PROGRAMAS!A:I,5,0)</f>
        <v>TEMÁTICO</v>
      </c>
      <c r="C347" s="62" t="s">
        <v>2893</v>
      </c>
      <c r="D347" s="74" t="s">
        <v>1370</v>
      </c>
      <c r="E347" s="74" t="s">
        <v>1374</v>
      </c>
      <c r="F347" s="174" t="s">
        <v>3334</v>
      </c>
      <c r="G347" s="74" t="s">
        <v>1371</v>
      </c>
      <c r="H347" s="147" t="s">
        <v>1372</v>
      </c>
      <c r="I347" s="147" t="s">
        <v>3329</v>
      </c>
      <c r="J347" s="69" t="n">
        <v>3826930</v>
      </c>
      <c r="K347" s="69" t="n">
        <v>3826930</v>
      </c>
      <c r="L347" s="70" t="n">
        <v>0</v>
      </c>
      <c r="M347" s="69" t="n">
        <v>1595964.85</v>
      </c>
      <c r="N347" s="69"/>
      <c r="O347" s="173" t="str">
        <f aca="false">CONCATENATE(E347,F347)</f>
        <v>221517114</v>
      </c>
      <c r="P347" s="164" t="n">
        <f aca="false">J347</f>
        <v>3826930</v>
      </c>
      <c r="Q347" s="164" t="n">
        <f aca="false">M347</f>
        <v>1595964.85</v>
      </c>
    </row>
    <row r="348" customFormat="false" ht="15" hidden="false" customHeight="false" outlineLevel="0" collapsed="false">
      <c r="A348" s="74" t="s">
        <v>55</v>
      </c>
      <c r="B348" s="74" t="str">
        <f aca="false">VLOOKUP(A348,PROGRAMAS!A:I,5,0)</f>
        <v>TEMÁTICO</v>
      </c>
      <c r="C348" s="62" t="s">
        <v>2893</v>
      </c>
      <c r="D348" s="74" t="s">
        <v>1376</v>
      </c>
      <c r="E348" s="74" t="s">
        <v>1380</v>
      </c>
      <c r="F348" s="174" t="s">
        <v>3336</v>
      </c>
      <c r="G348" s="74" t="s">
        <v>1377</v>
      </c>
      <c r="H348" s="147" t="s">
        <v>1378</v>
      </c>
      <c r="I348" s="147" t="s">
        <v>3331</v>
      </c>
      <c r="J348" s="69" t="n">
        <v>20382798</v>
      </c>
      <c r="K348" s="69" t="n">
        <v>27882798</v>
      </c>
      <c r="L348" s="70" t="n">
        <v>0.36795733343381</v>
      </c>
      <c r="M348" s="69" t="n">
        <v>18621866.43</v>
      </c>
      <c r="N348" s="69"/>
      <c r="O348" s="173" t="str">
        <f aca="false">CONCATENATE(E348,F348)</f>
        <v>221917115</v>
      </c>
      <c r="P348" s="164" t="n">
        <f aca="false">J348</f>
        <v>20382798</v>
      </c>
      <c r="Q348" s="164" t="n">
        <f aca="false">M348</f>
        <v>18621866.43</v>
      </c>
    </row>
    <row r="349" customFormat="false" ht="15" hidden="false" customHeight="false" outlineLevel="0" collapsed="false">
      <c r="A349" s="74" t="s">
        <v>55</v>
      </c>
      <c r="B349" s="74" t="str">
        <f aca="false">VLOOKUP(A349,PROGRAMAS!A:I,5,0)</f>
        <v>TEMÁTICO</v>
      </c>
      <c r="C349" s="62" t="s">
        <v>2893</v>
      </c>
      <c r="D349" s="74" t="s">
        <v>4042</v>
      </c>
      <c r="E349" s="74" t="s">
        <v>4043</v>
      </c>
      <c r="F349" s="174" t="s">
        <v>3338</v>
      </c>
      <c r="G349" s="74" t="s">
        <v>1385</v>
      </c>
      <c r="H349" s="147" t="s">
        <v>1386</v>
      </c>
      <c r="I349" s="147" t="s">
        <v>3333</v>
      </c>
      <c r="J349" s="69" t="n">
        <v>4509820</v>
      </c>
      <c r="K349" s="69" t="n">
        <v>7061820</v>
      </c>
      <c r="L349" s="70" t="n">
        <v>0.565876243397741</v>
      </c>
      <c r="M349" s="69" t="n">
        <v>3936354.78</v>
      </c>
      <c r="N349" s="69"/>
      <c r="O349" s="173" t="str">
        <f aca="false">CONCATENATE(E349,F349)</f>
        <v>222917116</v>
      </c>
      <c r="P349" s="164" t="n">
        <f aca="false">J349</f>
        <v>4509820</v>
      </c>
      <c r="Q349" s="164" t="n">
        <f aca="false">M349</f>
        <v>3936354.78</v>
      </c>
    </row>
    <row r="350" customFormat="false" ht="15" hidden="false" customHeight="false" outlineLevel="0" collapsed="false">
      <c r="A350" s="74" t="s">
        <v>55</v>
      </c>
      <c r="B350" s="74" t="str">
        <f aca="false">VLOOKUP(A350,PROGRAMAS!A:I,5,0)</f>
        <v>TEMÁTICO</v>
      </c>
      <c r="C350" s="62" t="s">
        <v>2893</v>
      </c>
      <c r="D350" s="74" t="s">
        <v>160</v>
      </c>
      <c r="E350" s="74" t="s">
        <v>3818</v>
      </c>
      <c r="F350" s="174" t="s">
        <v>3340</v>
      </c>
      <c r="G350" s="74" t="s">
        <v>1392</v>
      </c>
      <c r="H350" s="147" t="s">
        <v>1393</v>
      </c>
      <c r="I350" s="147" t="s">
        <v>3335</v>
      </c>
      <c r="J350" s="69" t="n">
        <v>503326</v>
      </c>
      <c r="K350" s="69" t="n">
        <v>503326</v>
      </c>
      <c r="L350" s="70" t="n">
        <v>0</v>
      </c>
      <c r="M350" s="69" t="n">
        <v>187968.8</v>
      </c>
      <c r="N350" s="69"/>
      <c r="O350" s="173" t="str">
        <f aca="false">CONCATENATE(E350,F350)</f>
        <v>250017117</v>
      </c>
      <c r="P350" s="164" t="n">
        <f aca="false">J350</f>
        <v>503326</v>
      </c>
      <c r="Q350" s="164" t="n">
        <f aca="false">M350</f>
        <v>187968.8</v>
      </c>
    </row>
    <row r="351" customFormat="false" ht="15" hidden="false" customHeight="false" outlineLevel="0" collapsed="false">
      <c r="A351" s="74" t="s">
        <v>55</v>
      </c>
      <c r="B351" s="74" t="str">
        <f aca="false">VLOOKUP(A351,PROGRAMAS!A:I,5,0)</f>
        <v>TEMÁTICO</v>
      </c>
      <c r="C351" s="62" t="s">
        <v>2893</v>
      </c>
      <c r="D351" s="74" t="s">
        <v>1396</v>
      </c>
      <c r="E351" s="74" t="s">
        <v>1398</v>
      </c>
      <c r="F351" s="174" t="s">
        <v>3340</v>
      </c>
      <c r="G351" s="74" t="s">
        <v>1392</v>
      </c>
      <c r="H351" s="147" t="s">
        <v>1393</v>
      </c>
      <c r="I351" s="147" t="s">
        <v>3335</v>
      </c>
      <c r="J351" s="69" t="n">
        <v>4000</v>
      </c>
      <c r="K351" s="69" t="n">
        <v>4000</v>
      </c>
      <c r="L351" s="70" t="n">
        <v>0</v>
      </c>
      <c r="M351" s="69" t="n">
        <v>0</v>
      </c>
      <c r="N351" s="69"/>
      <c r="O351" s="173" t="str">
        <f aca="false">CONCATENATE(E351,F351)</f>
        <v>215917117</v>
      </c>
      <c r="P351" s="164" t="n">
        <f aca="false">J351</f>
        <v>4000</v>
      </c>
      <c r="Q351" s="164" t="n">
        <f aca="false">M351</f>
        <v>0</v>
      </c>
    </row>
    <row r="352" customFormat="false" ht="15" hidden="false" customHeight="false" outlineLevel="0" collapsed="false">
      <c r="A352" s="74" t="s">
        <v>55</v>
      </c>
      <c r="B352" s="74" t="str">
        <f aca="false">VLOOKUP(A352,PROGRAMAS!A:I,5,0)</f>
        <v>TEMÁTICO</v>
      </c>
      <c r="C352" s="62" t="s">
        <v>2893</v>
      </c>
      <c r="D352" s="74" t="s">
        <v>1399</v>
      </c>
      <c r="E352" s="74" t="s">
        <v>1401</v>
      </c>
      <c r="F352" s="174" t="s">
        <v>3340</v>
      </c>
      <c r="G352" s="74" t="s">
        <v>1392</v>
      </c>
      <c r="H352" s="147" t="s">
        <v>1393</v>
      </c>
      <c r="I352" s="147" t="s">
        <v>3335</v>
      </c>
      <c r="J352" s="69" t="n">
        <v>3000</v>
      </c>
      <c r="K352" s="69" t="n">
        <v>3000</v>
      </c>
      <c r="L352" s="70" t="n">
        <v>0</v>
      </c>
      <c r="M352" s="69" t="n">
        <v>0</v>
      </c>
      <c r="N352" s="69"/>
      <c r="O352" s="173" t="str">
        <f aca="false">CONCATENATE(E352,F352)</f>
        <v>219717117</v>
      </c>
      <c r="P352" s="164" t="n">
        <f aca="false">J352</f>
        <v>3000</v>
      </c>
      <c r="Q352" s="164" t="n">
        <f aca="false">M352</f>
        <v>0</v>
      </c>
    </row>
    <row r="353" customFormat="false" ht="15" hidden="false" customHeight="false" outlineLevel="0" collapsed="false">
      <c r="A353" s="74" t="s">
        <v>55</v>
      </c>
      <c r="B353" s="74" t="str">
        <f aca="false">VLOOKUP(A353,PROGRAMAS!A:I,5,0)</f>
        <v>TEMÁTICO</v>
      </c>
      <c r="C353" s="62" t="s">
        <v>2893</v>
      </c>
      <c r="D353" s="74" t="s">
        <v>1391</v>
      </c>
      <c r="E353" s="74" t="s">
        <v>1395</v>
      </c>
      <c r="F353" s="174" t="s">
        <v>3340</v>
      </c>
      <c r="G353" s="74" t="s">
        <v>1392</v>
      </c>
      <c r="H353" s="147" t="s">
        <v>1393</v>
      </c>
      <c r="I353" s="147" t="s">
        <v>3335</v>
      </c>
      <c r="J353" s="69" t="n">
        <v>35075411</v>
      </c>
      <c r="K353" s="69" t="n">
        <v>37645411</v>
      </c>
      <c r="L353" s="70" t="n">
        <v>0.073270702373238</v>
      </c>
      <c r="M353" s="69" t="n">
        <v>21143785.47</v>
      </c>
      <c r="N353" s="69"/>
      <c r="O353" s="173" t="str">
        <f aca="false">CONCATENATE(E353,F353)</f>
        <v>223017117</v>
      </c>
      <c r="P353" s="164" t="n">
        <f aca="false">J353</f>
        <v>35075411</v>
      </c>
      <c r="Q353" s="164" t="n">
        <f aca="false">M353</f>
        <v>21143785.47</v>
      </c>
    </row>
    <row r="354" customFormat="false" ht="15" hidden="false" customHeight="false" outlineLevel="0" collapsed="false">
      <c r="A354" s="74" t="s">
        <v>55</v>
      </c>
      <c r="B354" s="74" t="str">
        <f aca="false">VLOOKUP(A354,PROGRAMAS!A:I,5,0)</f>
        <v>TEMÁTICO</v>
      </c>
      <c r="C354" s="62" t="s">
        <v>2893</v>
      </c>
      <c r="D354" s="74" t="s">
        <v>4044</v>
      </c>
      <c r="E354" s="74" t="s">
        <v>4045</v>
      </c>
      <c r="F354" s="174" t="s">
        <v>3342</v>
      </c>
      <c r="G354" s="74" t="s">
        <v>1404</v>
      </c>
      <c r="H354" s="147" t="s">
        <v>1405</v>
      </c>
      <c r="I354" s="147" t="s">
        <v>3337</v>
      </c>
      <c r="J354" s="69" t="n">
        <v>11561015</v>
      </c>
      <c r="K354" s="69" t="n">
        <v>12126015</v>
      </c>
      <c r="L354" s="70" t="n">
        <v>0.048871141504444</v>
      </c>
      <c r="M354" s="69" t="n">
        <v>8450631.9</v>
      </c>
      <c r="N354" s="69"/>
      <c r="O354" s="173" t="str">
        <f aca="false">CONCATENATE(E354,F354)</f>
        <v>222217118</v>
      </c>
      <c r="P354" s="164" t="n">
        <f aca="false">J354</f>
        <v>11561015</v>
      </c>
      <c r="Q354" s="164" t="n">
        <f aca="false">M354</f>
        <v>8450631.9</v>
      </c>
    </row>
    <row r="355" customFormat="false" ht="15" hidden="false" customHeight="false" outlineLevel="0" collapsed="false">
      <c r="A355" s="74" t="s">
        <v>55</v>
      </c>
      <c r="B355" s="74" t="str">
        <f aca="false">VLOOKUP(A355,PROGRAMAS!A:I,5,0)</f>
        <v>TEMÁTICO</v>
      </c>
      <c r="C355" s="62" t="s">
        <v>2893</v>
      </c>
      <c r="D355" s="74" t="s">
        <v>1409</v>
      </c>
      <c r="E355" s="74" t="s">
        <v>1411</v>
      </c>
      <c r="F355" s="174" t="s">
        <v>3344</v>
      </c>
      <c r="G355" s="74" t="s">
        <v>1410</v>
      </c>
      <c r="H355" s="147" t="s">
        <v>1329</v>
      </c>
      <c r="I355" s="147" t="s">
        <v>3339</v>
      </c>
      <c r="J355" s="69" t="n">
        <v>19468815</v>
      </c>
      <c r="K355" s="69" t="n">
        <v>19391395</v>
      </c>
      <c r="L355" s="70" t="n">
        <v>-0.00397661593681999</v>
      </c>
      <c r="M355" s="69" t="n">
        <v>16522992.29</v>
      </c>
      <c r="N355" s="69"/>
      <c r="O355" s="173" t="str">
        <f aca="false">CONCATENATE(E355,F355)</f>
        <v>208717119</v>
      </c>
      <c r="P355" s="164" t="n">
        <f aca="false">J355</f>
        <v>19468815</v>
      </c>
      <c r="Q355" s="164" t="n">
        <f aca="false">M355</f>
        <v>16522992.29</v>
      </c>
    </row>
    <row r="356" customFormat="false" ht="15" hidden="false" customHeight="false" outlineLevel="0" collapsed="false">
      <c r="A356" s="74" t="s">
        <v>55</v>
      </c>
      <c r="B356" s="74" t="str">
        <f aca="false">VLOOKUP(A356,PROGRAMAS!A:I,5,0)</f>
        <v>TEMÁTICO</v>
      </c>
      <c r="C356" s="62" t="s">
        <v>2893</v>
      </c>
      <c r="D356" s="74" t="s">
        <v>1412</v>
      </c>
      <c r="E356" s="74" t="s">
        <v>1416</v>
      </c>
      <c r="F356" s="174" t="s">
        <v>3346</v>
      </c>
      <c r="G356" s="74" t="s">
        <v>1413</v>
      </c>
      <c r="H356" s="147" t="s">
        <v>1414</v>
      </c>
      <c r="I356" s="147" t="s">
        <v>3341</v>
      </c>
      <c r="J356" s="69" t="n">
        <v>0</v>
      </c>
      <c r="K356" s="69" t="n">
        <v>0</v>
      </c>
      <c r="L356" s="70" t="n">
        <v>0</v>
      </c>
      <c r="M356" s="69" t="n">
        <v>0</v>
      </c>
      <c r="N356" s="69"/>
      <c r="O356" s="173" t="str">
        <f aca="false">CONCATENATE(E356,F356)</f>
        <v>208817121</v>
      </c>
      <c r="P356" s="164" t="n">
        <f aca="false">J356</f>
        <v>0</v>
      </c>
      <c r="Q356" s="164" t="n">
        <f aca="false">M356</f>
        <v>0</v>
      </c>
    </row>
    <row r="357" customFormat="false" ht="15" hidden="false" customHeight="false" outlineLevel="0" collapsed="false">
      <c r="A357" s="74" t="s">
        <v>55</v>
      </c>
      <c r="B357" s="74" t="str">
        <f aca="false">VLOOKUP(A357,PROGRAMAS!A:I,5,0)</f>
        <v>TEMÁTICO</v>
      </c>
      <c r="C357" s="62" t="s">
        <v>2893</v>
      </c>
      <c r="D357" s="74" t="s">
        <v>1412</v>
      </c>
      <c r="E357" s="74" t="s">
        <v>1416</v>
      </c>
      <c r="F357" s="174" t="s">
        <v>3346</v>
      </c>
      <c r="G357" s="74" t="s">
        <v>1413</v>
      </c>
      <c r="H357" s="147" t="s">
        <v>1414</v>
      </c>
      <c r="I357" s="147" t="s">
        <v>3341</v>
      </c>
      <c r="J357" s="69" t="n">
        <v>3187784</v>
      </c>
      <c r="K357" s="69" t="n">
        <v>5875384</v>
      </c>
      <c r="L357" s="70" t="n">
        <v>0.843093509472411</v>
      </c>
      <c r="M357" s="69" t="n">
        <v>4281468.39</v>
      </c>
      <c r="N357" s="69"/>
      <c r="O357" s="173" t="str">
        <f aca="false">CONCATENATE(E357,F357)</f>
        <v>208817121</v>
      </c>
      <c r="P357" s="164" t="n">
        <f aca="false">J357</f>
        <v>3187784</v>
      </c>
      <c r="Q357" s="164" t="n">
        <f aca="false">M357</f>
        <v>4281468.39</v>
      </c>
    </row>
    <row r="358" customFormat="false" ht="15" hidden="false" customHeight="false" outlineLevel="0" collapsed="false">
      <c r="A358" s="74" t="s">
        <v>55</v>
      </c>
      <c r="B358" s="74" t="str">
        <f aca="false">VLOOKUP(A358,PROGRAMAS!A:I,5,0)</f>
        <v>TEMÁTICO</v>
      </c>
      <c r="C358" s="62" t="s">
        <v>2893</v>
      </c>
      <c r="D358" s="74" t="s">
        <v>1417</v>
      </c>
      <c r="E358" s="74" t="s">
        <v>1421</v>
      </c>
      <c r="F358" s="174" t="s">
        <v>3348</v>
      </c>
      <c r="G358" s="74" t="s">
        <v>1418</v>
      </c>
      <c r="H358" s="147" t="s">
        <v>1419</v>
      </c>
      <c r="I358" s="147" t="s">
        <v>3343</v>
      </c>
      <c r="J358" s="69" t="n">
        <v>1096162</v>
      </c>
      <c r="K358" s="69" t="n">
        <v>1646162</v>
      </c>
      <c r="L358" s="70" t="n">
        <v>0.501750653644261</v>
      </c>
      <c r="M358" s="69" t="n">
        <v>864713.27</v>
      </c>
      <c r="N358" s="69"/>
      <c r="O358" s="173" t="str">
        <f aca="false">CONCATENATE(E358,F358)</f>
        <v>208917123</v>
      </c>
      <c r="P358" s="164" t="n">
        <f aca="false">J358</f>
        <v>1096162</v>
      </c>
      <c r="Q358" s="164" t="n">
        <f aca="false">M358</f>
        <v>864713.27</v>
      </c>
    </row>
    <row r="359" customFormat="false" ht="15" hidden="false" customHeight="false" outlineLevel="0" collapsed="false">
      <c r="A359" s="74" t="s">
        <v>55</v>
      </c>
      <c r="B359" s="74" t="str">
        <f aca="false">VLOOKUP(A359,PROGRAMAS!A:I,5,0)</f>
        <v>TEMÁTICO</v>
      </c>
      <c r="C359" s="62" t="s">
        <v>2893</v>
      </c>
      <c r="D359" s="74" t="s">
        <v>4046</v>
      </c>
      <c r="E359" s="74" t="s">
        <v>4047</v>
      </c>
      <c r="F359" s="174" t="s">
        <v>3350</v>
      </c>
      <c r="G359" s="74" t="s">
        <v>1423</v>
      </c>
      <c r="H359" s="147" t="s">
        <v>1424</v>
      </c>
      <c r="I359" s="147" t="s">
        <v>3345</v>
      </c>
      <c r="J359" s="69" t="n">
        <v>1871928</v>
      </c>
      <c r="K359" s="69" t="n">
        <v>2759928</v>
      </c>
      <c r="L359" s="70" t="n">
        <v>0.474377219636653</v>
      </c>
      <c r="M359" s="69" t="n">
        <v>2027327.66</v>
      </c>
      <c r="N359" s="69"/>
      <c r="O359" s="173" t="str">
        <f aca="false">CONCATENATE(E359,F359)</f>
        <v>209017124</v>
      </c>
      <c r="P359" s="164" t="n">
        <f aca="false">J359</f>
        <v>1871928</v>
      </c>
      <c r="Q359" s="164" t="n">
        <f aca="false">M359</f>
        <v>2027327.66</v>
      </c>
    </row>
    <row r="360" customFormat="false" ht="15" hidden="false" customHeight="false" outlineLevel="0" collapsed="false">
      <c r="A360" s="74" t="s">
        <v>55</v>
      </c>
      <c r="B360" s="74" t="str">
        <f aca="false">VLOOKUP(A360,PROGRAMAS!A:I,5,0)</f>
        <v>TEMÁTICO</v>
      </c>
      <c r="C360" s="62" t="s">
        <v>2893</v>
      </c>
      <c r="D360" s="74" t="s">
        <v>4048</v>
      </c>
      <c r="E360" s="74" t="s">
        <v>4049</v>
      </c>
      <c r="F360" s="174" t="s">
        <v>3352</v>
      </c>
      <c r="G360" s="74" t="s">
        <v>1426</v>
      </c>
      <c r="H360" s="147" t="s">
        <v>1427</v>
      </c>
      <c r="I360" s="147" t="s">
        <v>3347</v>
      </c>
      <c r="J360" s="69" t="n">
        <v>2073529</v>
      </c>
      <c r="K360" s="69" t="n">
        <v>4011252</v>
      </c>
      <c r="L360" s="70" t="n">
        <v>0.934504894795298</v>
      </c>
      <c r="M360" s="69" t="n">
        <v>2768442.11</v>
      </c>
      <c r="N360" s="69"/>
      <c r="O360" s="173" t="str">
        <f aca="false">CONCATENATE(E360,F360)</f>
        <v>209117125</v>
      </c>
      <c r="P360" s="164" t="n">
        <f aca="false">J360</f>
        <v>2073529</v>
      </c>
      <c r="Q360" s="164" t="n">
        <f aca="false">M360</f>
        <v>2768442.11</v>
      </c>
    </row>
    <row r="361" customFormat="false" ht="15" hidden="false" customHeight="false" outlineLevel="0" collapsed="false">
      <c r="A361" s="74" t="s">
        <v>55</v>
      </c>
      <c r="B361" s="74" t="str">
        <f aca="false">VLOOKUP(A361,PROGRAMAS!A:I,5,0)</f>
        <v>TEMÁTICO</v>
      </c>
      <c r="C361" s="62" t="s">
        <v>2893</v>
      </c>
      <c r="D361" s="74" t="s">
        <v>1429</v>
      </c>
      <c r="E361" s="74" t="s">
        <v>1433</v>
      </c>
      <c r="F361" s="174" t="s">
        <v>3354</v>
      </c>
      <c r="G361" s="74" t="s">
        <v>1430</v>
      </c>
      <c r="H361" s="147" t="s">
        <v>1431</v>
      </c>
      <c r="I361" s="147" t="s">
        <v>3349</v>
      </c>
      <c r="J361" s="69" t="n">
        <v>2810362</v>
      </c>
      <c r="K361" s="69" t="n">
        <v>5650905</v>
      </c>
      <c r="L361" s="70" t="n">
        <v>1.0107391859127</v>
      </c>
      <c r="M361" s="69" t="n">
        <v>3820134.78</v>
      </c>
      <c r="N361" s="69"/>
      <c r="O361" s="173" t="str">
        <f aca="false">CONCATENATE(E361,F361)</f>
        <v>209217126</v>
      </c>
      <c r="P361" s="164" t="n">
        <f aca="false">J361</f>
        <v>2810362</v>
      </c>
      <c r="Q361" s="164" t="n">
        <f aca="false">M361</f>
        <v>3820134.78</v>
      </c>
    </row>
    <row r="362" customFormat="false" ht="15" hidden="false" customHeight="false" outlineLevel="0" collapsed="false">
      <c r="A362" s="74" t="s">
        <v>55</v>
      </c>
      <c r="B362" s="74" t="str">
        <f aca="false">VLOOKUP(A362,PROGRAMAS!A:I,5,0)</f>
        <v>TEMÁTICO</v>
      </c>
      <c r="C362" s="62" t="s">
        <v>2893</v>
      </c>
      <c r="D362" s="74" t="s">
        <v>1434</v>
      </c>
      <c r="E362" s="74" t="s">
        <v>1438</v>
      </c>
      <c r="F362" s="174" t="s">
        <v>3356</v>
      </c>
      <c r="G362" s="74" t="s">
        <v>1435</v>
      </c>
      <c r="H362" s="147" t="s">
        <v>1436</v>
      </c>
      <c r="I362" s="147" t="s">
        <v>3351</v>
      </c>
      <c r="J362" s="69" t="n">
        <v>1206706</v>
      </c>
      <c r="K362" s="69" t="n">
        <v>1827706</v>
      </c>
      <c r="L362" s="70" t="n">
        <v>0.514624108937886</v>
      </c>
      <c r="M362" s="69" t="n">
        <v>1077746.48</v>
      </c>
      <c r="N362" s="69"/>
      <c r="O362" s="173" t="str">
        <f aca="false">CONCATENATE(E362,F362)</f>
        <v>209317128</v>
      </c>
      <c r="P362" s="164" t="n">
        <f aca="false">J362</f>
        <v>1206706</v>
      </c>
      <c r="Q362" s="164" t="n">
        <f aca="false">M362</f>
        <v>1077746.48</v>
      </c>
    </row>
    <row r="363" customFormat="false" ht="15" hidden="false" customHeight="false" outlineLevel="0" collapsed="false">
      <c r="A363" s="74" t="s">
        <v>55</v>
      </c>
      <c r="B363" s="74" t="str">
        <f aca="false">VLOOKUP(A363,PROGRAMAS!A:I,5,0)</f>
        <v>TEMÁTICO</v>
      </c>
      <c r="C363" s="62" t="s">
        <v>2893</v>
      </c>
      <c r="D363" s="74" t="s">
        <v>1439</v>
      </c>
      <c r="E363" s="74" t="s">
        <v>1443</v>
      </c>
      <c r="F363" s="174" t="s">
        <v>3358</v>
      </c>
      <c r="G363" s="74" t="s">
        <v>1440</v>
      </c>
      <c r="H363" s="147" t="s">
        <v>1441</v>
      </c>
      <c r="I363" s="147" t="s">
        <v>3353</v>
      </c>
      <c r="J363" s="69" t="n">
        <v>523235</v>
      </c>
      <c r="K363" s="69" t="n">
        <v>917235</v>
      </c>
      <c r="L363" s="70" t="n">
        <v>0.753007730751957</v>
      </c>
      <c r="M363" s="69" t="n">
        <v>222409.98</v>
      </c>
      <c r="N363" s="69"/>
      <c r="O363" s="173" t="str">
        <f aca="false">CONCATENATE(E363,F363)</f>
        <v>217517129</v>
      </c>
      <c r="P363" s="164" t="n">
        <f aca="false">J363</f>
        <v>523235</v>
      </c>
      <c r="Q363" s="164" t="n">
        <f aca="false">M363</f>
        <v>222409.98</v>
      </c>
    </row>
    <row r="364" customFormat="false" ht="15" hidden="false" customHeight="false" outlineLevel="0" collapsed="false">
      <c r="A364" s="74" t="s">
        <v>55</v>
      </c>
      <c r="B364" s="74" t="str">
        <f aca="false">VLOOKUP(A364,PROGRAMAS!A:I,5,0)</f>
        <v>TEMÁTICO</v>
      </c>
      <c r="C364" s="62" t="s">
        <v>2893</v>
      </c>
      <c r="D364" s="74" t="s">
        <v>1444</v>
      </c>
      <c r="E364" s="74" t="s">
        <v>1447</v>
      </c>
      <c r="F364" s="174" t="s">
        <v>3360</v>
      </c>
      <c r="G364" s="74" t="s">
        <v>1445</v>
      </c>
      <c r="H364" s="147" t="s">
        <v>1446</v>
      </c>
      <c r="I364" s="147" t="s">
        <v>3355</v>
      </c>
      <c r="J364" s="69" t="n">
        <v>402030</v>
      </c>
      <c r="K364" s="69" t="n">
        <v>402030</v>
      </c>
      <c r="L364" s="70" t="n">
        <v>0</v>
      </c>
      <c r="M364" s="69" t="n">
        <v>117870.71</v>
      </c>
      <c r="N364" s="69"/>
      <c r="O364" s="173" t="str">
        <f aca="false">CONCATENATE(E364,F364)</f>
        <v>219317130</v>
      </c>
      <c r="P364" s="164" t="n">
        <f aca="false">J364</f>
        <v>402030</v>
      </c>
      <c r="Q364" s="164" t="n">
        <f aca="false">M364</f>
        <v>117870.71</v>
      </c>
    </row>
    <row r="365" customFormat="false" ht="15" hidden="false" customHeight="false" outlineLevel="0" collapsed="false">
      <c r="A365" s="74" t="s">
        <v>55</v>
      </c>
      <c r="B365" s="74" t="str">
        <f aca="false">VLOOKUP(A365,PROGRAMAS!A:I,5,0)</f>
        <v>TEMÁTICO</v>
      </c>
      <c r="C365" s="62" t="s">
        <v>2893</v>
      </c>
      <c r="D365" s="74" t="s">
        <v>1448</v>
      </c>
      <c r="E365" s="74" t="s">
        <v>1452</v>
      </c>
      <c r="F365" s="174" t="s">
        <v>3362</v>
      </c>
      <c r="G365" s="74" t="s">
        <v>1449</v>
      </c>
      <c r="H365" s="147" t="s">
        <v>1450</v>
      </c>
      <c r="I365" s="147" t="s">
        <v>3357</v>
      </c>
      <c r="J365" s="69" t="n">
        <v>2559698</v>
      </c>
      <c r="K365" s="69" t="n">
        <v>2594098</v>
      </c>
      <c r="L365" s="70" t="n">
        <v>0.0134390853921049</v>
      </c>
      <c r="M365" s="69" t="n">
        <v>1263563.73</v>
      </c>
      <c r="N365" s="69"/>
      <c r="O365" s="173" t="str">
        <f aca="false">CONCATENATE(E365,F365)</f>
        <v>217617131</v>
      </c>
      <c r="P365" s="164" t="n">
        <f aca="false">J365</f>
        <v>2559698</v>
      </c>
      <c r="Q365" s="164" t="n">
        <f aca="false">M365</f>
        <v>1263563.73</v>
      </c>
    </row>
    <row r="366" customFormat="false" ht="15" hidden="false" customHeight="false" outlineLevel="0" collapsed="false">
      <c r="A366" s="74" t="s">
        <v>55</v>
      </c>
      <c r="B366" s="74" t="str">
        <f aca="false">VLOOKUP(A366,PROGRAMAS!A:I,5,0)</f>
        <v>TEMÁTICO</v>
      </c>
      <c r="C366" s="62" t="s">
        <v>2893</v>
      </c>
      <c r="D366" s="74" t="s">
        <v>4050</v>
      </c>
      <c r="E366" s="74" t="s">
        <v>4051</v>
      </c>
      <c r="F366" s="174" t="s">
        <v>3364</v>
      </c>
      <c r="G366" s="74" t="s">
        <v>1454</v>
      </c>
      <c r="H366" s="147" t="s">
        <v>1455</v>
      </c>
      <c r="I366" s="147" t="s">
        <v>3359</v>
      </c>
      <c r="J366" s="69" t="n">
        <v>1100336</v>
      </c>
      <c r="K366" s="69" t="n">
        <v>1100336</v>
      </c>
      <c r="L366" s="70" t="n">
        <v>0</v>
      </c>
      <c r="M366" s="69" t="n">
        <v>87884.59</v>
      </c>
      <c r="N366" s="69"/>
      <c r="O366" s="173" t="str">
        <f aca="false">CONCATENATE(E366,F366)</f>
        <v>217817132</v>
      </c>
      <c r="P366" s="164" t="n">
        <f aca="false">J366</f>
        <v>1100336</v>
      </c>
      <c r="Q366" s="164" t="n">
        <f aca="false">M366</f>
        <v>87884.59</v>
      </c>
    </row>
    <row r="367" customFormat="false" ht="15" hidden="false" customHeight="false" outlineLevel="0" collapsed="false">
      <c r="A367" s="74" t="s">
        <v>55</v>
      </c>
      <c r="B367" s="74" t="str">
        <f aca="false">VLOOKUP(A367,PROGRAMAS!A:I,5,0)</f>
        <v>TEMÁTICO</v>
      </c>
      <c r="C367" s="62" t="s">
        <v>2893</v>
      </c>
      <c r="D367" s="74" t="s">
        <v>1456</v>
      </c>
      <c r="E367" s="74" t="s">
        <v>1460</v>
      </c>
      <c r="F367" s="174" t="s">
        <v>3366</v>
      </c>
      <c r="G367" s="74" t="s">
        <v>1457</v>
      </c>
      <c r="H367" s="147" t="s">
        <v>1458</v>
      </c>
      <c r="I367" s="147" t="s">
        <v>3361</v>
      </c>
      <c r="J367" s="69" t="n">
        <v>3788322</v>
      </c>
      <c r="K367" s="69" t="n">
        <v>4653522</v>
      </c>
      <c r="L367" s="70" t="n">
        <v>0.228386077001902</v>
      </c>
      <c r="M367" s="69" t="n">
        <v>2926126.03</v>
      </c>
      <c r="N367" s="69"/>
      <c r="O367" s="173" t="str">
        <f aca="false">CONCATENATE(E367,F367)</f>
        <v>217917133</v>
      </c>
      <c r="P367" s="164" t="n">
        <f aca="false">J367</f>
        <v>3788322</v>
      </c>
      <c r="Q367" s="164" t="n">
        <f aca="false">M367</f>
        <v>2926126.03</v>
      </c>
    </row>
    <row r="368" customFormat="false" ht="15" hidden="false" customHeight="false" outlineLevel="0" collapsed="false">
      <c r="A368" s="74" t="s">
        <v>55</v>
      </c>
      <c r="B368" s="74" t="str">
        <f aca="false">VLOOKUP(A368,PROGRAMAS!A:I,5,0)</f>
        <v>TEMÁTICO</v>
      </c>
      <c r="C368" s="62" t="s">
        <v>2893</v>
      </c>
      <c r="D368" s="74" t="s">
        <v>1461</v>
      </c>
      <c r="E368" s="74" t="s">
        <v>1465</v>
      </c>
      <c r="F368" s="174" t="s">
        <v>3368</v>
      </c>
      <c r="G368" s="74" t="s">
        <v>1462</v>
      </c>
      <c r="H368" s="147" t="s">
        <v>1463</v>
      </c>
      <c r="I368" s="147" t="s">
        <v>3363</v>
      </c>
      <c r="J368" s="69" t="n">
        <v>2279056</v>
      </c>
      <c r="K368" s="69" t="n">
        <v>2279056</v>
      </c>
      <c r="L368" s="70" t="n">
        <v>0</v>
      </c>
      <c r="M368" s="69" t="n">
        <v>1209263.12</v>
      </c>
      <c r="N368" s="69"/>
      <c r="O368" s="173" t="str">
        <f aca="false">CONCATENATE(E368,F368)</f>
        <v>218517134</v>
      </c>
      <c r="P368" s="164" t="n">
        <f aca="false">J368</f>
        <v>2279056</v>
      </c>
      <c r="Q368" s="164" t="n">
        <f aca="false">M368</f>
        <v>1209263.12</v>
      </c>
    </row>
    <row r="369" customFormat="false" ht="15" hidden="false" customHeight="false" outlineLevel="0" collapsed="false">
      <c r="A369" s="74" t="s">
        <v>55</v>
      </c>
      <c r="B369" s="74" t="str">
        <f aca="false">VLOOKUP(A369,PROGRAMAS!A:I,5,0)</f>
        <v>TEMÁTICO</v>
      </c>
      <c r="C369" s="62" t="s">
        <v>2893</v>
      </c>
      <c r="D369" s="74" t="s">
        <v>4052</v>
      </c>
      <c r="E369" s="74" t="s">
        <v>4053</v>
      </c>
      <c r="F369" s="174" t="s">
        <v>3370</v>
      </c>
      <c r="G369" s="74" t="s">
        <v>1467</v>
      </c>
      <c r="H369" s="147" t="s">
        <v>1468</v>
      </c>
      <c r="I369" s="147" t="s">
        <v>3365</v>
      </c>
      <c r="J369" s="69" t="n">
        <v>463780</v>
      </c>
      <c r="K369" s="69" t="n">
        <v>463780</v>
      </c>
      <c r="L369" s="70" t="n">
        <v>0</v>
      </c>
      <c r="M369" s="69" t="n">
        <v>113651.33</v>
      </c>
      <c r="N369" s="69"/>
      <c r="O369" s="173" t="str">
        <f aca="false">CONCATENATE(E369,F369)</f>
        <v>218617135</v>
      </c>
      <c r="P369" s="164" t="n">
        <f aca="false">J369</f>
        <v>463780</v>
      </c>
      <c r="Q369" s="164" t="n">
        <f aca="false">M369</f>
        <v>113651.33</v>
      </c>
    </row>
    <row r="370" customFormat="false" ht="15" hidden="false" customHeight="false" outlineLevel="0" collapsed="false">
      <c r="A370" s="74" t="s">
        <v>55</v>
      </c>
      <c r="B370" s="74" t="str">
        <f aca="false">VLOOKUP(A370,PROGRAMAS!A:I,5,0)</f>
        <v>TEMÁTICO</v>
      </c>
      <c r="C370" s="62" t="s">
        <v>2893</v>
      </c>
      <c r="D370" s="74" t="s">
        <v>1470</v>
      </c>
      <c r="E370" s="74" t="s">
        <v>1474</v>
      </c>
      <c r="F370" s="174" t="s">
        <v>3372</v>
      </c>
      <c r="G370" s="74" t="s">
        <v>1471</v>
      </c>
      <c r="H370" s="147" t="s">
        <v>1472</v>
      </c>
      <c r="I370" s="147" t="s">
        <v>3367</v>
      </c>
      <c r="J370" s="69" t="n">
        <v>190844</v>
      </c>
      <c r="K370" s="69" t="n">
        <v>1346244</v>
      </c>
      <c r="L370" s="70" t="n">
        <v>6.05415941816353</v>
      </c>
      <c r="M370" s="69" t="n">
        <v>488374.55</v>
      </c>
      <c r="N370" s="69"/>
      <c r="O370" s="173" t="str">
        <f aca="false">CONCATENATE(E370,F370)</f>
        <v>218717136</v>
      </c>
      <c r="P370" s="164" t="n">
        <f aca="false">J370</f>
        <v>190844</v>
      </c>
      <c r="Q370" s="164" t="n">
        <f aca="false">M370</f>
        <v>488374.55</v>
      </c>
    </row>
    <row r="371" customFormat="false" ht="15" hidden="false" customHeight="false" outlineLevel="0" collapsed="false">
      <c r="A371" s="74" t="s">
        <v>55</v>
      </c>
      <c r="B371" s="74" t="str">
        <f aca="false">VLOOKUP(A371,PROGRAMAS!A:I,5,0)</f>
        <v>TEMÁTICO</v>
      </c>
      <c r="C371" s="62" t="s">
        <v>2893</v>
      </c>
      <c r="D371" s="74" t="s">
        <v>1475</v>
      </c>
      <c r="E371" s="74" t="s">
        <v>1479</v>
      </c>
      <c r="F371" s="174" t="s">
        <v>3374</v>
      </c>
      <c r="G371" s="74" t="s">
        <v>1476</v>
      </c>
      <c r="H371" s="147" t="s">
        <v>1477</v>
      </c>
      <c r="I371" s="147" t="s">
        <v>3369</v>
      </c>
      <c r="J371" s="69" t="n">
        <v>556049</v>
      </c>
      <c r="K371" s="69" t="n">
        <v>603049</v>
      </c>
      <c r="L371" s="70" t="n">
        <v>0.0845249249616491</v>
      </c>
      <c r="M371" s="69" t="n">
        <v>133246.78</v>
      </c>
      <c r="N371" s="69"/>
      <c r="O371" s="173" t="str">
        <f aca="false">CONCATENATE(E371,F371)</f>
        <v>218917137</v>
      </c>
      <c r="P371" s="164" t="n">
        <f aca="false">J371</f>
        <v>556049</v>
      </c>
      <c r="Q371" s="164" t="n">
        <f aca="false">M371</f>
        <v>133246.78</v>
      </c>
    </row>
    <row r="372" customFormat="false" ht="15" hidden="false" customHeight="false" outlineLevel="0" collapsed="false">
      <c r="A372" s="74" t="s">
        <v>55</v>
      </c>
      <c r="B372" s="74" t="str">
        <f aca="false">VLOOKUP(A372,PROGRAMAS!A:I,5,0)</f>
        <v>TEMÁTICO</v>
      </c>
      <c r="C372" s="62" t="s">
        <v>2893</v>
      </c>
      <c r="D372" s="74" t="s">
        <v>1480</v>
      </c>
      <c r="E372" s="74" t="s">
        <v>1484</v>
      </c>
      <c r="F372" s="174" t="s">
        <v>3376</v>
      </c>
      <c r="G372" s="74" t="s">
        <v>1481</v>
      </c>
      <c r="H372" s="147" t="s">
        <v>1482</v>
      </c>
      <c r="I372" s="147" t="s">
        <v>3371</v>
      </c>
      <c r="J372" s="69" t="n">
        <v>2696363</v>
      </c>
      <c r="K372" s="69" t="n">
        <v>3326363</v>
      </c>
      <c r="L372" s="70" t="n">
        <v>0.233648065931776</v>
      </c>
      <c r="M372" s="69" t="n">
        <v>1277790.79</v>
      </c>
      <c r="N372" s="69"/>
      <c r="O372" s="173" t="str">
        <f aca="false">CONCATENATE(E372,F372)</f>
        <v>219017138</v>
      </c>
      <c r="P372" s="164" t="n">
        <f aca="false">J372</f>
        <v>2696363</v>
      </c>
      <c r="Q372" s="164" t="n">
        <f aca="false">M372</f>
        <v>1277790.79</v>
      </c>
    </row>
    <row r="373" customFormat="false" ht="15" hidden="false" customHeight="false" outlineLevel="0" collapsed="false">
      <c r="A373" s="74" t="s">
        <v>55</v>
      </c>
      <c r="B373" s="74" t="str">
        <f aca="false">VLOOKUP(A373,PROGRAMAS!A:I,5,0)</f>
        <v>TEMÁTICO</v>
      </c>
      <c r="C373" s="62" t="s">
        <v>2893</v>
      </c>
      <c r="D373" s="74" t="s">
        <v>1489</v>
      </c>
      <c r="E373" s="74" t="s">
        <v>1491</v>
      </c>
      <c r="F373" s="174" t="s">
        <v>3378</v>
      </c>
      <c r="G373" s="74" t="s">
        <v>1486</v>
      </c>
      <c r="H373" s="147" t="s">
        <v>1246</v>
      </c>
      <c r="I373" s="147" t="s">
        <v>3375</v>
      </c>
      <c r="J373" s="69" t="n">
        <v>24345155</v>
      </c>
      <c r="K373" s="69" t="n">
        <v>1649635</v>
      </c>
      <c r="L373" s="70" t="n">
        <v>-0.932239700260688</v>
      </c>
      <c r="M373" s="69" t="n">
        <v>1180000</v>
      </c>
      <c r="N373" s="69"/>
      <c r="O373" s="173" t="str">
        <f aca="false">CONCATENATE(E373,F373)</f>
        <v>239217139</v>
      </c>
      <c r="P373" s="164" t="n">
        <f aca="false">J373</f>
        <v>24345155</v>
      </c>
      <c r="Q373" s="164" t="n">
        <f aca="false">M373</f>
        <v>1180000</v>
      </c>
    </row>
    <row r="374" customFormat="false" ht="15" hidden="false" customHeight="false" outlineLevel="0" collapsed="false">
      <c r="A374" s="74" t="s">
        <v>55</v>
      </c>
      <c r="B374" s="74" t="str">
        <f aca="false">VLOOKUP(A374,PROGRAMAS!A:I,5,0)</f>
        <v>TEMÁTICO</v>
      </c>
      <c r="C374" s="62" t="s">
        <v>2893</v>
      </c>
      <c r="D374" s="74" t="s">
        <v>4017</v>
      </c>
      <c r="E374" s="74" t="s">
        <v>4054</v>
      </c>
      <c r="F374" s="174" t="s">
        <v>3378</v>
      </c>
      <c r="G374" s="74" t="s">
        <v>1486</v>
      </c>
      <c r="H374" s="147" t="s">
        <v>1487</v>
      </c>
      <c r="I374" s="147" t="s">
        <v>3373</v>
      </c>
      <c r="J374" s="69" t="n">
        <v>13745149</v>
      </c>
      <c r="K374" s="69" t="n">
        <v>20001149</v>
      </c>
      <c r="L374" s="70" t="n">
        <v>0.455142392417863</v>
      </c>
      <c r="M374" s="69" t="n">
        <v>3877399.98</v>
      </c>
      <c r="N374" s="69"/>
      <c r="O374" s="173" t="str">
        <f aca="false">CONCATENATE(E374,F374)</f>
        <v>174017139</v>
      </c>
      <c r="P374" s="164" t="n">
        <f aca="false">J374</f>
        <v>13745149</v>
      </c>
      <c r="Q374" s="164" t="n">
        <f aca="false">M374</f>
        <v>3877399.98</v>
      </c>
    </row>
    <row r="375" customFormat="false" ht="15" hidden="false" customHeight="false" outlineLevel="0" collapsed="false">
      <c r="A375" s="74" t="s">
        <v>55</v>
      </c>
      <c r="B375" s="74" t="str">
        <f aca="false">VLOOKUP(A375,PROGRAMAS!A:I,5,0)</f>
        <v>TEMÁTICO</v>
      </c>
      <c r="C375" s="62" t="s">
        <v>2893</v>
      </c>
      <c r="D375" s="74" t="s">
        <v>4055</v>
      </c>
      <c r="E375" s="74" t="s">
        <v>4056</v>
      </c>
      <c r="F375" s="174" t="s">
        <v>4057</v>
      </c>
      <c r="G375" s="74" t="s">
        <v>4058</v>
      </c>
      <c r="H375" s="147" t="s">
        <v>4059</v>
      </c>
      <c r="I375" s="147" t="e">
        <f aca="false">#N/A</f>
        <v>#N/A</v>
      </c>
      <c r="J375" s="69" t="n">
        <v>87000</v>
      </c>
      <c r="K375" s="69" t="n">
        <v>134698</v>
      </c>
      <c r="L375" s="70" t="n">
        <v>0.548252873563218</v>
      </c>
      <c r="M375" s="69" t="n">
        <v>44786.82</v>
      </c>
      <c r="N375" s="69"/>
      <c r="O375" s="173" t="str">
        <f aca="false">CONCATENATE(E375,F375)</f>
        <v>228517140</v>
      </c>
      <c r="P375" s="164" t="n">
        <f aca="false">J375</f>
        <v>87000</v>
      </c>
      <c r="Q375" s="164" t="n">
        <f aca="false">M375</f>
        <v>44786.82</v>
      </c>
    </row>
    <row r="376" customFormat="false" ht="15" hidden="false" customHeight="false" outlineLevel="0" collapsed="false">
      <c r="A376" s="74" t="s">
        <v>55</v>
      </c>
      <c r="B376" s="74" t="str">
        <f aca="false">VLOOKUP(A376,PROGRAMAS!A:I,5,0)</f>
        <v>TEMÁTICO</v>
      </c>
      <c r="C376" s="62" t="s">
        <v>2893</v>
      </c>
      <c r="D376" s="74" t="s">
        <v>4060</v>
      </c>
      <c r="E376" s="74" t="s">
        <v>4061</v>
      </c>
      <c r="F376" s="174" t="s">
        <v>4062</v>
      </c>
      <c r="G376" s="74" t="s">
        <v>4063</v>
      </c>
      <c r="H376" s="147" t="s">
        <v>4064</v>
      </c>
      <c r="I376" s="147" t="e">
        <f aca="false">#N/A</f>
        <v>#N/A</v>
      </c>
      <c r="J376" s="69" t="n">
        <v>87000</v>
      </c>
      <c r="K376" s="69" t="n">
        <v>298000</v>
      </c>
      <c r="L376" s="70" t="n">
        <v>2.42528735632184</v>
      </c>
      <c r="M376" s="69" t="n">
        <v>106149.98</v>
      </c>
      <c r="N376" s="69"/>
      <c r="O376" s="173" t="str">
        <f aca="false">CONCATENATE(E376,F376)</f>
        <v>227917141</v>
      </c>
      <c r="P376" s="164" t="n">
        <f aca="false">J376</f>
        <v>87000</v>
      </c>
      <c r="Q376" s="164" t="n">
        <f aca="false">M376</f>
        <v>106149.98</v>
      </c>
    </row>
    <row r="377" customFormat="false" ht="15" hidden="false" customHeight="false" outlineLevel="0" collapsed="false">
      <c r="A377" s="74" t="s">
        <v>55</v>
      </c>
      <c r="B377" s="74" t="str">
        <f aca="false">VLOOKUP(A377,PROGRAMAS!A:I,5,0)</f>
        <v>TEMÁTICO</v>
      </c>
      <c r="C377" s="62" t="s">
        <v>2893</v>
      </c>
      <c r="D377" s="74" t="s">
        <v>4065</v>
      </c>
      <c r="E377" s="74" t="s">
        <v>4066</v>
      </c>
      <c r="F377" s="174" t="s">
        <v>4067</v>
      </c>
      <c r="G377" s="74" t="s">
        <v>4068</v>
      </c>
      <c r="H377" s="147" t="s">
        <v>4069</v>
      </c>
      <c r="I377" s="147" t="e">
        <f aca="false">#N/A</f>
        <v>#N/A</v>
      </c>
      <c r="J377" s="69" t="n">
        <v>342000</v>
      </c>
      <c r="K377" s="69" t="n">
        <v>1653000</v>
      </c>
      <c r="L377" s="70" t="n">
        <v>3.83333333333333</v>
      </c>
      <c r="M377" s="69" t="n">
        <v>1002142.43</v>
      </c>
      <c r="N377" s="69"/>
      <c r="O377" s="173" t="str">
        <f aca="false">CONCATENATE(E377,F377)</f>
        <v>228817142</v>
      </c>
      <c r="P377" s="164" t="n">
        <f aca="false">J377</f>
        <v>342000</v>
      </c>
      <c r="Q377" s="164" t="n">
        <f aca="false">M377</f>
        <v>1002142.43</v>
      </c>
    </row>
    <row r="378" customFormat="false" ht="15" hidden="false" customHeight="false" outlineLevel="0" collapsed="false">
      <c r="A378" s="74" t="s">
        <v>55</v>
      </c>
      <c r="B378" s="74" t="str">
        <f aca="false">VLOOKUP(A378,PROGRAMAS!A:I,5,0)</f>
        <v>TEMÁTICO</v>
      </c>
      <c r="C378" s="62" t="s">
        <v>2893</v>
      </c>
      <c r="D378" s="74" t="s">
        <v>4070</v>
      </c>
      <c r="E378" s="74" t="s">
        <v>4071</v>
      </c>
      <c r="F378" s="174" t="s">
        <v>4072</v>
      </c>
      <c r="G378" s="74" t="s">
        <v>4073</v>
      </c>
      <c r="H378" s="147" t="s">
        <v>1436</v>
      </c>
      <c r="I378" s="147" t="e">
        <f aca="false">#N/A</f>
        <v>#N/A</v>
      </c>
      <c r="J378" s="69" t="n">
        <v>547000</v>
      </c>
      <c r="K378" s="69" t="n">
        <v>2880000</v>
      </c>
      <c r="L378" s="70" t="n">
        <v>4.26508226691042</v>
      </c>
      <c r="M378" s="69" t="n">
        <v>2256860.99</v>
      </c>
      <c r="N378" s="69"/>
      <c r="O378" s="173" t="str">
        <f aca="false">CONCATENATE(E378,F378)</f>
        <v>220117143</v>
      </c>
      <c r="P378" s="164" t="n">
        <f aca="false">J378</f>
        <v>547000</v>
      </c>
      <c r="Q378" s="164" t="n">
        <f aca="false">M378</f>
        <v>2256860.99</v>
      </c>
    </row>
    <row r="379" customFormat="false" ht="15" hidden="false" customHeight="false" outlineLevel="0" collapsed="false">
      <c r="A379" s="74" t="s">
        <v>55</v>
      </c>
      <c r="B379" s="74" t="str">
        <f aca="false">VLOOKUP(A379,PROGRAMAS!A:I,5,0)</f>
        <v>TEMÁTICO</v>
      </c>
      <c r="C379" s="62" t="s">
        <v>2893</v>
      </c>
      <c r="D379" s="74" t="s">
        <v>4074</v>
      </c>
      <c r="E379" s="74" t="s">
        <v>4075</v>
      </c>
      <c r="F379" s="174" t="s">
        <v>4076</v>
      </c>
      <c r="G379" s="74" t="s">
        <v>4077</v>
      </c>
      <c r="H379" s="147" t="s">
        <v>4078</v>
      </c>
      <c r="I379" s="147" t="e">
        <f aca="false">#N/A</f>
        <v>#N/A</v>
      </c>
      <c r="J379" s="69" t="n">
        <v>332000</v>
      </c>
      <c r="K379" s="69" t="n">
        <v>1168000</v>
      </c>
      <c r="L379" s="70" t="n">
        <v>2.51807228915663</v>
      </c>
      <c r="M379" s="69" t="n">
        <v>328318.17</v>
      </c>
      <c r="N379" s="69"/>
      <c r="O379" s="173" t="str">
        <f aca="false">CONCATENATE(E379,F379)</f>
        <v>220917144</v>
      </c>
      <c r="P379" s="164" t="n">
        <f aca="false">J379</f>
        <v>332000</v>
      </c>
      <c r="Q379" s="164" t="n">
        <f aca="false">M379</f>
        <v>328318.17</v>
      </c>
    </row>
    <row r="380" customFormat="false" ht="15" hidden="false" customHeight="false" outlineLevel="0" collapsed="false">
      <c r="A380" s="74" t="s">
        <v>55</v>
      </c>
      <c r="B380" s="74" t="str">
        <f aca="false">VLOOKUP(A380,PROGRAMAS!A:I,5,0)</f>
        <v>TEMÁTICO</v>
      </c>
      <c r="C380" s="62" t="s">
        <v>2893</v>
      </c>
      <c r="D380" s="74" t="s">
        <v>4079</v>
      </c>
      <c r="E380" s="74" t="s">
        <v>4080</v>
      </c>
      <c r="F380" s="174" t="s">
        <v>4081</v>
      </c>
      <c r="G380" s="74" t="s">
        <v>4082</v>
      </c>
      <c r="H380" s="147" t="s">
        <v>4083</v>
      </c>
      <c r="I380" s="147" t="e">
        <f aca="false">#N/A</f>
        <v>#N/A</v>
      </c>
      <c r="J380" s="69" t="n">
        <v>377000</v>
      </c>
      <c r="K380" s="69" t="n">
        <v>1571000</v>
      </c>
      <c r="L380" s="70" t="n">
        <v>3.16710875331565</v>
      </c>
      <c r="M380" s="69" t="n">
        <v>1237413.24</v>
      </c>
      <c r="N380" s="69"/>
      <c r="O380" s="173" t="str">
        <f aca="false">CONCATENATE(E380,F380)</f>
        <v>223617145</v>
      </c>
      <c r="P380" s="164" t="n">
        <f aca="false">J380</f>
        <v>377000</v>
      </c>
      <c r="Q380" s="164" t="n">
        <f aca="false">M380</f>
        <v>1237413.24</v>
      </c>
    </row>
    <row r="381" customFormat="false" ht="15" hidden="false" customHeight="false" outlineLevel="0" collapsed="false">
      <c r="A381" s="74" t="s">
        <v>55</v>
      </c>
      <c r="B381" s="74" t="str">
        <f aca="false">VLOOKUP(A381,PROGRAMAS!A:I,5,0)</f>
        <v>TEMÁTICO</v>
      </c>
      <c r="C381" s="62" t="s">
        <v>2893</v>
      </c>
      <c r="D381" s="74" t="s">
        <v>4084</v>
      </c>
      <c r="E381" s="74" t="s">
        <v>4085</v>
      </c>
      <c r="F381" s="174" t="s">
        <v>4086</v>
      </c>
      <c r="G381" s="74" t="s">
        <v>4087</v>
      </c>
      <c r="H381" s="147" t="s">
        <v>4088</v>
      </c>
      <c r="I381" s="147" t="e">
        <f aca="false">#N/A</f>
        <v>#N/A</v>
      </c>
      <c r="J381" s="69" t="n">
        <v>342000</v>
      </c>
      <c r="K381" s="69" t="n">
        <v>2149000</v>
      </c>
      <c r="L381" s="70" t="n">
        <v>5.28362573099415</v>
      </c>
      <c r="M381" s="69" t="n">
        <v>1780213.88</v>
      </c>
      <c r="N381" s="69"/>
      <c r="O381" s="173" t="str">
        <f aca="false">CONCATENATE(E381,F381)</f>
        <v>224017146</v>
      </c>
      <c r="P381" s="164" t="n">
        <f aca="false">J381</f>
        <v>342000</v>
      </c>
      <c r="Q381" s="164" t="n">
        <f aca="false">M381</f>
        <v>1780213.88</v>
      </c>
    </row>
    <row r="382" customFormat="false" ht="15" hidden="false" customHeight="false" outlineLevel="0" collapsed="false">
      <c r="A382" s="74" t="s">
        <v>55</v>
      </c>
      <c r="B382" s="74" t="str">
        <f aca="false">VLOOKUP(A382,PROGRAMAS!A:I,5,0)</f>
        <v>TEMÁTICO</v>
      </c>
      <c r="C382" s="62" t="s">
        <v>2893</v>
      </c>
      <c r="D382" s="74" t="s">
        <v>4089</v>
      </c>
      <c r="E382" s="74" t="s">
        <v>4090</v>
      </c>
      <c r="F382" s="174" t="s">
        <v>4091</v>
      </c>
      <c r="G382" s="74" t="s">
        <v>4092</v>
      </c>
      <c r="H382" s="147" t="s">
        <v>4093</v>
      </c>
      <c r="I382" s="147" t="e">
        <f aca="false">#N/A</f>
        <v>#N/A</v>
      </c>
      <c r="J382" s="69" t="n">
        <v>342000</v>
      </c>
      <c r="K382" s="69" t="n">
        <v>792000</v>
      </c>
      <c r="L382" s="70" t="n">
        <v>1.31578947368421</v>
      </c>
      <c r="M382" s="69" t="n">
        <v>431087.49</v>
      </c>
      <c r="N382" s="69"/>
      <c r="O382" s="173" t="str">
        <f aca="false">CONCATENATE(E382,F382)</f>
        <v>224217147</v>
      </c>
      <c r="P382" s="164" t="n">
        <f aca="false">J382</f>
        <v>342000</v>
      </c>
      <c r="Q382" s="164" t="n">
        <f aca="false">M382</f>
        <v>431087.49</v>
      </c>
    </row>
    <row r="383" customFormat="false" ht="15" hidden="false" customHeight="false" outlineLevel="0" collapsed="false">
      <c r="A383" s="74" t="s">
        <v>55</v>
      </c>
      <c r="B383" s="74" t="str">
        <f aca="false">VLOOKUP(A383,PROGRAMAS!A:I,5,0)</f>
        <v>TEMÁTICO</v>
      </c>
      <c r="C383" s="62" t="s">
        <v>2893</v>
      </c>
      <c r="D383" s="74" t="s">
        <v>4094</v>
      </c>
      <c r="E383" s="74" t="s">
        <v>4095</v>
      </c>
      <c r="F383" s="174" t="s">
        <v>4096</v>
      </c>
      <c r="G383" s="74" t="s">
        <v>4097</v>
      </c>
      <c r="H383" s="147" t="s">
        <v>4088</v>
      </c>
      <c r="I383" s="147" t="e">
        <f aca="false">#N/A</f>
        <v>#N/A</v>
      </c>
      <c r="J383" s="69" t="n">
        <v>342000</v>
      </c>
      <c r="K383" s="69" t="n">
        <v>1612000</v>
      </c>
      <c r="L383" s="70" t="n">
        <v>3.71345029239766</v>
      </c>
      <c r="M383" s="69" t="n">
        <v>1066004.21</v>
      </c>
      <c r="N383" s="69"/>
      <c r="O383" s="173" t="str">
        <f aca="false">CONCATENATE(E383,F383)</f>
        <v>224317148</v>
      </c>
      <c r="P383" s="164" t="n">
        <f aca="false">J383</f>
        <v>342000</v>
      </c>
      <c r="Q383" s="164" t="n">
        <f aca="false">M383</f>
        <v>1066004.21</v>
      </c>
    </row>
    <row r="384" customFormat="false" ht="15" hidden="false" customHeight="false" outlineLevel="0" collapsed="false">
      <c r="A384" s="74" t="s">
        <v>55</v>
      </c>
      <c r="B384" s="74" t="str">
        <f aca="false">VLOOKUP(A384,PROGRAMAS!A:I,5,0)</f>
        <v>TEMÁTICO</v>
      </c>
      <c r="C384" s="62" t="s">
        <v>2893</v>
      </c>
      <c r="D384" s="74" t="s">
        <v>4098</v>
      </c>
      <c r="E384" s="74" t="s">
        <v>4099</v>
      </c>
      <c r="F384" s="174" t="s">
        <v>4100</v>
      </c>
      <c r="G384" s="74" t="s">
        <v>4101</v>
      </c>
      <c r="H384" s="147" t="s">
        <v>4102</v>
      </c>
      <c r="I384" s="147" t="e">
        <f aca="false">#N/A</f>
        <v>#N/A</v>
      </c>
      <c r="J384" s="69" t="n">
        <v>227000</v>
      </c>
      <c r="K384" s="69" t="n">
        <v>297000</v>
      </c>
      <c r="L384" s="70" t="n">
        <v>0.308370044052863</v>
      </c>
      <c r="M384" s="69" t="n">
        <v>0</v>
      </c>
      <c r="N384" s="69"/>
      <c r="O384" s="173" t="str">
        <f aca="false">CONCATENATE(E384,F384)</f>
        <v>226017149</v>
      </c>
      <c r="P384" s="164" t="n">
        <f aca="false">J384</f>
        <v>227000</v>
      </c>
      <c r="Q384" s="164" t="n">
        <f aca="false">M384</f>
        <v>0</v>
      </c>
    </row>
    <row r="385" customFormat="false" ht="15" hidden="false" customHeight="false" outlineLevel="0" collapsed="false">
      <c r="A385" s="74" t="s">
        <v>55</v>
      </c>
      <c r="B385" s="74" t="str">
        <f aca="false">VLOOKUP(A385,PROGRAMAS!A:I,5,0)</f>
        <v>TEMÁTICO</v>
      </c>
      <c r="C385" s="62" t="s">
        <v>2893</v>
      </c>
      <c r="D385" s="74" t="s">
        <v>4103</v>
      </c>
      <c r="E385" s="74" t="s">
        <v>4104</v>
      </c>
      <c r="F385" s="174" t="s">
        <v>4105</v>
      </c>
      <c r="G385" s="74" t="s">
        <v>4106</v>
      </c>
      <c r="H385" s="147" t="s">
        <v>4107</v>
      </c>
      <c r="I385" s="147" t="e">
        <f aca="false">#N/A</f>
        <v>#N/A</v>
      </c>
      <c r="J385" s="69" t="n">
        <v>227000</v>
      </c>
      <c r="K385" s="69" t="n">
        <v>436000</v>
      </c>
      <c r="L385" s="70" t="n">
        <v>0.920704845814978</v>
      </c>
      <c r="M385" s="69" t="n">
        <v>341688.68</v>
      </c>
      <c r="N385" s="69"/>
      <c r="O385" s="173" t="str">
        <f aca="false">CONCATENATE(E385,F385)</f>
        <v>227117150</v>
      </c>
      <c r="P385" s="164" t="n">
        <f aca="false">J385</f>
        <v>227000</v>
      </c>
      <c r="Q385" s="164" t="n">
        <f aca="false">M385</f>
        <v>341688.68</v>
      </c>
    </row>
    <row r="386" customFormat="false" ht="15" hidden="false" customHeight="false" outlineLevel="0" collapsed="false">
      <c r="A386" s="74" t="s">
        <v>55</v>
      </c>
      <c r="B386" s="74" t="str">
        <f aca="false">VLOOKUP(A386,PROGRAMAS!A:I,5,0)</f>
        <v>TEMÁTICO</v>
      </c>
      <c r="C386" s="62" t="s">
        <v>2893</v>
      </c>
      <c r="D386" s="74" t="s">
        <v>4108</v>
      </c>
      <c r="E386" s="74" t="s">
        <v>4109</v>
      </c>
      <c r="F386" s="174" t="s">
        <v>4110</v>
      </c>
      <c r="G386" s="74" t="s">
        <v>4111</v>
      </c>
      <c r="H386" s="147" t="s">
        <v>4112</v>
      </c>
      <c r="I386" s="147" t="e">
        <f aca="false">#N/A</f>
        <v>#N/A</v>
      </c>
      <c r="J386" s="69" t="n">
        <v>227000</v>
      </c>
      <c r="K386" s="69" t="n">
        <v>687850</v>
      </c>
      <c r="L386" s="70" t="n">
        <v>2.03017621145374</v>
      </c>
      <c r="M386" s="69" t="n">
        <v>442747.54</v>
      </c>
      <c r="N386" s="69"/>
      <c r="O386" s="173" t="str">
        <f aca="false">CONCATENATE(E386,F386)</f>
        <v>227217151</v>
      </c>
      <c r="P386" s="164" t="n">
        <f aca="false">J386</f>
        <v>227000</v>
      </c>
      <c r="Q386" s="164" t="n">
        <f aca="false">M386</f>
        <v>442747.54</v>
      </c>
    </row>
    <row r="387" customFormat="false" ht="15" hidden="false" customHeight="false" outlineLevel="0" collapsed="false">
      <c r="A387" s="74" t="s">
        <v>55</v>
      </c>
      <c r="B387" s="74" t="str">
        <f aca="false">VLOOKUP(A387,PROGRAMAS!A:I,5,0)</f>
        <v>TEMÁTICO</v>
      </c>
      <c r="C387" s="62" t="s">
        <v>2893</v>
      </c>
      <c r="D387" s="74" t="s">
        <v>4113</v>
      </c>
      <c r="E387" s="74" t="s">
        <v>4114</v>
      </c>
      <c r="F387" s="174" t="s">
        <v>4115</v>
      </c>
      <c r="G387" s="74" t="s">
        <v>4116</v>
      </c>
      <c r="H387" s="147" t="s">
        <v>4039</v>
      </c>
      <c r="I387" s="147" t="e">
        <f aca="false">#N/A</f>
        <v>#N/A</v>
      </c>
      <c r="J387" s="69" t="n">
        <v>342000</v>
      </c>
      <c r="K387" s="69" t="n">
        <v>1508500</v>
      </c>
      <c r="L387" s="70" t="n">
        <v>3.41081871345029</v>
      </c>
      <c r="M387" s="69" t="n">
        <v>955519.07</v>
      </c>
      <c r="N387" s="69"/>
      <c r="O387" s="173" t="str">
        <f aca="false">CONCATENATE(E387,F387)</f>
        <v>227817152</v>
      </c>
      <c r="P387" s="164" t="n">
        <f aca="false">J387</f>
        <v>342000</v>
      </c>
      <c r="Q387" s="164" t="n">
        <f aca="false">M387</f>
        <v>955519.07</v>
      </c>
    </row>
    <row r="388" customFormat="false" ht="15" hidden="false" customHeight="false" outlineLevel="0" collapsed="false">
      <c r="A388" s="74" t="s">
        <v>94</v>
      </c>
      <c r="B388" s="74" t="str">
        <f aca="false">VLOOKUP(A388,PROGRAMAS!A:I,5,0)</f>
        <v>GESTÃO</v>
      </c>
      <c r="C388" s="62" t="s">
        <v>2997</v>
      </c>
      <c r="D388" s="74" t="s">
        <v>255</v>
      </c>
      <c r="E388" s="74" t="s">
        <v>260</v>
      </c>
      <c r="F388" s="174" t="s">
        <v>3380</v>
      </c>
      <c r="G388" s="74" t="s">
        <v>1493</v>
      </c>
      <c r="H388" s="147" t="s">
        <v>1516</v>
      </c>
      <c r="I388" s="147" t="s">
        <v>3087</v>
      </c>
      <c r="J388" s="69" t="n">
        <v>2042656</v>
      </c>
      <c r="K388" s="69" t="n">
        <v>1989656</v>
      </c>
      <c r="L388" s="70" t="n">
        <v>-0.0259466106872621</v>
      </c>
      <c r="M388" s="69" t="n">
        <v>768605.48</v>
      </c>
      <c r="N388" s="69"/>
      <c r="O388" s="173" t="str">
        <f aca="false">CONCATENATE(E388,F388)</f>
        <v>200019101</v>
      </c>
      <c r="P388" s="164" t="n">
        <f aca="false">J388</f>
        <v>2042656</v>
      </c>
      <c r="Q388" s="164" t="n">
        <f aca="false">M388</f>
        <v>768605.48</v>
      </c>
    </row>
    <row r="389" customFormat="false" ht="15" hidden="false" customHeight="false" outlineLevel="0" collapsed="false">
      <c r="A389" s="74" t="s">
        <v>94</v>
      </c>
      <c r="B389" s="74" t="str">
        <f aca="false">VLOOKUP(A389,PROGRAMAS!A:I,5,0)</f>
        <v>GESTÃO</v>
      </c>
      <c r="C389" s="62" t="s">
        <v>2997</v>
      </c>
      <c r="D389" s="74" t="s">
        <v>160</v>
      </c>
      <c r="E389" s="74" t="s">
        <v>3818</v>
      </c>
      <c r="F389" s="174" t="s">
        <v>3380</v>
      </c>
      <c r="G389" s="74" t="s">
        <v>1493</v>
      </c>
      <c r="H389" s="147" t="s">
        <v>1516</v>
      </c>
      <c r="I389" s="147" t="s">
        <v>3087</v>
      </c>
      <c r="J389" s="69" t="n">
        <v>7074537</v>
      </c>
      <c r="K389" s="69" t="n">
        <v>7074537</v>
      </c>
      <c r="L389" s="70" t="n">
        <v>0</v>
      </c>
      <c r="M389" s="69" t="n">
        <v>3745070.14</v>
      </c>
      <c r="N389" s="69"/>
      <c r="O389" s="173" t="str">
        <f aca="false">CONCATENATE(E389,F389)</f>
        <v>250019101</v>
      </c>
      <c r="P389" s="164" t="n">
        <f aca="false">J389</f>
        <v>7074537</v>
      </c>
      <c r="Q389" s="164" t="n">
        <f aca="false">M389</f>
        <v>3745070.14</v>
      </c>
    </row>
    <row r="390" customFormat="false" ht="15" hidden="false" customHeight="false" outlineLevel="0" collapsed="false">
      <c r="A390" s="74" t="s">
        <v>51</v>
      </c>
      <c r="B390" s="74" t="str">
        <f aca="false">VLOOKUP(A390,PROGRAMAS!A:I,5,0)</f>
        <v>TEMÁTICO</v>
      </c>
      <c r="C390" s="62" t="s">
        <v>2886</v>
      </c>
      <c r="D390" s="74" t="s">
        <v>1505</v>
      </c>
      <c r="E390" s="74" t="s">
        <v>1508</v>
      </c>
      <c r="F390" s="174" t="s">
        <v>3380</v>
      </c>
      <c r="G390" s="74" t="s">
        <v>1493</v>
      </c>
      <c r="H390" s="147" t="s">
        <v>1506</v>
      </c>
      <c r="I390" s="147" t="s">
        <v>3223</v>
      </c>
      <c r="J390" s="69" t="n">
        <v>3650000</v>
      </c>
      <c r="K390" s="69" t="n">
        <v>3630000</v>
      </c>
      <c r="L390" s="70" t="n">
        <v>-0.00547945205479452</v>
      </c>
      <c r="M390" s="69" t="n">
        <v>114574.89</v>
      </c>
      <c r="N390" s="69"/>
      <c r="O390" s="173" t="str">
        <f aca="false">CONCATENATE(E390,F390)</f>
        <v>200119101</v>
      </c>
      <c r="P390" s="164" t="n">
        <f aca="false">J390</f>
        <v>3650000</v>
      </c>
      <c r="Q390" s="164" t="n">
        <f aca="false">M390</f>
        <v>114574.89</v>
      </c>
    </row>
    <row r="391" customFormat="false" ht="15" hidden="false" customHeight="false" outlineLevel="0" collapsed="false">
      <c r="A391" s="74" t="s">
        <v>51</v>
      </c>
      <c r="B391" s="74" t="str">
        <f aca="false">VLOOKUP(A391,PROGRAMAS!A:I,5,0)</f>
        <v>TEMÁTICO</v>
      </c>
      <c r="C391" s="62" t="s">
        <v>2886</v>
      </c>
      <c r="D391" s="74" t="s">
        <v>1511</v>
      </c>
      <c r="E391" s="74" t="s">
        <v>1514</v>
      </c>
      <c r="F391" s="174" t="s">
        <v>3380</v>
      </c>
      <c r="G391" s="74" t="s">
        <v>1493</v>
      </c>
      <c r="H391" s="147" t="s">
        <v>1512</v>
      </c>
      <c r="I391" s="147" t="s">
        <v>3217</v>
      </c>
      <c r="J391" s="69" t="n">
        <v>11336801</v>
      </c>
      <c r="K391" s="69" t="n">
        <v>6094731</v>
      </c>
      <c r="L391" s="70" t="n">
        <v>-0.462394109237694</v>
      </c>
      <c r="M391" s="69" t="n">
        <v>15367.75</v>
      </c>
      <c r="N391" s="69"/>
      <c r="O391" s="173" t="str">
        <f aca="false">CONCATENATE(E391,F391)</f>
        <v>233319101</v>
      </c>
      <c r="P391" s="164" t="n">
        <f aca="false">J391</f>
        <v>11336801</v>
      </c>
      <c r="Q391" s="164" t="n">
        <f aca="false">M391</f>
        <v>15367.75</v>
      </c>
    </row>
    <row r="392" customFormat="false" ht="15" hidden="false" customHeight="false" outlineLevel="0" collapsed="false">
      <c r="A392" s="74" t="s">
        <v>51</v>
      </c>
      <c r="B392" s="74" t="str">
        <f aca="false">VLOOKUP(A392,PROGRAMAS!A:I,5,0)</f>
        <v>TEMÁTICO</v>
      </c>
      <c r="C392" s="62" t="s">
        <v>2886</v>
      </c>
      <c r="D392" s="74" t="s">
        <v>1500</v>
      </c>
      <c r="E392" s="74" t="s">
        <v>1503</v>
      </c>
      <c r="F392" s="174" t="s">
        <v>3380</v>
      </c>
      <c r="G392" s="74" t="s">
        <v>1493</v>
      </c>
      <c r="H392" s="147" t="s">
        <v>1501</v>
      </c>
      <c r="I392" s="147" t="s">
        <v>3221</v>
      </c>
      <c r="J392" s="69" t="n">
        <v>1135600</v>
      </c>
      <c r="K392" s="69" t="n">
        <v>905600</v>
      </c>
      <c r="L392" s="70" t="n">
        <v>-0.202536104262064</v>
      </c>
      <c r="M392" s="69" t="n">
        <v>14536.9</v>
      </c>
      <c r="N392" s="69"/>
      <c r="O392" s="173" t="str">
        <f aca="false">CONCATENATE(E392,F392)</f>
        <v>234219101</v>
      </c>
      <c r="P392" s="164" t="n">
        <f aca="false">J392</f>
        <v>1135600</v>
      </c>
      <c r="Q392" s="164" t="n">
        <f aca="false">M392</f>
        <v>14536.9</v>
      </c>
    </row>
    <row r="393" customFormat="false" ht="15" hidden="false" customHeight="false" outlineLevel="0" collapsed="false">
      <c r="A393" s="74" t="s">
        <v>51</v>
      </c>
      <c r="B393" s="74" t="str">
        <f aca="false">VLOOKUP(A393,PROGRAMAS!A:I,5,0)</f>
        <v>TEMÁTICO</v>
      </c>
      <c r="C393" s="62" t="s">
        <v>2886</v>
      </c>
      <c r="D393" s="74" t="s">
        <v>1496</v>
      </c>
      <c r="E393" s="74" t="s">
        <v>1498</v>
      </c>
      <c r="F393" s="174" t="s">
        <v>3380</v>
      </c>
      <c r="G393" s="74" t="s">
        <v>1493</v>
      </c>
      <c r="H393" s="147" t="s">
        <v>1494</v>
      </c>
      <c r="I393" s="147" t="s">
        <v>3219</v>
      </c>
      <c r="J393" s="69" t="n">
        <v>1900000</v>
      </c>
      <c r="K393" s="69" t="n">
        <v>1590810</v>
      </c>
      <c r="L393" s="70" t="n">
        <v>-0.162731578947368</v>
      </c>
      <c r="M393" s="69" t="n">
        <v>132000</v>
      </c>
      <c r="N393" s="69"/>
      <c r="O393" s="173" t="str">
        <f aca="false">CONCATENATE(E393,F393)</f>
        <v>238819101</v>
      </c>
      <c r="P393" s="164" t="n">
        <f aca="false">J393</f>
        <v>1900000</v>
      </c>
      <c r="Q393" s="164" t="n">
        <f aca="false">M393</f>
        <v>132000</v>
      </c>
    </row>
    <row r="394" customFormat="false" ht="15" hidden="false" customHeight="false" outlineLevel="0" collapsed="false">
      <c r="A394" s="74" t="s">
        <v>51</v>
      </c>
      <c r="B394" s="74" t="str">
        <f aca="false">VLOOKUP(A394,PROGRAMAS!A:I,5,0)</f>
        <v>TEMÁTICO</v>
      </c>
      <c r="C394" s="62" t="s">
        <v>2886</v>
      </c>
      <c r="D394" s="74" t="s">
        <v>4117</v>
      </c>
      <c r="E394" s="74" t="s">
        <v>4118</v>
      </c>
      <c r="F394" s="174" t="s">
        <v>3380</v>
      </c>
      <c r="G394" s="74" t="s">
        <v>1493</v>
      </c>
      <c r="H394" s="147" t="s">
        <v>1494</v>
      </c>
      <c r="I394" s="147" t="s">
        <v>3219</v>
      </c>
      <c r="J394" s="69" t="n">
        <v>460000</v>
      </c>
      <c r="K394" s="69" t="n">
        <v>435000</v>
      </c>
      <c r="L394" s="70" t="n">
        <v>-0.0543478260869565</v>
      </c>
      <c r="M394" s="69" t="n">
        <v>13312.4</v>
      </c>
      <c r="N394" s="69"/>
      <c r="O394" s="173" t="str">
        <f aca="false">CONCATENATE(E394,F394)</f>
        <v>238919101</v>
      </c>
      <c r="P394" s="164" t="n">
        <f aca="false">J394</f>
        <v>460000</v>
      </c>
      <c r="Q394" s="164" t="n">
        <f aca="false">M394</f>
        <v>13312.4</v>
      </c>
    </row>
    <row r="395" customFormat="false" ht="15" hidden="false" customHeight="false" outlineLevel="0" collapsed="false">
      <c r="A395" s="74" t="s">
        <v>94</v>
      </c>
      <c r="B395" s="74" t="str">
        <f aca="false">VLOOKUP(A395,PROGRAMAS!A:I,5,0)</f>
        <v>GESTÃO</v>
      </c>
      <c r="C395" s="62" t="s">
        <v>2997</v>
      </c>
      <c r="D395" s="74" t="s">
        <v>255</v>
      </c>
      <c r="E395" s="74" t="s">
        <v>260</v>
      </c>
      <c r="F395" s="174" t="s">
        <v>3386</v>
      </c>
      <c r="G395" s="74" t="s">
        <v>1518</v>
      </c>
      <c r="H395" s="147" t="s">
        <v>1535</v>
      </c>
      <c r="I395" s="147" t="s">
        <v>3089</v>
      </c>
      <c r="J395" s="69" t="n">
        <v>1340825</v>
      </c>
      <c r="K395" s="69" t="n">
        <v>1323825</v>
      </c>
      <c r="L395" s="70" t="n">
        <v>-0.0126787612104488</v>
      </c>
      <c r="M395" s="69" t="n">
        <v>193413.97</v>
      </c>
      <c r="N395" s="69"/>
      <c r="O395" s="173" t="str">
        <f aca="false">CONCATENATE(E395,F395)</f>
        <v>200019201</v>
      </c>
      <c r="P395" s="164" t="n">
        <f aca="false">J395</f>
        <v>1340825</v>
      </c>
      <c r="Q395" s="164" t="n">
        <f aca="false">M395</f>
        <v>193413.97</v>
      </c>
    </row>
    <row r="396" customFormat="false" ht="15" hidden="false" customHeight="false" outlineLevel="0" collapsed="false">
      <c r="A396" s="74" t="s">
        <v>94</v>
      </c>
      <c r="B396" s="74" t="str">
        <f aca="false">VLOOKUP(A396,PROGRAMAS!A:I,5,0)</f>
        <v>GESTÃO</v>
      </c>
      <c r="C396" s="62" t="s">
        <v>2997</v>
      </c>
      <c r="D396" s="74" t="s">
        <v>160</v>
      </c>
      <c r="E396" s="74" t="s">
        <v>3818</v>
      </c>
      <c r="F396" s="174" t="s">
        <v>3386</v>
      </c>
      <c r="G396" s="74" t="s">
        <v>1518</v>
      </c>
      <c r="H396" s="147" t="s">
        <v>1535</v>
      </c>
      <c r="I396" s="147" t="s">
        <v>3089</v>
      </c>
      <c r="J396" s="69" t="n">
        <v>5720311</v>
      </c>
      <c r="K396" s="69" t="n">
        <v>5720311</v>
      </c>
      <c r="L396" s="70" t="n">
        <v>0</v>
      </c>
      <c r="M396" s="69" t="n">
        <v>3488122.04</v>
      </c>
      <c r="N396" s="69"/>
      <c r="O396" s="173" t="str">
        <f aca="false">CONCATENATE(E396,F396)</f>
        <v>250019201</v>
      </c>
      <c r="P396" s="164" t="n">
        <f aca="false">J396</f>
        <v>5720311</v>
      </c>
      <c r="Q396" s="164" t="n">
        <f aca="false">M396</f>
        <v>3488122.04</v>
      </c>
    </row>
    <row r="397" customFormat="false" ht="15" hidden="false" customHeight="false" outlineLevel="0" collapsed="false">
      <c r="A397" s="74" t="s">
        <v>51</v>
      </c>
      <c r="B397" s="74" t="str">
        <f aca="false">VLOOKUP(A397,PROGRAMAS!A:I,5,0)</f>
        <v>TEMÁTICO</v>
      </c>
      <c r="C397" s="62" t="s">
        <v>2886</v>
      </c>
      <c r="D397" s="74" t="s">
        <v>1517</v>
      </c>
      <c r="E397" s="74" t="s">
        <v>1521</v>
      </c>
      <c r="F397" s="174" t="s">
        <v>3386</v>
      </c>
      <c r="G397" s="74" t="s">
        <v>1518</v>
      </c>
      <c r="H397" s="147" t="s">
        <v>1519</v>
      </c>
      <c r="I397" s="147" t="s">
        <v>3225</v>
      </c>
      <c r="J397" s="69" t="n">
        <v>450000</v>
      </c>
      <c r="K397" s="69" t="n">
        <v>645000</v>
      </c>
      <c r="L397" s="70" t="n">
        <v>0.433333333333333</v>
      </c>
      <c r="M397" s="69" t="n">
        <v>123469.5</v>
      </c>
      <c r="N397" s="69"/>
      <c r="O397" s="173" t="str">
        <f aca="false">CONCATENATE(E397,F397)</f>
        <v>102019201</v>
      </c>
      <c r="P397" s="164" t="n">
        <f aca="false">J397</f>
        <v>450000</v>
      </c>
      <c r="Q397" s="164" t="n">
        <f aca="false">M397</f>
        <v>123469.5</v>
      </c>
    </row>
    <row r="398" customFormat="false" ht="15" hidden="false" customHeight="false" outlineLevel="0" collapsed="false">
      <c r="A398" s="74" t="s">
        <v>51</v>
      </c>
      <c r="B398" s="74" t="str">
        <f aca="false">VLOOKUP(A398,PROGRAMAS!A:I,5,0)</f>
        <v>TEMÁTICO</v>
      </c>
      <c r="C398" s="62" t="s">
        <v>2886</v>
      </c>
      <c r="D398" s="74" t="s">
        <v>1523</v>
      </c>
      <c r="E398" s="74" t="s">
        <v>1525</v>
      </c>
      <c r="F398" s="174" t="s">
        <v>3386</v>
      </c>
      <c r="G398" s="74" t="s">
        <v>1518</v>
      </c>
      <c r="H398" s="147" t="s">
        <v>1523</v>
      </c>
      <c r="I398" s="147" t="s">
        <v>3227</v>
      </c>
      <c r="J398" s="69" t="n">
        <v>439113</v>
      </c>
      <c r="K398" s="69" t="n">
        <v>427303</v>
      </c>
      <c r="L398" s="70" t="n">
        <v>-0.0268951272223778</v>
      </c>
      <c r="M398" s="69" t="n">
        <v>6537.16</v>
      </c>
      <c r="N398" s="69"/>
      <c r="O398" s="173" t="str">
        <f aca="false">CONCATENATE(E398,F398)</f>
        <v>202619201</v>
      </c>
      <c r="P398" s="164" t="n">
        <f aca="false">J398</f>
        <v>439113</v>
      </c>
      <c r="Q398" s="164" t="n">
        <f aca="false">M398</f>
        <v>6537.16</v>
      </c>
    </row>
    <row r="399" customFormat="false" ht="15" hidden="false" customHeight="false" outlineLevel="0" collapsed="false">
      <c r="A399" s="74" t="s">
        <v>51</v>
      </c>
      <c r="B399" s="74" t="str">
        <f aca="false">VLOOKUP(A399,PROGRAMAS!A:I,5,0)</f>
        <v>TEMÁTICO</v>
      </c>
      <c r="C399" s="62" t="s">
        <v>2886</v>
      </c>
      <c r="D399" s="74" t="s">
        <v>1527</v>
      </c>
      <c r="E399" s="74" t="s">
        <v>1530</v>
      </c>
      <c r="F399" s="174" t="s">
        <v>3386</v>
      </c>
      <c r="G399" s="74" t="s">
        <v>1518</v>
      </c>
      <c r="H399" s="147" t="s">
        <v>1528</v>
      </c>
      <c r="I399" s="147" t="s">
        <v>3229</v>
      </c>
      <c r="J399" s="69" t="n">
        <v>454961</v>
      </c>
      <c r="K399" s="69" t="n">
        <v>430961</v>
      </c>
      <c r="L399" s="70" t="n">
        <v>-0.0527517743279094</v>
      </c>
      <c r="M399" s="69" t="n">
        <v>3795</v>
      </c>
      <c r="N399" s="69"/>
      <c r="O399" s="173" t="str">
        <f aca="false">CONCATENATE(E399,F399)</f>
        <v>216019201</v>
      </c>
      <c r="P399" s="164" t="n">
        <f aca="false">J399</f>
        <v>454961</v>
      </c>
      <c r="Q399" s="164" t="n">
        <f aca="false">M399</f>
        <v>3795</v>
      </c>
    </row>
    <row r="400" customFormat="false" ht="15" hidden="false" customHeight="false" outlineLevel="0" collapsed="false">
      <c r="A400" s="74" t="s">
        <v>94</v>
      </c>
      <c r="B400" s="74" t="str">
        <f aca="false">VLOOKUP(A400,PROGRAMAS!A:I,5,0)</f>
        <v>GESTÃO</v>
      </c>
      <c r="C400" s="62" t="s">
        <v>2997</v>
      </c>
      <c r="D400" s="74" t="s">
        <v>255</v>
      </c>
      <c r="E400" s="74" t="s">
        <v>260</v>
      </c>
      <c r="F400" s="174" t="s">
        <v>3391</v>
      </c>
      <c r="G400" s="74" t="s">
        <v>1537</v>
      </c>
      <c r="H400" s="147" t="s">
        <v>1593</v>
      </c>
      <c r="I400" s="147" t="s">
        <v>3091</v>
      </c>
      <c r="J400" s="69" t="n">
        <v>10615420</v>
      </c>
      <c r="K400" s="69" t="n">
        <v>10508420</v>
      </c>
      <c r="L400" s="70" t="n">
        <v>-0.0100796765460057</v>
      </c>
      <c r="M400" s="69" t="n">
        <v>4055858.77</v>
      </c>
      <c r="N400" s="69"/>
      <c r="O400" s="173" t="str">
        <f aca="false">CONCATENATE(E400,F400)</f>
        <v>200020101</v>
      </c>
      <c r="P400" s="164" t="n">
        <f aca="false">J400</f>
        <v>10615420</v>
      </c>
      <c r="Q400" s="164" t="n">
        <f aca="false">M400</f>
        <v>4055858.77</v>
      </c>
    </row>
    <row r="401" customFormat="false" ht="15" hidden="false" customHeight="false" outlineLevel="0" collapsed="false">
      <c r="A401" s="74" t="s">
        <v>94</v>
      </c>
      <c r="B401" s="74" t="str">
        <f aca="false">VLOOKUP(A401,PROGRAMAS!A:I,5,0)</f>
        <v>GESTÃO</v>
      </c>
      <c r="C401" s="62" t="s">
        <v>2997</v>
      </c>
      <c r="D401" s="74" t="s">
        <v>255</v>
      </c>
      <c r="E401" s="74" t="s">
        <v>260</v>
      </c>
      <c r="F401" s="174" t="s">
        <v>3391</v>
      </c>
      <c r="G401" s="74" t="s">
        <v>1537</v>
      </c>
      <c r="H401" s="147" t="s">
        <v>1593</v>
      </c>
      <c r="I401" s="147" t="s">
        <v>3091</v>
      </c>
      <c r="J401" s="69" t="n">
        <v>0</v>
      </c>
      <c r="K401" s="69" t="n">
        <v>100000</v>
      </c>
      <c r="L401" s="70" t="n">
        <v>0</v>
      </c>
      <c r="M401" s="69" t="n">
        <v>0</v>
      </c>
      <c r="N401" s="69"/>
      <c r="O401" s="173" t="str">
        <f aca="false">CONCATENATE(E401,F401)</f>
        <v>200020101</v>
      </c>
      <c r="P401" s="164" t="n">
        <f aca="false">J401</f>
        <v>0</v>
      </c>
      <c r="Q401" s="164" t="n">
        <f aca="false">M401</f>
        <v>0</v>
      </c>
    </row>
    <row r="402" customFormat="false" ht="15" hidden="false" customHeight="false" outlineLevel="0" collapsed="false">
      <c r="A402" s="74" t="s">
        <v>94</v>
      </c>
      <c r="B402" s="74" t="str">
        <f aca="false">VLOOKUP(A402,PROGRAMAS!A:I,5,0)</f>
        <v>GESTÃO</v>
      </c>
      <c r="C402" s="62" t="s">
        <v>2997</v>
      </c>
      <c r="D402" s="74" t="s">
        <v>160</v>
      </c>
      <c r="E402" s="74" t="s">
        <v>3818</v>
      </c>
      <c r="F402" s="174" t="s">
        <v>3391</v>
      </c>
      <c r="G402" s="74" t="s">
        <v>1537</v>
      </c>
      <c r="H402" s="147" t="s">
        <v>1593</v>
      </c>
      <c r="I402" s="147" t="s">
        <v>3091</v>
      </c>
      <c r="J402" s="69" t="n">
        <v>2899808</v>
      </c>
      <c r="K402" s="69" t="n">
        <v>3164808</v>
      </c>
      <c r="L402" s="70" t="n">
        <v>0.0913853606859489</v>
      </c>
      <c r="M402" s="69" t="n">
        <v>2060522.56</v>
      </c>
      <c r="N402" s="69"/>
      <c r="O402" s="173" t="str">
        <f aca="false">CONCATENATE(E402,F402)</f>
        <v>250020101</v>
      </c>
      <c r="P402" s="164" t="n">
        <f aca="false">J402</f>
        <v>2899808</v>
      </c>
      <c r="Q402" s="164" t="n">
        <f aca="false">M402</f>
        <v>2060522.56</v>
      </c>
    </row>
    <row r="403" customFormat="false" ht="15" hidden="false" customHeight="false" outlineLevel="0" collapsed="false">
      <c r="A403" s="74" t="s">
        <v>68</v>
      </c>
      <c r="B403" s="74" t="str">
        <f aca="false">VLOOKUP(A403,PROGRAMAS!A:I,5,0)</f>
        <v>TEMÁTICO</v>
      </c>
      <c r="C403" s="62" t="s">
        <v>2934</v>
      </c>
      <c r="D403" s="74" t="s">
        <v>4119</v>
      </c>
      <c r="E403" s="74" t="s">
        <v>4120</v>
      </c>
      <c r="F403" s="174" t="s">
        <v>3391</v>
      </c>
      <c r="G403" s="74" t="s">
        <v>1537</v>
      </c>
      <c r="H403" s="147" t="s">
        <v>1538</v>
      </c>
      <c r="I403" s="147" t="s">
        <v>3395</v>
      </c>
      <c r="J403" s="69" t="n">
        <v>80000</v>
      </c>
      <c r="K403" s="69" t="n">
        <v>2000</v>
      </c>
      <c r="L403" s="70" t="n">
        <v>-0.975</v>
      </c>
      <c r="M403" s="69" t="n">
        <v>0</v>
      </c>
      <c r="N403" s="69"/>
      <c r="O403" s="173" t="str">
        <f aca="false">CONCATENATE(E403,F403)</f>
        <v>125820101</v>
      </c>
      <c r="P403" s="164" t="n">
        <f aca="false">J403</f>
        <v>80000</v>
      </c>
      <c r="Q403" s="164" t="n">
        <f aca="false">M403</f>
        <v>0</v>
      </c>
    </row>
    <row r="404" customFormat="false" ht="15" hidden="false" customHeight="false" outlineLevel="0" collapsed="false">
      <c r="A404" s="74" t="s">
        <v>68</v>
      </c>
      <c r="B404" s="74" t="str">
        <f aca="false">VLOOKUP(A404,PROGRAMAS!A:I,5,0)</f>
        <v>TEMÁTICO</v>
      </c>
      <c r="C404" s="62" t="s">
        <v>2934</v>
      </c>
      <c r="D404" s="74" t="s">
        <v>1541</v>
      </c>
      <c r="E404" s="74" t="s">
        <v>1544</v>
      </c>
      <c r="F404" s="174" t="s">
        <v>3391</v>
      </c>
      <c r="G404" s="74" t="s">
        <v>1537</v>
      </c>
      <c r="H404" s="147" t="s">
        <v>1542</v>
      </c>
      <c r="I404" s="147" t="s">
        <v>3399</v>
      </c>
      <c r="J404" s="69" t="n">
        <v>60000</v>
      </c>
      <c r="K404" s="69" t="n">
        <v>13000</v>
      </c>
      <c r="L404" s="70" t="n">
        <v>-0.783333333333333</v>
      </c>
      <c r="M404" s="69" t="n">
        <v>0</v>
      </c>
      <c r="N404" s="69"/>
      <c r="O404" s="173" t="str">
        <f aca="false">CONCATENATE(E404,F404)</f>
        <v>126320101</v>
      </c>
      <c r="P404" s="164" t="n">
        <f aca="false">J404</f>
        <v>60000</v>
      </c>
      <c r="Q404" s="164" t="n">
        <f aca="false">M404</f>
        <v>0</v>
      </c>
    </row>
    <row r="405" customFormat="false" ht="15" hidden="false" customHeight="false" outlineLevel="0" collapsed="false">
      <c r="A405" s="74" t="s">
        <v>68</v>
      </c>
      <c r="B405" s="74" t="str">
        <f aca="false">VLOOKUP(A405,PROGRAMAS!A:I,5,0)</f>
        <v>TEMÁTICO</v>
      </c>
      <c r="C405" s="62" t="s">
        <v>2934</v>
      </c>
      <c r="D405" s="74" t="s">
        <v>1553</v>
      </c>
      <c r="E405" s="74" t="s">
        <v>1556</v>
      </c>
      <c r="F405" s="174" t="s">
        <v>3391</v>
      </c>
      <c r="G405" s="74" t="s">
        <v>1537</v>
      </c>
      <c r="H405" s="147" t="s">
        <v>1554</v>
      </c>
      <c r="I405" s="147" t="s">
        <v>3401</v>
      </c>
      <c r="J405" s="69" t="n">
        <v>70000</v>
      </c>
      <c r="K405" s="69" t="n">
        <v>85000</v>
      </c>
      <c r="L405" s="70" t="n">
        <v>0.214285714285714</v>
      </c>
      <c r="M405" s="69" t="n">
        <v>0</v>
      </c>
      <c r="N405" s="69"/>
      <c r="O405" s="173" t="str">
        <f aca="false">CONCATENATE(E405,F405)</f>
        <v>122820101</v>
      </c>
      <c r="P405" s="164" t="n">
        <f aca="false">J405</f>
        <v>70000</v>
      </c>
      <c r="Q405" s="164" t="n">
        <f aca="false">M405</f>
        <v>0</v>
      </c>
    </row>
    <row r="406" customFormat="false" ht="15" hidden="false" customHeight="false" outlineLevel="0" collapsed="false">
      <c r="A406" s="74" t="s">
        <v>68</v>
      </c>
      <c r="B406" s="74" t="str">
        <f aca="false">VLOOKUP(A406,PROGRAMAS!A:I,5,0)</f>
        <v>TEMÁTICO</v>
      </c>
      <c r="C406" s="62" t="s">
        <v>2934</v>
      </c>
      <c r="D406" s="74" t="s">
        <v>1550</v>
      </c>
      <c r="E406" s="74" t="s">
        <v>1552</v>
      </c>
      <c r="F406" s="174" t="s">
        <v>3391</v>
      </c>
      <c r="G406" s="74" t="s">
        <v>1537</v>
      </c>
      <c r="H406" s="147" t="s">
        <v>1550</v>
      </c>
      <c r="I406" s="147" t="s">
        <v>3403</v>
      </c>
      <c r="J406" s="69" t="n">
        <v>100000</v>
      </c>
      <c r="K406" s="69" t="n">
        <v>20000</v>
      </c>
      <c r="L406" s="70" t="n">
        <v>-0.8</v>
      </c>
      <c r="M406" s="69" t="n">
        <v>0</v>
      </c>
      <c r="N406" s="69"/>
      <c r="O406" s="173" t="str">
        <f aca="false">CONCATENATE(E406,F406)</f>
        <v>126520101</v>
      </c>
      <c r="P406" s="164" t="n">
        <f aca="false">J406</f>
        <v>100000</v>
      </c>
      <c r="Q406" s="164" t="n">
        <f aca="false">M406</f>
        <v>0</v>
      </c>
    </row>
    <row r="407" customFormat="false" ht="15" hidden="false" customHeight="false" outlineLevel="0" collapsed="false">
      <c r="A407" s="74" t="s">
        <v>68</v>
      </c>
      <c r="B407" s="74" t="str">
        <f aca="false">VLOOKUP(A407,PROGRAMAS!A:I,5,0)</f>
        <v>TEMÁTICO</v>
      </c>
      <c r="C407" s="62" t="s">
        <v>2934</v>
      </c>
      <c r="D407" s="74" t="s">
        <v>4121</v>
      </c>
      <c r="E407" s="74" t="s">
        <v>4122</v>
      </c>
      <c r="F407" s="174" t="s">
        <v>3391</v>
      </c>
      <c r="G407" s="74" t="s">
        <v>1537</v>
      </c>
      <c r="H407" s="147" t="s">
        <v>1546</v>
      </c>
      <c r="I407" s="147" t="s">
        <v>3397</v>
      </c>
      <c r="J407" s="69" t="n">
        <v>70000</v>
      </c>
      <c r="K407" s="69" t="n">
        <v>0</v>
      </c>
      <c r="L407" s="70" t="n">
        <v>-1</v>
      </c>
      <c r="M407" s="69" t="n">
        <v>0</v>
      </c>
      <c r="N407" s="69"/>
      <c r="O407" s="173" t="str">
        <f aca="false">CONCATENATE(E407,F407)</f>
        <v>122120101</v>
      </c>
      <c r="P407" s="164" t="n">
        <f aca="false">J407</f>
        <v>70000</v>
      </c>
      <c r="Q407" s="164" t="n">
        <f aca="false">M407</f>
        <v>0</v>
      </c>
    </row>
    <row r="408" customFormat="false" ht="15" hidden="false" customHeight="false" outlineLevel="0" collapsed="false">
      <c r="A408" s="74" t="s">
        <v>80</v>
      </c>
      <c r="B408" s="74" t="str">
        <f aca="false">VLOOKUP(A408,PROGRAMAS!A:I,5,0)</f>
        <v>TEMÁTICO</v>
      </c>
      <c r="C408" s="62" t="s">
        <v>2970</v>
      </c>
      <c r="D408" s="74" t="s">
        <v>1560</v>
      </c>
      <c r="E408" s="74" t="s">
        <v>1563</v>
      </c>
      <c r="F408" s="174" t="s">
        <v>3391</v>
      </c>
      <c r="G408" s="74" t="s">
        <v>1537</v>
      </c>
      <c r="H408" s="147" t="s">
        <v>1568</v>
      </c>
      <c r="I408" s="147" t="s">
        <v>3407</v>
      </c>
      <c r="J408" s="69" t="n">
        <v>3333107</v>
      </c>
      <c r="K408" s="69" t="n">
        <v>2654107</v>
      </c>
      <c r="L408" s="70" t="n">
        <v>-0.203713832169204</v>
      </c>
      <c r="M408" s="69" t="n">
        <v>67745</v>
      </c>
      <c r="N408" s="69"/>
      <c r="O408" s="173" t="str">
        <f aca="false">CONCATENATE(E408,F408)</f>
        <v>110820101</v>
      </c>
      <c r="P408" s="164" t="n">
        <f aca="false">J408</f>
        <v>3333107</v>
      </c>
      <c r="Q408" s="164" t="n">
        <f aca="false">M408</f>
        <v>67745</v>
      </c>
    </row>
    <row r="409" customFormat="false" ht="15" hidden="false" customHeight="false" outlineLevel="0" collapsed="false">
      <c r="A409" s="74" t="s">
        <v>80</v>
      </c>
      <c r="B409" s="74" t="str">
        <f aca="false">VLOOKUP(A409,PROGRAMAS!A:I,5,0)</f>
        <v>TEMÁTICO</v>
      </c>
      <c r="C409" s="62" t="s">
        <v>2970</v>
      </c>
      <c r="D409" s="74" t="s">
        <v>1572</v>
      </c>
      <c r="E409" s="74" t="s">
        <v>1575</v>
      </c>
      <c r="F409" s="174" t="s">
        <v>3391</v>
      </c>
      <c r="G409" s="74" t="s">
        <v>1537</v>
      </c>
      <c r="H409" s="147" t="s">
        <v>1573</v>
      </c>
      <c r="I409" s="147" t="s">
        <v>3411</v>
      </c>
      <c r="J409" s="69" t="n">
        <v>145000</v>
      </c>
      <c r="K409" s="69" t="n">
        <v>1640000</v>
      </c>
      <c r="L409" s="70" t="n">
        <v>10.3103448275862</v>
      </c>
      <c r="M409" s="69" t="n">
        <v>50000</v>
      </c>
      <c r="N409" s="69"/>
      <c r="O409" s="173" t="str">
        <f aca="false">CONCATENATE(E409,F409)</f>
        <v>226720101</v>
      </c>
      <c r="P409" s="164" t="n">
        <f aca="false">J409</f>
        <v>145000</v>
      </c>
      <c r="Q409" s="164" t="n">
        <f aca="false">M409</f>
        <v>50000</v>
      </c>
    </row>
    <row r="410" customFormat="false" ht="15" hidden="false" customHeight="false" outlineLevel="0" collapsed="false">
      <c r="A410" s="74" t="s">
        <v>80</v>
      </c>
      <c r="B410" s="74" t="str">
        <f aca="false">VLOOKUP(A410,PROGRAMAS!A:I,5,0)</f>
        <v>TEMÁTICO</v>
      </c>
      <c r="C410" s="62" t="s">
        <v>2970</v>
      </c>
      <c r="D410" s="74" t="s">
        <v>1578</v>
      </c>
      <c r="E410" s="74" t="s">
        <v>1581</v>
      </c>
      <c r="F410" s="174" t="s">
        <v>3391</v>
      </c>
      <c r="G410" s="74" t="s">
        <v>1537</v>
      </c>
      <c r="H410" s="147" t="s">
        <v>1579</v>
      </c>
      <c r="I410" s="147" t="s">
        <v>3413</v>
      </c>
      <c r="J410" s="69" t="n">
        <v>1085675</v>
      </c>
      <c r="K410" s="69" t="n">
        <v>578675</v>
      </c>
      <c r="L410" s="70" t="n">
        <v>-0.466990581896055</v>
      </c>
      <c r="M410" s="69" t="n">
        <v>2163.5</v>
      </c>
      <c r="N410" s="69"/>
      <c r="O410" s="173" t="str">
        <f aca="false">CONCATENATE(E410,F410)</f>
        <v>122020101</v>
      </c>
      <c r="P410" s="164" t="n">
        <f aca="false">J410</f>
        <v>1085675</v>
      </c>
      <c r="Q410" s="164" t="n">
        <f aca="false">M410</f>
        <v>2163.5</v>
      </c>
    </row>
    <row r="411" customFormat="false" ht="15" hidden="false" customHeight="false" outlineLevel="0" collapsed="false">
      <c r="A411" s="74" t="s">
        <v>94</v>
      </c>
      <c r="B411" s="74" t="str">
        <f aca="false">VLOOKUP(A411,PROGRAMAS!A:I,5,0)</f>
        <v>GESTÃO</v>
      </c>
      <c r="C411" s="62" t="s">
        <v>2997</v>
      </c>
      <c r="D411" s="74" t="s">
        <v>255</v>
      </c>
      <c r="E411" s="74" t="s">
        <v>260</v>
      </c>
      <c r="F411" s="174" t="s">
        <v>3423</v>
      </c>
      <c r="G411" s="74" t="s">
        <v>1598</v>
      </c>
      <c r="H411" s="147" t="s">
        <v>1608</v>
      </c>
      <c r="I411" s="147" t="s">
        <v>3094</v>
      </c>
      <c r="J411" s="69" t="n">
        <v>3575441</v>
      </c>
      <c r="K411" s="69" t="n">
        <v>3555441</v>
      </c>
      <c r="L411" s="70" t="n">
        <v>-0.00559371557242869</v>
      </c>
      <c r="M411" s="69" t="n">
        <v>1492752.05</v>
      </c>
      <c r="N411" s="69"/>
      <c r="O411" s="173" t="str">
        <f aca="false">CONCATENATE(E411,F411)</f>
        <v>200020201</v>
      </c>
      <c r="P411" s="164" t="n">
        <f aca="false">J411</f>
        <v>3575441</v>
      </c>
      <c r="Q411" s="164" t="n">
        <f aca="false">M411</f>
        <v>1492752.05</v>
      </c>
    </row>
    <row r="412" customFormat="false" ht="15" hidden="false" customHeight="false" outlineLevel="0" collapsed="false">
      <c r="A412" s="74" t="s">
        <v>94</v>
      </c>
      <c r="B412" s="74" t="str">
        <f aca="false">VLOOKUP(A412,PROGRAMAS!A:I,5,0)</f>
        <v>GESTÃO</v>
      </c>
      <c r="C412" s="62" t="s">
        <v>2997</v>
      </c>
      <c r="D412" s="74" t="s">
        <v>160</v>
      </c>
      <c r="E412" s="74" t="s">
        <v>3818</v>
      </c>
      <c r="F412" s="174" t="s">
        <v>3423</v>
      </c>
      <c r="G412" s="74" t="s">
        <v>1598</v>
      </c>
      <c r="H412" s="147" t="s">
        <v>1608</v>
      </c>
      <c r="I412" s="147" t="s">
        <v>3094</v>
      </c>
      <c r="J412" s="69" t="n">
        <v>4053827</v>
      </c>
      <c r="K412" s="69" t="n">
        <v>4338827</v>
      </c>
      <c r="L412" s="70" t="n">
        <v>0.0703039374891923</v>
      </c>
      <c r="M412" s="69" t="n">
        <v>2324831.24</v>
      </c>
      <c r="N412" s="69"/>
      <c r="O412" s="173" t="str">
        <f aca="false">CONCATENATE(E412,F412)</f>
        <v>250020201</v>
      </c>
      <c r="P412" s="164" t="n">
        <f aca="false">J412</f>
        <v>4053827</v>
      </c>
      <c r="Q412" s="164" t="n">
        <f aca="false">M412</f>
        <v>2324831.24</v>
      </c>
    </row>
    <row r="413" customFormat="false" ht="15" hidden="false" customHeight="false" outlineLevel="0" collapsed="false">
      <c r="A413" s="74" t="s">
        <v>80</v>
      </c>
      <c r="B413" s="74" t="str">
        <f aca="false">VLOOKUP(A413,PROGRAMAS!A:I,5,0)</f>
        <v>TEMÁTICO</v>
      </c>
      <c r="C413" s="62" t="s">
        <v>2970</v>
      </c>
      <c r="D413" s="74" t="s">
        <v>1603</v>
      </c>
      <c r="E413" s="74" t="s">
        <v>4123</v>
      </c>
      <c r="F413" s="174" t="s">
        <v>3423</v>
      </c>
      <c r="G413" s="74" t="s">
        <v>1598</v>
      </c>
      <c r="H413" s="147" t="s">
        <v>1603</v>
      </c>
      <c r="I413" s="147" t="s">
        <v>3424</v>
      </c>
      <c r="J413" s="69" t="n">
        <v>3684895</v>
      </c>
      <c r="K413" s="69" t="n">
        <v>3484895</v>
      </c>
      <c r="L413" s="70" t="n">
        <v>-0.0542756306489059</v>
      </c>
      <c r="M413" s="69" t="n">
        <v>0</v>
      </c>
      <c r="N413" s="69"/>
      <c r="O413" s="173" t="str">
        <f aca="false">CONCATENATE(E413,F413)</f>
        <v>130420201</v>
      </c>
      <c r="P413" s="164" t="n">
        <f aca="false">J413</f>
        <v>3684895</v>
      </c>
      <c r="Q413" s="164" t="n">
        <f aca="false">M413</f>
        <v>0</v>
      </c>
    </row>
    <row r="414" customFormat="false" ht="15" hidden="false" customHeight="false" outlineLevel="0" collapsed="false">
      <c r="A414" s="74" t="s">
        <v>94</v>
      </c>
      <c r="B414" s="74" t="str">
        <f aca="false">VLOOKUP(A414,PROGRAMAS!A:I,5,0)</f>
        <v>GESTÃO</v>
      </c>
      <c r="C414" s="62" t="s">
        <v>2997</v>
      </c>
      <c r="D414" s="74" t="s">
        <v>1628</v>
      </c>
      <c r="E414" s="74" t="s">
        <v>1630</v>
      </c>
      <c r="F414" s="174" t="s">
        <v>3426</v>
      </c>
      <c r="G414" s="74" t="s">
        <v>1614</v>
      </c>
      <c r="H414" s="147" t="s">
        <v>1629</v>
      </c>
      <c r="I414" s="147" t="s">
        <v>3097</v>
      </c>
      <c r="J414" s="69" t="n">
        <v>145004</v>
      </c>
      <c r="K414" s="69" t="n">
        <v>121000</v>
      </c>
      <c r="L414" s="70" t="n">
        <v>-0.165540260958318</v>
      </c>
      <c r="M414" s="69" t="n">
        <v>73563.3</v>
      </c>
      <c r="N414" s="69"/>
      <c r="O414" s="173" t="str">
        <f aca="false">CONCATENATE(E414,F414)</f>
        <v>127420203</v>
      </c>
      <c r="P414" s="164" t="n">
        <f aca="false">J414</f>
        <v>145004</v>
      </c>
      <c r="Q414" s="164" t="n">
        <f aca="false">M414</f>
        <v>73563.3</v>
      </c>
    </row>
    <row r="415" customFormat="false" ht="15" hidden="false" customHeight="false" outlineLevel="0" collapsed="false">
      <c r="A415" s="74" t="s">
        <v>94</v>
      </c>
      <c r="B415" s="74" t="str">
        <f aca="false">VLOOKUP(A415,PROGRAMAS!A:I,5,0)</f>
        <v>GESTÃO</v>
      </c>
      <c r="C415" s="62" t="s">
        <v>2997</v>
      </c>
      <c r="D415" s="74" t="s">
        <v>255</v>
      </c>
      <c r="E415" s="74" t="s">
        <v>260</v>
      </c>
      <c r="F415" s="174" t="s">
        <v>3426</v>
      </c>
      <c r="G415" s="74" t="s">
        <v>1614</v>
      </c>
      <c r="H415" s="147" t="s">
        <v>1629</v>
      </c>
      <c r="I415" s="147" t="s">
        <v>3097</v>
      </c>
      <c r="J415" s="69" t="n">
        <v>978649</v>
      </c>
      <c r="K415" s="69" t="n">
        <v>1153261</v>
      </c>
      <c r="L415" s="70" t="n">
        <v>0.178421476954455</v>
      </c>
      <c r="M415" s="69" t="n">
        <v>797872.36</v>
      </c>
      <c r="N415" s="69"/>
      <c r="O415" s="173" t="str">
        <f aca="false">CONCATENATE(E415,F415)</f>
        <v>200020203</v>
      </c>
      <c r="P415" s="164" t="n">
        <f aca="false">J415</f>
        <v>978649</v>
      </c>
      <c r="Q415" s="164" t="n">
        <f aca="false">M415</f>
        <v>797872.36</v>
      </c>
    </row>
    <row r="416" customFormat="false" ht="15" hidden="false" customHeight="false" outlineLevel="0" collapsed="false">
      <c r="A416" s="74" t="s">
        <v>94</v>
      </c>
      <c r="B416" s="74" t="str">
        <f aca="false">VLOOKUP(A416,PROGRAMAS!A:I,5,0)</f>
        <v>GESTÃO</v>
      </c>
      <c r="C416" s="62" t="s">
        <v>2997</v>
      </c>
      <c r="D416" s="74" t="s">
        <v>160</v>
      </c>
      <c r="E416" s="74" t="s">
        <v>3818</v>
      </c>
      <c r="F416" s="174" t="s">
        <v>3426</v>
      </c>
      <c r="G416" s="74" t="s">
        <v>1614</v>
      </c>
      <c r="H416" s="147" t="s">
        <v>1629</v>
      </c>
      <c r="I416" s="147" t="s">
        <v>3097</v>
      </c>
      <c r="J416" s="69" t="n">
        <v>1287552</v>
      </c>
      <c r="K416" s="69" t="n">
        <v>1287552</v>
      </c>
      <c r="L416" s="70" t="n">
        <v>0</v>
      </c>
      <c r="M416" s="69" t="n">
        <v>1256811.1</v>
      </c>
      <c r="N416" s="69"/>
      <c r="O416" s="173" t="str">
        <f aca="false">CONCATENATE(E416,F416)</f>
        <v>250020203</v>
      </c>
      <c r="P416" s="164" t="n">
        <f aca="false">J416</f>
        <v>1287552</v>
      </c>
      <c r="Q416" s="164" t="n">
        <f aca="false">M416</f>
        <v>1256811.1</v>
      </c>
    </row>
    <row r="417" customFormat="false" ht="15" hidden="false" customHeight="false" outlineLevel="0" collapsed="false">
      <c r="A417" s="74" t="s">
        <v>94</v>
      </c>
      <c r="B417" s="74" t="str">
        <f aca="false">VLOOKUP(A417,PROGRAMAS!A:I,5,0)</f>
        <v>GESTÃO</v>
      </c>
      <c r="C417" s="62" t="s">
        <v>2997</v>
      </c>
      <c r="D417" s="74" t="s">
        <v>1646</v>
      </c>
      <c r="E417" s="74" t="s">
        <v>1647</v>
      </c>
      <c r="F417" s="174" t="s">
        <v>3426</v>
      </c>
      <c r="G417" s="74" t="s">
        <v>1614</v>
      </c>
      <c r="H417" s="147" t="s">
        <v>1629</v>
      </c>
      <c r="I417" s="147" t="s">
        <v>3097</v>
      </c>
      <c r="J417" s="69" t="n">
        <v>34600</v>
      </c>
      <c r="K417" s="69" t="n">
        <v>17000</v>
      </c>
      <c r="L417" s="70" t="n">
        <v>-0.508670520231214</v>
      </c>
      <c r="M417" s="69" t="n">
        <v>15770</v>
      </c>
      <c r="N417" s="69"/>
      <c r="O417" s="173" t="str">
        <f aca="false">CONCATENATE(E417,F417)</f>
        <v>127620203</v>
      </c>
      <c r="P417" s="164" t="n">
        <f aca="false">J417</f>
        <v>34600</v>
      </c>
      <c r="Q417" s="164" t="n">
        <f aca="false">M417</f>
        <v>15770</v>
      </c>
    </row>
    <row r="418" customFormat="false" ht="15" hidden="false" customHeight="false" outlineLevel="0" collapsed="false">
      <c r="A418" s="74" t="s">
        <v>68</v>
      </c>
      <c r="B418" s="74" t="str">
        <f aca="false">VLOOKUP(A418,PROGRAMAS!A:I,5,0)</f>
        <v>TEMÁTICO</v>
      </c>
      <c r="C418" s="62" t="s">
        <v>2934</v>
      </c>
      <c r="D418" s="74" t="s">
        <v>3657</v>
      </c>
      <c r="E418" s="74" t="s">
        <v>4124</v>
      </c>
      <c r="F418" s="174" t="s">
        <v>3426</v>
      </c>
      <c r="G418" s="74" t="s">
        <v>1614</v>
      </c>
      <c r="H418" s="147" t="s">
        <v>1615</v>
      </c>
      <c r="I418" s="147" t="s">
        <v>3428</v>
      </c>
      <c r="J418" s="69" t="n">
        <v>70004</v>
      </c>
      <c r="K418" s="69" t="n">
        <v>222409</v>
      </c>
      <c r="L418" s="70" t="n">
        <v>2.17708988057825</v>
      </c>
      <c r="M418" s="69" t="n">
        <v>0</v>
      </c>
      <c r="N418" s="69"/>
      <c r="O418" s="173" t="str">
        <f aca="false">CONCATENATE(E418,F418)</f>
        <v>127220203</v>
      </c>
      <c r="P418" s="164" t="n">
        <f aca="false">J418</f>
        <v>70004</v>
      </c>
      <c r="Q418" s="164" t="n">
        <f aca="false">M418</f>
        <v>0</v>
      </c>
    </row>
    <row r="419" customFormat="false" ht="15" hidden="false" customHeight="false" outlineLevel="0" collapsed="false">
      <c r="A419" s="74" t="s">
        <v>68</v>
      </c>
      <c r="B419" s="74" t="str">
        <f aca="false">VLOOKUP(A419,PROGRAMAS!A:I,5,0)</f>
        <v>TEMÁTICO</v>
      </c>
      <c r="C419" s="62" t="s">
        <v>2934</v>
      </c>
      <c r="D419" s="74" t="s">
        <v>1621</v>
      </c>
      <c r="E419" s="74" t="s">
        <v>1624</v>
      </c>
      <c r="F419" s="174" t="s">
        <v>3426</v>
      </c>
      <c r="G419" s="74" t="s">
        <v>1614</v>
      </c>
      <c r="H419" s="147" t="s">
        <v>1622</v>
      </c>
      <c r="I419" s="147" t="s">
        <v>3429</v>
      </c>
      <c r="J419" s="69" t="n">
        <v>1162000</v>
      </c>
      <c r="K419" s="69" t="n">
        <v>1142000</v>
      </c>
      <c r="L419" s="70" t="n">
        <v>-0.0172117039586919</v>
      </c>
      <c r="M419" s="69" t="n">
        <v>538300</v>
      </c>
      <c r="N419" s="69"/>
      <c r="O419" s="173" t="str">
        <f aca="false">CONCATENATE(E419,F419)</f>
        <v>125920203</v>
      </c>
      <c r="P419" s="164" t="n">
        <f aca="false">J419</f>
        <v>1162000</v>
      </c>
      <c r="Q419" s="164" t="n">
        <f aca="false">M419</f>
        <v>538300</v>
      </c>
    </row>
    <row r="420" customFormat="false" ht="15" hidden="false" customHeight="false" outlineLevel="0" collapsed="false">
      <c r="A420" s="74" t="s">
        <v>68</v>
      </c>
      <c r="B420" s="74" t="str">
        <f aca="false">VLOOKUP(A420,PROGRAMAS!A:I,5,0)</f>
        <v>TEMÁTICO</v>
      </c>
      <c r="C420" s="62" t="s">
        <v>2934</v>
      </c>
      <c r="D420" s="74" t="s">
        <v>1618</v>
      </c>
      <c r="E420" s="74" t="s">
        <v>1620</v>
      </c>
      <c r="F420" s="174" t="s">
        <v>3426</v>
      </c>
      <c r="G420" s="74" t="s">
        <v>1614</v>
      </c>
      <c r="H420" s="147" t="s">
        <v>1615</v>
      </c>
      <c r="I420" s="147" t="s">
        <v>3428</v>
      </c>
      <c r="J420" s="69" t="n">
        <v>150001</v>
      </c>
      <c r="K420" s="69" t="n">
        <v>140001</v>
      </c>
      <c r="L420" s="70" t="n">
        <v>-0.0666662222251852</v>
      </c>
      <c r="M420" s="69" t="n">
        <v>9840</v>
      </c>
      <c r="N420" s="69"/>
      <c r="O420" s="173" t="str">
        <f aca="false">CONCATENATE(E420,F420)</f>
        <v>126820203</v>
      </c>
      <c r="P420" s="164" t="n">
        <f aca="false">J420</f>
        <v>150001</v>
      </c>
      <c r="Q420" s="164" t="n">
        <f aca="false">M420</f>
        <v>9840</v>
      </c>
    </row>
    <row r="421" customFormat="false" ht="15" hidden="false" customHeight="false" outlineLevel="0" collapsed="false">
      <c r="A421" s="74" t="s">
        <v>68</v>
      </c>
      <c r="B421" s="74" t="str">
        <f aca="false">VLOOKUP(A421,PROGRAMAS!A:I,5,0)</f>
        <v>TEMÁTICO</v>
      </c>
      <c r="C421" s="62" t="s">
        <v>2934</v>
      </c>
      <c r="D421" s="74" t="s">
        <v>1625</v>
      </c>
      <c r="E421" s="74" t="s">
        <v>1627</v>
      </c>
      <c r="F421" s="174" t="s">
        <v>3426</v>
      </c>
      <c r="G421" s="74" t="s">
        <v>1614</v>
      </c>
      <c r="H421" s="147" t="s">
        <v>1615</v>
      </c>
      <c r="I421" s="147" t="s">
        <v>3428</v>
      </c>
      <c r="J421" s="69" t="n">
        <v>1486308</v>
      </c>
      <c r="K421" s="69" t="n">
        <v>661308</v>
      </c>
      <c r="L421" s="70" t="n">
        <v>-0.555066648366288</v>
      </c>
      <c r="M421" s="69" t="n">
        <v>302903</v>
      </c>
      <c r="N421" s="69"/>
      <c r="O421" s="173" t="str">
        <f aca="false">CONCATENATE(E421,F421)</f>
        <v>127020203</v>
      </c>
      <c r="P421" s="164" t="n">
        <f aca="false">J421</f>
        <v>1486308</v>
      </c>
      <c r="Q421" s="164" t="n">
        <f aca="false">M421</f>
        <v>302903</v>
      </c>
    </row>
    <row r="422" customFormat="false" ht="15" hidden="false" customHeight="false" outlineLevel="0" collapsed="false">
      <c r="A422" s="74" t="s">
        <v>68</v>
      </c>
      <c r="B422" s="74" t="str">
        <f aca="false">VLOOKUP(A422,PROGRAMAS!A:I,5,0)</f>
        <v>TEMÁTICO</v>
      </c>
      <c r="C422" s="62" t="s">
        <v>2934</v>
      </c>
      <c r="D422" s="74" t="s">
        <v>3656</v>
      </c>
      <c r="E422" s="74" t="s">
        <v>4125</v>
      </c>
      <c r="F422" s="174" t="s">
        <v>3426</v>
      </c>
      <c r="G422" s="74" t="s">
        <v>1614</v>
      </c>
      <c r="H422" s="147" t="s">
        <v>1615</v>
      </c>
      <c r="I422" s="147" t="s">
        <v>3428</v>
      </c>
      <c r="J422" s="69" t="n">
        <v>10004</v>
      </c>
      <c r="K422" s="69" t="n">
        <v>10004</v>
      </c>
      <c r="L422" s="70" t="n">
        <v>0</v>
      </c>
      <c r="M422" s="69" t="n">
        <v>0</v>
      </c>
      <c r="N422" s="69"/>
      <c r="O422" s="173" t="str">
        <f aca="false">CONCATENATE(E422,F422)</f>
        <v>128220203</v>
      </c>
      <c r="P422" s="164" t="n">
        <f aca="false">J422</f>
        <v>10004</v>
      </c>
      <c r="Q422" s="164" t="n">
        <f aca="false">M422</f>
        <v>0</v>
      </c>
    </row>
    <row r="423" customFormat="false" ht="15" hidden="false" customHeight="false" outlineLevel="0" collapsed="false">
      <c r="A423" s="74" t="s">
        <v>68</v>
      </c>
      <c r="B423" s="74" t="str">
        <f aca="false">VLOOKUP(A423,PROGRAMAS!A:I,5,0)</f>
        <v>TEMÁTICO</v>
      </c>
      <c r="C423" s="62" t="s">
        <v>2934</v>
      </c>
      <c r="D423" s="74" t="s">
        <v>4126</v>
      </c>
      <c r="E423" s="74" t="s">
        <v>4127</v>
      </c>
      <c r="F423" s="174" t="s">
        <v>3426</v>
      </c>
      <c r="G423" s="74" t="s">
        <v>1614</v>
      </c>
      <c r="H423" s="147" t="s">
        <v>1615</v>
      </c>
      <c r="I423" s="147" t="s">
        <v>3428</v>
      </c>
      <c r="J423" s="69" t="n">
        <v>700004</v>
      </c>
      <c r="K423" s="69" t="n">
        <v>521000</v>
      </c>
      <c r="L423" s="70" t="n">
        <v>-0.255718538751207</v>
      </c>
      <c r="M423" s="69" t="n">
        <v>0</v>
      </c>
      <c r="N423" s="69"/>
      <c r="O423" s="173" t="str">
        <f aca="false">CONCATENATE(E423,F423)</f>
        <v>128320203</v>
      </c>
      <c r="P423" s="164" t="n">
        <f aca="false">J423</f>
        <v>700004</v>
      </c>
      <c r="Q423" s="164" t="n">
        <f aca="false">M423</f>
        <v>0</v>
      </c>
    </row>
    <row r="424" customFormat="false" ht="15" hidden="false" customHeight="false" outlineLevel="0" collapsed="false">
      <c r="A424" s="74" t="s">
        <v>68</v>
      </c>
      <c r="B424" s="74" t="str">
        <f aca="false">VLOOKUP(A424,PROGRAMAS!A:I,5,0)</f>
        <v>TEMÁTICO</v>
      </c>
      <c r="C424" s="62" t="s">
        <v>2934</v>
      </c>
      <c r="D424" s="74" t="s">
        <v>3658</v>
      </c>
      <c r="E424" s="74" t="s">
        <v>4128</v>
      </c>
      <c r="F424" s="174" t="s">
        <v>3426</v>
      </c>
      <c r="G424" s="74" t="s">
        <v>1614</v>
      </c>
      <c r="H424" s="147" t="s">
        <v>1615</v>
      </c>
      <c r="I424" s="147" t="s">
        <v>3428</v>
      </c>
      <c r="J424" s="69" t="n">
        <v>750004</v>
      </c>
      <c r="K424" s="69" t="n">
        <v>601000</v>
      </c>
      <c r="L424" s="70" t="n">
        <v>-0.198670940421651</v>
      </c>
      <c r="M424" s="69" t="n">
        <v>0</v>
      </c>
      <c r="N424" s="69"/>
      <c r="O424" s="173" t="str">
        <f aca="false">CONCATENATE(E424,F424)</f>
        <v>128420203</v>
      </c>
      <c r="P424" s="164" t="n">
        <f aca="false">J424</f>
        <v>750004</v>
      </c>
      <c r="Q424" s="164" t="n">
        <f aca="false">M424</f>
        <v>0</v>
      </c>
    </row>
    <row r="425" customFormat="false" ht="15" hidden="false" customHeight="false" outlineLevel="0" collapsed="false">
      <c r="A425" s="74" t="s">
        <v>68</v>
      </c>
      <c r="B425" s="74" t="str">
        <f aca="false">VLOOKUP(A425,PROGRAMAS!A:I,5,0)</f>
        <v>TEMÁTICO</v>
      </c>
      <c r="C425" s="62" t="s">
        <v>2934</v>
      </c>
      <c r="D425" s="74" t="s">
        <v>1633</v>
      </c>
      <c r="E425" s="74" t="s">
        <v>1635</v>
      </c>
      <c r="F425" s="174" t="s">
        <v>3426</v>
      </c>
      <c r="G425" s="74" t="s">
        <v>1614</v>
      </c>
      <c r="H425" s="147" t="s">
        <v>1615</v>
      </c>
      <c r="I425" s="147" t="s">
        <v>3428</v>
      </c>
      <c r="J425" s="69" t="n">
        <v>120001</v>
      </c>
      <c r="K425" s="69" t="n">
        <v>120001</v>
      </c>
      <c r="L425" s="70" t="n">
        <v>0</v>
      </c>
      <c r="M425" s="69" t="n">
        <v>42500</v>
      </c>
      <c r="N425" s="69"/>
      <c r="O425" s="173" t="str">
        <f aca="false">CONCATENATE(E425,F425)</f>
        <v>128520203</v>
      </c>
      <c r="P425" s="164" t="n">
        <f aca="false">J425</f>
        <v>120001</v>
      </c>
      <c r="Q425" s="164" t="n">
        <f aca="false">M425</f>
        <v>42500</v>
      </c>
    </row>
    <row r="426" customFormat="false" ht="15" hidden="false" customHeight="false" outlineLevel="0" collapsed="false">
      <c r="A426" s="74" t="s">
        <v>68</v>
      </c>
      <c r="B426" s="74" t="str">
        <f aca="false">VLOOKUP(A426,PROGRAMAS!A:I,5,0)</f>
        <v>TEMÁTICO</v>
      </c>
      <c r="C426" s="62" t="s">
        <v>2934</v>
      </c>
      <c r="D426" s="74" t="s">
        <v>1631</v>
      </c>
      <c r="E426" s="74" t="s">
        <v>1632</v>
      </c>
      <c r="F426" s="174" t="s">
        <v>3426</v>
      </c>
      <c r="G426" s="74" t="s">
        <v>1614</v>
      </c>
      <c r="H426" s="147" t="s">
        <v>1615</v>
      </c>
      <c r="I426" s="147" t="s">
        <v>3428</v>
      </c>
      <c r="J426" s="69" t="n">
        <v>200001</v>
      </c>
      <c r="K426" s="69" t="n">
        <v>200001</v>
      </c>
      <c r="L426" s="70" t="n">
        <v>0</v>
      </c>
      <c r="M426" s="69" t="n">
        <v>0</v>
      </c>
      <c r="N426" s="69"/>
      <c r="O426" s="173" t="str">
        <f aca="false">CONCATENATE(E426,F426)</f>
        <v>128820203</v>
      </c>
      <c r="P426" s="164" t="n">
        <f aca="false">J426</f>
        <v>200001</v>
      </c>
      <c r="Q426" s="164" t="n">
        <f aca="false">M426</f>
        <v>0</v>
      </c>
    </row>
    <row r="427" customFormat="false" ht="15" hidden="false" customHeight="false" outlineLevel="0" collapsed="false">
      <c r="A427" s="74" t="s">
        <v>68</v>
      </c>
      <c r="B427" s="74" t="str">
        <f aca="false">VLOOKUP(A427,PROGRAMAS!A:I,5,0)</f>
        <v>TEMÁTICO</v>
      </c>
      <c r="C427" s="62" t="s">
        <v>2934</v>
      </c>
      <c r="D427" s="74" t="s">
        <v>4129</v>
      </c>
      <c r="E427" s="74" t="s">
        <v>4130</v>
      </c>
      <c r="F427" s="174" t="s">
        <v>3426</v>
      </c>
      <c r="G427" s="74" t="s">
        <v>1614</v>
      </c>
      <c r="H427" s="147" t="s">
        <v>1615</v>
      </c>
      <c r="I427" s="147" t="s">
        <v>3428</v>
      </c>
      <c r="J427" s="69" t="n">
        <v>414001</v>
      </c>
      <c r="K427" s="69" t="n">
        <v>514001</v>
      </c>
      <c r="L427" s="70" t="n">
        <v>0.241545310277028</v>
      </c>
      <c r="M427" s="69" t="n">
        <v>413215</v>
      </c>
      <c r="N427" s="69"/>
      <c r="O427" s="173" t="str">
        <f aca="false">CONCATENATE(E427,F427)</f>
        <v>126620203</v>
      </c>
      <c r="P427" s="164" t="n">
        <f aca="false">J427</f>
        <v>414001</v>
      </c>
      <c r="Q427" s="164" t="n">
        <f aca="false">M427</f>
        <v>413215</v>
      </c>
    </row>
    <row r="428" customFormat="false" ht="15" hidden="false" customHeight="false" outlineLevel="0" collapsed="false">
      <c r="A428" s="74" t="s">
        <v>68</v>
      </c>
      <c r="B428" s="74" t="str">
        <f aca="false">VLOOKUP(A428,PROGRAMAS!A:I,5,0)</f>
        <v>TEMÁTICO</v>
      </c>
      <c r="C428" s="62" t="s">
        <v>2934</v>
      </c>
      <c r="D428" s="74" t="s">
        <v>4131</v>
      </c>
      <c r="E428" s="74" t="s">
        <v>4132</v>
      </c>
      <c r="F428" s="174" t="s">
        <v>3426</v>
      </c>
      <c r="G428" s="74" t="s">
        <v>1614</v>
      </c>
      <c r="H428" s="147" t="s">
        <v>1615</v>
      </c>
      <c r="I428" s="147" t="s">
        <v>3428</v>
      </c>
      <c r="J428" s="69" t="n">
        <v>1729205</v>
      </c>
      <c r="K428" s="69" t="n">
        <v>1001205</v>
      </c>
      <c r="L428" s="70" t="n">
        <v>-0.421002715120532</v>
      </c>
      <c r="M428" s="69" t="n">
        <v>287001.64</v>
      </c>
      <c r="N428" s="69"/>
      <c r="O428" s="173" t="str">
        <f aca="false">CONCATENATE(E428,F428)</f>
        <v>253020203</v>
      </c>
      <c r="P428" s="164" t="n">
        <f aca="false">J428</f>
        <v>1729205</v>
      </c>
      <c r="Q428" s="164" t="n">
        <f aca="false">M428</f>
        <v>287001.64</v>
      </c>
    </row>
    <row r="429" customFormat="false" ht="15" hidden="false" customHeight="false" outlineLevel="0" collapsed="false">
      <c r="A429" s="74" t="s">
        <v>94</v>
      </c>
      <c r="B429" s="74" t="str">
        <f aca="false">VLOOKUP(A429,PROGRAMAS!A:I,5,0)</f>
        <v>GESTÃO</v>
      </c>
      <c r="C429" s="62" t="s">
        <v>2997</v>
      </c>
      <c r="D429" s="74" t="s">
        <v>255</v>
      </c>
      <c r="E429" s="74" t="s">
        <v>260</v>
      </c>
      <c r="F429" s="174" t="s">
        <v>3432</v>
      </c>
      <c r="G429" s="74" t="s">
        <v>1650</v>
      </c>
      <c r="H429" s="147" t="s">
        <v>1676</v>
      </c>
      <c r="I429" s="147" t="s">
        <v>3099</v>
      </c>
      <c r="J429" s="69" t="n">
        <v>2162640</v>
      </c>
      <c r="K429" s="69" t="n">
        <v>3052640</v>
      </c>
      <c r="L429" s="70" t="n">
        <v>0.411534050974735</v>
      </c>
      <c r="M429" s="69" t="n">
        <v>1788552.41</v>
      </c>
      <c r="N429" s="69"/>
      <c r="O429" s="173" t="str">
        <f aca="false">CONCATENATE(E429,F429)</f>
        <v>200020205</v>
      </c>
      <c r="P429" s="164" t="n">
        <f aca="false">J429</f>
        <v>2162640</v>
      </c>
      <c r="Q429" s="164" t="n">
        <f aca="false">M429</f>
        <v>1788552.41</v>
      </c>
    </row>
    <row r="430" customFormat="false" ht="15" hidden="false" customHeight="false" outlineLevel="0" collapsed="false">
      <c r="A430" s="74" t="s">
        <v>94</v>
      </c>
      <c r="B430" s="74" t="str">
        <f aca="false">VLOOKUP(A430,PROGRAMAS!A:I,5,0)</f>
        <v>GESTÃO</v>
      </c>
      <c r="C430" s="62" t="s">
        <v>2997</v>
      </c>
      <c r="D430" s="74" t="s">
        <v>160</v>
      </c>
      <c r="E430" s="74" t="s">
        <v>3818</v>
      </c>
      <c r="F430" s="174" t="s">
        <v>3432</v>
      </c>
      <c r="G430" s="74" t="s">
        <v>1650</v>
      </c>
      <c r="H430" s="147" t="s">
        <v>1676</v>
      </c>
      <c r="I430" s="147" t="s">
        <v>3099</v>
      </c>
      <c r="J430" s="69" t="n">
        <v>2695565</v>
      </c>
      <c r="K430" s="69" t="n">
        <v>2695565</v>
      </c>
      <c r="L430" s="70" t="n">
        <v>0</v>
      </c>
      <c r="M430" s="69" t="n">
        <v>2567739.68</v>
      </c>
      <c r="N430" s="69"/>
      <c r="O430" s="173" t="str">
        <f aca="false">CONCATENATE(E430,F430)</f>
        <v>250020205</v>
      </c>
      <c r="P430" s="164" t="n">
        <f aca="false">J430</f>
        <v>2695565</v>
      </c>
      <c r="Q430" s="164" t="n">
        <f aca="false">M430</f>
        <v>2567739.68</v>
      </c>
    </row>
    <row r="431" customFormat="false" ht="15" hidden="false" customHeight="false" outlineLevel="0" collapsed="false">
      <c r="A431" s="74" t="s">
        <v>51</v>
      </c>
      <c r="B431" s="74" t="str">
        <f aca="false">VLOOKUP(A431,PROGRAMAS!A:I,5,0)</f>
        <v>TEMÁTICO</v>
      </c>
      <c r="C431" s="62" t="s">
        <v>2886</v>
      </c>
      <c r="D431" s="74" t="s">
        <v>1654</v>
      </c>
      <c r="E431" s="74" t="s">
        <v>1656</v>
      </c>
      <c r="F431" s="174" t="s">
        <v>3432</v>
      </c>
      <c r="G431" s="74" t="s">
        <v>1650</v>
      </c>
      <c r="H431" s="147" t="s">
        <v>1651</v>
      </c>
      <c r="I431" s="147" t="s">
        <v>3235</v>
      </c>
      <c r="J431" s="69" t="n">
        <v>15000</v>
      </c>
      <c r="K431" s="69" t="n">
        <v>15000</v>
      </c>
      <c r="L431" s="70" t="n">
        <v>0</v>
      </c>
      <c r="M431" s="69" t="n">
        <v>0</v>
      </c>
      <c r="N431" s="69"/>
      <c r="O431" s="173" t="str">
        <f aca="false">CONCATENATE(E431,F431)</f>
        <v>220220205</v>
      </c>
      <c r="P431" s="164" t="n">
        <f aca="false">J431</f>
        <v>15000</v>
      </c>
      <c r="Q431" s="164" t="n">
        <f aca="false">M431</f>
        <v>0</v>
      </c>
    </row>
    <row r="432" customFormat="false" ht="15" hidden="false" customHeight="false" outlineLevel="0" collapsed="false">
      <c r="A432" s="74" t="s">
        <v>51</v>
      </c>
      <c r="B432" s="74" t="str">
        <f aca="false">VLOOKUP(A432,PROGRAMAS!A:I,5,0)</f>
        <v>TEMÁTICO</v>
      </c>
      <c r="C432" s="62" t="s">
        <v>2886</v>
      </c>
      <c r="D432" s="74" t="s">
        <v>1649</v>
      </c>
      <c r="E432" s="74" t="s">
        <v>1653</v>
      </c>
      <c r="F432" s="174" t="s">
        <v>3432</v>
      </c>
      <c r="G432" s="74" t="s">
        <v>1650</v>
      </c>
      <c r="H432" s="147" t="s">
        <v>1651</v>
      </c>
      <c r="I432" s="147" t="s">
        <v>3235</v>
      </c>
      <c r="J432" s="69" t="n">
        <v>100000</v>
      </c>
      <c r="K432" s="69" t="n">
        <v>100000</v>
      </c>
      <c r="L432" s="70" t="n">
        <v>0</v>
      </c>
      <c r="M432" s="69" t="n">
        <v>0</v>
      </c>
      <c r="N432" s="69"/>
      <c r="O432" s="173" t="str">
        <f aca="false">CONCATENATE(E432,F432)</f>
        <v>117520205</v>
      </c>
      <c r="P432" s="164" t="n">
        <f aca="false">J432</f>
        <v>100000</v>
      </c>
      <c r="Q432" s="164" t="n">
        <f aca="false">M432</f>
        <v>0</v>
      </c>
    </row>
    <row r="433" customFormat="false" ht="15" hidden="false" customHeight="false" outlineLevel="0" collapsed="false">
      <c r="A433" s="74" t="s">
        <v>51</v>
      </c>
      <c r="B433" s="74" t="str">
        <f aca="false">VLOOKUP(A433,PROGRAMAS!A:I,5,0)</f>
        <v>TEMÁTICO</v>
      </c>
      <c r="C433" s="62" t="s">
        <v>2886</v>
      </c>
      <c r="D433" s="74" t="s">
        <v>1657</v>
      </c>
      <c r="E433" s="74" t="s">
        <v>1659</v>
      </c>
      <c r="F433" s="174" t="s">
        <v>3432</v>
      </c>
      <c r="G433" s="74" t="s">
        <v>1650</v>
      </c>
      <c r="H433" s="147" t="s">
        <v>1651</v>
      </c>
      <c r="I433" s="147" t="s">
        <v>3235</v>
      </c>
      <c r="J433" s="69" t="n">
        <v>300000</v>
      </c>
      <c r="K433" s="69" t="n">
        <v>300000</v>
      </c>
      <c r="L433" s="70" t="n">
        <v>0</v>
      </c>
      <c r="M433" s="69" t="n">
        <v>0</v>
      </c>
      <c r="N433" s="69"/>
      <c r="O433" s="173" t="str">
        <f aca="false">CONCATENATE(E433,F433)</f>
        <v>117620205</v>
      </c>
      <c r="P433" s="164" t="n">
        <f aca="false">J433</f>
        <v>300000</v>
      </c>
      <c r="Q433" s="164" t="n">
        <f aca="false">M433</f>
        <v>0</v>
      </c>
    </row>
    <row r="434" customFormat="false" ht="15" hidden="false" customHeight="false" outlineLevel="0" collapsed="false">
      <c r="A434" s="74" t="s">
        <v>51</v>
      </c>
      <c r="B434" s="74" t="str">
        <f aca="false">VLOOKUP(A434,PROGRAMAS!A:I,5,0)</f>
        <v>TEMÁTICO</v>
      </c>
      <c r="C434" s="62" t="s">
        <v>2886</v>
      </c>
      <c r="D434" s="74" t="s">
        <v>1663</v>
      </c>
      <c r="E434" s="74" t="s">
        <v>1665</v>
      </c>
      <c r="F434" s="174" t="s">
        <v>3432</v>
      </c>
      <c r="G434" s="74" t="s">
        <v>1650</v>
      </c>
      <c r="H434" s="147" t="s">
        <v>1651</v>
      </c>
      <c r="I434" s="147" t="s">
        <v>3235</v>
      </c>
      <c r="J434" s="69" t="n">
        <v>100000</v>
      </c>
      <c r="K434" s="69" t="n">
        <v>100000</v>
      </c>
      <c r="L434" s="70" t="n">
        <v>0</v>
      </c>
      <c r="M434" s="69" t="n">
        <v>0</v>
      </c>
      <c r="N434" s="69"/>
      <c r="O434" s="173" t="str">
        <f aca="false">CONCATENATE(E434,F434)</f>
        <v>117820205</v>
      </c>
      <c r="P434" s="164" t="n">
        <f aca="false">J434</f>
        <v>100000</v>
      </c>
      <c r="Q434" s="164" t="n">
        <f aca="false">M434</f>
        <v>0</v>
      </c>
    </row>
    <row r="435" customFormat="false" ht="15" hidden="false" customHeight="false" outlineLevel="0" collapsed="false">
      <c r="A435" s="74" t="s">
        <v>51</v>
      </c>
      <c r="B435" s="74" t="str">
        <f aca="false">VLOOKUP(A435,PROGRAMAS!A:I,5,0)</f>
        <v>TEMÁTICO</v>
      </c>
      <c r="C435" s="62" t="s">
        <v>2886</v>
      </c>
      <c r="D435" s="74" t="s">
        <v>1660</v>
      </c>
      <c r="E435" s="74" t="s">
        <v>1662</v>
      </c>
      <c r="F435" s="174" t="s">
        <v>3432</v>
      </c>
      <c r="G435" s="74" t="s">
        <v>1650</v>
      </c>
      <c r="H435" s="147" t="s">
        <v>1651</v>
      </c>
      <c r="I435" s="147" t="s">
        <v>3235</v>
      </c>
      <c r="J435" s="69" t="n">
        <v>100000</v>
      </c>
      <c r="K435" s="69" t="n">
        <v>100000</v>
      </c>
      <c r="L435" s="70" t="n">
        <v>0</v>
      </c>
      <c r="M435" s="69" t="n">
        <v>0</v>
      </c>
      <c r="N435" s="69"/>
      <c r="O435" s="173" t="str">
        <f aca="false">CONCATENATE(E435,F435)</f>
        <v>118120205</v>
      </c>
      <c r="P435" s="164" t="n">
        <f aca="false">J435</f>
        <v>100000</v>
      </c>
      <c r="Q435" s="164" t="n">
        <f aca="false">M435</f>
        <v>0</v>
      </c>
    </row>
    <row r="436" customFormat="false" ht="15" hidden="false" customHeight="false" outlineLevel="0" collapsed="false">
      <c r="A436" s="74" t="s">
        <v>80</v>
      </c>
      <c r="B436" s="74" t="str">
        <f aca="false">VLOOKUP(A436,PROGRAMAS!A:I,5,0)</f>
        <v>TEMÁTICO</v>
      </c>
      <c r="C436" s="62" t="s">
        <v>2970</v>
      </c>
      <c r="D436" s="74" t="s">
        <v>1670</v>
      </c>
      <c r="E436" s="74" t="s">
        <v>1672</v>
      </c>
      <c r="F436" s="174" t="s">
        <v>3432</v>
      </c>
      <c r="G436" s="74" t="s">
        <v>1650</v>
      </c>
      <c r="H436" s="147" t="s">
        <v>1666</v>
      </c>
      <c r="I436" s="147" t="s">
        <v>3435</v>
      </c>
      <c r="J436" s="69" t="n">
        <v>100000</v>
      </c>
      <c r="K436" s="69" t="n">
        <v>100000</v>
      </c>
      <c r="L436" s="70" t="n">
        <v>0</v>
      </c>
      <c r="M436" s="69" t="n">
        <v>0</v>
      </c>
      <c r="N436" s="69"/>
      <c r="O436" s="173" t="str">
        <f aca="false">CONCATENATE(E436,F436)</f>
        <v>118320205</v>
      </c>
      <c r="P436" s="164" t="n">
        <f aca="false">J436</f>
        <v>100000</v>
      </c>
      <c r="Q436" s="164" t="n">
        <f aca="false">M436</f>
        <v>0</v>
      </c>
    </row>
    <row r="437" customFormat="false" ht="15" hidden="false" customHeight="false" outlineLevel="0" collapsed="false">
      <c r="A437" s="74" t="s">
        <v>80</v>
      </c>
      <c r="B437" s="74" t="str">
        <f aca="false">VLOOKUP(A437,PROGRAMAS!A:I,5,0)</f>
        <v>TEMÁTICO</v>
      </c>
      <c r="C437" s="62" t="s">
        <v>2970</v>
      </c>
      <c r="D437" s="74" t="s">
        <v>1673</v>
      </c>
      <c r="E437" s="74" t="s">
        <v>1675</v>
      </c>
      <c r="F437" s="174" t="s">
        <v>3432</v>
      </c>
      <c r="G437" s="74" t="s">
        <v>1650</v>
      </c>
      <c r="H437" s="147" t="s">
        <v>1666</v>
      </c>
      <c r="I437" s="147" t="s">
        <v>3435</v>
      </c>
      <c r="J437" s="69" t="n">
        <v>20000</v>
      </c>
      <c r="K437" s="69" t="n">
        <v>20000</v>
      </c>
      <c r="L437" s="70" t="n">
        <v>0</v>
      </c>
      <c r="M437" s="69" t="n">
        <v>0</v>
      </c>
      <c r="N437" s="69"/>
      <c r="O437" s="173" t="str">
        <f aca="false">CONCATENATE(E437,F437)</f>
        <v>204120205</v>
      </c>
      <c r="P437" s="164" t="n">
        <f aca="false">J437</f>
        <v>20000</v>
      </c>
      <c r="Q437" s="164" t="n">
        <f aca="false">M437</f>
        <v>0</v>
      </c>
    </row>
    <row r="438" customFormat="false" ht="15" hidden="false" customHeight="false" outlineLevel="0" collapsed="false">
      <c r="A438" s="74" t="s">
        <v>80</v>
      </c>
      <c r="B438" s="74" t="str">
        <f aca="false">VLOOKUP(A438,PROGRAMAS!A:I,5,0)</f>
        <v>TEMÁTICO</v>
      </c>
      <c r="C438" s="62" t="s">
        <v>2970</v>
      </c>
      <c r="D438" s="74" t="s">
        <v>4133</v>
      </c>
      <c r="E438" s="74" t="s">
        <v>4134</v>
      </c>
      <c r="F438" s="174" t="s">
        <v>3432</v>
      </c>
      <c r="G438" s="74" t="s">
        <v>1650</v>
      </c>
      <c r="H438" s="147" t="s">
        <v>1666</v>
      </c>
      <c r="I438" s="147" t="s">
        <v>3435</v>
      </c>
      <c r="J438" s="69" t="n">
        <v>145000</v>
      </c>
      <c r="K438" s="69" t="n">
        <v>345000</v>
      </c>
      <c r="L438" s="70" t="n">
        <v>1.37931034482759</v>
      </c>
      <c r="M438" s="69" t="n">
        <v>249464.32</v>
      </c>
      <c r="N438" s="69"/>
      <c r="O438" s="173" t="str">
        <f aca="false">CONCATENATE(E438,F438)</f>
        <v>209820205</v>
      </c>
      <c r="P438" s="164" t="n">
        <f aca="false">J438</f>
        <v>145000</v>
      </c>
      <c r="Q438" s="164" t="n">
        <f aca="false">M438</f>
        <v>249464.32</v>
      </c>
    </row>
    <row r="439" customFormat="false" ht="15" hidden="false" customHeight="false" outlineLevel="0" collapsed="false">
      <c r="A439" s="74" t="s">
        <v>80</v>
      </c>
      <c r="B439" s="74" t="str">
        <f aca="false">VLOOKUP(A439,PROGRAMAS!A:I,5,0)</f>
        <v>TEMÁTICO</v>
      </c>
      <c r="C439" s="62" t="s">
        <v>2970</v>
      </c>
      <c r="D439" s="74" t="s">
        <v>1678</v>
      </c>
      <c r="E439" s="74" t="s">
        <v>1682</v>
      </c>
      <c r="F439" s="174" t="s">
        <v>3438</v>
      </c>
      <c r="G439" s="74" t="s">
        <v>1679</v>
      </c>
      <c r="H439" s="147" t="s">
        <v>1680</v>
      </c>
      <c r="I439" s="147" t="s">
        <v>3440</v>
      </c>
      <c r="J439" s="69" t="n">
        <v>748611</v>
      </c>
      <c r="K439" s="69" t="n">
        <v>0</v>
      </c>
      <c r="L439" s="70" t="n">
        <v>-1</v>
      </c>
      <c r="M439" s="69" t="n">
        <v>0</v>
      </c>
      <c r="N439" s="69"/>
      <c r="O439" s="173" t="str">
        <f aca="false">CONCATENATE(E439,F439)</f>
        <v>229920206</v>
      </c>
      <c r="P439" s="164" t="n">
        <f aca="false">J439</f>
        <v>748611</v>
      </c>
      <c r="Q439" s="164" t="n">
        <f aca="false">M439</f>
        <v>0</v>
      </c>
    </row>
    <row r="440" customFormat="false" ht="15" hidden="false" customHeight="false" outlineLevel="0" collapsed="false">
      <c r="A440" s="74" t="s">
        <v>80</v>
      </c>
      <c r="B440" s="74" t="str">
        <f aca="false">VLOOKUP(A440,PROGRAMAS!A:I,5,0)</f>
        <v>TEMÁTICO</v>
      </c>
      <c r="C440" s="62" t="s">
        <v>2970</v>
      </c>
      <c r="D440" s="74" t="s">
        <v>1683</v>
      </c>
      <c r="E440" s="74" t="s">
        <v>1686</v>
      </c>
      <c r="F440" s="174" t="s">
        <v>3438</v>
      </c>
      <c r="G440" s="74" t="s">
        <v>1679</v>
      </c>
      <c r="H440" s="147" t="s">
        <v>1684</v>
      </c>
      <c r="I440" s="147" t="s">
        <v>3437</v>
      </c>
      <c r="J440" s="69" t="n">
        <v>20000</v>
      </c>
      <c r="K440" s="69" t="n">
        <v>0</v>
      </c>
      <c r="L440" s="70" t="n">
        <v>-1</v>
      </c>
      <c r="M440" s="69" t="n">
        <v>0</v>
      </c>
      <c r="N440" s="69"/>
      <c r="O440" s="173" t="str">
        <f aca="false">CONCATENATE(E440,F440)</f>
        <v>230120206</v>
      </c>
      <c r="P440" s="164" t="n">
        <f aca="false">J440</f>
        <v>20000</v>
      </c>
      <c r="Q440" s="164" t="n">
        <f aca="false">M440</f>
        <v>0</v>
      </c>
    </row>
    <row r="441" customFormat="false" ht="15" hidden="false" customHeight="false" outlineLevel="0" collapsed="false">
      <c r="A441" s="74" t="s">
        <v>80</v>
      </c>
      <c r="B441" s="74" t="str">
        <f aca="false">VLOOKUP(A441,PROGRAMAS!A:I,5,0)</f>
        <v>TEMÁTICO</v>
      </c>
      <c r="C441" s="62" t="s">
        <v>2970</v>
      </c>
      <c r="D441" s="74" t="s">
        <v>1578</v>
      </c>
      <c r="E441" s="74" t="s">
        <v>4135</v>
      </c>
      <c r="F441" s="174" t="s">
        <v>3443</v>
      </c>
      <c r="G441" s="74" t="s">
        <v>1690</v>
      </c>
      <c r="H441" s="147" t="s">
        <v>1691</v>
      </c>
      <c r="I441" s="147" t="s">
        <v>3442</v>
      </c>
      <c r="J441" s="69" t="n">
        <v>180382</v>
      </c>
      <c r="K441" s="69" t="n">
        <v>0</v>
      </c>
      <c r="L441" s="70" t="n">
        <v>-1</v>
      </c>
      <c r="M441" s="69" t="n">
        <v>0</v>
      </c>
      <c r="N441" s="69"/>
      <c r="O441" s="173" t="str">
        <f aca="false">CONCATENATE(E441,F441)</f>
        <v>139120207</v>
      </c>
      <c r="P441" s="164" t="n">
        <f aca="false">J441</f>
        <v>180382</v>
      </c>
      <c r="Q441" s="164" t="n">
        <f aca="false">M441</f>
        <v>0</v>
      </c>
    </row>
    <row r="442" customFormat="false" ht="15" hidden="false" customHeight="false" outlineLevel="0" collapsed="false">
      <c r="A442" s="74" t="s">
        <v>80</v>
      </c>
      <c r="B442" s="74" t="str">
        <f aca="false">VLOOKUP(A442,PROGRAMAS!A:I,5,0)</f>
        <v>TEMÁTICO</v>
      </c>
      <c r="C442" s="62" t="s">
        <v>2970</v>
      </c>
      <c r="D442" s="74" t="s">
        <v>1689</v>
      </c>
      <c r="E442" s="74" t="s">
        <v>1693</v>
      </c>
      <c r="F442" s="174" t="s">
        <v>3443</v>
      </c>
      <c r="G442" s="74" t="s">
        <v>1690</v>
      </c>
      <c r="H442" s="147" t="s">
        <v>1691</v>
      </c>
      <c r="I442" s="147" t="s">
        <v>3442</v>
      </c>
      <c r="J442" s="69" t="n">
        <v>300000</v>
      </c>
      <c r="K442" s="69" t="n">
        <v>0</v>
      </c>
      <c r="L442" s="70" t="n">
        <v>-1</v>
      </c>
      <c r="M442" s="69" t="n">
        <v>0</v>
      </c>
      <c r="N442" s="69"/>
      <c r="O442" s="173" t="str">
        <f aca="false">CONCATENATE(E442,F442)</f>
        <v>139220207</v>
      </c>
      <c r="P442" s="164" t="n">
        <f aca="false">J442</f>
        <v>300000</v>
      </c>
      <c r="Q442" s="164" t="n">
        <f aca="false">M442</f>
        <v>0</v>
      </c>
    </row>
    <row r="443" customFormat="false" ht="15" hidden="false" customHeight="false" outlineLevel="0" collapsed="false">
      <c r="A443" s="74" t="s">
        <v>94</v>
      </c>
      <c r="B443" s="74" t="str">
        <f aca="false">VLOOKUP(A443,PROGRAMAS!A:I,5,0)</f>
        <v>GESTÃO</v>
      </c>
      <c r="C443" s="62" t="s">
        <v>2997</v>
      </c>
      <c r="D443" s="74" t="s">
        <v>255</v>
      </c>
      <c r="E443" s="74" t="s">
        <v>260</v>
      </c>
      <c r="F443" s="174" t="s">
        <v>3445</v>
      </c>
      <c r="G443" s="74" t="s">
        <v>1696</v>
      </c>
      <c r="H443" s="147" t="s">
        <v>1722</v>
      </c>
      <c r="I443" s="147" t="n">
        <v>2125</v>
      </c>
      <c r="J443" s="69" t="n">
        <v>19056869</v>
      </c>
      <c r="K443" s="69" t="n">
        <v>34583732</v>
      </c>
      <c r="L443" s="70" t="n">
        <v>0.814764639458874</v>
      </c>
      <c r="M443" s="69" t="n">
        <v>26701519.33</v>
      </c>
      <c r="N443" s="69"/>
      <c r="O443" s="173" t="str">
        <f aca="false">CONCATENATE(E443,F443)</f>
        <v>200021101</v>
      </c>
      <c r="P443" s="164" t="n">
        <f aca="false">J443</f>
        <v>19056869</v>
      </c>
      <c r="Q443" s="164" t="n">
        <f aca="false">M443</f>
        <v>26701519.33</v>
      </c>
    </row>
    <row r="444" customFormat="false" ht="15" hidden="false" customHeight="false" outlineLevel="0" collapsed="false">
      <c r="A444" s="74" t="s">
        <v>94</v>
      </c>
      <c r="B444" s="74" t="str">
        <f aca="false">VLOOKUP(A444,PROGRAMAS!A:I,5,0)</f>
        <v>GESTÃO</v>
      </c>
      <c r="C444" s="62" t="s">
        <v>2997</v>
      </c>
      <c r="D444" s="74" t="s">
        <v>160</v>
      </c>
      <c r="E444" s="74" t="s">
        <v>3818</v>
      </c>
      <c r="F444" s="174" t="s">
        <v>3445</v>
      </c>
      <c r="G444" s="74" t="s">
        <v>1696</v>
      </c>
      <c r="H444" s="147" t="s">
        <v>1722</v>
      </c>
      <c r="I444" s="147" t="n">
        <v>2125</v>
      </c>
      <c r="J444" s="69" t="n">
        <v>13992005</v>
      </c>
      <c r="K444" s="69" t="n">
        <v>12509370</v>
      </c>
      <c r="L444" s="70" t="n">
        <v>-0.105963012448895</v>
      </c>
      <c r="M444" s="69" t="n">
        <v>12447672.11</v>
      </c>
      <c r="N444" s="69"/>
      <c r="O444" s="173" t="str">
        <f aca="false">CONCATENATE(E444,F444)</f>
        <v>250021101</v>
      </c>
      <c r="P444" s="164" t="n">
        <f aca="false">J444</f>
        <v>13992005</v>
      </c>
      <c r="Q444" s="164" t="n">
        <f aca="false">M444</f>
        <v>12447672.11</v>
      </c>
    </row>
    <row r="445" customFormat="false" ht="15" hidden="false" customHeight="false" outlineLevel="0" collapsed="false">
      <c r="A445" s="74" t="s">
        <v>94</v>
      </c>
      <c r="B445" s="74" t="str">
        <f aca="false">VLOOKUP(A445,PROGRAMAS!A:I,5,0)</f>
        <v>GESTÃO</v>
      </c>
      <c r="C445" s="62" t="s">
        <v>2997</v>
      </c>
      <c r="D445" s="74" t="s">
        <v>1732</v>
      </c>
      <c r="E445" s="74" t="s">
        <v>1734</v>
      </c>
      <c r="F445" s="174" t="s">
        <v>3445</v>
      </c>
      <c r="G445" s="74" t="s">
        <v>1696</v>
      </c>
      <c r="H445" s="147" t="s">
        <v>1722</v>
      </c>
      <c r="I445" s="147" t="n">
        <v>2125</v>
      </c>
      <c r="J445" s="69" t="n">
        <v>261712</v>
      </c>
      <c r="K445" s="69" t="n">
        <v>261712</v>
      </c>
      <c r="L445" s="70" t="n">
        <v>0</v>
      </c>
      <c r="M445" s="69" t="n">
        <v>155431.45</v>
      </c>
      <c r="N445" s="69"/>
      <c r="O445" s="173" t="str">
        <f aca="false">CONCATENATE(E445,F445)</f>
        <v>202021101</v>
      </c>
      <c r="P445" s="164" t="n">
        <f aca="false">J445</f>
        <v>261712</v>
      </c>
      <c r="Q445" s="164" t="n">
        <f aca="false">M445</f>
        <v>155431.45</v>
      </c>
    </row>
    <row r="446" customFormat="false" ht="15" hidden="false" customHeight="false" outlineLevel="0" collapsed="false">
      <c r="A446" s="74" t="s">
        <v>51</v>
      </c>
      <c r="B446" s="74" t="str">
        <f aca="false">VLOOKUP(A446,PROGRAMAS!A:I,5,0)</f>
        <v>TEMÁTICO</v>
      </c>
      <c r="C446" s="62" t="s">
        <v>2886</v>
      </c>
      <c r="D446" s="74" t="s">
        <v>1707</v>
      </c>
      <c r="E446" s="74" t="s">
        <v>1710</v>
      </c>
      <c r="F446" s="174" t="s">
        <v>3445</v>
      </c>
      <c r="G446" s="74" t="s">
        <v>1696</v>
      </c>
      <c r="H446" s="147" t="s">
        <v>1708</v>
      </c>
      <c r="I446" s="147" t="s">
        <v>3238</v>
      </c>
      <c r="J446" s="69" t="n">
        <v>12282847</v>
      </c>
      <c r="K446" s="69" t="n">
        <v>30155539</v>
      </c>
      <c r="L446" s="70" t="n">
        <v>1.45509359515754</v>
      </c>
      <c r="M446" s="69" t="n">
        <v>449194.73</v>
      </c>
      <c r="N446" s="69"/>
      <c r="O446" s="173" t="str">
        <f aca="false">CONCATENATE(E446,F446)</f>
        <v>102221101</v>
      </c>
      <c r="P446" s="164" t="n">
        <f aca="false">J446</f>
        <v>12282847</v>
      </c>
      <c r="Q446" s="164" t="n">
        <f aca="false">M446</f>
        <v>449194.73</v>
      </c>
    </row>
    <row r="447" customFormat="false" ht="15" hidden="false" customHeight="false" outlineLevel="0" collapsed="false">
      <c r="A447" s="74" t="s">
        <v>51</v>
      </c>
      <c r="B447" s="74" t="str">
        <f aca="false">VLOOKUP(A447,PROGRAMAS!A:I,5,0)</f>
        <v>TEMÁTICO</v>
      </c>
      <c r="C447" s="62" t="s">
        <v>2886</v>
      </c>
      <c r="D447" s="74" t="s">
        <v>4136</v>
      </c>
      <c r="E447" s="74" t="s">
        <v>4137</v>
      </c>
      <c r="F447" s="174" t="s">
        <v>3445</v>
      </c>
      <c r="G447" s="74" t="s">
        <v>1696</v>
      </c>
      <c r="H447" s="147" t="s">
        <v>1708</v>
      </c>
      <c r="I447" s="147" t="s">
        <v>3238</v>
      </c>
      <c r="J447" s="69" t="n">
        <v>4333562</v>
      </c>
      <c r="K447" s="69" t="n">
        <v>4333562</v>
      </c>
      <c r="L447" s="70" t="n">
        <v>0</v>
      </c>
      <c r="M447" s="69" t="n">
        <v>0</v>
      </c>
      <c r="N447" s="69"/>
      <c r="O447" s="173" t="str">
        <f aca="false">CONCATENATE(E447,F447)</f>
        <v>102321101</v>
      </c>
      <c r="P447" s="164" t="n">
        <f aca="false">J447</f>
        <v>4333562</v>
      </c>
      <c r="Q447" s="164" t="n">
        <f aca="false">M447</f>
        <v>0</v>
      </c>
    </row>
    <row r="448" customFormat="false" ht="15" hidden="false" customHeight="false" outlineLevel="0" collapsed="false">
      <c r="A448" s="74" t="s">
        <v>51</v>
      </c>
      <c r="B448" s="74" t="str">
        <f aca="false">VLOOKUP(A448,PROGRAMAS!A:I,5,0)</f>
        <v>TEMÁTICO</v>
      </c>
      <c r="C448" s="62" t="s">
        <v>2886</v>
      </c>
      <c r="D448" s="74" t="s">
        <v>4138</v>
      </c>
      <c r="E448" s="74" t="s">
        <v>4139</v>
      </c>
      <c r="F448" s="174" t="s">
        <v>3445</v>
      </c>
      <c r="G448" s="74" t="s">
        <v>1696</v>
      </c>
      <c r="H448" s="147" t="s">
        <v>1708</v>
      </c>
      <c r="I448" s="147" t="s">
        <v>3238</v>
      </c>
      <c r="J448" s="69" t="n">
        <v>666000</v>
      </c>
      <c r="K448" s="69" t="n">
        <v>812400</v>
      </c>
      <c r="L448" s="70" t="n">
        <v>0.21981981981982</v>
      </c>
      <c r="M448" s="69" t="n">
        <v>810580</v>
      </c>
      <c r="N448" s="69"/>
      <c r="O448" s="173" t="str">
        <f aca="false">CONCATENATE(E448,F448)</f>
        <v>201321101</v>
      </c>
      <c r="P448" s="164" t="n">
        <f aca="false">J448</f>
        <v>666000</v>
      </c>
      <c r="Q448" s="164" t="n">
        <f aca="false">M448</f>
        <v>810580</v>
      </c>
    </row>
    <row r="449" customFormat="false" ht="15" hidden="false" customHeight="false" outlineLevel="0" collapsed="false">
      <c r="A449" s="74" t="s">
        <v>51</v>
      </c>
      <c r="B449" s="74" t="str">
        <f aca="false">VLOOKUP(A449,PROGRAMAS!A:I,5,0)</f>
        <v>TEMÁTICO</v>
      </c>
      <c r="C449" s="62" t="s">
        <v>2886</v>
      </c>
      <c r="D449" s="74" t="s">
        <v>4140</v>
      </c>
      <c r="E449" s="74" t="s">
        <v>4141</v>
      </c>
      <c r="F449" s="174" t="s">
        <v>3445</v>
      </c>
      <c r="G449" s="74" t="s">
        <v>1696</v>
      </c>
      <c r="H449" s="147" t="s">
        <v>1708</v>
      </c>
      <c r="I449" s="147" t="s">
        <v>3238</v>
      </c>
      <c r="J449" s="69" t="n">
        <v>1243000</v>
      </c>
      <c r="K449" s="69" t="n">
        <v>4583000</v>
      </c>
      <c r="L449" s="70" t="n">
        <v>2.68704746580853</v>
      </c>
      <c r="M449" s="69" t="n">
        <v>1929578.38</v>
      </c>
      <c r="N449" s="69"/>
      <c r="O449" s="173" t="str">
        <f aca="false">CONCATENATE(E449,F449)</f>
        <v>201421101</v>
      </c>
      <c r="P449" s="164" t="n">
        <f aca="false">J449</f>
        <v>1243000</v>
      </c>
      <c r="Q449" s="164" t="n">
        <f aca="false">M449</f>
        <v>1929578.38</v>
      </c>
    </row>
    <row r="450" customFormat="false" ht="15" hidden="false" customHeight="false" outlineLevel="0" collapsed="false">
      <c r="A450" s="74" t="s">
        <v>51</v>
      </c>
      <c r="B450" s="74" t="str">
        <f aca="false">VLOOKUP(A450,PROGRAMAS!A:I,5,0)</f>
        <v>TEMÁTICO</v>
      </c>
      <c r="C450" s="62" t="s">
        <v>2886</v>
      </c>
      <c r="D450" s="74" t="s">
        <v>1703</v>
      </c>
      <c r="E450" s="74" t="s">
        <v>1706</v>
      </c>
      <c r="F450" s="174" t="s">
        <v>3445</v>
      </c>
      <c r="G450" s="74" t="s">
        <v>1696</v>
      </c>
      <c r="H450" s="147" t="s">
        <v>1704</v>
      </c>
      <c r="I450" s="147" t="s">
        <v>3236</v>
      </c>
      <c r="J450" s="69" t="n">
        <v>1314000</v>
      </c>
      <c r="K450" s="69" t="n">
        <v>5755447</v>
      </c>
      <c r="L450" s="70" t="n">
        <v>3.38009665144597</v>
      </c>
      <c r="M450" s="69" t="n">
        <v>2581976.73</v>
      </c>
      <c r="N450" s="69"/>
      <c r="O450" s="173" t="str">
        <f aca="false">CONCATENATE(E450,F450)</f>
        <v>201821101</v>
      </c>
      <c r="P450" s="164" t="n">
        <f aca="false">J450</f>
        <v>1314000</v>
      </c>
      <c r="Q450" s="164" t="n">
        <f aca="false">M450</f>
        <v>2581976.73</v>
      </c>
    </row>
    <row r="451" customFormat="false" ht="15" hidden="false" customHeight="false" outlineLevel="0" collapsed="false">
      <c r="A451" s="74" t="s">
        <v>51</v>
      </c>
      <c r="B451" s="74" t="str">
        <f aca="false">VLOOKUP(A451,PROGRAMAS!A:I,5,0)</f>
        <v>TEMÁTICO</v>
      </c>
      <c r="C451" s="62" t="s">
        <v>2886</v>
      </c>
      <c r="D451" s="74" t="s">
        <v>1711</v>
      </c>
      <c r="E451" s="74" t="s">
        <v>1713</v>
      </c>
      <c r="F451" s="174" t="s">
        <v>3445</v>
      </c>
      <c r="G451" s="74" t="s">
        <v>1696</v>
      </c>
      <c r="H451" s="147" t="s">
        <v>1708</v>
      </c>
      <c r="I451" s="147" t="s">
        <v>3238</v>
      </c>
      <c r="J451" s="69" t="n">
        <v>2789668</v>
      </c>
      <c r="K451" s="69" t="n">
        <v>723868</v>
      </c>
      <c r="L451" s="70" t="n">
        <v>-0.740518226541653</v>
      </c>
      <c r="M451" s="69" t="n">
        <v>101216.6</v>
      </c>
      <c r="N451" s="69"/>
      <c r="O451" s="173" t="str">
        <f aca="false">CONCATENATE(E451,F451)</f>
        <v>201921101</v>
      </c>
      <c r="P451" s="164" t="n">
        <f aca="false">J451</f>
        <v>2789668</v>
      </c>
      <c r="Q451" s="164" t="n">
        <f aca="false">M451</f>
        <v>101216.6</v>
      </c>
    </row>
    <row r="452" customFormat="false" ht="15" hidden="false" customHeight="false" outlineLevel="0" collapsed="false">
      <c r="A452" s="74" t="s">
        <v>51</v>
      </c>
      <c r="B452" s="74" t="str">
        <f aca="false">VLOOKUP(A452,PROGRAMAS!A:I,5,0)</f>
        <v>TEMÁTICO</v>
      </c>
      <c r="C452" s="62" t="s">
        <v>2886</v>
      </c>
      <c r="D452" s="74" t="s">
        <v>1695</v>
      </c>
      <c r="E452" s="74" t="s">
        <v>1699</v>
      </c>
      <c r="F452" s="174" t="s">
        <v>3445</v>
      </c>
      <c r="G452" s="74" t="s">
        <v>1696</v>
      </c>
      <c r="H452" s="147" t="s">
        <v>1697</v>
      </c>
      <c r="I452" s="147" t="s">
        <v>3240</v>
      </c>
      <c r="J452" s="69" t="n">
        <v>631000</v>
      </c>
      <c r="K452" s="69" t="n">
        <v>681000</v>
      </c>
      <c r="L452" s="70" t="n">
        <v>0.0792393026941363</v>
      </c>
      <c r="M452" s="69" t="n">
        <v>101645.89</v>
      </c>
      <c r="N452" s="69"/>
      <c r="O452" s="173" t="str">
        <f aca="false">CONCATENATE(E452,F452)</f>
        <v>202421101</v>
      </c>
      <c r="P452" s="164" t="n">
        <f aca="false">J452</f>
        <v>631000</v>
      </c>
      <c r="Q452" s="164" t="n">
        <f aca="false">M452</f>
        <v>101645.89</v>
      </c>
    </row>
    <row r="453" customFormat="false" ht="15" hidden="false" customHeight="false" outlineLevel="0" collapsed="false">
      <c r="A453" s="74" t="s">
        <v>58</v>
      </c>
      <c r="B453" s="74" t="str">
        <f aca="false">VLOOKUP(A453,PROGRAMAS!A:I,5,0)</f>
        <v>TEMÁTICO</v>
      </c>
      <c r="C453" s="62" t="s">
        <v>2899</v>
      </c>
      <c r="D453" s="74" t="s">
        <v>1718</v>
      </c>
      <c r="E453" s="74" t="s">
        <v>1721</v>
      </c>
      <c r="F453" s="174" t="s">
        <v>3445</v>
      </c>
      <c r="G453" s="74" t="s">
        <v>1696</v>
      </c>
      <c r="H453" s="147" t="s">
        <v>1719</v>
      </c>
      <c r="I453" s="147" t="s">
        <v>3398</v>
      </c>
      <c r="J453" s="69" t="n">
        <v>150000</v>
      </c>
      <c r="K453" s="69" t="n">
        <v>140000</v>
      </c>
      <c r="L453" s="70" t="n">
        <v>-0.0666666666666667</v>
      </c>
      <c r="M453" s="69" t="n">
        <v>3600</v>
      </c>
      <c r="N453" s="69"/>
      <c r="O453" s="173" t="str">
        <f aca="false">CONCATENATE(E453,F453)</f>
        <v>102121101</v>
      </c>
      <c r="P453" s="164" t="n">
        <f aca="false">J453</f>
        <v>150000</v>
      </c>
      <c r="Q453" s="164" t="n">
        <f aca="false">M453</f>
        <v>3600</v>
      </c>
    </row>
    <row r="454" customFormat="false" ht="15" hidden="false" customHeight="false" outlineLevel="0" collapsed="false">
      <c r="A454" s="74" t="s">
        <v>94</v>
      </c>
      <c r="B454" s="74" t="str">
        <f aca="false">VLOOKUP(A454,PROGRAMAS!A:I,5,0)</f>
        <v>GESTÃO</v>
      </c>
      <c r="C454" s="62" t="s">
        <v>2997</v>
      </c>
      <c r="D454" s="74" t="s">
        <v>1735</v>
      </c>
      <c r="E454" s="74" t="s">
        <v>1739</v>
      </c>
      <c r="F454" s="174" t="s">
        <v>3447</v>
      </c>
      <c r="G454" s="74" t="s">
        <v>1736</v>
      </c>
      <c r="H454" s="147" t="s">
        <v>1737</v>
      </c>
      <c r="I454" s="147" t="s">
        <v>3102</v>
      </c>
      <c r="J454" s="69" t="n">
        <v>960764</v>
      </c>
      <c r="K454" s="69" t="n">
        <v>860764</v>
      </c>
      <c r="L454" s="70" t="n">
        <v>-0.104083833282679</v>
      </c>
      <c r="M454" s="69" t="n">
        <v>168390.98</v>
      </c>
      <c r="N454" s="69"/>
      <c r="O454" s="173" t="str">
        <f aca="false">CONCATENATE(E454,F454)</f>
        <v>202221102</v>
      </c>
      <c r="P454" s="164" t="n">
        <f aca="false">J454</f>
        <v>960764</v>
      </c>
      <c r="Q454" s="164" t="n">
        <f aca="false">M454</f>
        <v>168390.98</v>
      </c>
    </row>
    <row r="455" customFormat="false" ht="15" hidden="false" customHeight="false" outlineLevel="0" collapsed="false">
      <c r="A455" s="74" t="s">
        <v>94</v>
      </c>
      <c r="B455" s="74" t="str">
        <f aca="false">VLOOKUP(A455,PROGRAMAS!A:I,5,0)</f>
        <v>GESTÃO</v>
      </c>
      <c r="C455" s="62" t="s">
        <v>2997</v>
      </c>
      <c r="D455" s="74" t="s">
        <v>255</v>
      </c>
      <c r="E455" s="74" t="s">
        <v>260</v>
      </c>
      <c r="F455" s="174" t="s">
        <v>3448</v>
      </c>
      <c r="G455" s="74" t="s">
        <v>3449</v>
      </c>
      <c r="H455" s="147" t="s">
        <v>1746</v>
      </c>
      <c r="I455" s="147" t="s">
        <v>3104</v>
      </c>
      <c r="J455" s="69" t="n">
        <v>5150670</v>
      </c>
      <c r="K455" s="69" t="n">
        <v>5150670</v>
      </c>
      <c r="L455" s="70" t="n">
        <v>0</v>
      </c>
      <c r="M455" s="69" t="n">
        <v>3195074.79</v>
      </c>
      <c r="N455" s="69"/>
      <c r="O455" s="173" t="str">
        <f aca="false">CONCATENATE(E455,F455)</f>
        <v>200021201</v>
      </c>
      <c r="P455" s="164" t="n">
        <f aca="false">J455</f>
        <v>5150670</v>
      </c>
      <c r="Q455" s="164" t="n">
        <f aca="false">M455</f>
        <v>3195074.79</v>
      </c>
    </row>
    <row r="456" customFormat="false" ht="15" hidden="false" customHeight="false" outlineLevel="0" collapsed="false">
      <c r="A456" s="74" t="s">
        <v>94</v>
      </c>
      <c r="B456" s="74" t="str">
        <f aca="false">VLOOKUP(A456,PROGRAMAS!A:I,5,0)</f>
        <v>GESTÃO</v>
      </c>
      <c r="C456" s="62" t="s">
        <v>2997</v>
      </c>
      <c r="D456" s="74" t="s">
        <v>4142</v>
      </c>
      <c r="E456" s="74" t="s">
        <v>4143</v>
      </c>
      <c r="F456" s="174" t="s">
        <v>3448</v>
      </c>
      <c r="G456" s="74" t="s">
        <v>3449</v>
      </c>
      <c r="H456" s="147" t="s">
        <v>1746</v>
      </c>
      <c r="I456" s="147" t="s">
        <v>3104</v>
      </c>
      <c r="J456" s="69" t="n">
        <v>47000</v>
      </c>
      <c r="K456" s="69" t="n">
        <v>47000</v>
      </c>
      <c r="L456" s="70" t="n">
        <v>0</v>
      </c>
      <c r="M456" s="69" t="n">
        <v>0</v>
      </c>
      <c r="N456" s="69"/>
      <c r="O456" s="173" t="str">
        <f aca="false">CONCATENATE(E456,F456)</f>
        <v>204721201</v>
      </c>
      <c r="P456" s="164" t="n">
        <f aca="false">J456</f>
        <v>47000</v>
      </c>
      <c r="Q456" s="164" t="n">
        <f aca="false">M456</f>
        <v>0</v>
      </c>
    </row>
    <row r="457" customFormat="false" ht="15" hidden="false" customHeight="false" outlineLevel="0" collapsed="false">
      <c r="A457" s="74" t="s">
        <v>94</v>
      </c>
      <c r="B457" s="74" t="str">
        <f aca="false">VLOOKUP(A457,PROGRAMAS!A:I,5,0)</f>
        <v>GESTÃO</v>
      </c>
      <c r="C457" s="62" t="s">
        <v>2997</v>
      </c>
      <c r="D457" s="74" t="s">
        <v>160</v>
      </c>
      <c r="E457" s="74" t="s">
        <v>3818</v>
      </c>
      <c r="F457" s="174" t="s">
        <v>3448</v>
      </c>
      <c r="G457" s="74" t="s">
        <v>3449</v>
      </c>
      <c r="H457" s="147" t="s">
        <v>1746</v>
      </c>
      <c r="I457" s="147" t="s">
        <v>3104</v>
      </c>
      <c r="J457" s="69" t="n">
        <v>14664347</v>
      </c>
      <c r="K457" s="69" t="n">
        <v>14664347</v>
      </c>
      <c r="L457" s="70" t="n">
        <v>0</v>
      </c>
      <c r="M457" s="69" t="n">
        <v>9045462.62</v>
      </c>
      <c r="N457" s="69"/>
      <c r="O457" s="173" t="str">
        <f aca="false">CONCATENATE(E457,F457)</f>
        <v>250021201</v>
      </c>
      <c r="P457" s="164" t="n">
        <f aca="false">J457</f>
        <v>14664347</v>
      </c>
      <c r="Q457" s="164" t="n">
        <f aca="false">M457</f>
        <v>9045462.62</v>
      </c>
    </row>
    <row r="458" customFormat="false" ht="15" hidden="false" customHeight="false" outlineLevel="0" collapsed="false">
      <c r="A458" s="74" t="s">
        <v>97</v>
      </c>
      <c r="B458" s="74" t="str">
        <f aca="false">VLOOKUP(A458,PROGRAMAS!A:I,5,0)</f>
        <v>GESTÃO</v>
      </c>
      <c r="C458" s="62" t="s">
        <v>3000</v>
      </c>
      <c r="D458" s="74" t="s">
        <v>1749</v>
      </c>
      <c r="E458" s="74" t="s">
        <v>1753</v>
      </c>
      <c r="F458" s="174" t="s">
        <v>3448</v>
      </c>
      <c r="G458" s="74" t="s">
        <v>3449</v>
      </c>
      <c r="H458" s="147" t="s">
        <v>1750</v>
      </c>
      <c r="I458" s="147" t="s">
        <v>3191</v>
      </c>
      <c r="J458" s="69" t="n">
        <v>79136222</v>
      </c>
      <c r="K458" s="69" t="n">
        <v>79136222</v>
      </c>
      <c r="L458" s="70" t="n">
        <v>0</v>
      </c>
      <c r="M458" s="69" t="n">
        <v>47645305.07</v>
      </c>
      <c r="N458" s="69"/>
      <c r="O458" s="173" t="str">
        <f aca="false">CONCATENATE(E458,F458)</f>
        <v>205121201</v>
      </c>
      <c r="P458" s="164" t="n">
        <f aca="false">J458</f>
        <v>79136222</v>
      </c>
      <c r="Q458" s="164" t="n">
        <f aca="false">M458</f>
        <v>47645305.07</v>
      </c>
    </row>
    <row r="459" customFormat="false" ht="15" hidden="false" customHeight="false" outlineLevel="0" collapsed="false">
      <c r="A459" s="74" t="s">
        <v>97</v>
      </c>
      <c r="B459" s="74" t="str">
        <f aca="false">VLOOKUP(A459,PROGRAMAS!A:I,5,0)</f>
        <v>GESTÃO</v>
      </c>
      <c r="C459" s="62" t="s">
        <v>3000</v>
      </c>
      <c r="D459" s="74" t="s">
        <v>1754</v>
      </c>
      <c r="E459" s="74" t="s">
        <v>1757</v>
      </c>
      <c r="F459" s="174" t="s">
        <v>3448</v>
      </c>
      <c r="G459" s="74" t="s">
        <v>3449</v>
      </c>
      <c r="H459" s="147" t="s">
        <v>1755</v>
      </c>
      <c r="I459" s="147" t="s">
        <v>3193</v>
      </c>
      <c r="J459" s="69" t="n">
        <v>131632217</v>
      </c>
      <c r="K459" s="69" t="n">
        <v>131632217</v>
      </c>
      <c r="L459" s="70" t="n">
        <v>0</v>
      </c>
      <c r="M459" s="69" t="n">
        <v>98477371.68</v>
      </c>
      <c r="N459" s="69"/>
      <c r="O459" s="173" t="str">
        <f aca="false">CONCATENATE(E459,F459)</f>
        <v>205221201</v>
      </c>
      <c r="P459" s="164" t="n">
        <f aca="false">J459</f>
        <v>131632217</v>
      </c>
      <c r="Q459" s="164" t="n">
        <f aca="false">M459</f>
        <v>98477371.68</v>
      </c>
    </row>
    <row r="460" customFormat="false" ht="15" hidden="false" customHeight="false" outlineLevel="0" collapsed="false">
      <c r="A460" s="74" t="s">
        <v>51</v>
      </c>
      <c r="B460" s="74" t="str">
        <f aca="false">VLOOKUP(A460,PROGRAMAS!A:I,5,0)</f>
        <v>TEMÁTICO</v>
      </c>
      <c r="C460" s="62" t="s">
        <v>2886</v>
      </c>
      <c r="D460" s="74" t="s">
        <v>1743</v>
      </c>
      <c r="E460" s="74" t="s">
        <v>1745</v>
      </c>
      <c r="F460" s="174" t="s">
        <v>3448</v>
      </c>
      <c r="G460" s="74" t="s">
        <v>3449</v>
      </c>
      <c r="H460" s="147" t="s">
        <v>1741</v>
      </c>
      <c r="I460" s="147" t="s">
        <v>3242</v>
      </c>
      <c r="J460" s="69" t="n">
        <v>245000</v>
      </c>
      <c r="K460" s="69" t="n">
        <v>245000</v>
      </c>
      <c r="L460" s="70" t="n">
        <v>0</v>
      </c>
      <c r="M460" s="69" t="n">
        <v>13394.98</v>
      </c>
      <c r="N460" s="69"/>
      <c r="O460" s="173" t="str">
        <f aca="false">CONCATENATE(E460,F460)</f>
        <v>101521201</v>
      </c>
      <c r="P460" s="164" t="n">
        <f aca="false">J460</f>
        <v>245000</v>
      </c>
      <c r="Q460" s="164" t="n">
        <f aca="false">M460</f>
        <v>13394.98</v>
      </c>
    </row>
    <row r="461" customFormat="false" ht="15" hidden="false" customHeight="false" outlineLevel="0" collapsed="false">
      <c r="A461" s="74" t="s">
        <v>51</v>
      </c>
      <c r="B461" s="74" t="str">
        <f aca="false">VLOOKUP(A461,PROGRAMAS!A:I,5,0)</f>
        <v>TEMÁTICO</v>
      </c>
      <c r="C461" s="62" t="s">
        <v>2886</v>
      </c>
      <c r="D461" s="74" t="s">
        <v>4144</v>
      </c>
      <c r="E461" s="74" t="s">
        <v>4145</v>
      </c>
      <c r="F461" s="174" t="s">
        <v>3448</v>
      </c>
      <c r="G461" s="74" t="s">
        <v>3449</v>
      </c>
      <c r="H461" s="147" t="s">
        <v>1741</v>
      </c>
      <c r="I461" s="147" t="s">
        <v>3242</v>
      </c>
      <c r="J461" s="69" t="n">
        <v>105000</v>
      </c>
      <c r="K461" s="69" t="n">
        <v>105000</v>
      </c>
      <c r="L461" s="70" t="n">
        <v>0</v>
      </c>
      <c r="M461" s="69" t="n">
        <v>0</v>
      </c>
      <c r="N461" s="69"/>
      <c r="O461" s="173" t="str">
        <f aca="false">CONCATENATE(E461,F461)</f>
        <v>105221201</v>
      </c>
      <c r="P461" s="164" t="n">
        <f aca="false">J461</f>
        <v>105000</v>
      </c>
      <c r="Q461" s="164" t="n">
        <f aca="false">M461</f>
        <v>0</v>
      </c>
    </row>
    <row r="462" customFormat="false" ht="15" hidden="false" customHeight="false" outlineLevel="0" collapsed="false">
      <c r="A462" s="74" t="s">
        <v>51</v>
      </c>
      <c r="B462" s="74" t="str">
        <f aca="false">VLOOKUP(A462,PROGRAMAS!A:I,5,0)</f>
        <v>TEMÁTICO</v>
      </c>
      <c r="C462" s="62" t="s">
        <v>2886</v>
      </c>
      <c r="D462" s="74" t="s">
        <v>1697</v>
      </c>
      <c r="E462" s="74" t="s">
        <v>1742</v>
      </c>
      <c r="F462" s="174" t="s">
        <v>3448</v>
      </c>
      <c r="G462" s="74" t="s">
        <v>3449</v>
      </c>
      <c r="H462" s="147" t="s">
        <v>1741</v>
      </c>
      <c r="I462" s="147" t="s">
        <v>3242</v>
      </c>
      <c r="J462" s="69" t="n">
        <v>67608</v>
      </c>
      <c r="K462" s="69" t="n">
        <v>67608</v>
      </c>
      <c r="L462" s="70" t="n">
        <v>0</v>
      </c>
      <c r="M462" s="69" t="n">
        <v>4320</v>
      </c>
      <c r="N462" s="69"/>
      <c r="O462" s="173" t="str">
        <f aca="false">CONCATENATE(E462,F462)</f>
        <v>204921201</v>
      </c>
      <c r="P462" s="164" t="n">
        <f aca="false">J462</f>
        <v>67608</v>
      </c>
      <c r="Q462" s="164" t="n">
        <f aca="false">M462</f>
        <v>4320</v>
      </c>
    </row>
    <row r="463" customFormat="false" ht="15" hidden="false" customHeight="false" outlineLevel="0" collapsed="false">
      <c r="A463" s="74" t="s">
        <v>94</v>
      </c>
      <c r="B463" s="74" t="str">
        <f aca="false">VLOOKUP(A463,PROGRAMAS!A:I,5,0)</f>
        <v>GESTÃO</v>
      </c>
      <c r="C463" s="62" t="s">
        <v>2997</v>
      </c>
      <c r="D463" s="74" t="s">
        <v>1762</v>
      </c>
      <c r="E463" s="74" t="s">
        <v>1764</v>
      </c>
      <c r="F463" s="174" t="s">
        <v>3450</v>
      </c>
      <c r="G463" s="74" t="s">
        <v>1759</v>
      </c>
      <c r="H463" s="147" t="s">
        <v>1763</v>
      </c>
      <c r="I463" s="147" t="s">
        <v>3106</v>
      </c>
      <c r="J463" s="69" t="n">
        <v>1820000</v>
      </c>
      <c r="K463" s="69" t="n">
        <v>1384500</v>
      </c>
      <c r="L463" s="70" t="n">
        <v>-0.239285714285714</v>
      </c>
      <c r="M463" s="69" t="n">
        <v>800000</v>
      </c>
      <c r="N463" s="69"/>
      <c r="O463" s="173" t="str">
        <f aca="false">CONCATENATE(E463,F463)</f>
        <v>222621203</v>
      </c>
      <c r="P463" s="164" t="n">
        <f aca="false">J463</f>
        <v>1820000</v>
      </c>
      <c r="Q463" s="164" t="n">
        <f aca="false">M463</f>
        <v>800000</v>
      </c>
    </row>
    <row r="464" customFormat="false" ht="15" hidden="false" customHeight="false" outlineLevel="0" collapsed="false">
      <c r="A464" s="74" t="s">
        <v>96</v>
      </c>
      <c r="B464" s="74" t="str">
        <f aca="false">VLOOKUP(A464,PROGRAMAS!A:I,5,0)</f>
        <v>GESTÃO</v>
      </c>
      <c r="C464" s="62" t="s">
        <v>2999</v>
      </c>
      <c r="D464" s="74" t="s">
        <v>4146</v>
      </c>
      <c r="E464" s="74" t="s">
        <v>4147</v>
      </c>
      <c r="F464" s="174" t="s">
        <v>3450</v>
      </c>
      <c r="G464" s="74" t="s">
        <v>1759</v>
      </c>
      <c r="H464" s="147" t="s">
        <v>1765</v>
      </c>
      <c r="I464" s="147" t="s">
        <v>3187</v>
      </c>
      <c r="J464" s="69" t="n">
        <v>52834716</v>
      </c>
      <c r="K464" s="69" t="n">
        <v>52834716</v>
      </c>
      <c r="L464" s="70" t="n">
        <v>0</v>
      </c>
      <c r="M464" s="69" t="n">
        <v>43498635.24</v>
      </c>
      <c r="N464" s="69"/>
      <c r="O464" s="173" t="str">
        <f aca="false">CONCATENATE(E464,F464)</f>
        <v>222821203</v>
      </c>
      <c r="P464" s="164" t="n">
        <f aca="false">J464</f>
        <v>52834716</v>
      </c>
      <c r="Q464" s="164" t="n">
        <f aca="false">M464</f>
        <v>43498635.24</v>
      </c>
    </row>
    <row r="465" customFormat="false" ht="15" hidden="false" customHeight="false" outlineLevel="0" collapsed="false">
      <c r="A465" s="74" t="s">
        <v>96</v>
      </c>
      <c r="B465" s="74" t="str">
        <f aca="false">VLOOKUP(A465,PROGRAMAS!A:I,5,0)</f>
        <v>GESTÃO</v>
      </c>
      <c r="C465" s="62" t="s">
        <v>2999</v>
      </c>
      <c r="D465" s="74" t="s">
        <v>4148</v>
      </c>
      <c r="E465" s="74" t="s">
        <v>4149</v>
      </c>
      <c r="F465" s="174" t="s">
        <v>3450</v>
      </c>
      <c r="G465" s="74" t="s">
        <v>1759</v>
      </c>
      <c r="H465" s="147" t="s">
        <v>1765</v>
      </c>
      <c r="I465" s="147" t="s">
        <v>3187</v>
      </c>
      <c r="J465" s="69" t="n">
        <v>19921866</v>
      </c>
      <c r="K465" s="69" t="n">
        <v>19921866</v>
      </c>
      <c r="L465" s="70" t="n">
        <v>0</v>
      </c>
      <c r="M465" s="69" t="n">
        <v>19921866</v>
      </c>
      <c r="N465" s="69"/>
      <c r="O465" s="173" t="str">
        <f aca="false">CONCATENATE(E465,F465)</f>
        <v>235621203</v>
      </c>
      <c r="P465" s="164" t="n">
        <f aca="false">J465</f>
        <v>19921866</v>
      </c>
      <c r="Q465" s="164" t="n">
        <f aca="false">M465</f>
        <v>19921866</v>
      </c>
    </row>
    <row r="466" customFormat="false" ht="15" hidden="false" customHeight="false" outlineLevel="0" collapsed="false">
      <c r="A466" s="74" t="s">
        <v>96</v>
      </c>
      <c r="B466" s="74" t="str">
        <f aca="false">VLOOKUP(A466,PROGRAMAS!A:I,5,0)</f>
        <v>GESTÃO</v>
      </c>
      <c r="C466" s="62" t="s">
        <v>2999</v>
      </c>
      <c r="D466" s="74" t="s">
        <v>4150</v>
      </c>
      <c r="E466" s="74" t="s">
        <v>4151</v>
      </c>
      <c r="F466" s="174" t="s">
        <v>3450</v>
      </c>
      <c r="G466" s="74" t="s">
        <v>1759</v>
      </c>
      <c r="H466" s="147" t="s">
        <v>1765</v>
      </c>
      <c r="I466" s="147" t="s">
        <v>3187</v>
      </c>
      <c r="J466" s="69" t="n">
        <v>1307628415</v>
      </c>
      <c r="K466" s="69" t="n">
        <v>1350428415</v>
      </c>
      <c r="L466" s="70" t="n">
        <v>0.0327310109730217</v>
      </c>
      <c r="M466" s="69" t="n">
        <v>1335401348.35</v>
      </c>
      <c r="N466" s="69"/>
      <c r="O466" s="173" t="str">
        <f aca="false">CONCATENATE(E466,F466)</f>
        <v>235821203</v>
      </c>
      <c r="P466" s="164" t="n">
        <f aca="false">J466</f>
        <v>1307628415</v>
      </c>
      <c r="Q466" s="164" t="n">
        <f aca="false">M466</f>
        <v>1335401348.35</v>
      </c>
    </row>
    <row r="467" customFormat="false" ht="15" hidden="false" customHeight="false" outlineLevel="0" collapsed="false">
      <c r="A467" s="74" t="s">
        <v>96</v>
      </c>
      <c r="B467" s="74" t="str">
        <f aca="false">VLOOKUP(A467,PROGRAMAS!A:I,5,0)</f>
        <v>GESTÃO</v>
      </c>
      <c r="C467" s="62" t="s">
        <v>2999</v>
      </c>
      <c r="D467" s="74" t="s">
        <v>4152</v>
      </c>
      <c r="E467" s="74" t="s">
        <v>4153</v>
      </c>
      <c r="F467" s="174" t="s">
        <v>3450</v>
      </c>
      <c r="G467" s="74" t="s">
        <v>1759</v>
      </c>
      <c r="H467" s="147" t="s">
        <v>1765</v>
      </c>
      <c r="I467" s="147" t="s">
        <v>3187</v>
      </c>
      <c r="J467" s="69" t="n">
        <v>129463167</v>
      </c>
      <c r="K467" s="69" t="n">
        <v>129463167</v>
      </c>
      <c r="L467" s="70" t="n">
        <v>0</v>
      </c>
      <c r="M467" s="69" t="n">
        <v>119806456.4</v>
      </c>
      <c r="N467" s="69"/>
      <c r="O467" s="173" t="str">
        <f aca="false">CONCATENATE(E467,F467)</f>
        <v>236121203</v>
      </c>
      <c r="P467" s="164" t="n">
        <f aca="false">J467</f>
        <v>129463167</v>
      </c>
      <c r="Q467" s="164" t="n">
        <f aca="false">M467</f>
        <v>119806456.4</v>
      </c>
    </row>
    <row r="468" customFormat="false" ht="15" hidden="false" customHeight="false" outlineLevel="0" collapsed="false">
      <c r="A468" s="74" t="s">
        <v>96</v>
      </c>
      <c r="B468" s="74" t="str">
        <f aca="false">VLOOKUP(A468,PROGRAMAS!A:I,5,0)</f>
        <v>GESTÃO</v>
      </c>
      <c r="C468" s="62" t="s">
        <v>2999</v>
      </c>
      <c r="D468" s="74" t="s">
        <v>4154</v>
      </c>
      <c r="E468" s="74" t="s">
        <v>4155</v>
      </c>
      <c r="F468" s="174" t="s">
        <v>3450</v>
      </c>
      <c r="G468" s="74" t="s">
        <v>1759</v>
      </c>
      <c r="H468" s="147" t="s">
        <v>1765</v>
      </c>
      <c r="I468" s="147" t="s">
        <v>3187</v>
      </c>
      <c r="J468" s="69" t="n">
        <v>12959907</v>
      </c>
      <c r="K468" s="69" t="n">
        <v>12959907</v>
      </c>
      <c r="L468" s="70" t="n">
        <v>0</v>
      </c>
      <c r="M468" s="69" t="n">
        <v>12892121.16</v>
      </c>
      <c r="N468" s="69"/>
      <c r="O468" s="173" t="str">
        <f aca="false">CONCATENATE(E468,F468)</f>
        <v>238121203</v>
      </c>
      <c r="P468" s="164" t="n">
        <f aca="false">J468</f>
        <v>12959907</v>
      </c>
      <c r="Q468" s="164" t="n">
        <f aca="false">M468</f>
        <v>12892121.16</v>
      </c>
    </row>
    <row r="469" customFormat="false" ht="15" hidden="false" customHeight="false" outlineLevel="0" collapsed="false">
      <c r="A469" s="74" t="s">
        <v>96</v>
      </c>
      <c r="B469" s="74" t="str">
        <f aca="false">VLOOKUP(A469,PROGRAMAS!A:I,5,0)</f>
        <v>GESTÃO</v>
      </c>
      <c r="C469" s="62" t="s">
        <v>2999</v>
      </c>
      <c r="D469" s="74" t="s">
        <v>4156</v>
      </c>
      <c r="E469" s="74" t="s">
        <v>4157</v>
      </c>
      <c r="F469" s="174" t="s">
        <v>3450</v>
      </c>
      <c r="G469" s="74" t="s">
        <v>1759</v>
      </c>
      <c r="H469" s="147" t="s">
        <v>1765</v>
      </c>
      <c r="I469" s="147" t="s">
        <v>3187</v>
      </c>
      <c r="J469" s="69" t="n">
        <v>6806800</v>
      </c>
      <c r="K469" s="69" t="n">
        <v>6806800</v>
      </c>
      <c r="L469" s="70" t="n">
        <v>0</v>
      </c>
      <c r="M469" s="69" t="n">
        <v>0</v>
      </c>
      <c r="N469" s="69"/>
      <c r="O469" s="173" t="str">
        <f aca="false">CONCATENATE(E469,F469)</f>
        <v>243121203</v>
      </c>
      <c r="P469" s="164" t="n">
        <f aca="false">J469</f>
        <v>6806800</v>
      </c>
      <c r="Q469" s="164" t="n">
        <f aca="false">M469</f>
        <v>0</v>
      </c>
    </row>
    <row r="470" customFormat="false" ht="15" hidden="false" customHeight="false" outlineLevel="0" collapsed="false">
      <c r="A470" s="74" t="s">
        <v>51</v>
      </c>
      <c r="B470" s="74" t="str">
        <f aca="false">VLOOKUP(A470,PROGRAMAS!A:I,5,0)</f>
        <v>TEMÁTICO</v>
      </c>
      <c r="C470" s="62" t="s">
        <v>2886</v>
      </c>
      <c r="D470" s="74" t="s">
        <v>4158</v>
      </c>
      <c r="E470" s="74" t="s">
        <v>4159</v>
      </c>
      <c r="F470" s="174" t="s">
        <v>3450</v>
      </c>
      <c r="G470" s="74" t="s">
        <v>1759</v>
      </c>
      <c r="H470" s="147" t="s">
        <v>1760</v>
      </c>
      <c r="I470" s="147" t="s">
        <v>3243</v>
      </c>
      <c r="J470" s="69" t="n">
        <v>6500000</v>
      </c>
      <c r="K470" s="69" t="n">
        <v>6500000</v>
      </c>
      <c r="L470" s="70" t="n">
        <v>0</v>
      </c>
      <c r="M470" s="69" t="n">
        <v>0</v>
      </c>
      <c r="N470" s="69"/>
      <c r="O470" s="173" t="str">
        <f aca="false">CONCATENATE(E470,F470)</f>
        <v>108321203</v>
      </c>
      <c r="P470" s="164" t="n">
        <f aca="false">J470</f>
        <v>6500000</v>
      </c>
      <c r="Q470" s="164" t="n">
        <f aca="false">M470</f>
        <v>0</v>
      </c>
    </row>
    <row r="471" customFormat="false" ht="15" hidden="false" customHeight="false" outlineLevel="0" collapsed="false">
      <c r="A471" s="74" t="s">
        <v>51</v>
      </c>
      <c r="B471" s="74" t="str">
        <f aca="false">VLOOKUP(A471,PROGRAMAS!A:I,5,0)</f>
        <v>TEMÁTICO</v>
      </c>
      <c r="C471" s="62" t="s">
        <v>2886</v>
      </c>
      <c r="D471" s="74" t="s">
        <v>4142</v>
      </c>
      <c r="E471" s="74" t="s">
        <v>4160</v>
      </c>
      <c r="F471" s="174" t="s">
        <v>3450</v>
      </c>
      <c r="G471" s="74" t="s">
        <v>1759</v>
      </c>
      <c r="H471" s="147" t="s">
        <v>1760</v>
      </c>
      <c r="I471" s="147" t="s">
        <v>3243</v>
      </c>
      <c r="J471" s="69" t="n">
        <v>23580000</v>
      </c>
      <c r="K471" s="69" t="n">
        <v>20490000</v>
      </c>
      <c r="L471" s="70" t="n">
        <v>-0.131043256997455</v>
      </c>
      <c r="M471" s="69" t="n">
        <v>1290000</v>
      </c>
      <c r="N471" s="69"/>
      <c r="O471" s="173" t="str">
        <f aca="false">CONCATENATE(E471,F471)</f>
        <v>238321203</v>
      </c>
      <c r="P471" s="164" t="n">
        <f aca="false">J471</f>
        <v>23580000</v>
      </c>
      <c r="Q471" s="164" t="n">
        <f aca="false">M471</f>
        <v>1290000</v>
      </c>
    </row>
    <row r="472" customFormat="false" ht="15" hidden="false" customHeight="false" outlineLevel="0" collapsed="false">
      <c r="A472" s="74" t="s">
        <v>51</v>
      </c>
      <c r="B472" s="74" t="str">
        <f aca="false">VLOOKUP(A472,PROGRAMAS!A:I,5,0)</f>
        <v>TEMÁTICO</v>
      </c>
      <c r="C472" s="62" t="s">
        <v>2886</v>
      </c>
      <c r="D472" s="74" t="s">
        <v>1697</v>
      </c>
      <c r="E472" s="74" t="s">
        <v>4161</v>
      </c>
      <c r="F472" s="174" t="s">
        <v>3450</v>
      </c>
      <c r="G472" s="74" t="s">
        <v>1759</v>
      </c>
      <c r="H472" s="147" t="s">
        <v>1760</v>
      </c>
      <c r="I472" s="147" t="s">
        <v>3243</v>
      </c>
      <c r="J472" s="69" t="n">
        <v>2096000</v>
      </c>
      <c r="K472" s="69" t="n">
        <v>0</v>
      </c>
      <c r="L472" s="70" t="n">
        <v>-1</v>
      </c>
      <c r="M472" s="69" t="n">
        <v>0</v>
      </c>
      <c r="N472" s="69"/>
      <c r="O472" s="173" t="str">
        <f aca="false">CONCATENATE(E472,F472)</f>
        <v>238221203</v>
      </c>
      <c r="P472" s="164" t="n">
        <f aca="false">J472</f>
        <v>2096000</v>
      </c>
      <c r="Q472" s="164" t="n">
        <f aca="false">M472</f>
        <v>0</v>
      </c>
    </row>
    <row r="473" customFormat="false" ht="15" hidden="false" customHeight="false" outlineLevel="0" collapsed="false">
      <c r="A473" s="74" t="s">
        <v>94</v>
      </c>
      <c r="B473" s="74" t="str">
        <f aca="false">VLOOKUP(A473,PROGRAMAS!A:I,5,0)</f>
        <v>GESTÃO</v>
      </c>
      <c r="C473" s="62" t="s">
        <v>2997</v>
      </c>
      <c r="D473" s="74" t="s">
        <v>255</v>
      </c>
      <c r="E473" s="74" t="s">
        <v>260</v>
      </c>
      <c r="F473" s="174" t="s">
        <v>3451</v>
      </c>
      <c r="G473" s="74" t="s">
        <v>1778</v>
      </c>
      <c r="H473" s="147" t="s">
        <v>1813</v>
      </c>
      <c r="I473" s="147" t="s">
        <v>3108</v>
      </c>
      <c r="J473" s="69" t="n">
        <v>3985000</v>
      </c>
      <c r="K473" s="69" t="n">
        <v>4834490</v>
      </c>
      <c r="L473" s="70" t="n">
        <v>0.213171894604768</v>
      </c>
      <c r="M473" s="69" t="n">
        <v>2025057.17</v>
      </c>
      <c r="N473" s="69"/>
      <c r="O473" s="173" t="str">
        <f aca="false">CONCATENATE(E473,F473)</f>
        <v>200021204</v>
      </c>
      <c r="P473" s="164" t="n">
        <f aca="false">J473</f>
        <v>3985000</v>
      </c>
      <c r="Q473" s="164" t="n">
        <f aca="false">M473</f>
        <v>2025057.17</v>
      </c>
    </row>
    <row r="474" customFormat="false" ht="15" hidden="false" customHeight="false" outlineLevel="0" collapsed="false">
      <c r="A474" s="74" t="s">
        <v>94</v>
      </c>
      <c r="B474" s="74" t="str">
        <f aca="false">VLOOKUP(A474,PROGRAMAS!A:I,5,0)</f>
        <v>GESTÃO</v>
      </c>
      <c r="C474" s="62" t="s">
        <v>2997</v>
      </c>
      <c r="D474" s="74" t="s">
        <v>160</v>
      </c>
      <c r="E474" s="74" t="s">
        <v>3818</v>
      </c>
      <c r="F474" s="174" t="s">
        <v>3451</v>
      </c>
      <c r="G474" s="74" t="s">
        <v>1778</v>
      </c>
      <c r="H474" s="147" t="s">
        <v>1813</v>
      </c>
      <c r="I474" s="147" t="s">
        <v>3108</v>
      </c>
      <c r="J474" s="69" t="n">
        <v>1231009</v>
      </c>
      <c r="K474" s="69" t="n">
        <v>1231009</v>
      </c>
      <c r="L474" s="70" t="n">
        <v>0</v>
      </c>
      <c r="M474" s="69" t="n">
        <v>476674.88</v>
      </c>
      <c r="N474" s="69"/>
      <c r="O474" s="173" t="str">
        <f aca="false">CONCATENATE(E474,F474)</f>
        <v>250021204</v>
      </c>
      <c r="P474" s="164" t="n">
        <f aca="false">J474</f>
        <v>1231009</v>
      </c>
      <c r="Q474" s="164" t="n">
        <f aca="false">M474</f>
        <v>476674.88</v>
      </c>
    </row>
    <row r="475" customFormat="false" ht="15" hidden="false" customHeight="false" outlineLevel="0" collapsed="false">
      <c r="A475" s="74" t="s">
        <v>51</v>
      </c>
      <c r="B475" s="74" t="str">
        <f aca="false">VLOOKUP(A475,PROGRAMAS!A:I,5,0)</f>
        <v>TEMÁTICO</v>
      </c>
      <c r="C475" s="62" t="s">
        <v>2886</v>
      </c>
      <c r="D475" s="74" t="s">
        <v>4162</v>
      </c>
      <c r="E475" s="74" t="s">
        <v>4163</v>
      </c>
      <c r="F475" s="174" t="s">
        <v>3451</v>
      </c>
      <c r="G475" s="74" t="s">
        <v>1778</v>
      </c>
      <c r="H475" s="147" t="s">
        <v>1793</v>
      </c>
      <c r="I475" s="147" t="s">
        <v>3247</v>
      </c>
      <c r="J475" s="69" t="n">
        <v>5150000</v>
      </c>
      <c r="K475" s="69" t="n">
        <v>7250000</v>
      </c>
      <c r="L475" s="70" t="n">
        <v>0.407766990291262</v>
      </c>
      <c r="M475" s="69" t="n">
        <v>3049736.03</v>
      </c>
      <c r="N475" s="69"/>
      <c r="O475" s="173" t="str">
        <f aca="false">CONCATENATE(E475,F475)</f>
        <v>125521204</v>
      </c>
      <c r="P475" s="164" t="n">
        <f aca="false">J475</f>
        <v>5150000</v>
      </c>
      <c r="Q475" s="164" t="n">
        <f aca="false">M475</f>
        <v>3049736.03</v>
      </c>
    </row>
    <row r="476" customFormat="false" ht="15" hidden="false" customHeight="false" outlineLevel="0" collapsed="false">
      <c r="A476" s="74" t="s">
        <v>51</v>
      </c>
      <c r="B476" s="74" t="str">
        <f aca="false">VLOOKUP(A476,PROGRAMAS!A:I,5,0)</f>
        <v>TEMÁTICO</v>
      </c>
      <c r="C476" s="62" t="s">
        <v>2886</v>
      </c>
      <c r="D476" s="74" t="s">
        <v>4164</v>
      </c>
      <c r="E476" s="74" t="s">
        <v>4165</v>
      </c>
      <c r="F476" s="174" t="s">
        <v>3451</v>
      </c>
      <c r="G476" s="74" t="s">
        <v>1778</v>
      </c>
      <c r="H476" s="147" t="s">
        <v>1793</v>
      </c>
      <c r="I476" s="147" t="s">
        <v>3247</v>
      </c>
      <c r="J476" s="69" t="n">
        <v>4900000</v>
      </c>
      <c r="K476" s="69" t="n">
        <v>4000000</v>
      </c>
      <c r="L476" s="70" t="n">
        <v>-0.183673469387755</v>
      </c>
      <c r="M476" s="69" t="n">
        <v>11556.5</v>
      </c>
      <c r="N476" s="69"/>
      <c r="O476" s="173" t="str">
        <f aca="false">CONCATENATE(E476,F476)</f>
        <v>230321204</v>
      </c>
      <c r="P476" s="164" t="n">
        <f aca="false">J476</f>
        <v>4900000</v>
      </c>
      <c r="Q476" s="164" t="n">
        <f aca="false">M476</f>
        <v>11556.5</v>
      </c>
    </row>
    <row r="477" customFormat="false" ht="15" hidden="false" customHeight="false" outlineLevel="0" collapsed="false">
      <c r="A477" s="74" t="s">
        <v>51</v>
      </c>
      <c r="B477" s="74" t="str">
        <f aca="false">VLOOKUP(A477,PROGRAMAS!A:I,5,0)</f>
        <v>TEMÁTICO</v>
      </c>
      <c r="C477" s="62" t="s">
        <v>2886</v>
      </c>
      <c r="D477" s="74" t="s">
        <v>1777</v>
      </c>
      <c r="E477" s="74" t="s">
        <v>1781</v>
      </c>
      <c r="F477" s="174" t="s">
        <v>3451</v>
      </c>
      <c r="G477" s="74" t="s">
        <v>1778</v>
      </c>
      <c r="H477" s="147" t="s">
        <v>1779</v>
      </c>
      <c r="I477" s="147" t="s">
        <v>3245</v>
      </c>
      <c r="J477" s="69" t="n">
        <v>3400000</v>
      </c>
      <c r="K477" s="69" t="n">
        <v>2721343</v>
      </c>
      <c r="L477" s="70" t="n">
        <v>-0.199605</v>
      </c>
      <c r="M477" s="69" t="n">
        <v>1870313.1</v>
      </c>
      <c r="N477" s="69"/>
      <c r="O477" s="173" t="str">
        <f aca="false">CONCATENATE(E477,F477)</f>
        <v>123321204</v>
      </c>
      <c r="P477" s="164" t="n">
        <f aca="false">J477</f>
        <v>3400000</v>
      </c>
      <c r="Q477" s="164" t="n">
        <f aca="false">M477</f>
        <v>1870313.1</v>
      </c>
    </row>
    <row r="478" customFormat="false" ht="15" hidden="false" customHeight="false" outlineLevel="0" collapsed="false">
      <c r="A478" s="74" t="s">
        <v>53</v>
      </c>
      <c r="B478" s="74" t="str">
        <f aca="false">VLOOKUP(A478,PROGRAMAS!A:I,5,0)</f>
        <v>TEMÁTICO</v>
      </c>
      <c r="C478" s="62" t="s">
        <v>2890</v>
      </c>
      <c r="D478" s="74" t="s">
        <v>1796</v>
      </c>
      <c r="E478" s="74" t="s">
        <v>1799</v>
      </c>
      <c r="F478" s="174" t="s">
        <v>3451</v>
      </c>
      <c r="G478" s="74" t="s">
        <v>1778</v>
      </c>
      <c r="H478" s="147" t="s">
        <v>1797</v>
      </c>
      <c r="I478" s="147" t="s">
        <v>3294</v>
      </c>
      <c r="J478" s="69" t="n">
        <v>8312645</v>
      </c>
      <c r="K478" s="69" t="n">
        <v>29040638</v>
      </c>
      <c r="L478" s="70" t="n">
        <v>2.49354964635203</v>
      </c>
      <c r="M478" s="69" t="n">
        <v>6141626.34</v>
      </c>
      <c r="N478" s="69"/>
      <c r="O478" s="173" t="str">
        <f aca="false">CONCATENATE(E478,F478)</f>
        <v>131521204</v>
      </c>
      <c r="P478" s="164" t="n">
        <f aca="false">J478</f>
        <v>8312645</v>
      </c>
      <c r="Q478" s="164" t="n">
        <f aca="false">M478</f>
        <v>6141626.34</v>
      </c>
    </row>
    <row r="479" customFormat="false" ht="15" hidden="false" customHeight="false" outlineLevel="0" collapsed="false">
      <c r="A479" s="74" t="s">
        <v>53</v>
      </c>
      <c r="B479" s="74" t="str">
        <f aca="false">VLOOKUP(A479,PROGRAMAS!A:I,5,0)</f>
        <v>TEMÁTICO</v>
      </c>
      <c r="C479" s="62" t="s">
        <v>2890</v>
      </c>
      <c r="D479" s="74" t="s">
        <v>1806</v>
      </c>
      <c r="E479" s="74" t="s">
        <v>1809</v>
      </c>
      <c r="F479" s="174" t="s">
        <v>3451</v>
      </c>
      <c r="G479" s="74" t="s">
        <v>1778</v>
      </c>
      <c r="H479" s="147" t="s">
        <v>1807</v>
      </c>
      <c r="I479" s="147" t="s">
        <v>3292</v>
      </c>
      <c r="J479" s="69" t="n">
        <v>3100000</v>
      </c>
      <c r="K479" s="69" t="n">
        <v>3100000</v>
      </c>
      <c r="L479" s="70" t="n">
        <v>0</v>
      </c>
      <c r="M479" s="69" t="n">
        <v>0</v>
      </c>
      <c r="N479" s="69"/>
      <c r="O479" s="173" t="str">
        <f aca="false">CONCATENATE(E479,F479)</f>
        <v>132721204</v>
      </c>
      <c r="P479" s="164" t="n">
        <f aca="false">J479</f>
        <v>3100000</v>
      </c>
      <c r="Q479" s="164" t="n">
        <f aca="false">M479</f>
        <v>0</v>
      </c>
    </row>
    <row r="480" customFormat="false" ht="15" hidden="false" customHeight="false" outlineLevel="0" collapsed="false">
      <c r="A480" s="74" t="s">
        <v>53</v>
      </c>
      <c r="B480" s="74" t="str">
        <f aca="false">VLOOKUP(A480,PROGRAMAS!A:I,5,0)</f>
        <v>TEMÁTICO</v>
      </c>
      <c r="C480" s="62" t="s">
        <v>2890</v>
      </c>
      <c r="D480" s="74" t="s">
        <v>1789</v>
      </c>
      <c r="E480" s="74" t="s">
        <v>1792</v>
      </c>
      <c r="F480" s="174" t="s">
        <v>3451</v>
      </c>
      <c r="G480" s="74" t="s">
        <v>1778</v>
      </c>
      <c r="H480" s="147" t="s">
        <v>1790</v>
      </c>
      <c r="I480" s="147" t="s">
        <v>3296</v>
      </c>
      <c r="J480" s="69" t="n">
        <v>3210272</v>
      </c>
      <c r="K480" s="69" t="n">
        <v>3370272</v>
      </c>
      <c r="L480" s="70" t="n">
        <v>0.0498400135564837</v>
      </c>
      <c r="M480" s="69" t="n">
        <v>1080825</v>
      </c>
      <c r="N480" s="69"/>
      <c r="O480" s="173" t="str">
        <f aca="false">CONCATENATE(E480,F480)</f>
        <v>132921204</v>
      </c>
      <c r="P480" s="164" t="n">
        <f aca="false">J480</f>
        <v>3210272</v>
      </c>
      <c r="Q480" s="164" t="n">
        <f aca="false">M480</f>
        <v>1080825</v>
      </c>
    </row>
    <row r="481" customFormat="false" ht="15" hidden="false" customHeight="false" outlineLevel="0" collapsed="false">
      <c r="A481" s="74" t="s">
        <v>94</v>
      </c>
      <c r="B481" s="74" t="str">
        <f aca="false">VLOOKUP(A481,PROGRAMAS!A:I,5,0)</f>
        <v>GESTÃO</v>
      </c>
      <c r="C481" s="62" t="s">
        <v>2997</v>
      </c>
      <c r="D481" s="74" t="s">
        <v>255</v>
      </c>
      <c r="E481" s="74" t="s">
        <v>260</v>
      </c>
      <c r="F481" s="174" t="s">
        <v>3452</v>
      </c>
      <c r="G481" s="74" t="s">
        <v>1817</v>
      </c>
      <c r="H481" s="147" t="s">
        <v>1870</v>
      </c>
      <c r="I481" s="147" t="s">
        <v>3110</v>
      </c>
      <c r="J481" s="69" t="n">
        <v>8672620</v>
      </c>
      <c r="K481" s="69" t="n">
        <v>12875613</v>
      </c>
      <c r="L481" s="70" t="n">
        <v>0.484627828729957</v>
      </c>
      <c r="M481" s="69" t="n">
        <v>8570214.21</v>
      </c>
      <c r="N481" s="69"/>
      <c r="O481" s="173" t="str">
        <f aca="false">CONCATENATE(E481,F481)</f>
        <v>200021205</v>
      </c>
      <c r="P481" s="164" t="n">
        <f aca="false">J481</f>
        <v>8672620</v>
      </c>
      <c r="Q481" s="164" t="n">
        <f aca="false">M481</f>
        <v>8570214.21</v>
      </c>
    </row>
    <row r="482" customFormat="false" ht="15" hidden="false" customHeight="false" outlineLevel="0" collapsed="false">
      <c r="A482" s="74" t="s">
        <v>94</v>
      </c>
      <c r="B482" s="74" t="str">
        <f aca="false">VLOOKUP(A482,PROGRAMAS!A:I,5,0)</f>
        <v>GESTÃO</v>
      </c>
      <c r="C482" s="62" t="s">
        <v>2997</v>
      </c>
      <c r="D482" s="74" t="s">
        <v>160</v>
      </c>
      <c r="E482" s="74" t="s">
        <v>3818</v>
      </c>
      <c r="F482" s="174" t="s">
        <v>3452</v>
      </c>
      <c r="G482" s="74" t="s">
        <v>1817</v>
      </c>
      <c r="H482" s="147" t="s">
        <v>1870</v>
      </c>
      <c r="I482" s="147" t="s">
        <v>3110</v>
      </c>
      <c r="J482" s="69" t="n">
        <v>48708745</v>
      </c>
      <c r="K482" s="69" t="n">
        <v>52485835</v>
      </c>
      <c r="L482" s="70" t="n">
        <v>0.0775443916692988</v>
      </c>
      <c r="M482" s="69" t="n">
        <v>47950266.69</v>
      </c>
      <c r="N482" s="69"/>
      <c r="O482" s="173" t="str">
        <f aca="false">CONCATENATE(E482,F482)</f>
        <v>250021205</v>
      </c>
      <c r="P482" s="164" t="n">
        <f aca="false">J482</f>
        <v>48708745</v>
      </c>
      <c r="Q482" s="164" t="n">
        <f aca="false">M482</f>
        <v>47950266.69</v>
      </c>
    </row>
    <row r="483" customFormat="false" ht="15" hidden="false" customHeight="false" outlineLevel="0" collapsed="false">
      <c r="A483" s="74" t="s">
        <v>51</v>
      </c>
      <c r="B483" s="74" t="str">
        <f aca="false">VLOOKUP(A483,PROGRAMAS!A:I,5,0)</f>
        <v>TEMÁTICO</v>
      </c>
      <c r="C483" s="62" t="s">
        <v>2886</v>
      </c>
      <c r="D483" s="74" t="s">
        <v>1816</v>
      </c>
      <c r="E483" s="74" t="s">
        <v>1820</v>
      </c>
      <c r="F483" s="174" t="s">
        <v>3452</v>
      </c>
      <c r="G483" s="74" t="s">
        <v>1817</v>
      </c>
      <c r="H483" s="147" t="s">
        <v>1818</v>
      </c>
      <c r="I483" s="147" t="s">
        <v>3249</v>
      </c>
      <c r="J483" s="69" t="n">
        <v>26000</v>
      </c>
      <c r="K483" s="69" t="n">
        <v>96930</v>
      </c>
      <c r="L483" s="70" t="n">
        <v>2.72807692307692</v>
      </c>
      <c r="M483" s="69" t="n">
        <v>0</v>
      </c>
      <c r="N483" s="69"/>
      <c r="O483" s="173" t="str">
        <f aca="false">CONCATENATE(E483,F483)</f>
        <v>108521205</v>
      </c>
      <c r="P483" s="164" t="n">
        <f aca="false">J483</f>
        <v>26000</v>
      </c>
      <c r="Q483" s="164" t="n">
        <f aca="false">M483</f>
        <v>0</v>
      </c>
    </row>
    <row r="484" customFormat="false" ht="15" hidden="false" customHeight="false" outlineLevel="0" collapsed="false">
      <c r="A484" s="74" t="s">
        <v>51</v>
      </c>
      <c r="B484" s="74" t="str">
        <f aca="false">VLOOKUP(A484,PROGRAMAS!A:I,5,0)</f>
        <v>TEMÁTICO</v>
      </c>
      <c r="C484" s="62" t="s">
        <v>2886</v>
      </c>
      <c r="D484" s="74" t="s">
        <v>1821</v>
      </c>
      <c r="E484" s="74" t="s">
        <v>1823</v>
      </c>
      <c r="F484" s="174" t="s">
        <v>3452</v>
      </c>
      <c r="G484" s="74" t="s">
        <v>1817</v>
      </c>
      <c r="H484" s="147" t="s">
        <v>1818</v>
      </c>
      <c r="I484" s="147" t="s">
        <v>3249</v>
      </c>
      <c r="J484" s="69" t="n">
        <v>26000</v>
      </c>
      <c r="K484" s="69" t="n">
        <v>42500</v>
      </c>
      <c r="L484" s="70" t="n">
        <v>0.634615384615385</v>
      </c>
      <c r="M484" s="69" t="n">
        <v>0</v>
      </c>
      <c r="N484" s="69"/>
      <c r="O484" s="173" t="str">
        <f aca="false">CONCATENATE(E484,F484)</f>
        <v>108621205</v>
      </c>
      <c r="P484" s="164" t="n">
        <f aca="false">J484</f>
        <v>26000</v>
      </c>
      <c r="Q484" s="164" t="n">
        <f aca="false">M484</f>
        <v>0</v>
      </c>
    </row>
    <row r="485" customFormat="false" ht="15" hidden="false" customHeight="false" outlineLevel="0" collapsed="false">
      <c r="A485" s="74" t="s">
        <v>51</v>
      </c>
      <c r="B485" s="74" t="str">
        <f aca="false">VLOOKUP(A485,PROGRAMAS!A:I,5,0)</f>
        <v>TEMÁTICO</v>
      </c>
      <c r="C485" s="62" t="s">
        <v>2886</v>
      </c>
      <c r="D485" s="74" t="s">
        <v>1824</v>
      </c>
      <c r="E485" s="74" t="s">
        <v>1826</v>
      </c>
      <c r="F485" s="174" t="s">
        <v>3452</v>
      </c>
      <c r="G485" s="74" t="s">
        <v>1817</v>
      </c>
      <c r="H485" s="147" t="s">
        <v>1818</v>
      </c>
      <c r="I485" s="147" t="s">
        <v>3249</v>
      </c>
      <c r="J485" s="69" t="n">
        <v>11000</v>
      </c>
      <c r="K485" s="69" t="n">
        <v>100</v>
      </c>
      <c r="L485" s="70" t="n">
        <v>-0.990909090909091</v>
      </c>
      <c r="M485" s="69" t="n">
        <v>0</v>
      </c>
      <c r="N485" s="69"/>
      <c r="O485" s="173" t="str">
        <f aca="false">CONCATENATE(E485,F485)</f>
        <v>108821205</v>
      </c>
      <c r="P485" s="164" t="n">
        <f aca="false">J485</f>
        <v>11000</v>
      </c>
      <c r="Q485" s="164" t="n">
        <f aca="false">M485</f>
        <v>0</v>
      </c>
    </row>
    <row r="486" customFormat="false" ht="15" hidden="false" customHeight="false" outlineLevel="0" collapsed="false">
      <c r="A486" s="74" t="s">
        <v>51</v>
      </c>
      <c r="B486" s="74" t="str">
        <f aca="false">VLOOKUP(A486,PROGRAMAS!A:I,5,0)</f>
        <v>TEMÁTICO</v>
      </c>
      <c r="C486" s="62" t="s">
        <v>2886</v>
      </c>
      <c r="D486" s="74" t="s">
        <v>1827</v>
      </c>
      <c r="E486" s="74" t="s">
        <v>1829</v>
      </c>
      <c r="F486" s="174" t="s">
        <v>3452</v>
      </c>
      <c r="G486" s="74" t="s">
        <v>1817</v>
      </c>
      <c r="H486" s="147" t="s">
        <v>1818</v>
      </c>
      <c r="I486" s="147" t="s">
        <v>3249</v>
      </c>
      <c r="J486" s="69" t="n">
        <v>20000</v>
      </c>
      <c r="K486" s="69" t="n">
        <v>9520</v>
      </c>
      <c r="L486" s="70" t="n">
        <v>-0.524</v>
      </c>
      <c r="M486" s="69" t="n">
        <v>0</v>
      </c>
      <c r="N486" s="69"/>
      <c r="O486" s="173" t="str">
        <f aca="false">CONCATENATE(E486,F486)</f>
        <v>108921205</v>
      </c>
      <c r="P486" s="164" t="n">
        <f aca="false">J486</f>
        <v>20000</v>
      </c>
      <c r="Q486" s="164" t="n">
        <f aca="false">M486</f>
        <v>0</v>
      </c>
    </row>
    <row r="487" customFormat="false" ht="15" hidden="false" customHeight="false" outlineLevel="0" collapsed="false">
      <c r="A487" s="74" t="s">
        <v>51</v>
      </c>
      <c r="B487" s="74" t="str">
        <f aca="false">VLOOKUP(A487,PROGRAMAS!A:I,5,0)</f>
        <v>TEMÁTICO</v>
      </c>
      <c r="C487" s="62" t="s">
        <v>2886</v>
      </c>
      <c r="D487" s="74" t="s">
        <v>4166</v>
      </c>
      <c r="E487" s="74" t="s">
        <v>4167</v>
      </c>
      <c r="F487" s="174" t="s">
        <v>3452</v>
      </c>
      <c r="G487" s="74" t="s">
        <v>1817</v>
      </c>
      <c r="H487" s="147" t="s">
        <v>1818</v>
      </c>
      <c r="I487" s="147" t="s">
        <v>3249</v>
      </c>
      <c r="J487" s="69" t="n">
        <v>100000</v>
      </c>
      <c r="K487" s="69" t="n">
        <v>100000</v>
      </c>
      <c r="L487" s="70" t="n">
        <v>0</v>
      </c>
      <c r="M487" s="69" t="n">
        <v>77648.12</v>
      </c>
      <c r="N487" s="69"/>
      <c r="O487" s="173" t="str">
        <f aca="false">CONCATENATE(E487,F487)</f>
        <v>110621205</v>
      </c>
      <c r="P487" s="164" t="n">
        <f aca="false">J487</f>
        <v>100000</v>
      </c>
      <c r="Q487" s="164" t="n">
        <f aca="false">M487</f>
        <v>77648.12</v>
      </c>
    </row>
    <row r="488" customFormat="false" ht="15" hidden="false" customHeight="false" outlineLevel="0" collapsed="false">
      <c r="A488" s="74" t="s">
        <v>71</v>
      </c>
      <c r="B488" s="74" t="str">
        <f aca="false">VLOOKUP(A488,PROGRAMAS!A:I,5,0)</f>
        <v>TEMÁTICO</v>
      </c>
      <c r="C488" s="62" t="s">
        <v>2944</v>
      </c>
      <c r="D488" s="74" t="s">
        <v>4168</v>
      </c>
      <c r="E488" s="74" t="s">
        <v>4169</v>
      </c>
      <c r="F488" s="174" t="s">
        <v>3452</v>
      </c>
      <c r="G488" s="74" t="s">
        <v>1817</v>
      </c>
      <c r="H488" s="147" t="s">
        <v>1840</v>
      </c>
      <c r="I488" s="147" t="s">
        <v>3453</v>
      </c>
      <c r="J488" s="69" t="n">
        <v>1000</v>
      </c>
      <c r="K488" s="69" t="n">
        <v>50</v>
      </c>
      <c r="L488" s="70" t="n">
        <v>-0.95</v>
      </c>
      <c r="M488" s="69" t="n">
        <v>0</v>
      </c>
      <c r="N488" s="69"/>
      <c r="O488" s="173" t="str">
        <f aca="false">CONCATENATE(E488,F488)</f>
        <v>110921205</v>
      </c>
      <c r="P488" s="164" t="n">
        <f aca="false">J488</f>
        <v>1000</v>
      </c>
      <c r="Q488" s="164" t="n">
        <f aca="false">M488</f>
        <v>0</v>
      </c>
    </row>
    <row r="489" customFormat="false" ht="15" hidden="false" customHeight="false" outlineLevel="0" collapsed="false">
      <c r="A489" s="74" t="s">
        <v>71</v>
      </c>
      <c r="B489" s="74" t="str">
        <f aca="false">VLOOKUP(A489,PROGRAMAS!A:I,5,0)</f>
        <v>TEMÁTICO</v>
      </c>
      <c r="C489" s="62" t="s">
        <v>2944</v>
      </c>
      <c r="D489" s="74" t="s">
        <v>4170</v>
      </c>
      <c r="E489" s="74" t="s">
        <v>4171</v>
      </c>
      <c r="F489" s="174" t="s">
        <v>3452</v>
      </c>
      <c r="G489" s="74" t="s">
        <v>1817</v>
      </c>
      <c r="H489" s="147" t="s">
        <v>1840</v>
      </c>
      <c r="I489" s="147" t="s">
        <v>3453</v>
      </c>
      <c r="J489" s="69" t="n">
        <v>2500</v>
      </c>
      <c r="K489" s="69" t="n">
        <v>100</v>
      </c>
      <c r="L489" s="70" t="n">
        <v>-0.96</v>
      </c>
      <c r="M489" s="69" t="n">
        <v>0</v>
      </c>
      <c r="N489" s="69"/>
      <c r="O489" s="173" t="str">
        <f aca="false">CONCATENATE(E489,F489)</f>
        <v>110721205</v>
      </c>
      <c r="P489" s="164" t="n">
        <f aca="false">J489</f>
        <v>2500</v>
      </c>
      <c r="Q489" s="164" t="n">
        <f aca="false">M489</f>
        <v>0</v>
      </c>
    </row>
    <row r="490" customFormat="false" ht="15" hidden="false" customHeight="false" outlineLevel="0" collapsed="false">
      <c r="A490" s="74" t="s">
        <v>71</v>
      </c>
      <c r="B490" s="74" t="str">
        <f aca="false">VLOOKUP(A490,PROGRAMAS!A:I,5,0)</f>
        <v>TEMÁTICO</v>
      </c>
      <c r="C490" s="62" t="s">
        <v>2944</v>
      </c>
      <c r="D490" s="74" t="s">
        <v>1833</v>
      </c>
      <c r="E490" s="74" t="s">
        <v>1836</v>
      </c>
      <c r="F490" s="174" t="s">
        <v>3452</v>
      </c>
      <c r="G490" s="74" t="s">
        <v>1817</v>
      </c>
      <c r="H490" s="147" t="s">
        <v>1834</v>
      </c>
      <c r="I490" s="147" t="s">
        <v>3454</v>
      </c>
      <c r="J490" s="69" t="n">
        <v>30000</v>
      </c>
      <c r="K490" s="69" t="n">
        <v>100</v>
      </c>
      <c r="L490" s="70" t="n">
        <v>-0.996666666666667</v>
      </c>
      <c r="M490" s="69" t="n">
        <v>0</v>
      </c>
      <c r="N490" s="69"/>
      <c r="O490" s="173" t="str">
        <f aca="false">CONCATENATE(E490,F490)</f>
        <v>114421205</v>
      </c>
      <c r="P490" s="164" t="n">
        <f aca="false">J490</f>
        <v>30000</v>
      </c>
      <c r="Q490" s="164" t="n">
        <f aca="false">M490</f>
        <v>0</v>
      </c>
    </row>
    <row r="491" customFormat="false" ht="15" hidden="false" customHeight="false" outlineLevel="0" collapsed="false">
      <c r="A491" s="74" t="s">
        <v>71</v>
      </c>
      <c r="B491" s="74" t="str">
        <f aca="false">VLOOKUP(A491,PROGRAMAS!A:I,5,0)</f>
        <v>TEMÁTICO</v>
      </c>
      <c r="C491" s="62" t="s">
        <v>2944</v>
      </c>
      <c r="D491" s="74" t="s">
        <v>1837</v>
      </c>
      <c r="E491" s="74" t="s">
        <v>1838</v>
      </c>
      <c r="F491" s="174" t="s">
        <v>3452</v>
      </c>
      <c r="G491" s="74" t="s">
        <v>1817</v>
      </c>
      <c r="H491" s="147" t="s">
        <v>1834</v>
      </c>
      <c r="I491" s="147" t="s">
        <v>3454</v>
      </c>
      <c r="J491" s="69" t="n">
        <v>200000</v>
      </c>
      <c r="K491" s="69" t="n">
        <v>250000</v>
      </c>
      <c r="L491" s="70" t="n">
        <v>0.25</v>
      </c>
      <c r="M491" s="69" t="n">
        <v>210260.99</v>
      </c>
      <c r="N491" s="69"/>
      <c r="O491" s="173" t="str">
        <f aca="false">CONCATENATE(E491,F491)</f>
        <v>115421205</v>
      </c>
      <c r="P491" s="164" t="n">
        <f aca="false">J491</f>
        <v>200000</v>
      </c>
      <c r="Q491" s="164" t="n">
        <f aca="false">M491</f>
        <v>210260.99</v>
      </c>
    </row>
    <row r="492" customFormat="false" ht="15" hidden="false" customHeight="false" outlineLevel="0" collapsed="false">
      <c r="A492" s="74" t="s">
        <v>72</v>
      </c>
      <c r="B492" s="74" t="str">
        <f aca="false">VLOOKUP(A492,PROGRAMAS!A:I,5,0)</f>
        <v>TEMÁTICO</v>
      </c>
      <c r="C492" s="62" t="s">
        <v>2947</v>
      </c>
      <c r="D492" s="74" t="s">
        <v>4172</v>
      </c>
      <c r="E492" s="74" t="s">
        <v>4173</v>
      </c>
      <c r="F492" s="174" t="s">
        <v>3452</v>
      </c>
      <c r="G492" s="74" t="s">
        <v>1817</v>
      </c>
      <c r="H492" s="147" t="s">
        <v>1842</v>
      </c>
      <c r="I492" s="147" t="s">
        <v>3455</v>
      </c>
      <c r="J492" s="69" t="n">
        <v>3000</v>
      </c>
      <c r="K492" s="69" t="n">
        <v>100</v>
      </c>
      <c r="L492" s="70" t="n">
        <v>-0.966666666666667</v>
      </c>
      <c r="M492" s="69" t="n">
        <v>0</v>
      </c>
      <c r="N492" s="69"/>
      <c r="O492" s="173" t="str">
        <f aca="false">CONCATENATE(E492,F492)</f>
        <v>116021205</v>
      </c>
      <c r="P492" s="164" t="n">
        <f aca="false">J492</f>
        <v>3000</v>
      </c>
      <c r="Q492" s="164" t="n">
        <f aca="false">M492</f>
        <v>0</v>
      </c>
    </row>
    <row r="493" customFormat="false" ht="15" hidden="false" customHeight="false" outlineLevel="0" collapsed="false">
      <c r="A493" s="74" t="s">
        <v>72</v>
      </c>
      <c r="B493" s="74" t="str">
        <f aca="false">VLOOKUP(A493,PROGRAMAS!A:I,5,0)</f>
        <v>TEMÁTICO</v>
      </c>
      <c r="C493" s="62" t="s">
        <v>2947</v>
      </c>
      <c r="D493" s="74" t="s">
        <v>4172</v>
      </c>
      <c r="E493" s="74" t="s">
        <v>4174</v>
      </c>
      <c r="F493" s="174" t="s">
        <v>3452</v>
      </c>
      <c r="G493" s="74" t="s">
        <v>1817</v>
      </c>
      <c r="H493" s="147" t="s">
        <v>1842</v>
      </c>
      <c r="I493" s="147" t="s">
        <v>3455</v>
      </c>
      <c r="J493" s="69" t="n">
        <v>1000</v>
      </c>
      <c r="K493" s="69" t="n">
        <v>50</v>
      </c>
      <c r="L493" s="70" t="n">
        <v>-0.95</v>
      </c>
      <c r="M493" s="69" t="n">
        <v>0</v>
      </c>
      <c r="N493" s="69"/>
      <c r="O493" s="173" t="str">
        <f aca="false">CONCATENATE(E493,F493)</f>
        <v>116121205</v>
      </c>
      <c r="P493" s="164" t="n">
        <f aca="false">J493</f>
        <v>1000</v>
      </c>
      <c r="Q493" s="164" t="n">
        <f aca="false">M493</f>
        <v>0</v>
      </c>
    </row>
    <row r="494" customFormat="false" ht="15" hidden="false" customHeight="false" outlineLevel="0" collapsed="false">
      <c r="A494" s="74" t="s">
        <v>73</v>
      </c>
      <c r="B494" s="74" t="str">
        <f aca="false">VLOOKUP(A494,PROGRAMAS!A:I,5,0)</f>
        <v>TEMÁTICO</v>
      </c>
      <c r="C494" s="62" t="s">
        <v>2950</v>
      </c>
      <c r="D494" s="74" t="s">
        <v>4175</v>
      </c>
      <c r="E494" s="74" t="s">
        <v>4176</v>
      </c>
      <c r="F494" s="174" t="s">
        <v>3452</v>
      </c>
      <c r="G494" s="74" t="s">
        <v>1817</v>
      </c>
      <c r="H494" s="147" t="s">
        <v>1867</v>
      </c>
      <c r="I494" s="147" t="s">
        <v>3456</v>
      </c>
      <c r="J494" s="69" t="n">
        <v>2000</v>
      </c>
      <c r="K494" s="69" t="n">
        <v>1050</v>
      </c>
      <c r="L494" s="70" t="n">
        <v>-0.475</v>
      </c>
      <c r="M494" s="69" t="n">
        <v>0</v>
      </c>
      <c r="N494" s="69"/>
      <c r="O494" s="173" t="str">
        <f aca="false">CONCATENATE(E494,F494)</f>
        <v>116621205</v>
      </c>
      <c r="P494" s="164" t="n">
        <f aca="false">J494</f>
        <v>2000</v>
      </c>
      <c r="Q494" s="164" t="n">
        <f aca="false">M494</f>
        <v>0</v>
      </c>
    </row>
    <row r="495" customFormat="false" ht="15" hidden="false" customHeight="false" outlineLevel="0" collapsed="false">
      <c r="A495" s="74" t="s">
        <v>74</v>
      </c>
      <c r="B495" s="74" t="str">
        <f aca="false">VLOOKUP(A495,PROGRAMAS!A:I,5,0)</f>
        <v>TEMÁTICO</v>
      </c>
      <c r="C495" s="62" t="s">
        <v>2953</v>
      </c>
      <c r="D495" s="74" t="s">
        <v>1844</v>
      </c>
      <c r="E495" s="74" t="s">
        <v>1847</v>
      </c>
      <c r="F495" s="174" t="s">
        <v>3452</v>
      </c>
      <c r="G495" s="74" t="s">
        <v>1817</v>
      </c>
      <c r="H495" s="147" t="s">
        <v>1845</v>
      </c>
      <c r="I495" s="147" t="s">
        <v>3457</v>
      </c>
      <c r="J495" s="69" t="n">
        <v>25000</v>
      </c>
      <c r="K495" s="69" t="n">
        <v>25000</v>
      </c>
      <c r="L495" s="70" t="n">
        <v>0</v>
      </c>
      <c r="M495" s="69" t="n">
        <v>0</v>
      </c>
      <c r="N495" s="69"/>
      <c r="O495" s="173" t="str">
        <f aca="false">CONCATENATE(E495,F495)</f>
        <v>117721205</v>
      </c>
      <c r="P495" s="164" t="n">
        <f aca="false">J495</f>
        <v>25000</v>
      </c>
      <c r="Q495" s="164" t="n">
        <f aca="false">M495</f>
        <v>0</v>
      </c>
    </row>
    <row r="496" customFormat="false" ht="15" hidden="false" customHeight="false" outlineLevel="0" collapsed="false">
      <c r="A496" s="74" t="s">
        <v>74</v>
      </c>
      <c r="B496" s="74" t="str">
        <f aca="false">VLOOKUP(A496,PROGRAMAS!A:I,5,0)</f>
        <v>TEMÁTICO</v>
      </c>
      <c r="C496" s="62" t="s">
        <v>2953</v>
      </c>
      <c r="D496" s="74" t="s">
        <v>1852</v>
      </c>
      <c r="E496" s="74" t="s">
        <v>1854</v>
      </c>
      <c r="F496" s="174" t="s">
        <v>3452</v>
      </c>
      <c r="G496" s="74" t="s">
        <v>1817</v>
      </c>
      <c r="H496" s="147" t="s">
        <v>1845</v>
      </c>
      <c r="I496" s="147" t="s">
        <v>3457</v>
      </c>
      <c r="J496" s="69" t="n">
        <v>7000</v>
      </c>
      <c r="K496" s="69" t="n">
        <v>100</v>
      </c>
      <c r="L496" s="70" t="n">
        <v>-0.985714285714286</v>
      </c>
      <c r="M496" s="69" t="n">
        <v>0</v>
      </c>
      <c r="N496" s="69"/>
      <c r="O496" s="173" t="str">
        <f aca="false">CONCATENATE(E496,F496)</f>
        <v>117021205</v>
      </c>
      <c r="P496" s="164" t="n">
        <f aca="false">J496</f>
        <v>7000</v>
      </c>
      <c r="Q496" s="164" t="n">
        <f aca="false">M496</f>
        <v>0</v>
      </c>
    </row>
    <row r="497" customFormat="false" ht="15" hidden="false" customHeight="false" outlineLevel="0" collapsed="false">
      <c r="A497" s="74" t="s">
        <v>74</v>
      </c>
      <c r="B497" s="74" t="str">
        <f aca="false">VLOOKUP(A497,PROGRAMAS!A:I,5,0)</f>
        <v>TEMÁTICO</v>
      </c>
      <c r="C497" s="62" t="s">
        <v>2953</v>
      </c>
      <c r="D497" s="74" t="s">
        <v>4177</v>
      </c>
      <c r="E497" s="74" t="s">
        <v>4178</v>
      </c>
      <c r="F497" s="174" t="s">
        <v>3452</v>
      </c>
      <c r="G497" s="74" t="s">
        <v>1817</v>
      </c>
      <c r="H497" s="147" t="s">
        <v>1845</v>
      </c>
      <c r="I497" s="147" t="s">
        <v>3457</v>
      </c>
      <c r="J497" s="69" t="n">
        <v>2500</v>
      </c>
      <c r="K497" s="69" t="n">
        <v>150</v>
      </c>
      <c r="L497" s="70" t="n">
        <v>-0.94</v>
      </c>
      <c r="M497" s="69" t="n">
        <v>0</v>
      </c>
      <c r="N497" s="69"/>
      <c r="O497" s="173" t="str">
        <f aca="false">CONCATENATE(E497,F497)</f>
        <v>117921205</v>
      </c>
      <c r="P497" s="164" t="n">
        <f aca="false">J497</f>
        <v>2500</v>
      </c>
      <c r="Q497" s="164" t="n">
        <f aca="false">M497</f>
        <v>0</v>
      </c>
    </row>
    <row r="498" customFormat="false" ht="15" hidden="false" customHeight="false" outlineLevel="0" collapsed="false">
      <c r="A498" s="74" t="s">
        <v>74</v>
      </c>
      <c r="B498" s="74" t="str">
        <f aca="false">VLOOKUP(A498,PROGRAMAS!A:I,5,0)</f>
        <v>TEMÁTICO</v>
      </c>
      <c r="C498" s="62" t="s">
        <v>2953</v>
      </c>
      <c r="D498" s="74" t="s">
        <v>4179</v>
      </c>
      <c r="E498" s="74" t="s">
        <v>4180</v>
      </c>
      <c r="F498" s="174" t="s">
        <v>3452</v>
      </c>
      <c r="G498" s="74" t="s">
        <v>1817</v>
      </c>
      <c r="H498" s="147" t="s">
        <v>1845</v>
      </c>
      <c r="I498" s="147" t="s">
        <v>3457</v>
      </c>
      <c r="J498" s="69" t="n">
        <v>1500</v>
      </c>
      <c r="K498" s="69" t="n">
        <v>100</v>
      </c>
      <c r="L498" s="70" t="n">
        <v>-0.933333333333333</v>
      </c>
      <c r="M498" s="69" t="n">
        <v>0</v>
      </c>
      <c r="N498" s="69"/>
      <c r="O498" s="173" t="str">
        <f aca="false">CONCATENATE(E498,F498)</f>
        <v>118721205</v>
      </c>
      <c r="P498" s="164" t="n">
        <f aca="false">J498</f>
        <v>1500</v>
      </c>
      <c r="Q498" s="164" t="n">
        <f aca="false">M498</f>
        <v>0</v>
      </c>
    </row>
    <row r="499" customFormat="false" ht="15" hidden="false" customHeight="false" outlineLevel="0" collapsed="false">
      <c r="A499" s="74" t="s">
        <v>74</v>
      </c>
      <c r="B499" s="74" t="str">
        <f aca="false">VLOOKUP(A499,PROGRAMAS!A:I,5,0)</f>
        <v>TEMÁTICO</v>
      </c>
      <c r="C499" s="62" t="s">
        <v>2953</v>
      </c>
      <c r="D499" s="74" t="s">
        <v>4181</v>
      </c>
      <c r="E499" s="74" t="s">
        <v>4182</v>
      </c>
      <c r="F499" s="174" t="s">
        <v>3452</v>
      </c>
      <c r="G499" s="74" t="s">
        <v>1817</v>
      </c>
      <c r="H499" s="147" t="s">
        <v>1845</v>
      </c>
      <c r="I499" s="147" t="s">
        <v>3457</v>
      </c>
      <c r="J499" s="69" t="n">
        <v>500</v>
      </c>
      <c r="K499" s="69" t="n">
        <v>500</v>
      </c>
      <c r="L499" s="70" t="n">
        <v>0</v>
      </c>
      <c r="M499" s="69" t="n">
        <v>0</v>
      </c>
      <c r="N499" s="69"/>
      <c r="O499" s="173" t="str">
        <f aca="false">CONCATENATE(E499,F499)</f>
        <v>118821205</v>
      </c>
      <c r="P499" s="164" t="n">
        <f aca="false">J499</f>
        <v>500</v>
      </c>
      <c r="Q499" s="164" t="n">
        <f aca="false">M499</f>
        <v>0</v>
      </c>
    </row>
    <row r="500" customFormat="false" ht="15" hidden="false" customHeight="false" outlineLevel="0" collapsed="false">
      <c r="A500" s="74" t="s">
        <v>74</v>
      </c>
      <c r="B500" s="74" t="str">
        <f aca="false">VLOOKUP(A500,PROGRAMAS!A:I,5,0)</f>
        <v>TEMÁTICO</v>
      </c>
      <c r="C500" s="62" t="s">
        <v>2953</v>
      </c>
      <c r="D500" s="74" t="s">
        <v>1858</v>
      </c>
      <c r="E500" s="74" t="s">
        <v>1860</v>
      </c>
      <c r="F500" s="174" t="s">
        <v>3452</v>
      </c>
      <c r="G500" s="74" t="s">
        <v>1817</v>
      </c>
      <c r="H500" s="147" t="s">
        <v>1845</v>
      </c>
      <c r="I500" s="147" t="s">
        <v>3457</v>
      </c>
      <c r="J500" s="69" t="n">
        <v>1500</v>
      </c>
      <c r="K500" s="69" t="n">
        <v>550</v>
      </c>
      <c r="L500" s="70" t="n">
        <v>-0.633333333333333</v>
      </c>
      <c r="M500" s="69" t="n">
        <v>0</v>
      </c>
      <c r="N500" s="69"/>
      <c r="O500" s="173" t="str">
        <f aca="false">CONCATENATE(E500,F500)</f>
        <v>118421205</v>
      </c>
      <c r="P500" s="164" t="n">
        <f aca="false">J500</f>
        <v>1500</v>
      </c>
      <c r="Q500" s="164" t="n">
        <f aca="false">M500</f>
        <v>0</v>
      </c>
    </row>
    <row r="501" customFormat="false" ht="15" hidden="false" customHeight="false" outlineLevel="0" collapsed="false">
      <c r="A501" s="74" t="s">
        <v>82</v>
      </c>
      <c r="B501" s="74" t="str">
        <f aca="false">VLOOKUP(A501,PROGRAMAS!A:I,5,0)</f>
        <v>TEMÁTICO</v>
      </c>
      <c r="C501" s="62" t="s">
        <v>2976</v>
      </c>
      <c r="D501" s="74" t="s">
        <v>1848</v>
      </c>
      <c r="E501" s="74" t="s">
        <v>1851</v>
      </c>
      <c r="F501" s="174" t="s">
        <v>3452</v>
      </c>
      <c r="G501" s="74" t="s">
        <v>1817</v>
      </c>
      <c r="H501" s="147" t="s">
        <v>1849</v>
      </c>
      <c r="I501" s="147" t="s">
        <v>3458</v>
      </c>
      <c r="J501" s="69" t="n">
        <v>1500</v>
      </c>
      <c r="K501" s="69" t="n">
        <v>100</v>
      </c>
      <c r="L501" s="70" t="n">
        <v>-0.933333333333333</v>
      </c>
      <c r="M501" s="69" t="n">
        <v>0</v>
      </c>
      <c r="N501" s="69"/>
      <c r="O501" s="173" t="str">
        <f aca="false">CONCATENATE(E501,F501)</f>
        <v>118921205</v>
      </c>
      <c r="P501" s="164" t="n">
        <f aca="false">J501</f>
        <v>1500</v>
      </c>
      <c r="Q501" s="164" t="n">
        <f aca="false">M501</f>
        <v>0</v>
      </c>
    </row>
    <row r="502" customFormat="false" ht="15" hidden="false" customHeight="false" outlineLevel="0" collapsed="false">
      <c r="A502" s="74" t="s">
        <v>96</v>
      </c>
      <c r="B502" s="74" t="str">
        <f aca="false">VLOOKUP(A502,PROGRAMAS!A:I,5,0)</f>
        <v>GESTÃO</v>
      </c>
      <c r="C502" s="62" t="s">
        <v>2999</v>
      </c>
      <c r="D502" s="74" t="s">
        <v>4148</v>
      </c>
      <c r="E502" s="74" t="s">
        <v>4183</v>
      </c>
      <c r="F502" s="174" t="s">
        <v>3461</v>
      </c>
      <c r="G502" s="74" t="s">
        <v>1872</v>
      </c>
      <c r="H502" s="147" t="s">
        <v>3460</v>
      </c>
      <c r="I502" s="147" t="s">
        <v>3189</v>
      </c>
      <c r="J502" s="69" t="n">
        <v>103746</v>
      </c>
      <c r="K502" s="69" t="n">
        <v>103746</v>
      </c>
      <c r="L502" s="70" t="n">
        <v>0</v>
      </c>
      <c r="M502" s="69" t="n">
        <v>0</v>
      </c>
      <c r="N502" s="69"/>
      <c r="O502" s="173" t="str">
        <f aca="false">CONCATENATE(E502,F502)</f>
        <v>211221206</v>
      </c>
      <c r="P502" s="164" t="n">
        <f aca="false">J502</f>
        <v>103746</v>
      </c>
      <c r="Q502" s="164" t="n">
        <f aca="false">M502</f>
        <v>0</v>
      </c>
    </row>
    <row r="503" customFormat="false" ht="15" hidden="false" customHeight="false" outlineLevel="0" collapsed="false">
      <c r="A503" s="74" t="s">
        <v>96</v>
      </c>
      <c r="B503" s="74" t="str">
        <f aca="false">VLOOKUP(A503,PROGRAMAS!A:I,5,0)</f>
        <v>GESTÃO</v>
      </c>
      <c r="C503" s="62" t="s">
        <v>2999</v>
      </c>
      <c r="D503" s="74" t="s">
        <v>4146</v>
      </c>
      <c r="E503" s="74" t="s">
        <v>4184</v>
      </c>
      <c r="F503" s="174" t="s">
        <v>3461</v>
      </c>
      <c r="G503" s="74" t="s">
        <v>1872</v>
      </c>
      <c r="H503" s="147" t="s">
        <v>3460</v>
      </c>
      <c r="I503" s="147" t="s">
        <v>3189</v>
      </c>
      <c r="J503" s="69" t="n">
        <v>1676566</v>
      </c>
      <c r="K503" s="69" t="n">
        <v>1676566</v>
      </c>
      <c r="L503" s="70" t="n">
        <v>0</v>
      </c>
      <c r="M503" s="69" t="n">
        <v>0</v>
      </c>
      <c r="N503" s="69"/>
      <c r="O503" s="173" t="str">
        <f aca="false">CONCATENATE(E503,F503)</f>
        <v>212321206</v>
      </c>
      <c r="P503" s="164" t="n">
        <f aca="false">J503</f>
        <v>1676566</v>
      </c>
      <c r="Q503" s="164" t="n">
        <f aca="false">M503</f>
        <v>0</v>
      </c>
    </row>
    <row r="504" customFormat="false" ht="15" hidden="false" customHeight="false" outlineLevel="0" collapsed="false">
      <c r="A504" s="74" t="s">
        <v>96</v>
      </c>
      <c r="B504" s="74" t="str">
        <f aca="false">VLOOKUP(A504,PROGRAMAS!A:I,5,0)</f>
        <v>GESTÃO</v>
      </c>
      <c r="C504" s="62" t="s">
        <v>2999</v>
      </c>
      <c r="D504" s="74" t="s">
        <v>4150</v>
      </c>
      <c r="E504" s="74" t="s">
        <v>4185</v>
      </c>
      <c r="F504" s="174" t="s">
        <v>3461</v>
      </c>
      <c r="G504" s="74" t="s">
        <v>1872</v>
      </c>
      <c r="H504" s="147" t="s">
        <v>3460</v>
      </c>
      <c r="I504" s="147" t="s">
        <v>3189</v>
      </c>
      <c r="J504" s="69" t="n">
        <v>8749209</v>
      </c>
      <c r="K504" s="69" t="n">
        <v>8749209</v>
      </c>
      <c r="L504" s="70" t="n">
        <v>0</v>
      </c>
      <c r="M504" s="69" t="n">
        <v>0</v>
      </c>
      <c r="N504" s="69"/>
      <c r="O504" s="173" t="str">
        <f aca="false">CONCATENATE(E504,F504)</f>
        <v>219121206</v>
      </c>
      <c r="P504" s="164" t="n">
        <f aca="false">J504</f>
        <v>8749209</v>
      </c>
      <c r="Q504" s="164" t="n">
        <f aca="false">M504</f>
        <v>0</v>
      </c>
    </row>
    <row r="505" customFormat="false" ht="15" hidden="false" customHeight="false" outlineLevel="0" collapsed="false">
      <c r="A505" s="74" t="s">
        <v>96</v>
      </c>
      <c r="B505" s="74" t="str">
        <f aca="false">VLOOKUP(A505,PROGRAMAS!A:I,5,0)</f>
        <v>GESTÃO</v>
      </c>
      <c r="C505" s="62" t="s">
        <v>2999</v>
      </c>
      <c r="D505" s="74" t="s">
        <v>4152</v>
      </c>
      <c r="E505" s="74" t="s">
        <v>4186</v>
      </c>
      <c r="F505" s="174" t="s">
        <v>3461</v>
      </c>
      <c r="G505" s="74" t="s">
        <v>1872</v>
      </c>
      <c r="H505" s="147" t="s">
        <v>3460</v>
      </c>
      <c r="I505" s="147" t="s">
        <v>3189</v>
      </c>
      <c r="J505" s="69" t="n">
        <v>4680399</v>
      </c>
      <c r="K505" s="69" t="n">
        <v>4680399</v>
      </c>
      <c r="L505" s="70" t="n">
        <v>0</v>
      </c>
      <c r="M505" s="69" t="n">
        <v>0</v>
      </c>
      <c r="N505" s="69"/>
      <c r="O505" s="173" t="str">
        <f aca="false">CONCATENATE(E505,F505)</f>
        <v>222321206</v>
      </c>
      <c r="P505" s="164" t="n">
        <f aca="false">J505</f>
        <v>4680399</v>
      </c>
      <c r="Q505" s="164" t="n">
        <f aca="false">M505</f>
        <v>0</v>
      </c>
    </row>
    <row r="506" customFormat="false" ht="15" hidden="false" customHeight="false" outlineLevel="0" collapsed="false">
      <c r="A506" s="74" t="s">
        <v>96</v>
      </c>
      <c r="B506" s="74" t="str">
        <f aca="false">VLOOKUP(A506,PROGRAMAS!A:I,5,0)</f>
        <v>GESTÃO</v>
      </c>
      <c r="C506" s="62" t="s">
        <v>2999</v>
      </c>
      <c r="D506" s="74" t="s">
        <v>4154</v>
      </c>
      <c r="E506" s="74" t="s">
        <v>4187</v>
      </c>
      <c r="F506" s="174" t="s">
        <v>3461</v>
      </c>
      <c r="G506" s="74" t="s">
        <v>1872</v>
      </c>
      <c r="H506" s="147" t="s">
        <v>3460</v>
      </c>
      <c r="I506" s="147" t="s">
        <v>3189</v>
      </c>
      <c r="J506" s="69" t="n">
        <v>134000</v>
      </c>
      <c r="K506" s="69" t="n">
        <v>134000</v>
      </c>
      <c r="L506" s="70" t="n">
        <v>0</v>
      </c>
      <c r="M506" s="69" t="n">
        <v>0</v>
      </c>
      <c r="N506" s="69"/>
      <c r="O506" s="173" t="str">
        <f aca="false">CONCATENATE(E506,F506)</f>
        <v>222421206</v>
      </c>
      <c r="P506" s="164" t="n">
        <f aca="false">J506</f>
        <v>134000</v>
      </c>
      <c r="Q506" s="164" t="n">
        <f aca="false">M506</f>
        <v>0</v>
      </c>
    </row>
    <row r="507" customFormat="false" ht="15" hidden="false" customHeight="false" outlineLevel="0" collapsed="false">
      <c r="A507" s="74" t="s">
        <v>94</v>
      </c>
      <c r="B507" s="74" t="str">
        <f aca="false">VLOOKUP(A507,PROGRAMAS!A:I,5,0)</f>
        <v>GESTÃO</v>
      </c>
      <c r="C507" s="62" t="s">
        <v>2997</v>
      </c>
      <c r="D507" s="74" t="s">
        <v>255</v>
      </c>
      <c r="E507" s="74" t="s">
        <v>260</v>
      </c>
      <c r="F507" s="174" t="s">
        <v>3463</v>
      </c>
      <c r="G507" s="74" t="s">
        <v>1874</v>
      </c>
      <c r="H507" s="147" t="s">
        <v>1907</v>
      </c>
      <c r="I507" s="147" t="s">
        <v>3112</v>
      </c>
      <c r="J507" s="69" t="n">
        <v>1645000</v>
      </c>
      <c r="K507" s="69" t="n">
        <v>1568500</v>
      </c>
      <c r="L507" s="70" t="n">
        <v>-0.0465045592705167</v>
      </c>
      <c r="M507" s="69" t="n">
        <v>1010395.55</v>
      </c>
      <c r="N507" s="69"/>
      <c r="O507" s="173" t="str">
        <f aca="false">CONCATENATE(E507,F507)</f>
        <v>200022101</v>
      </c>
      <c r="P507" s="164" t="n">
        <f aca="false">J507</f>
        <v>1645000</v>
      </c>
      <c r="Q507" s="164" t="n">
        <f aca="false">M507</f>
        <v>1010395.55</v>
      </c>
    </row>
    <row r="508" customFormat="false" ht="15" hidden="false" customHeight="false" outlineLevel="0" collapsed="false">
      <c r="A508" s="74" t="s">
        <v>94</v>
      </c>
      <c r="B508" s="74" t="str">
        <f aca="false">VLOOKUP(A508,PROGRAMAS!A:I,5,0)</f>
        <v>GESTÃO</v>
      </c>
      <c r="C508" s="62" t="s">
        <v>2997</v>
      </c>
      <c r="D508" s="74" t="s">
        <v>160</v>
      </c>
      <c r="E508" s="74" t="s">
        <v>3818</v>
      </c>
      <c r="F508" s="174" t="s">
        <v>3463</v>
      </c>
      <c r="G508" s="74" t="s">
        <v>1874</v>
      </c>
      <c r="H508" s="147" t="s">
        <v>1907</v>
      </c>
      <c r="I508" s="147" t="s">
        <v>3112</v>
      </c>
      <c r="J508" s="69" t="n">
        <v>74225860</v>
      </c>
      <c r="K508" s="69" t="n">
        <v>71045860</v>
      </c>
      <c r="L508" s="70" t="n">
        <v>-0.0428422115957969</v>
      </c>
      <c r="M508" s="69" t="n">
        <v>66280980.41</v>
      </c>
      <c r="N508" s="69"/>
      <c r="O508" s="173" t="str">
        <f aca="false">CONCATENATE(E508,F508)</f>
        <v>250022101</v>
      </c>
      <c r="P508" s="164" t="n">
        <f aca="false">J508</f>
        <v>74225860</v>
      </c>
      <c r="Q508" s="164" t="n">
        <f aca="false">M508</f>
        <v>66280980.41</v>
      </c>
    </row>
    <row r="509" customFormat="false" ht="15" hidden="false" customHeight="false" outlineLevel="0" collapsed="false">
      <c r="A509" s="74" t="s">
        <v>51</v>
      </c>
      <c r="B509" s="74" t="str">
        <f aca="false">VLOOKUP(A509,PROGRAMAS!A:I,5,0)</f>
        <v>TEMÁTICO</v>
      </c>
      <c r="C509" s="62" t="s">
        <v>2886</v>
      </c>
      <c r="D509" s="74" t="s">
        <v>1873</v>
      </c>
      <c r="E509" s="74" t="s">
        <v>1876</v>
      </c>
      <c r="F509" s="174" t="s">
        <v>3463</v>
      </c>
      <c r="G509" s="74" t="s">
        <v>1874</v>
      </c>
      <c r="H509" s="147" t="s">
        <v>1875</v>
      </c>
      <c r="I509" s="147" t="s">
        <v>3250</v>
      </c>
      <c r="J509" s="69" t="n">
        <v>55000</v>
      </c>
      <c r="K509" s="69" t="n">
        <v>135500</v>
      </c>
      <c r="L509" s="70" t="n">
        <v>1.46363636363636</v>
      </c>
      <c r="M509" s="69" t="n">
        <v>93150</v>
      </c>
      <c r="N509" s="69"/>
      <c r="O509" s="173" t="str">
        <f aca="false">CONCATENATE(E509,F509)</f>
        <v>100422101</v>
      </c>
      <c r="P509" s="164" t="n">
        <f aca="false">J509</f>
        <v>55000</v>
      </c>
      <c r="Q509" s="164" t="n">
        <f aca="false">M509</f>
        <v>93150</v>
      </c>
    </row>
    <row r="510" customFormat="false" ht="15" hidden="false" customHeight="false" outlineLevel="0" collapsed="false">
      <c r="A510" s="74" t="s">
        <v>61</v>
      </c>
      <c r="B510" s="74" t="str">
        <f aca="false">VLOOKUP(A510,PROGRAMAS!A:I,5,0)</f>
        <v>TEMÁTICO</v>
      </c>
      <c r="C510" s="62" t="s">
        <v>2908</v>
      </c>
      <c r="D510" s="74" t="s">
        <v>1893</v>
      </c>
      <c r="E510" s="74" t="s">
        <v>1896</v>
      </c>
      <c r="F510" s="174" t="s">
        <v>3463</v>
      </c>
      <c r="G510" s="74" t="s">
        <v>1874</v>
      </c>
      <c r="H510" s="147" t="s">
        <v>1894</v>
      </c>
      <c r="I510" s="147" t="s">
        <v>3439</v>
      </c>
      <c r="J510" s="69" t="n">
        <v>610384</v>
      </c>
      <c r="K510" s="69" t="n">
        <v>465384</v>
      </c>
      <c r="L510" s="70" t="n">
        <v>-0.237555374977064</v>
      </c>
      <c r="M510" s="69" t="n">
        <v>146481.02</v>
      </c>
      <c r="N510" s="69"/>
      <c r="O510" s="173" t="str">
        <f aca="false">CONCATENATE(E510,F510)</f>
        <v>167522101</v>
      </c>
      <c r="P510" s="164" t="n">
        <f aca="false">J510</f>
        <v>610384</v>
      </c>
      <c r="Q510" s="164" t="n">
        <f aca="false">M510</f>
        <v>146481.02</v>
      </c>
    </row>
    <row r="511" customFormat="false" ht="15" hidden="false" customHeight="false" outlineLevel="0" collapsed="false">
      <c r="A511" s="74" t="s">
        <v>61</v>
      </c>
      <c r="B511" s="74" t="str">
        <f aca="false">VLOOKUP(A511,PROGRAMAS!A:I,5,0)</f>
        <v>TEMÁTICO</v>
      </c>
      <c r="C511" s="62" t="s">
        <v>2908</v>
      </c>
      <c r="D511" s="74" t="s">
        <v>4188</v>
      </c>
      <c r="E511" s="74" t="s">
        <v>4189</v>
      </c>
      <c r="F511" s="174" t="s">
        <v>3463</v>
      </c>
      <c r="G511" s="74" t="s">
        <v>1874</v>
      </c>
      <c r="H511" s="147" t="s">
        <v>1880</v>
      </c>
      <c r="I511" s="147" t="s">
        <v>3434</v>
      </c>
      <c r="J511" s="69" t="n">
        <v>305000</v>
      </c>
      <c r="K511" s="69" t="n">
        <v>196000</v>
      </c>
      <c r="L511" s="70" t="n">
        <v>-0.357377049180328</v>
      </c>
      <c r="M511" s="69" t="n">
        <v>1954</v>
      </c>
      <c r="N511" s="69"/>
      <c r="O511" s="173" t="str">
        <f aca="false">CONCATENATE(E511,F511)</f>
        <v>100322101</v>
      </c>
      <c r="P511" s="164" t="n">
        <f aca="false">J511</f>
        <v>305000</v>
      </c>
      <c r="Q511" s="164" t="n">
        <f aca="false">M511</f>
        <v>1954</v>
      </c>
    </row>
    <row r="512" customFormat="false" ht="15" hidden="false" customHeight="false" outlineLevel="0" collapsed="false">
      <c r="A512" s="74" t="s">
        <v>61</v>
      </c>
      <c r="B512" s="74" t="str">
        <f aca="false">VLOOKUP(A512,PROGRAMAS!A:I,5,0)</f>
        <v>TEMÁTICO</v>
      </c>
      <c r="C512" s="62" t="s">
        <v>2908</v>
      </c>
      <c r="D512" s="74" t="s">
        <v>1879</v>
      </c>
      <c r="E512" s="74" t="s">
        <v>1882</v>
      </c>
      <c r="F512" s="174" t="s">
        <v>3463</v>
      </c>
      <c r="G512" s="74" t="s">
        <v>1874</v>
      </c>
      <c r="H512" s="147" t="s">
        <v>1880</v>
      </c>
      <c r="I512" s="147" t="s">
        <v>3434</v>
      </c>
      <c r="J512" s="69" t="n">
        <v>10329445</v>
      </c>
      <c r="K512" s="69" t="n">
        <v>32511506</v>
      </c>
      <c r="L512" s="70" t="n">
        <v>2.14745913260587</v>
      </c>
      <c r="M512" s="69" t="n">
        <v>6227764.84</v>
      </c>
      <c r="N512" s="69"/>
      <c r="O512" s="173" t="str">
        <f aca="false">CONCATENATE(E512,F512)</f>
        <v>116522101</v>
      </c>
      <c r="P512" s="164" t="n">
        <f aca="false">J512</f>
        <v>10329445</v>
      </c>
      <c r="Q512" s="164" t="n">
        <f aca="false">M512</f>
        <v>6227764.84</v>
      </c>
    </row>
    <row r="513" customFormat="false" ht="15" hidden="false" customHeight="false" outlineLevel="0" collapsed="false">
      <c r="A513" s="74" t="s">
        <v>61</v>
      </c>
      <c r="B513" s="74" t="str">
        <f aca="false">VLOOKUP(A513,PROGRAMAS!A:I,5,0)</f>
        <v>TEMÁTICO</v>
      </c>
      <c r="C513" s="62" t="s">
        <v>2908</v>
      </c>
      <c r="D513" s="74" t="s">
        <v>1885</v>
      </c>
      <c r="E513" s="74" t="s">
        <v>1888</v>
      </c>
      <c r="F513" s="174" t="s">
        <v>3463</v>
      </c>
      <c r="G513" s="74" t="s">
        <v>1874</v>
      </c>
      <c r="H513" s="147" t="s">
        <v>1886</v>
      </c>
      <c r="I513" s="147" t="s">
        <v>3436</v>
      </c>
      <c r="J513" s="69" t="n">
        <v>285000</v>
      </c>
      <c r="K513" s="69" t="n">
        <v>261000</v>
      </c>
      <c r="L513" s="70" t="n">
        <v>-0.0842105263157895</v>
      </c>
      <c r="M513" s="69" t="n">
        <v>0</v>
      </c>
      <c r="N513" s="69"/>
      <c r="O513" s="173" t="str">
        <f aca="false">CONCATENATE(E513,F513)</f>
        <v>232322101</v>
      </c>
      <c r="P513" s="164" t="n">
        <f aca="false">J513</f>
        <v>285000</v>
      </c>
      <c r="Q513" s="164" t="n">
        <f aca="false">M513</f>
        <v>0</v>
      </c>
    </row>
    <row r="514" customFormat="false" ht="15" hidden="false" customHeight="false" outlineLevel="0" collapsed="false">
      <c r="A514" s="74" t="s">
        <v>61</v>
      </c>
      <c r="B514" s="74" t="str">
        <f aca="false">VLOOKUP(A514,PROGRAMAS!A:I,5,0)</f>
        <v>TEMÁTICO</v>
      </c>
      <c r="C514" s="62" t="s">
        <v>2908</v>
      </c>
      <c r="D514" s="74" t="s">
        <v>4190</v>
      </c>
      <c r="E514" s="74" t="s">
        <v>4191</v>
      </c>
      <c r="F514" s="174" t="s">
        <v>3463</v>
      </c>
      <c r="G514" s="74" t="s">
        <v>1874</v>
      </c>
      <c r="H514" s="147" t="s">
        <v>1880</v>
      </c>
      <c r="I514" s="147" t="s">
        <v>3434</v>
      </c>
      <c r="J514" s="69" t="n">
        <v>21303837</v>
      </c>
      <c r="K514" s="69" t="n">
        <v>30079695</v>
      </c>
      <c r="L514" s="70" t="n">
        <v>0.411937905833583</v>
      </c>
      <c r="M514" s="69" t="n">
        <v>25735669.53</v>
      </c>
      <c r="N514" s="69"/>
      <c r="O514" s="173" t="str">
        <f aca="false">CONCATENATE(E514,F514)</f>
        <v>252722101</v>
      </c>
      <c r="P514" s="164" t="n">
        <f aca="false">J514</f>
        <v>21303837</v>
      </c>
      <c r="Q514" s="164" t="n">
        <f aca="false">M514</f>
        <v>25735669.53</v>
      </c>
    </row>
    <row r="515" customFormat="false" ht="15" hidden="false" customHeight="false" outlineLevel="0" collapsed="false">
      <c r="A515" s="74" t="s">
        <v>61</v>
      </c>
      <c r="B515" s="74" t="str">
        <f aca="false">VLOOKUP(A515,PROGRAMAS!A:I,5,0)</f>
        <v>TEMÁTICO</v>
      </c>
      <c r="C515" s="62" t="s">
        <v>2908</v>
      </c>
      <c r="D515" s="74" t="s">
        <v>4192</v>
      </c>
      <c r="E515" s="74" t="s">
        <v>4193</v>
      </c>
      <c r="F515" s="174" t="s">
        <v>3463</v>
      </c>
      <c r="G515" s="74" t="s">
        <v>1874</v>
      </c>
      <c r="H515" s="147" t="s">
        <v>1880</v>
      </c>
      <c r="I515" s="147" t="s">
        <v>3434</v>
      </c>
      <c r="J515" s="69" t="n">
        <v>55000</v>
      </c>
      <c r="K515" s="69" t="n">
        <v>44839445</v>
      </c>
      <c r="L515" s="70" t="n">
        <v>814.262636363636</v>
      </c>
      <c r="M515" s="69" t="n">
        <v>3880658.49</v>
      </c>
      <c r="N515" s="69"/>
      <c r="O515" s="173" t="str">
        <f aca="false">CONCATENATE(E515,F515)</f>
        <v>252822101</v>
      </c>
      <c r="P515" s="164" t="n">
        <f aca="false">J515</f>
        <v>55000</v>
      </c>
      <c r="Q515" s="164" t="n">
        <f aca="false">M515</f>
        <v>3880658.49</v>
      </c>
    </row>
    <row r="516" customFormat="false" ht="15" hidden="false" customHeight="false" outlineLevel="0" collapsed="false">
      <c r="A516" s="74" t="s">
        <v>95</v>
      </c>
      <c r="B516" s="74" t="str">
        <f aca="false">VLOOKUP(A516,PROGRAMAS!A:I,5,0)</f>
        <v>GESTÃO</v>
      </c>
      <c r="C516" s="62" t="s">
        <v>2998</v>
      </c>
      <c r="D516" s="74" t="s">
        <v>1922</v>
      </c>
      <c r="E516" s="74" t="s">
        <v>1924</v>
      </c>
      <c r="F516" s="174" t="s">
        <v>3469</v>
      </c>
      <c r="G516" s="74" t="s">
        <v>1914</v>
      </c>
      <c r="H516" s="147" t="s">
        <v>1923</v>
      </c>
      <c r="I516" s="147" t="s">
        <v>3181</v>
      </c>
      <c r="J516" s="69" t="n">
        <v>109843407</v>
      </c>
      <c r="K516" s="69" t="n">
        <v>159843407</v>
      </c>
      <c r="L516" s="70" t="n">
        <v>0.455193455534386</v>
      </c>
      <c r="M516" s="69" t="n">
        <v>133443427.19</v>
      </c>
      <c r="N516" s="69"/>
      <c r="O516" s="173" t="str">
        <f aca="false">CONCATENATE(E516,F516)</f>
        <v>205724101</v>
      </c>
      <c r="P516" s="164" t="n">
        <f aca="false">J516</f>
        <v>109843407</v>
      </c>
      <c r="Q516" s="164" t="n">
        <f aca="false">M516</f>
        <v>133443427.19</v>
      </c>
    </row>
    <row r="517" customFormat="false" ht="15" hidden="false" customHeight="false" outlineLevel="0" collapsed="false">
      <c r="A517" s="74" t="s">
        <v>95</v>
      </c>
      <c r="B517" s="74" t="str">
        <f aca="false">VLOOKUP(A517,PROGRAMAS!A:I,5,0)</f>
        <v>GESTÃO</v>
      </c>
      <c r="C517" s="62" t="s">
        <v>2998</v>
      </c>
      <c r="D517" s="74" t="s">
        <v>1928</v>
      </c>
      <c r="E517" s="74" t="s">
        <v>1930</v>
      </c>
      <c r="F517" s="174" t="s">
        <v>3469</v>
      </c>
      <c r="G517" s="74" t="s">
        <v>1914</v>
      </c>
      <c r="H517" s="147" t="s">
        <v>1923</v>
      </c>
      <c r="I517" s="147" t="s">
        <v>3181</v>
      </c>
      <c r="J517" s="69" t="n">
        <v>1000000</v>
      </c>
      <c r="K517" s="69" t="n">
        <v>1000000</v>
      </c>
      <c r="L517" s="70" t="n">
        <v>0</v>
      </c>
      <c r="M517" s="69" t="n">
        <v>0</v>
      </c>
      <c r="N517" s="69"/>
      <c r="O517" s="173" t="str">
        <f aca="false">CONCATENATE(E517,F517)</f>
        <v>206224101</v>
      </c>
      <c r="P517" s="164" t="n">
        <f aca="false">J517</f>
        <v>1000000</v>
      </c>
      <c r="Q517" s="164" t="n">
        <f aca="false">M517</f>
        <v>0</v>
      </c>
    </row>
    <row r="518" customFormat="false" ht="15" hidden="false" customHeight="false" outlineLevel="0" collapsed="false">
      <c r="A518" s="74" t="s">
        <v>95</v>
      </c>
      <c r="B518" s="74" t="str">
        <f aca="false">VLOOKUP(A518,PROGRAMAS!A:I,5,0)</f>
        <v>GESTÃO</v>
      </c>
      <c r="C518" s="62" t="s">
        <v>2998</v>
      </c>
      <c r="D518" s="74" t="s">
        <v>1925</v>
      </c>
      <c r="E518" s="74" t="s">
        <v>1927</v>
      </c>
      <c r="F518" s="174" t="s">
        <v>3469</v>
      </c>
      <c r="G518" s="74" t="s">
        <v>1914</v>
      </c>
      <c r="H518" s="147" t="s">
        <v>1915</v>
      </c>
      <c r="I518" s="147" t="s">
        <v>3183</v>
      </c>
      <c r="J518" s="69" t="n">
        <v>58559226</v>
      </c>
      <c r="K518" s="69" t="n">
        <v>58559226</v>
      </c>
      <c r="L518" s="70" t="n">
        <v>0</v>
      </c>
      <c r="M518" s="69" t="n">
        <v>600000</v>
      </c>
      <c r="N518" s="69"/>
      <c r="O518" s="173" t="str">
        <f aca="false">CONCATENATE(E518,F518)</f>
        <v>248324101</v>
      </c>
      <c r="P518" s="164" t="n">
        <f aca="false">J518</f>
        <v>58559226</v>
      </c>
      <c r="Q518" s="164" t="n">
        <f aca="false">M518</f>
        <v>600000</v>
      </c>
    </row>
    <row r="519" customFormat="false" ht="15" hidden="false" customHeight="false" outlineLevel="0" collapsed="false">
      <c r="A519" s="74" t="s">
        <v>95</v>
      </c>
      <c r="B519" s="74" t="str">
        <f aca="false">VLOOKUP(A519,PROGRAMAS!A:I,5,0)</f>
        <v>GESTÃO</v>
      </c>
      <c r="C519" s="62" t="s">
        <v>2998</v>
      </c>
      <c r="D519" s="74" t="s">
        <v>1931</v>
      </c>
      <c r="E519" s="74" t="s">
        <v>1932</v>
      </c>
      <c r="F519" s="174" t="s">
        <v>3469</v>
      </c>
      <c r="G519" s="74" t="s">
        <v>1914</v>
      </c>
      <c r="H519" s="147" t="s">
        <v>1923</v>
      </c>
      <c r="I519" s="147" t="s">
        <v>3181</v>
      </c>
      <c r="J519" s="69" t="n">
        <v>1184134</v>
      </c>
      <c r="K519" s="69" t="n">
        <v>1184134</v>
      </c>
      <c r="L519" s="70" t="n">
        <v>0</v>
      </c>
      <c r="M519" s="69" t="n">
        <v>0</v>
      </c>
      <c r="N519" s="69"/>
      <c r="O519" s="173" t="str">
        <f aca="false">CONCATENATE(E519,F519)</f>
        <v>205824101</v>
      </c>
      <c r="P519" s="164" t="n">
        <f aca="false">J519</f>
        <v>1184134</v>
      </c>
      <c r="Q519" s="164" t="n">
        <f aca="false">M519</f>
        <v>0</v>
      </c>
    </row>
    <row r="520" customFormat="false" ht="15" hidden="false" customHeight="false" outlineLevel="0" collapsed="false">
      <c r="A520" s="74" t="s">
        <v>95</v>
      </c>
      <c r="B520" s="74" t="str">
        <f aca="false">VLOOKUP(A520,PROGRAMAS!A:I,5,0)</f>
        <v>GESTÃO</v>
      </c>
      <c r="C520" s="62" t="s">
        <v>2998</v>
      </c>
      <c r="D520" s="74" t="s">
        <v>1940</v>
      </c>
      <c r="E520" s="74" t="s">
        <v>1943</v>
      </c>
      <c r="F520" s="174" t="s">
        <v>3469</v>
      </c>
      <c r="G520" s="74" t="s">
        <v>1914</v>
      </c>
      <c r="H520" s="147" t="s">
        <v>1941</v>
      </c>
      <c r="I520" s="147" t="s">
        <v>3185</v>
      </c>
      <c r="J520" s="69" t="n">
        <v>9000000</v>
      </c>
      <c r="K520" s="69" t="n">
        <v>9000000</v>
      </c>
      <c r="L520" s="70" t="n">
        <v>0</v>
      </c>
      <c r="M520" s="69" t="n">
        <v>5916381.02</v>
      </c>
      <c r="N520" s="69"/>
      <c r="O520" s="173" t="str">
        <f aca="false">CONCATENATE(E520,F520)</f>
        <v>207324101</v>
      </c>
      <c r="P520" s="164" t="n">
        <f aca="false">J520</f>
        <v>9000000</v>
      </c>
      <c r="Q520" s="164" t="n">
        <f aca="false">M520</f>
        <v>5916381.02</v>
      </c>
    </row>
    <row r="521" customFormat="false" ht="15" hidden="false" customHeight="false" outlineLevel="0" collapsed="false">
      <c r="A521" s="74" t="s">
        <v>95</v>
      </c>
      <c r="B521" s="74" t="str">
        <f aca="false">VLOOKUP(A521,PROGRAMAS!A:I,5,0)</f>
        <v>GESTÃO</v>
      </c>
      <c r="C521" s="62" t="s">
        <v>2998</v>
      </c>
      <c r="D521" s="74" t="s">
        <v>1919</v>
      </c>
      <c r="E521" s="74" t="s">
        <v>1921</v>
      </c>
      <c r="F521" s="174" t="s">
        <v>3469</v>
      </c>
      <c r="G521" s="74" t="s">
        <v>1914</v>
      </c>
      <c r="H521" s="147" t="s">
        <v>1915</v>
      </c>
      <c r="I521" s="147" t="s">
        <v>3183</v>
      </c>
      <c r="J521" s="69" t="n">
        <v>192000000</v>
      </c>
      <c r="K521" s="69" t="n">
        <v>170109000</v>
      </c>
      <c r="L521" s="70" t="n">
        <v>-0.114015625</v>
      </c>
      <c r="M521" s="69" t="n">
        <v>119208652.74</v>
      </c>
      <c r="N521" s="69"/>
      <c r="O521" s="173" t="str">
        <f aca="false">CONCATENATE(E521,F521)</f>
        <v>206824101</v>
      </c>
      <c r="P521" s="164" t="n">
        <f aca="false">J521</f>
        <v>192000000</v>
      </c>
      <c r="Q521" s="164" t="n">
        <f aca="false">M521</f>
        <v>119208652.74</v>
      </c>
    </row>
    <row r="522" customFormat="false" ht="15" hidden="false" customHeight="false" outlineLevel="0" collapsed="false">
      <c r="A522" s="74" t="s">
        <v>95</v>
      </c>
      <c r="B522" s="74" t="str">
        <f aca="false">VLOOKUP(A522,PROGRAMAS!A:I,5,0)</f>
        <v>GESTÃO</v>
      </c>
      <c r="C522" s="62" t="s">
        <v>2998</v>
      </c>
      <c r="D522" s="74" t="s">
        <v>1938</v>
      </c>
      <c r="E522" s="74" t="s">
        <v>1939</v>
      </c>
      <c r="F522" s="174" t="s">
        <v>3469</v>
      </c>
      <c r="G522" s="74" t="s">
        <v>1914</v>
      </c>
      <c r="H522" s="147" t="s">
        <v>1915</v>
      </c>
      <c r="I522" s="147" t="s">
        <v>3183</v>
      </c>
      <c r="J522" s="69" t="n">
        <v>121638711</v>
      </c>
      <c r="K522" s="69" t="n">
        <v>121638711</v>
      </c>
      <c r="L522" s="70" t="n">
        <v>0</v>
      </c>
      <c r="M522" s="69" t="n">
        <v>93515530.71</v>
      </c>
      <c r="N522" s="69"/>
      <c r="O522" s="173" t="str">
        <f aca="false">CONCATENATE(E522,F522)</f>
        <v>207224101</v>
      </c>
      <c r="P522" s="164" t="n">
        <f aca="false">J522</f>
        <v>121638711</v>
      </c>
      <c r="Q522" s="164" t="n">
        <f aca="false">M522</f>
        <v>93515530.71</v>
      </c>
    </row>
    <row r="523" customFormat="false" ht="15" hidden="false" customHeight="false" outlineLevel="0" collapsed="false">
      <c r="A523" s="74" t="s">
        <v>95</v>
      </c>
      <c r="B523" s="74" t="str">
        <f aca="false">VLOOKUP(A523,PROGRAMAS!A:I,5,0)</f>
        <v>GESTÃO</v>
      </c>
      <c r="C523" s="62" t="s">
        <v>2998</v>
      </c>
      <c r="D523" s="74" t="s">
        <v>1913</v>
      </c>
      <c r="E523" s="74" t="s">
        <v>1918</v>
      </c>
      <c r="F523" s="174" t="s">
        <v>3469</v>
      </c>
      <c r="G523" s="74" t="s">
        <v>1914</v>
      </c>
      <c r="H523" s="147" t="s">
        <v>1915</v>
      </c>
      <c r="I523" s="147" t="s">
        <v>3183</v>
      </c>
      <c r="J523" s="69" t="n">
        <v>57000000</v>
      </c>
      <c r="K523" s="69" t="n">
        <v>57000000</v>
      </c>
      <c r="L523" s="70" t="n">
        <v>0</v>
      </c>
      <c r="M523" s="69" t="n">
        <v>6571730.11</v>
      </c>
      <c r="N523" s="69"/>
      <c r="O523" s="173" t="str">
        <f aca="false">CONCATENATE(E523,F523)</f>
        <v>206724101</v>
      </c>
      <c r="P523" s="164" t="n">
        <f aca="false">J523</f>
        <v>57000000</v>
      </c>
      <c r="Q523" s="164" t="n">
        <f aca="false">M523</f>
        <v>6571730.11</v>
      </c>
    </row>
    <row r="524" customFormat="false" ht="15" hidden="false" customHeight="false" outlineLevel="0" collapsed="false">
      <c r="A524" s="74" t="s">
        <v>95</v>
      </c>
      <c r="B524" s="74" t="str">
        <f aca="false">VLOOKUP(A524,PROGRAMAS!A:I,5,0)</f>
        <v>GESTÃO</v>
      </c>
      <c r="C524" s="62" t="s">
        <v>2998</v>
      </c>
      <c r="D524" s="74" t="s">
        <v>1936</v>
      </c>
      <c r="E524" s="74" t="s">
        <v>1937</v>
      </c>
      <c r="F524" s="174" t="s">
        <v>3469</v>
      </c>
      <c r="G524" s="74" t="s">
        <v>1914</v>
      </c>
      <c r="H524" s="147" t="s">
        <v>1915</v>
      </c>
      <c r="I524" s="147" t="s">
        <v>3183</v>
      </c>
      <c r="J524" s="69" t="n">
        <v>35000000</v>
      </c>
      <c r="K524" s="69" t="n">
        <v>35000000</v>
      </c>
      <c r="L524" s="70" t="n">
        <v>0</v>
      </c>
      <c r="M524" s="69" t="n">
        <v>17433393.2</v>
      </c>
      <c r="N524" s="69"/>
      <c r="O524" s="173" t="str">
        <f aca="false">CONCATENATE(E524,F524)</f>
        <v>207124101</v>
      </c>
      <c r="P524" s="164" t="n">
        <f aca="false">J524</f>
        <v>35000000</v>
      </c>
      <c r="Q524" s="164" t="n">
        <f aca="false">M524</f>
        <v>17433393.2</v>
      </c>
    </row>
    <row r="525" customFormat="false" ht="15" hidden="false" customHeight="false" outlineLevel="0" collapsed="false">
      <c r="A525" s="74" t="s">
        <v>95</v>
      </c>
      <c r="B525" s="74" t="str">
        <f aca="false">VLOOKUP(A525,PROGRAMAS!A:I,5,0)</f>
        <v>GESTÃO</v>
      </c>
      <c r="C525" s="62" t="s">
        <v>2998</v>
      </c>
      <c r="D525" s="74" t="s">
        <v>1944</v>
      </c>
      <c r="E525" s="74" t="s">
        <v>1945</v>
      </c>
      <c r="F525" s="174" t="s">
        <v>3469</v>
      </c>
      <c r="G525" s="74" t="s">
        <v>1914</v>
      </c>
      <c r="H525" s="147" t="s">
        <v>1923</v>
      </c>
      <c r="I525" s="147" t="s">
        <v>3181</v>
      </c>
      <c r="J525" s="69" t="n">
        <v>76877668</v>
      </c>
      <c r="K525" s="69" t="n">
        <v>76877668</v>
      </c>
      <c r="L525" s="70" t="n">
        <v>0</v>
      </c>
      <c r="M525" s="69" t="n">
        <v>43933438.24</v>
      </c>
      <c r="N525" s="69"/>
      <c r="O525" s="173" t="str">
        <f aca="false">CONCATENATE(E525,F525)</f>
        <v>205624101</v>
      </c>
      <c r="P525" s="164" t="n">
        <f aca="false">J525</f>
        <v>76877668</v>
      </c>
      <c r="Q525" s="164" t="n">
        <f aca="false">M525</f>
        <v>43933438.24</v>
      </c>
    </row>
    <row r="526" customFormat="false" ht="15" hidden="false" customHeight="false" outlineLevel="0" collapsed="false">
      <c r="A526" s="74" t="s">
        <v>95</v>
      </c>
      <c r="B526" s="74" t="str">
        <f aca="false">VLOOKUP(A526,PROGRAMAS!A:I,5,0)</f>
        <v>GESTÃO</v>
      </c>
      <c r="C526" s="62" t="s">
        <v>2998</v>
      </c>
      <c r="D526" s="74" t="s">
        <v>1933</v>
      </c>
      <c r="E526" s="74" t="s">
        <v>1935</v>
      </c>
      <c r="F526" s="174" t="s">
        <v>3469</v>
      </c>
      <c r="G526" s="74" t="s">
        <v>1914</v>
      </c>
      <c r="H526" s="147" t="s">
        <v>1923</v>
      </c>
      <c r="I526" s="147" t="s">
        <v>3181</v>
      </c>
      <c r="J526" s="69" t="n">
        <v>50000</v>
      </c>
      <c r="K526" s="69" t="n">
        <v>50000</v>
      </c>
      <c r="L526" s="70" t="n">
        <v>0</v>
      </c>
      <c r="M526" s="69" t="n">
        <v>0</v>
      </c>
      <c r="N526" s="69"/>
      <c r="O526" s="173" t="str">
        <f aca="false">CONCATENATE(E526,F526)</f>
        <v>205924101</v>
      </c>
      <c r="P526" s="164" t="n">
        <f aca="false">J526</f>
        <v>50000</v>
      </c>
      <c r="Q526" s="164" t="n">
        <f aca="false">M526</f>
        <v>0</v>
      </c>
    </row>
    <row r="527" customFormat="false" ht="15" hidden="false" customHeight="false" outlineLevel="0" collapsed="false">
      <c r="A527" s="74" t="s">
        <v>89</v>
      </c>
      <c r="B527" s="74" t="str">
        <f aca="false">VLOOKUP(A527,PROGRAMAS!A:I,5,0)</f>
        <v>GESTÃO</v>
      </c>
      <c r="C527" s="62" t="s">
        <v>2993</v>
      </c>
      <c r="D527" s="74" t="s">
        <v>1975</v>
      </c>
      <c r="E527" s="74" t="s">
        <v>1978</v>
      </c>
      <c r="F527" s="174" t="s">
        <v>3470</v>
      </c>
      <c r="G527" s="74" t="s">
        <v>1947</v>
      </c>
      <c r="H527" s="147" t="s">
        <v>1976</v>
      </c>
      <c r="I527" s="147" t="s">
        <v>3033</v>
      </c>
      <c r="J527" s="69" t="n">
        <v>10027262</v>
      </c>
      <c r="K527" s="69" t="n">
        <v>10027262</v>
      </c>
      <c r="L527" s="70" t="n">
        <v>0</v>
      </c>
      <c r="M527" s="69" t="n">
        <v>10027262</v>
      </c>
      <c r="N527" s="69"/>
      <c r="O527" s="173" t="str">
        <f aca="false">CONCATENATE(E527,F527)</f>
        <v>239925101</v>
      </c>
      <c r="P527" s="164" t="n">
        <f aca="false">J527</f>
        <v>10027262</v>
      </c>
      <c r="Q527" s="164" t="n">
        <f aca="false">M527</f>
        <v>10027262</v>
      </c>
    </row>
    <row r="528" customFormat="false" ht="15" hidden="false" customHeight="false" outlineLevel="0" collapsed="false">
      <c r="A528" s="74" t="s">
        <v>89</v>
      </c>
      <c r="B528" s="74" t="str">
        <f aca="false">VLOOKUP(A528,PROGRAMAS!A:I,5,0)</f>
        <v>GESTÃO</v>
      </c>
      <c r="C528" s="62" t="s">
        <v>2993</v>
      </c>
      <c r="D528" s="74" t="s">
        <v>1957</v>
      </c>
      <c r="E528" s="74" t="s">
        <v>1960</v>
      </c>
      <c r="F528" s="174" t="s">
        <v>3470</v>
      </c>
      <c r="G528" s="74" t="s">
        <v>1947</v>
      </c>
      <c r="H528" s="147" t="s">
        <v>1958</v>
      </c>
      <c r="I528" s="147" t="s">
        <v>3035</v>
      </c>
      <c r="J528" s="69" t="n">
        <v>183572135</v>
      </c>
      <c r="K528" s="69" t="n">
        <v>186484858</v>
      </c>
      <c r="L528" s="70" t="n">
        <v>0.0158669124810255</v>
      </c>
      <c r="M528" s="69" t="n">
        <v>175955715.96</v>
      </c>
      <c r="N528" s="69"/>
      <c r="O528" s="173" t="str">
        <f aca="false">CONCATENATE(E528,F528)</f>
        <v>240025101</v>
      </c>
      <c r="P528" s="164" t="n">
        <f aca="false">J528</f>
        <v>183572135</v>
      </c>
      <c r="Q528" s="164" t="n">
        <f aca="false">M528</f>
        <v>175955715.96</v>
      </c>
    </row>
    <row r="529" customFormat="false" ht="15" hidden="false" customHeight="false" outlineLevel="0" collapsed="false">
      <c r="A529" s="74" t="s">
        <v>89</v>
      </c>
      <c r="B529" s="74" t="str">
        <f aca="false">VLOOKUP(A529,PROGRAMAS!A:I,5,0)</f>
        <v>GESTÃO</v>
      </c>
      <c r="C529" s="62" t="s">
        <v>2993</v>
      </c>
      <c r="D529" s="74" t="s">
        <v>4194</v>
      </c>
      <c r="E529" s="74" t="s">
        <v>4195</v>
      </c>
      <c r="F529" s="174" t="s">
        <v>3470</v>
      </c>
      <c r="G529" s="74" t="s">
        <v>1947</v>
      </c>
      <c r="H529" s="147" t="s">
        <v>1958</v>
      </c>
      <c r="I529" s="147" t="s">
        <v>3035</v>
      </c>
      <c r="J529" s="69" t="n">
        <v>100000</v>
      </c>
      <c r="K529" s="69" t="n">
        <v>100000</v>
      </c>
      <c r="L529" s="70" t="n">
        <v>0</v>
      </c>
      <c r="M529" s="69" t="n">
        <v>47619</v>
      </c>
      <c r="N529" s="69"/>
      <c r="O529" s="173" t="str">
        <f aca="false">CONCATENATE(E529,F529)</f>
        <v>240125101</v>
      </c>
      <c r="P529" s="164" t="n">
        <f aca="false">J529</f>
        <v>100000</v>
      </c>
      <c r="Q529" s="164" t="n">
        <f aca="false">M529</f>
        <v>47619</v>
      </c>
    </row>
    <row r="530" customFormat="false" ht="15" hidden="false" customHeight="false" outlineLevel="0" collapsed="false">
      <c r="A530" s="74" t="s">
        <v>89</v>
      </c>
      <c r="B530" s="74" t="str">
        <f aca="false">VLOOKUP(A530,PROGRAMAS!A:I,5,0)</f>
        <v>GESTÃO</v>
      </c>
      <c r="C530" s="62" t="s">
        <v>2993</v>
      </c>
      <c r="D530" s="74" t="s">
        <v>1953</v>
      </c>
      <c r="E530" s="74" t="s">
        <v>1956</v>
      </c>
      <c r="F530" s="174" t="s">
        <v>3470</v>
      </c>
      <c r="G530" s="74" t="s">
        <v>1947</v>
      </c>
      <c r="H530" s="147" t="s">
        <v>1954</v>
      </c>
      <c r="I530" s="147" t="s">
        <v>3026</v>
      </c>
      <c r="J530" s="69" t="n">
        <v>230000</v>
      </c>
      <c r="K530" s="69" t="n">
        <v>252300</v>
      </c>
      <c r="L530" s="70" t="n">
        <v>0.0969565217391305</v>
      </c>
      <c r="M530" s="69" t="n">
        <v>64956.4</v>
      </c>
      <c r="N530" s="69"/>
      <c r="O530" s="173" t="str">
        <f aca="false">CONCATENATE(E530,F530)</f>
        <v>240825101</v>
      </c>
      <c r="P530" s="164" t="n">
        <f aca="false">J530</f>
        <v>230000</v>
      </c>
      <c r="Q530" s="164" t="n">
        <f aca="false">M530</f>
        <v>64956.4</v>
      </c>
    </row>
    <row r="531" customFormat="false" ht="15" hidden="false" customHeight="false" outlineLevel="0" collapsed="false">
      <c r="A531" s="74" t="s">
        <v>89</v>
      </c>
      <c r="B531" s="74" t="str">
        <f aca="false">VLOOKUP(A531,PROGRAMAS!A:I,5,0)</f>
        <v>GESTÃO</v>
      </c>
      <c r="C531" s="62" t="s">
        <v>2993</v>
      </c>
      <c r="D531" s="74" t="s">
        <v>4196</v>
      </c>
      <c r="E531" s="74" t="s">
        <v>4197</v>
      </c>
      <c r="F531" s="174" t="s">
        <v>3470</v>
      </c>
      <c r="G531" s="74" t="s">
        <v>1947</v>
      </c>
      <c r="H531" s="147" t="s">
        <v>1976</v>
      </c>
      <c r="I531" s="147" t="s">
        <v>3033</v>
      </c>
      <c r="J531" s="69" t="n">
        <v>360000</v>
      </c>
      <c r="K531" s="69" t="n">
        <v>507479</v>
      </c>
      <c r="L531" s="70" t="n">
        <v>0.409663888888889</v>
      </c>
      <c r="M531" s="69" t="n">
        <v>507478.11</v>
      </c>
      <c r="N531" s="69"/>
      <c r="O531" s="173" t="str">
        <f aca="false">CONCATENATE(E531,F531)</f>
        <v>240925101</v>
      </c>
      <c r="P531" s="164" t="n">
        <f aca="false">J531</f>
        <v>360000</v>
      </c>
      <c r="Q531" s="164" t="n">
        <f aca="false">M531</f>
        <v>507478.11</v>
      </c>
    </row>
    <row r="532" customFormat="false" ht="15" hidden="false" customHeight="false" outlineLevel="0" collapsed="false">
      <c r="A532" s="74" t="s">
        <v>51</v>
      </c>
      <c r="B532" s="74" t="str">
        <f aca="false">VLOOKUP(A532,PROGRAMAS!A:I,5,0)</f>
        <v>TEMÁTICO</v>
      </c>
      <c r="C532" s="62" t="s">
        <v>2886</v>
      </c>
      <c r="D532" s="74" t="s">
        <v>1946</v>
      </c>
      <c r="E532" s="74" t="s">
        <v>1949</v>
      </c>
      <c r="F532" s="174" t="s">
        <v>3470</v>
      </c>
      <c r="G532" s="74" t="s">
        <v>1947</v>
      </c>
      <c r="H532" s="147" t="s">
        <v>1946</v>
      </c>
      <c r="I532" s="147" t="s">
        <v>3252</v>
      </c>
      <c r="J532" s="69" t="n">
        <v>600000</v>
      </c>
      <c r="K532" s="69" t="n">
        <v>600000</v>
      </c>
      <c r="L532" s="70" t="n">
        <v>0</v>
      </c>
      <c r="M532" s="69" t="n">
        <v>0</v>
      </c>
      <c r="N532" s="69"/>
      <c r="O532" s="173" t="str">
        <f aca="false">CONCATENATE(E532,F532)</f>
        <v>240525101</v>
      </c>
      <c r="P532" s="164" t="n">
        <f aca="false">J532</f>
        <v>600000</v>
      </c>
      <c r="Q532" s="164" t="n">
        <f aca="false">M532</f>
        <v>0</v>
      </c>
    </row>
    <row r="533" customFormat="false" ht="15" hidden="false" customHeight="false" outlineLevel="0" collapsed="false">
      <c r="A533" s="74" t="s">
        <v>90</v>
      </c>
      <c r="B533" s="74" t="str">
        <f aca="false">VLOOKUP(A533,PROGRAMAS!A:I,5,0)</f>
        <v>TEMÁTICO</v>
      </c>
      <c r="C533" s="62" t="s">
        <v>182</v>
      </c>
      <c r="D533" s="74" t="s">
        <v>1984</v>
      </c>
      <c r="E533" s="74" t="s">
        <v>1987</v>
      </c>
      <c r="F533" s="174" t="s">
        <v>3470</v>
      </c>
      <c r="G533" s="74" t="s">
        <v>1947</v>
      </c>
      <c r="H533" s="147" t="s">
        <v>1985</v>
      </c>
      <c r="I533" s="147" t="s">
        <v>3471</v>
      </c>
      <c r="J533" s="69" t="n">
        <v>300000</v>
      </c>
      <c r="K533" s="69" t="n">
        <v>300000</v>
      </c>
      <c r="L533" s="70" t="n">
        <v>0</v>
      </c>
      <c r="M533" s="69" t="n">
        <v>0</v>
      </c>
      <c r="N533" s="69"/>
      <c r="O533" s="173" t="str">
        <f aca="false">CONCATENATE(E533,F533)</f>
        <v>170625101</v>
      </c>
      <c r="P533" s="164" t="n">
        <f aca="false">J533</f>
        <v>300000</v>
      </c>
      <c r="Q533" s="164" t="n">
        <f aca="false">M533</f>
        <v>0</v>
      </c>
    </row>
    <row r="534" customFormat="false" ht="15" hidden="false" customHeight="false" outlineLevel="0" collapsed="false">
      <c r="A534" s="74" t="s">
        <v>89</v>
      </c>
      <c r="B534" s="74" t="str">
        <f aca="false">VLOOKUP(A534,PROGRAMAS!A:I,5,0)</f>
        <v>GESTÃO</v>
      </c>
      <c r="C534" s="62" t="s">
        <v>2993</v>
      </c>
      <c r="D534" s="74" t="s">
        <v>1998</v>
      </c>
      <c r="E534" s="74" t="s">
        <v>2001</v>
      </c>
      <c r="F534" s="174" t="s">
        <v>3475</v>
      </c>
      <c r="G534" s="74" t="s">
        <v>1999</v>
      </c>
      <c r="H534" s="147" t="s">
        <v>1998</v>
      </c>
      <c r="I534" s="147" t="s">
        <v>3036</v>
      </c>
      <c r="J534" s="69" t="n">
        <v>500000</v>
      </c>
      <c r="K534" s="69" t="n">
        <v>500000</v>
      </c>
      <c r="L534" s="70" t="n">
        <v>0</v>
      </c>
      <c r="M534" s="69" t="n">
        <v>3544.5</v>
      </c>
      <c r="N534" s="69"/>
      <c r="O534" s="173" t="str">
        <f aca="false">CONCATENATE(E534,F534)</f>
        <v>239025102</v>
      </c>
      <c r="P534" s="164" t="n">
        <f aca="false">J534</f>
        <v>500000</v>
      </c>
      <c r="Q534" s="164" t="n">
        <f aca="false">M534</f>
        <v>3544.5</v>
      </c>
    </row>
    <row r="535" customFormat="false" ht="15" hidden="false" customHeight="false" outlineLevel="0" collapsed="false">
      <c r="A535" s="74" t="s">
        <v>90</v>
      </c>
      <c r="B535" s="74" t="str">
        <f aca="false">VLOOKUP(A535,PROGRAMAS!A:I,5,0)</f>
        <v>TEMÁTICO</v>
      </c>
      <c r="C535" s="62" t="s">
        <v>182</v>
      </c>
      <c r="D535" s="74" t="s">
        <v>2009</v>
      </c>
      <c r="E535" s="74" t="s">
        <v>2013</v>
      </c>
      <c r="F535" s="174" t="s">
        <v>3478</v>
      </c>
      <c r="G535" s="74" t="s">
        <v>2010</v>
      </c>
      <c r="H535" s="147" t="s">
        <v>2011</v>
      </c>
      <c r="I535" s="147" t="s">
        <v>3477</v>
      </c>
      <c r="J535" s="69" t="n">
        <v>1000000</v>
      </c>
      <c r="K535" s="69" t="n">
        <v>1000000</v>
      </c>
      <c r="L535" s="70" t="n">
        <v>0</v>
      </c>
      <c r="M535" s="69" t="n">
        <v>55223.2</v>
      </c>
      <c r="N535" s="69"/>
      <c r="O535" s="173" t="str">
        <f aca="false">CONCATENATE(E535,F535)</f>
        <v>241025104</v>
      </c>
      <c r="P535" s="164" t="n">
        <f aca="false">J535</f>
        <v>1000000</v>
      </c>
      <c r="Q535" s="164" t="n">
        <f aca="false">M535</f>
        <v>55223.2</v>
      </c>
    </row>
    <row r="536" customFormat="false" ht="15" hidden="false" customHeight="false" outlineLevel="0" collapsed="false">
      <c r="A536" s="74" t="s">
        <v>94</v>
      </c>
      <c r="B536" s="74" t="str">
        <f aca="false">VLOOKUP(A536,PROGRAMAS!A:I,5,0)</f>
        <v>GESTÃO</v>
      </c>
      <c r="C536" s="62" t="s">
        <v>2997</v>
      </c>
      <c r="D536" s="74" t="s">
        <v>255</v>
      </c>
      <c r="E536" s="74" t="s">
        <v>260</v>
      </c>
      <c r="F536" s="174" t="s">
        <v>3480</v>
      </c>
      <c r="G536" s="74" t="s">
        <v>2020</v>
      </c>
      <c r="H536" s="147" t="s">
        <v>2062</v>
      </c>
      <c r="I536" s="147" t="s">
        <v>3114</v>
      </c>
      <c r="J536" s="69" t="n">
        <v>13798255</v>
      </c>
      <c r="K536" s="69" t="n">
        <v>10298255</v>
      </c>
      <c r="L536" s="70" t="n">
        <v>-0.253655262929986</v>
      </c>
      <c r="M536" s="69" t="n">
        <v>5724595.31</v>
      </c>
      <c r="N536" s="69"/>
      <c r="O536" s="173" t="str">
        <f aca="false">CONCATENATE(E536,F536)</f>
        <v>200026101</v>
      </c>
      <c r="P536" s="164" t="n">
        <f aca="false">J536</f>
        <v>13798255</v>
      </c>
      <c r="Q536" s="164" t="n">
        <f aca="false">M536</f>
        <v>5724595.31</v>
      </c>
    </row>
    <row r="537" customFormat="false" ht="15" hidden="false" customHeight="false" outlineLevel="0" collapsed="false">
      <c r="A537" s="74" t="s">
        <v>94</v>
      </c>
      <c r="B537" s="74" t="str">
        <f aca="false">VLOOKUP(A537,PROGRAMAS!A:I,5,0)</f>
        <v>GESTÃO</v>
      </c>
      <c r="C537" s="62" t="s">
        <v>2997</v>
      </c>
      <c r="D537" s="74" t="s">
        <v>160</v>
      </c>
      <c r="E537" s="74" t="s">
        <v>3818</v>
      </c>
      <c r="F537" s="174" t="s">
        <v>3480</v>
      </c>
      <c r="G537" s="74" t="s">
        <v>2020</v>
      </c>
      <c r="H537" s="147" t="s">
        <v>2062</v>
      </c>
      <c r="I537" s="147" t="s">
        <v>3114</v>
      </c>
      <c r="J537" s="69" t="n">
        <v>246034179</v>
      </c>
      <c r="K537" s="69" t="n">
        <v>246034179</v>
      </c>
      <c r="L537" s="70" t="n">
        <v>0</v>
      </c>
      <c r="M537" s="69" t="n">
        <v>215428501.35</v>
      </c>
      <c r="N537" s="69"/>
      <c r="O537" s="173" t="str">
        <f aca="false">CONCATENATE(E537,F537)</f>
        <v>250026101</v>
      </c>
      <c r="P537" s="164" t="n">
        <f aca="false">J537</f>
        <v>246034179</v>
      </c>
      <c r="Q537" s="164" t="n">
        <f aca="false">M537</f>
        <v>215428501.35</v>
      </c>
    </row>
    <row r="538" customFormat="false" ht="15" hidden="false" customHeight="false" outlineLevel="0" collapsed="false">
      <c r="A538" s="74" t="s">
        <v>51</v>
      </c>
      <c r="B538" s="74" t="str">
        <f aca="false">VLOOKUP(A538,PROGRAMAS!A:I,5,0)</f>
        <v>TEMÁTICO</v>
      </c>
      <c r="C538" s="62" t="s">
        <v>2886</v>
      </c>
      <c r="D538" s="74" t="s">
        <v>2019</v>
      </c>
      <c r="E538" s="74" t="s">
        <v>2023</v>
      </c>
      <c r="F538" s="174" t="s">
        <v>3480</v>
      </c>
      <c r="G538" s="74" t="s">
        <v>2020</v>
      </c>
      <c r="H538" s="147" t="s">
        <v>2021</v>
      </c>
      <c r="I538" s="147" t="s">
        <v>3254</v>
      </c>
      <c r="J538" s="69" t="n">
        <v>1735000</v>
      </c>
      <c r="K538" s="69" t="n">
        <v>1345000</v>
      </c>
      <c r="L538" s="70" t="n">
        <v>-0.22478386167147</v>
      </c>
      <c r="M538" s="69" t="n">
        <v>143277.9</v>
      </c>
      <c r="N538" s="69"/>
      <c r="O538" s="173" t="str">
        <f aca="false">CONCATENATE(E538,F538)</f>
        <v>226626101</v>
      </c>
      <c r="P538" s="164" t="n">
        <f aca="false">J538</f>
        <v>1735000</v>
      </c>
      <c r="Q538" s="164" t="n">
        <f aca="false">M538</f>
        <v>143277.9</v>
      </c>
    </row>
    <row r="539" customFormat="false" ht="15" hidden="false" customHeight="false" outlineLevel="0" collapsed="false">
      <c r="A539" s="74" t="s">
        <v>60</v>
      </c>
      <c r="B539" s="74" t="str">
        <f aca="false">VLOOKUP(A539,PROGRAMAS!A:I,5,0)</f>
        <v>TEMÁTICO</v>
      </c>
      <c r="C539" s="62" t="s">
        <v>2905</v>
      </c>
      <c r="D539" s="74" t="s">
        <v>2041</v>
      </c>
      <c r="E539" s="74" t="s">
        <v>2043</v>
      </c>
      <c r="F539" s="174" t="s">
        <v>3480</v>
      </c>
      <c r="G539" s="74" t="s">
        <v>2020</v>
      </c>
      <c r="H539" s="147" t="s">
        <v>2028</v>
      </c>
      <c r="I539" s="147" t="s">
        <v>3433</v>
      </c>
      <c r="J539" s="69" t="n">
        <v>6000000</v>
      </c>
      <c r="K539" s="69" t="n">
        <v>6000000</v>
      </c>
      <c r="L539" s="70" t="n">
        <v>0</v>
      </c>
      <c r="M539" s="69" t="n">
        <v>0</v>
      </c>
      <c r="N539" s="69"/>
      <c r="O539" s="173" t="str">
        <f aca="false">CONCATENATE(E539,F539)</f>
        <v>122526101</v>
      </c>
      <c r="P539" s="164" t="n">
        <f aca="false">J539</f>
        <v>6000000</v>
      </c>
      <c r="Q539" s="164" t="n">
        <f aca="false">M539</f>
        <v>0</v>
      </c>
    </row>
    <row r="540" customFormat="false" ht="15" hidden="false" customHeight="false" outlineLevel="0" collapsed="false">
      <c r="A540" s="74" t="s">
        <v>60</v>
      </c>
      <c r="B540" s="74" t="str">
        <f aca="false">VLOOKUP(A540,PROGRAMAS!A:I,5,0)</f>
        <v>TEMÁTICO</v>
      </c>
      <c r="C540" s="62" t="s">
        <v>2905</v>
      </c>
      <c r="D540" s="74" t="s">
        <v>2038</v>
      </c>
      <c r="E540" s="74" t="s">
        <v>2040</v>
      </c>
      <c r="F540" s="174" t="s">
        <v>3480</v>
      </c>
      <c r="G540" s="74" t="s">
        <v>2020</v>
      </c>
      <c r="H540" s="147" t="s">
        <v>2028</v>
      </c>
      <c r="I540" s="147" t="s">
        <v>3433</v>
      </c>
      <c r="J540" s="69" t="n">
        <v>5373365</v>
      </c>
      <c r="K540" s="69" t="n">
        <v>5003365</v>
      </c>
      <c r="L540" s="70" t="n">
        <v>-0.0688581549922628</v>
      </c>
      <c r="M540" s="69" t="n">
        <v>367115.22</v>
      </c>
      <c r="N540" s="69"/>
      <c r="O540" s="173" t="str">
        <f aca="false">CONCATENATE(E540,F540)</f>
        <v>122926101</v>
      </c>
      <c r="P540" s="164" t="n">
        <f aca="false">J540</f>
        <v>5373365</v>
      </c>
      <c r="Q540" s="164" t="n">
        <f aca="false">M540</f>
        <v>367115.22</v>
      </c>
    </row>
    <row r="541" customFormat="false" ht="15" hidden="false" customHeight="false" outlineLevel="0" collapsed="false">
      <c r="A541" s="74" t="s">
        <v>60</v>
      </c>
      <c r="B541" s="74" t="str">
        <f aca="false">VLOOKUP(A541,PROGRAMAS!A:I,5,0)</f>
        <v>TEMÁTICO</v>
      </c>
      <c r="C541" s="62" t="s">
        <v>2905</v>
      </c>
      <c r="D541" s="74" t="s">
        <v>2027</v>
      </c>
      <c r="E541" s="74" t="s">
        <v>2030</v>
      </c>
      <c r="F541" s="174" t="s">
        <v>3480</v>
      </c>
      <c r="G541" s="74" t="s">
        <v>2020</v>
      </c>
      <c r="H541" s="147" t="s">
        <v>2028</v>
      </c>
      <c r="I541" s="147" t="s">
        <v>3433</v>
      </c>
      <c r="J541" s="69" t="n">
        <v>4056350</v>
      </c>
      <c r="K541" s="69" t="n">
        <v>2656350</v>
      </c>
      <c r="L541" s="70" t="n">
        <v>-0.345137870252814</v>
      </c>
      <c r="M541" s="69" t="n">
        <v>88000</v>
      </c>
      <c r="N541" s="69"/>
      <c r="O541" s="173" t="str">
        <f aca="false">CONCATENATE(E541,F541)</f>
        <v>108026101</v>
      </c>
      <c r="P541" s="164" t="n">
        <f aca="false">J541</f>
        <v>4056350</v>
      </c>
      <c r="Q541" s="164" t="n">
        <f aca="false">M541</f>
        <v>88000</v>
      </c>
    </row>
    <row r="542" customFormat="false" ht="15" hidden="false" customHeight="false" outlineLevel="0" collapsed="false">
      <c r="A542" s="74" t="s">
        <v>60</v>
      </c>
      <c r="B542" s="74" t="str">
        <f aca="false">VLOOKUP(A542,PROGRAMAS!A:I,5,0)</f>
        <v>TEMÁTICO</v>
      </c>
      <c r="C542" s="62" t="s">
        <v>2905</v>
      </c>
      <c r="D542" s="74" t="s">
        <v>2032</v>
      </c>
      <c r="E542" s="74" t="s">
        <v>2034</v>
      </c>
      <c r="F542" s="174" t="s">
        <v>3480</v>
      </c>
      <c r="G542" s="74" t="s">
        <v>2020</v>
      </c>
      <c r="H542" s="147" t="s">
        <v>2028</v>
      </c>
      <c r="I542" s="147" t="s">
        <v>3433</v>
      </c>
      <c r="J542" s="69" t="n">
        <v>4510000</v>
      </c>
      <c r="K542" s="69" t="n">
        <v>4580000</v>
      </c>
      <c r="L542" s="70" t="n">
        <v>0.0155210643015521</v>
      </c>
      <c r="M542" s="69" t="n">
        <v>184605</v>
      </c>
      <c r="N542" s="69"/>
      <c r="O542" s="173" t="str">
        <f aca="false">CONCATENATE(E542,F542)</f>
        <v>123226101</v>
      </c>
      <c r="P542" s="164" t="n">
        <f aca="false">J542</f>
        <v>4510000</v>
      </c>
      <c r="Q542" s="164" t="n">
        <f aca="false">M542</f>
        <v>184605</v>
      </c>
    </row>
    <row r="543" customFormat="false" ht="15" hidden="false" customHeight="false" outlineLevel="0" collapsed="false">
      <c r="A543" s="74" t="s">
        <v>60</v>
      </c>
      <c r="B543" s="74" t="str">
        <f aca="false">VLOOKUP(A543,PROGRAMAS!A:I,5,0)</f>
        <v>TEMÁTICO</v>
      </c>
      <c r="C543" s="62" t="s">
        <v>2905</v>
      </c>
      <c r="D543" s="74" t="s">
        <v>2049</v>
      </c>
      <c r="E543" s="74" t="s">
        <v>2051</v>
      </c>
      <c r="F543" s="174" t="s">
        <v>3480</v>
      </c>
      <c r="G543" s="74" t="s">
        <v>2020</v>
      </c>
      <c r="H543" s="147" t="s">
        <v>2046</v>
      </c>
      <c r="I543" s="147" t="s">
        <v>3431</v>
      </c>
      <c r="J543" s="69" t="n">
        <v>710000</v>
      </c>
      <c r="K543" s="69" t="n">
        <v>760000</v>
      </c>
      <c r="L543" s="70" t="n">
        <v>0.0704225352112676</v>
      </c>
      <c r="M543" s="69" t="n">
        <v>7935</v>
      </c>
      <c r="N543" s="69"/>
      <c r="O543" s="173" t="str">
        <f aca="false">CONCATENATE(E543,F543)</f>
        <v>123926101</v>
      </c>
      <c r="P543" s="164" t="n">
        <f aca="false">J543</f>
        <v>710000</v>
      </c>
      <c r="Q543" s="164" t="n">
        <f aca="false">M543</f>
        <v>7935</v>
      </c>
    </row>
    <row r="544" customFormat="false" ht="15" hidden="false" customHeight="false" outlineLevel="0" collapsed="false">
      <c r="A544" s="74" t="s">
        <v>60</v>
      </c>
      <c r="B544" s="74" t="str">
        <f aca="false">VLOOKUP(A544,PROGRAMAS!A:I,5,0)</f>
        <v>TEMÁTICO</v>
      </c>
      <c r="C544" s="62" t="s">
        <v>2905</v>
      </c>
      <c r="D544" s="74" t="s">
        <v>2045</v>
      </c>
      <c r="E544" s="74" t="s">
        <v>2048</v>
      </c>
      <c r="F544" s="174" t="s">
        <v>3480</v>
      </c>
      <c r="G544" s="74" t="s">
        <v>2020</v>
      </c>
      <c r="H544" s="147" t="s">
        <v>2046</v>
      </c>
      <c r="I544" s="147" t="s">
        <v>3431</v>
      </c>
      <c r="J544" s="69" t="n">
        <v>24016726</v>
      </c>
      <c r="K544" s="69" t="n">
        <v>35408726</v>
      </c>
      <c r="L544" s="70" t="n">
        <v>0.4743360939372</v>
      </c>
      <c r="M544" s="69" t="n">
        <v>19359634.53</v>
      </c>
      <c r="N544" s="69"/>
      <c r="O544" s="173" t="str">
        <f aca="false">CONCATENATE(E544,F544)</f>
        <v>227026101</v>
      </c>
      <c r="P544" s="164" t="n">
        <f aca="false">J544</f>
        <v>24016726</v>
      </c>
      <c r="Q544" s="164" t="n">
        <f aca="false">M544</f>
        <v>19359634.53</v>
      </c>
    </row>
    <row r="545" customFormat="false" ht="15" hidden="false" customHeight="false" outlineLevel="0" collapsed="false">
      <c r="A545" s="74" t="s">
        <v>83</v>
      </c>
      <c r="B545" s="74" t="str">
        <f aca="false">VLOOKUP(A545,PROGRAMAS!A:I,5,0)</f>
        <v>TEMÁTICO</v>
      </c>
      <c r="C545" s="62" t="s">
        <v>2979</v>
      </c>
      <c r="D545" s="74" t="s">
        <v>4198</v>
      </c>
      <c r="E545" s="74" t="s">
        <v>4199</v>
      </c>
      <c r="F545" s="174" t="s">
        <v>3480</v>
      </c>
      <c r="G545" s="74" t="s">
        <v>2020</v>
      </c>
      <c r="H545" s="147" t="s">
        <v>2057</v>
      </c>
      <c r="I545" s="147" t="s">
        <v>3485</v>
      </c>
      <c r="J545" s="69" t="n">
        <v>2154003</v>
      </c>
      <c r="K545" s="69" t="n">
        <v>2264003</v>
      </c>
      <c r="L545" s="70" t="n">
        <v>0.0510677097478509</v>
      </c>
      <c r="M545" s="69" t="n">
        <v>558373</v>
      </c>
      <c r="N545" s="69"/>
      <c r="O545" s="173" t="str">
        <f aca="false">CONCATENATE(E545,F545)</f>
        <v>225626101</v>
      </c>
      <c r="P545" s="164" t="n">
        <f aca="false">J545</f>
        <v>2154003</v>
      </c>
      <c r="Q545" s="164" t="n">
        <f aca="false">M545</f>
        <v>558373</v>
      </c>
    </row>
    <row r="546" customFormat="false" ht="15" hidden="false" customHeight="false" outlineLevel="0" collapsed="false">
      <c r="A546" s="74" t="s">
        <v>94</v>
      </c>
      <c r="B546" s="74" t="str">
        <f aca="false">VLOOKUP(A546,PROGRAMAS!A:I,5,0)</f>
        <v>GESTÃO</v>
      </c>
      <c r="C546" s="62" t="s">
        <v>2997</v>
      </c>
      <c r="D546" s="74" t="s">
        <v>255</v>
      </c>
      <c r="E546" s="74" t="s">
        <v>260</v>
      </c>
      <c r="F546" s="174" t="s">
        <v>3487</v>
      </c>
      <c r="G546" s="74" t="s">
        <v>2065</v>
      </c>
      <c r="H546" s="147" t="s">
        <v>2071</v>
      </c>
      <c r="I546" s="147" t="n">
        <v>2444</v>
      </c>
      <c r="J546" s="69" t="n">
        <v>5696037</v>
      </c>
      <c r="K546" s="69" t="n">
        <v>7023782</v>
      </c>
      <c r="L546" s="70" t="n">
        <v>0.233099784990863</v>
      </c>
      <c r="M546" s="69" t="n">
        <v>1934695.79</v>
      </c>
      <c r="N546" s="69"/>
      <c r="O546" s="173" t="str">
        <f aca="false">CONCATENATE(E546,F546)</f>
        <v>200026102</v>
      </c>
      <c r="P546" s="164" t="n">
        <f aca="false">J546</f>
        <v>5696037</v>
      </c>
      <c r="Q546" s="164" t="n">
        <f aca="false">M546</f>
        <v>1934695.79</v>
      </c>
    </row>
    <row r="547" customFormat="false" ht="15" hidden="false" customHeight="false" outlineLevel="0" collapsed="false">
      <c r="A547" s="74" t="s">
        <v>94</v>
      </c>
      <c r="B547" s="74" t="str">
        <f aca="false">VLOOKUP(A547,PROGRAMAS!A:I,5,0)</f>
        <v>GESTÃO</v>
      </c>
      <c r="C547" s="62" t="s">
        <v>2997</v>
      </c>
      <c r="D547" s="74" t="s">
        <v>160</v>
      </c>
      <c r="E547" s="74" t="s">
        <v>3818</v>
      </c>
      <c r="F547" s="174" t="s">
        <v>3487</v>
      </c>
      <c r="G547" s="74" t="s">
        <v>2065</v>
      </c>
      <c r="H547" s="147" t="s">
        <v>2071</v>
      </c>
      <c r="I547" s="147" t="n">
        <v>2444</v>
      </c>
      <c r="J547" s="69" t="n">
        <v>4889200</v>
      </c>
      <c r="K547" s="69" t="n">
        <v>3257296</v>
      </c>
      <c r="L547" s="70" t="n">
        <v>-0.333777305080586</v>
      </c>
      <c r="M547" s="69" t="n">
        <v>1998251.25</v>
      </c>
      <c r="N547" s="69"/>
      <c r="O547" s="173" t="str">
        <f aca="false">CONCATENATE(E547,F547)</f>
        <v>250026102</v>
      </c>
      <c r="P547" s="164" t="n">
        <f aca="false">J547</f>
        <v>4889200</v>
      </c>
      <c r="Q547" s="164" t="n">
        <f aca="false">M547</f>
        <v>1998251.25</v>
      </c>
    </row>
    <row r="548" customFormat="false" ht="15" hidden="false" customHeight="false" outlineLevel="0" collapsed="false">
      <c r="A548" s="74" t="s">
        <v>51</v>
      </c>
      <c r="B548" s="74" t="str">
        <f aca="false">VLOOKUP(A548,PROGRAMAS!A:I,5,0)</f>
        <v>TEMÁTICO</v>
      </c>
      <c r="C548" s="62" t="s">
        <v>2886</v>
      </c>
      <c r="D548" s="74" t="s">
        <v>2064</v>
      </c>
      <c r="E548" s="74" t="s">
        <v>2067</v>
      </c>
      <c r="F548" s="174" t="s">
        <v>3487</v>
      </c>
      <c r="G548" s="74" t="s">
        <v>2065</v>
      </c>
      <c r="H548" s="147" t="s">
        <v>2064</v>
      </c>
      <c r="I548" s="147" t="s">
        <v>3256</v>
      </c>
      <c r="J548" s="69" t="n">
        <v>34500</v>
      </c>
      <c r="K548" s="69" t="n">
        <v>14500</v>
      </c>
      <c r="L548" s="70" t="n">
        <v>-0.579710144927536</v>
      </c>
      <c r="M548" s="69" t="n">
        <v>1900</v>
      </c>
      <c r="N548" s="69"/>
      <c r="O548" s="173" t="str">
        <f aca="false">CONCATENATE(E548,F548)</f>
        <v>234326102</v>
      </c>
      <c r="P548" s="164" t="n">
        <f aca="false">J548</f>
        <v>34500</v>
      </c>
      <c r="Q548" s="164" t="n">
        <f aca="false">M548</f>
        <v>1900</v>
      </c>
    </row>
    <row r="549" customFormat="false" ht="15" hidden="false" customHeight="false" outlineLevel="0" collapsed="false">
      <c r="A549" s="74" t="s">
        <v>55</v>
      </c>
      <c r="B549" s="74" t="str">
        <f aca="false">VLOOKUP(A549,PROGRAMAS!A:I,5,0)</f>
        <v>TEMÁTICO</v>
      </c>
      <c r="C549" s="62" t="s">
        <v>2893</v>
      </c>
      <c r="D549" s="74" t="s">
        <v>4200</v>
      </c>
      <c r="E549" s="74" t="s">
        <v>4201</v>
      </c>
      <c r="F549" s="174" t="s">
        <v>3487</v>
      </c>
      <c r="G549" s="74" t="s">
        <v>2065</v>
      </c>
      <c r="H549" s="147" t="s">
        <v>2068</v>
      </c>
      <c r="I549" s="147" t="s">
        <v>3377</v>
      </c>
      <c r="J549" s="69" t="n">
        <v>4396715</v>
      </c>
      <c r="K549" s="69" t="n">
        <v>4674315</v>
      </c>
      <c r="L549" s="70" t="n">
        <v>0.0631380473831031</v>
      </c>
      <c r="M549" s="69" t="n">
        <v>1239768.53</v>
      </c>
      <c r="N549" s="69"/>
      <c r="O549" s="173" t="str">
        <f aca="false">CONCATENATE(E549,F549)</f>
        <v>210926102</v>
      </c>
      <c r="P549" s="164" t="n">
        <f aca="false">J549</f>
        <v>4396715</v>
      </c>
      <c r="Q549" s="164" t="n">
        <f aca="false">M549</f>
        <v>1239768.53</v>
      </c>
    </row>
    <row r="550" customFormat="false" ht="15" hidden="false" customHeight="false" outlineLevel="0" collapsed="false">
      <c r="A550" s="74" t="s">
        <v>94</v>
      </c>
      <c r="B550" s="74" t="str">
        <f aca="false">VLOOKUP(A550,PROGRAMAS!A:I,5,0)</f>
        <v>GESTÃO</v>
      </c>
      <c r="C550" s="62" t="s">
        <v>2997</v>
      </c>
      <c r="D550" s="74" t="s">
        <v>255</v>
      </c>
      <c r="E550" s="74" t="s">
        <v>260</v>
      </c>
      <c r="F550" s="174" t="s">
        <v>3491</v>
      </c>
      <c r="G550" s="74" t="s">
        <v>2073</v>
      </c>
      <c r="H550" s="147" t="s">
        <v>2074</v>
      </c>
      <c r="I550" s="147" t="s">
        <v>3117</v>
      </c>
      <c r="J550" s="69" t="n">
        <v>202940</v>
      </c>
      <c r="K550" s="69" t="n">
        <v>202940</v>
      </c>
      <c r="L550" s="70" t="n">
        <v>0</v>
      </c>
      <c r="M550" s="69" t="n">
        <v>69341.73</v>
      </c>
      <c r="N550" s="69"/>
      <c r="O550" s="173" t="str">
        <f aca="false">CONCATENATE(E550,F550)</f>
        <v>200026103</v>
      </c>
      <c r="P550" s="164" t="n">
        <f aca="false">J550</f>
        <v>202940</v>
      </c>
      <c r="Q550" s="164" t="n">
        <f aca="false">M550</f>
        <v>69341.73</v>
      </c>
    </row>
    <row r="551" customFormat="false" ht="15" hidden="false" customHeight="false" outlineLevel="0" collapsed="false">
      <c r="A551" s="74" t="s">
        <v>94</v>
      </c>
      <c r="B551" s="74" t="str">
        <f aca="false">VLOOKUP(A551,PROGRAMAS!A:I,5,0)</f>
        <v>GESTÃO</v>
      </c>
      <c r="C551" s="62" t="s">
        <v>2997</v>
      </c>
      <c r="D551" s="74" t="s">
        <v>255</v>
      </c>
      <c r="E551" s="74" t="s">
        <v>260</v>
      </c>
      <c r="F551" s="174" t="s">
        <v>3493</v>
      </c>
      <c r="G551" s="74" t="s">
        <v>2077</v>
      </c>
      <c r="H551" s="147" t="s">
        <v>2078</v>
      </c>
      <c r="I551" s="147" t="s">
        <v>3119</v>
      </c>
      <c r="J551" s="69" t="n">
        <v>202940</v>
      </c>
      <c r="K551" s="69" t="n">
        <v>202940</v>
      </c>
      <c r="L551" s="70" t="n">
        <v>0</v>
      </c>
      <c r="M551" s="69" t="n">
        <v>80885</v>
      </c>
      <c r="N551" s="69"/>
      <c r="O551" s="173" t="str">
        <f aca="false">CONCATENATE(E551,F551)</f>
        <v>200026104</v>
      </c>
      <c r="P551" s="164" t="n">
        <f aca="false">J551</f>
        <v>202940</v>
      </c>
      <c r="Q551" s="164" t="n">
        <f aca="false">M551</f>
        <v>80885</v>
      </c>
    </row>
    <row r="552" customFormat="false" ht="15" hidden="false" customHeight="false" outlineLevel="0" collapsed="false">
      <c r="A552" s="74" t="s">
        <v>94</v>
      </c>
      <c r="B552" s="74" t="str">
        <f aca="false">VLOOKUP(A552,PROGRAMAS!A:I,5,0)</f>
        <v>GESTÃO</v>
      </c>
      <c r="C552" s="62" t="s">
        <v>2997</v>
      </c>
      <c r="D552" s="74" t="s">
        <v>255</v>
      </c>
      <c r="E552" s="74" t="s">
        <v>260</v>
      </c>
      <c r="F552" s="174" t="s">
        <v>3495</v>
      </c>
      <c r="G552" s="74" t="s">
        <v>2080</v>
      </c>
      <c r="H552" s="147" t="s">
        <v>2081</v>
      </c>
      <c r="I552" s="147" t="s">
        <v>3121</v>
      </c>
      <c r="J552" s="69" t="n">
        <v>202940</v>
      </c>
      <c r="K552" s="69" t="n">
        <v>216440</v>
      </c>
      <c r="L552" s="70" t="n">
        <v>0.0665221247659407</v>
      </c>
      <c r="M552" s="69" t="n">
        <v>100151.95</v>
      </c>
      <c r="N552" s="69"/>
      <c r="O552" s="173" t="str">
        <f aca="false">CONCATENATE(E552,F552)</f>
        <v>200026105</v>
      </c>
      <c r="P552" s="164" t="n">
        <f aca="false">J552</f>
        <v>202940</v>
      </c>
      <c r="Q552" s="164" t="n">
        <f aca="false">M552</f>
        <v>100151.95</v>
      </c>
    </row>
    <row r="553" customFormat="false" ht="15" hidden="false" customHeight="false" outlineLevel="0" collapsed="false">
      <c r="A553" s="74" t="s">
        <v>94</v>
      </c>
      <c r="B553" s="74" t="str">
        <f aca="false">VLOOKUP(A553,PROGRAMAS!A:I,5,0)</f>
        <v>GESTÃO</v>
      </c>
      <c r="C553" s="62" t="s">
        <v>2997</v>
      </c>
      <c r="D553" s="74" t="s">
        <v>255</v>
      </c>
      <c r="E553" s="74" t="s">
        <v>260</v>
      </c>
      <c r="F553" s="174" t="s">
        <v>3497</v>
      </c>
      <c r="G553" s="74" t="s">
        <v>2084</v>
      </c>
      <c r="H553" s="147" t="s">
        <v>2085</v>
      </c>
      <c r="I553" s="147" t="s">
        <v>3123</v>
      </c>
      <c r="J553" s="69" t="n">
        <v>133765</v>
      </c>
      <c r="K553" s="69" t="n">
        <v>133765</v>
      </c>
      <c r="L553" s="70" t="n">
        <v>0</v>
      </c>
      <c r="M553" s="69" t="n">
        <v>22961.98</v>
      </c>
      <c r="N553" s="69"/>
      <c r="O553" s="173" t="str">
        <f aca="false">CONCATENATE(E553,F553)</f>
        <v>200026106</v>
      </c>
      <c r="P553" s="164" t="n">
        <f aca="false">J553</f>
        <v>133765</v>
      </c>
      <c r="Q553" s="164" t="n">
        <f aca="false">M553</f>
        <v>22961.98</v>
      </c>
    </row>
    <row r="554" customFormat="false" ht="15" hidden="false" customHeight="false" outlineLevel="0" collapsed="false">
      <c r="A554" s="74" t="s">
        <v>94</v>
      </c>
      <c r="B554" s="74" t="str">
        <f aca="false">VLOOKUP(A554,PROGRAMAS!A:I,5,0)</f>
        <v>GESTÃO</v>
      </c>
      <c r="C554" s="62" t="s">
        <v>2997</v>
      </c>
      <c r="D554" s="74" t="s">
        <v>255</v>
      </c>
      <c r="E554" s="74" t="s">
        <v>260</v>
      </c>
      <c r="F554" s="174" t="s">
        <v>3499</v>
      </c>
      <c r="G554" s="74" t="s">
        <v>2087</v>
      </c>
      <c r="H554" s="147" t="s">
        <v>2091</v>
      </c>
      <c r="I554" s="147" t="s">
        <v>3125</v>
      </c>
      <c r="J554" s="69" t="n">
        <v>145295</v>
      </c>
      <c r="K554" s="69" t="n">
        <v>225295</v>
      </c>
      <c r="L554" s="70" t="n">
        <v>0.550603943700747</v>
      </c>
      <c r="M554" s="69" t="n">
        <v>20596.5</v>
      </c>
      <c r="N554" s="69"/>
      <c r="O554" s="173" t="str">
        <f aca="false">CONCATENATE(E554,F554)</f>
        <v>200026107</v>
      </c>
      <c r="P554" s="164" t="n">
        <f aca="false">J554</f>
        <v>145295</v>
      </c>
      <c r="Q554" s="164" t="n">
        <f aca="false">M554</f>
        <v>20596.5</v>
      </c>
    </row>
    <row r="555" customFormat="false" ht="15" hidden="false" customHeight="false" outlineLevel="0" collapsed="false">
      <c r="A555" s="74" t="s">
        <v>94</v>
      </c>
      <c r="B555" s="74" t="str">
        <f aca="false">VLOOKUP(A555,PROGRAMAS!A:I,5,0)</f>
        <v>GESTÃO</v>
      </c>
      <c r="C555" s="62" t="s">
        <v>2997</v>
      </c>
      <c r="D555" s="74" t="s">
        <v>255</v>
      </c>
      <c r="E555" s="74" t="s">
        <v>260</v>
      </c>
      <c r="F555" s="174" t="s">
        <v>3502</v>
      </c>
      <c r="G555" s="74" t="s">
        <v>2093</v>
      </c>
      <c r="H555" s="147" t="s">
        <v>2094</v>
      </c>
      <c r="I555" s="147" t="s">
        <v>3127</v>
      </c>
      <c r="J555" s="69" t="n">
        <v>110707</v>
      </c>
      <c r="K555" s="69" t="n">
        <v>110707</v>
      </c>
      <c r="L555" s="70" t="n">
        <v>0</v>
      </c>
      <c r="M555" s="69" t="n">
        <v>36377.95</v>
      </c>
      <c r="N555" s="69"/>
      <c r="O555" s="173" t="str">
        <f aca="false">CONCATENATE(E555,F555)</f>
        <v>200026108</v>
      </c>
      <c r="P555" s="164" t="n">
        <f aca="false">J555</f>
        <v>110707</v>
      </c>
      <c r="Q555" s="164" t="n">
        <f aca="false">M555</f>
        <v>36377.95</v>
      </c>
    </row>
    <row r="556" customFormat="false" ht="15" hidden="false" customHeight="false" outlineLevel="0" collapsed="false">
      <c r="A556" s="74" t="s">
        <v>94</v>
      </c>
      <c r="B556" s="74" t="str">
        <f aca="false">VLOOKUP(A556,PROGRAMAS!A:I,5,0)</f>
        <v>GESTÃO</v>
      </c>
      <c r="C556" s="62" t="s">
        <v>2997</v>
      </c>
      <c r="D556" s="74" t="s">
        <v>255</v>
      </c>
      <c r="E556" s="74" t="s">
        <v>260</v>
      </c>
      <c r="F556" s="174" t="s">
        <v>3503</v>
      </c>
      <c r="G556" s="74" t="s">
        <v>2096</v>
      </c>
      <c r="H556" s="147" t="s">
        <v>2097</v>
      </c>
      <c r="I556" s="147" t="s">
        <v>3129</v>
      </c>
      <c r="J556" s="69" t="n">
        <v>133765</v>
      </c>
      <c r="K556" s="69" t="n">
        <v>133765</v>
      </c>
      <c r="L556" s="70" t="n">
        <v>0</v>
      </c>
      <c r="M556" s="69" t="n">
        <v>28810.66</v>
      </c>
      <c r="N556" s="69"/>
      <c r="O556" s="173" t="str">
        <f aca="false">CONCATENATE(E556,F556)</f>
        <v>200026109</v>
      </c>
      <c r="P556" s="164" t="n">
        <f aca="false">J556</f>
        <v>133765</v>
      </c>
      <c r="Q556" s="164" t="n">
        <f aca="false">M556</f>
        <v>28810.66</v>
      </c>
    </row>
    <row r="557" customFormat="false" ht="15" hidden="false" customHeight="false" outlineLevel="0" collapsed="false">
      <c r="A557" s="74" t="s">
        <v>94</v>
      </c>
      <c r="B557" s="74" t="str">
        <f aca="false">VLOOKUP(A557,PROGRAMAS!A:I,5,0)</f>
        <v>GESTÃO</v>
      </c>
      <c r="C557" s="62" t="s">
        <v>2997</v>
      </c>
      <c r="D557" s="74" t="s">
        <v>255</v>
      </c>
      <c r="E557" s="74" t="s">
        <v>260</v>
      </c>
      <c r="F557" s="174" t="s">
        <v>3504</v>
      </c>
      <c r="G557" s="74" t="s">
        <v>2099</v>
      </c>
      <c r="H557" s="147" t="s">
        <v>2100</v>
      </c>
      <c r="I557" s="147" t="s">
        <v>3131</v>
      </c>
      <c r="J557" s="69" t="n">
        <v>133765</v>
      </c>
      <c r="K557" s="69" t="n">
        <v>133765</v>
      </c>
      <c r="L557" s="70" t="n">
        <v>0</v>
      </c>
      <c r="M557" s="69" t="n">
        <v>42800.62</v>
      </c>
      <c r="N557" s="69"/>
      <c r="O557" s="173" t="str">
        <f aca="false">CONCATENATE(E557,F557)</f>
        <v>200026110</v>
      </c>
      <c r="P557" s="164" t="n">
        <f aca="false">J557</f>
        <v>133765</v>
      </c>
      <c r="Q557" s="164" t="n">
        <f aca="false">M557</f>
        <v>42800.62</v>
      </c>
    </row>
    <row r="558" customFormat="false" ht="15" hidden="false" customHeight="false" outlineLevel="0" collapsed="false">
      <c r="A558" s="74" t="s">
        <v>94</v>
      </c>
      <c r="B558" s="74" t="str">
        <f aca="false">VLOOKUP(A558,PROGRAMAS!A:I,5,0)</f>
        <v>GESTÃO</v>
      </c>
      <c r="C558" s="62" t="s">
        <v>2997</v>
      </c>
      <c r="D558" s="74" t="s">
        <v>255</v>
      </c>
      <c r="E558" s="74" t="s">
        <v>260</v>
      </c>
      <c r="F558" s="174" t="s">
        <v>3506</v>
      </c>
      <c r="G558" s="74" t="s">
        <v>3507</v>
      </c>
      <c r="H558" s="147" t="s">
        <v>2103</v>
      </c>
      <c r="I558" s="147" t="s">
        <v>3133</v>
      </c>
      <c r="J558" s="69" t="n">
        <v>110707</v>
      </c>
      <c r="K558" s="69" t="n">
        <v>110707</v>
      </c>
      <c r="L558" s="70" t="n">
        <v>0</v>
      </c>
      <c r="M558" s="69" t="n">
        <v>23400</v>
      </c>
      <c r="N558" s="69"/>
      <c r="O558" s="173" t="str">
        <f aca="false">CONCATENATE(E558,F558)</f>
        <v>200026111</v>
      </c>
      <c r="P558" s="164" t="n">
        <f aca="false">J558</f>
        <v>110707</v>
      </c>
      <c r="Q558" s="164" t="n">
        <f aca="false">M558</f>
        <v>23400</v>
      </c>
    </row>
    <row r="559" customFormat="false" ht="15" hidden="false" customHeight="false" outlineLevel="0" collapsed="false">
      <c r="A559" s="74" t="s">
        <v>94</v>
      </c>
      <c r="B559" s="74" t="str">
        <f aca="false">VLOOKUP(A559,PROGRAMAS!A:I,5,0)</f>
        <v>GESTÃO</v>
      </c>
      <c r="C559" s="62" t="s">
        <v>2997</v>
      </c>
      <c r="D559" s="74" t="s">
        <v>255</v>
      </c>
      <c r="E559" s="74" t="s">
        <v>260</v>
      </c>
      <c r="F559" s="174" t="s">
        <v>3509</v>
      </c>
      <c r="G559" s="74" t="s">
        <v>2105</v>
      </c>
      <c r="H559" s="147" t="s">
        <v>2106</v>
      </c>
      <c r="I559" s="147" t="s">
        <v>3135</v>
      </c>
      <c r="J559" s="69" t="n">
        <v>110707</v>
      </c>
      <c r="K559" s="69" t="n">
        <v>110707</v>
      </c>
      <c r="L559" s="70" t="n">
        <v>0</v>
      </c>
      <c r="M559" s="69" t="n">
        <v>12210</v>
      </c>
      <c r="N559" s="69"/>
      <c r="O559" s="173" t="str">
        <f aca="false">CONCATENATE(E559,F559)</f>
        <v>200026112</v>
      </c>
      <c r="P559" s="164" t="n">
        <f aca="false">J559</f>
        <v>110707</v>
      </c>
      <c r="Q559" s="164" t="n">
        <f aca="false">M559</f>
        <v>12210</v>
      </c>
    </row>
    <row r="560" customFormat="false" ht="15" hidden="false" customHeight="false" outlineLevel="0" collapsed="false">
      <c r="A560" s="74" t="s">
        <v>94</v>
      </c>
      <c r="B560" s="74" t="str">
        <f aca="false">VLOOKUP(A560,PROGRAMAS!A:I,5,0)</f>
        <v>GESTÃO</v>
      </c>
      <c r="C560" s="62" t="s">
        <v>2997</v>
      </c>
      <c r="D560" s="74" t="s">
        <v>255</v>
      </c>
      <c r="E560" s="74" t="s">
        <v>260</v>
      </c>
      <c r="F560" s="174" t="s">
        <v>3511</v>
      </c>
      <c r="G560" s="74" t="s">
        <v>2108</v>
      </c>
      <c r="H560" s="147" t="s">
        <v>2109</v>
      </c>
      <c r="I560" s="147" t="n">
        <v>1545</v>
      </c>
      <c r="J560" s="69" t="n">
        <v>110707</v>
      </c>
      <c r="K560" s="69" t="n">
        <v>110707</v>
      </c>
      <c r="L560" s="70" t="n">
        <v>0</v>
      </c>
      <c r="M560" s="69" t="n">
        <v>24433.66</v>
      </c>
      <c r="N560" s="69"/>
      <c r="O560" s="173" t="str">
        <f aca="false">CONCATENATE(E560,F560)</f>
        <v>200026113</v>
      </c>
      <c r="P560" s="164" t="n">
        <f aca="false">J560</f>
        <v>110707</v>
      </c>
      <c r="Q560" s="164" t="n">
        <f aca="false">M560</f>
        <v>24433.66</v>
      </c>
    </row>
    <row r="561" customFormat="false" ht="15" hidden="false" customHeight="false" outlineLevel="0" collapsed="false">
      <c r="A561" s="74" t="s">
        <v>94</v>
      </c>
      <c r="B561" s="74" t="str">
        <f aca="false">VLOOKUP(A561,PROGRAMAS!A:I,5,0)</f>
        <v>GESTÃO</v>
      </c>
      <c r="C561" s="62" t="s">
        <v>2997</v>
      </c>
      <c r="D561" s="74" t="s">
        <v>255</v>
      </c>
      <c r="E561" s="74" t="s">
        <v>260</v>
      </c>
      <c r="F561" s="174" t="s">
        <v>3513</v>
      </c>
      <c r="G561" s="74" t="s">
        <v>2111</v>
      </c>
      <c r="H561" s="147" t="s">
        <v>2112</v>
      </c>
      <c r="I561" s="147" t="s">
        <v>3138</v>
      </c>
      <c r="J561" s="69" t="n">
        <v>87649</v>
      </c>
      <c r="K561" s="69" t="n">
        <v>87649</v>
      </c>
      <c r="L561" s="70" t="n">
        <v>0</v>
      </c>
      <c r="M561" s="69" t="n">
        <v>20420</v>
      </c>
      <c r="N561" s="69"/>
      <c r="O561" s="173" t="str">
        <f aca="false">CONCATENATE(E561,F561)</f>
        <v>200026114</v>
      </c>
      <c r="P561" s="164" t="n">
        <f aca="false">J561</f>
        <v>87649</v>
      </c>
      <c r="Q561" s="164" t="n">
        <f aca="false">M561</f>
        <v>20420</v>
      </c>
    </row>
    <row r="562" customFormat="false" ht="15" hidden="false" customHeight="false" outlineLevel="0" collapsed="false">
      <c r="A562" s="74" t="s">
        <v>94</v>
      </c>
      <c r="B562" s="74" t="str">
        <f aca="false">VLOOKUP(A562,PROGRAMAS!A:I,5,0)</f>
        <v>GESTÃO</v>
      </c>
      <c r="C562" s="62" t="s">
        <v>2997</v>
      </c>
      <c r="D562" s="74" t="s">
        <v>255</v>
      </c>
      <c r="E562" s="74" t="s">
        <v>260</v>
      </c>
      <c r="F562" s="174" t="s">
        <v>4202</v>
      </c>
      <c r="G562" s="147" t="s">
        <v>4203</v>
      </c>
      <c r="H562" s="147" t="s">
        <v>4204</v>
      </c>
      <c r="I562" s="147" t="e">
        <f aca="false">#N/A</f>
        <v>#N/A</v>
      </c>
      <c r="J562" s="69" t="n">
        <v>110707</v>
      </c>
      <c r="K562" s="69" t="n">
        <v>97207</v>
      </c>
      <c r="L562" s="70" t="n">
        <v>-0.121943508540562</v>
      </c>
      <c r="M562" s="69" t="n">
        <v>0</v>
      </c>
      <c r="N562" s="69"/>
      <c r="O562" s="173" t="str">
        <f aca="false">CONCATENATE(E562,F562)</f>
        <v>200026115</v>
      </c>
      <c r="P562" s="164" t="n">
        <f aca="false">J562</f>
        <v>110707</v>
      </c>
      <c r="Q562" s="164" t="n">
        <f aca="false">M562</f>
        <v>0</v>
      </c>
    </row>
    <row r="563" customFormat="false" ht="15" hidden="false" customHeight="false" outlineLevel="0" collapsed="false">
      <c r="A563" s="74" t="s">
        <v>94</v>
      </c>
      <c r="B563" s="74" t="str">
        <f aca="false">VLOOKUP(A563,PROGRAMAS!A:I,5,0)</f>
        <v>GESTÃO</v>
      </c>
      <c r="C563" s="62" t="s">
        <v>2997</v>
      </c>
      <c r="D563" s="74" t="s">
        <v>255</v>
      </c>
      <c r="E563" s="74" t="s">
        <v>260</v>
      </c>
      <c r="F563" s="174" t="s">
        <v>4205</v>
      </c>
      <c r="G563" s="147" t="s">
        <v>4206</v>
      </c>
      <c r="H563" s="147" t="s">
        <v>4207</v>
      </c>
      <c r="I563" s="147" t="e">
        <f aca="false">#N/A</f>
        <v>#N/A</v>
      </c>
      <c r="J563" s="69" t="n">
        <v>110707</v>
      </c>
      <c r="K563" s="69" t="n">
        <v>90707</v>
      </c>
      <c r="L563" s="70" t="n">
        <v>-0.180657049689722</v>
      </c>
      <c r="M563" s="69" t="n">
        <v>4381.76</v>
      </c>
      <c r="N563" s="69"/>
      <c r="O563" s="173" t="str">
        <f aca="false">CONCATENATE(E563,F563)</f>
        <v>200026116</v>
      </c>
      <c r="P563" s="164" t="n">
        <f aca="false">J563</f>
        <v>110707</v>
      </c>
      <c r="Q563" s="164" t="n">
        <f aca="false">M563</f>
        <v>4381.76</v>
      </c>
    </row>
    <row r="564" customFormat="false" ht="15" hidden="false" customHeight="false" outlineLevel="0" collapsed="false">
      <c r="A564" s="74" t="s">
        <v>94</v>
      </c>
      <c r="B564" s="74" t="str">
        <f aca="false">VLOOKUP(A564,PROGRAMAS!A:I,5,0)</f>
        <v>GESTÃO</v>
      </c>
      <c r="C564" s="62" t="s">
        <v>2997</v>
      </c>
      <c r="D564" s="74" t="s">
        <v>255</v>
      </c>
      <c r="E564" s="74" t="s">
        <v>260</v>
      </c>
      <c r="F564" s="174" t="s">
        <v>4208</v>
      </c>
      <c r="G564" s="147" t="s">
        <v>4209</v>
      </c>
      <c r="H564" s="147" t="s">
        <v>4210</v>
      </c>
      <c r="I564" s="147" t="e">
        <f aca="false">#N/A</f>
        <v>#N/A</v>
      </c>
      <c r="J564" s="69" t="n">
        <v>110707</v>
      </c>
      <c r="K564" s="69" t="n">
        <v>110707</v>
      </c>
      <c r="L564" s="70" t="n">
        <v>0</v>
      </c>
      <c r="M564" s="69" t="n">
        <v>0</v>
      </c>
      <c r="N564" s="69"/>
      <c r="O564" s="173" t="str">
        <f aca="false">CONCATENATE(E564,F564)</f>
        <v>200026117</v>
      </c>
      <c r="P564" s="164" t="n">
        <f aca="false">J564</f>
        <v>110707</v>
      </c>
      <c r="Q564" s="164" t="n">
        <f aca="false">M564</f>
        <v>0</v>
      </c>
    </row>
    <row r="565" customFormat="false" ht="15" hidden="false" customHeight="false" outlineLevel="0" collapsed="false">
      <c r="A565" s="74" t="s">
        <v>94</v>
      </c>
      <c r="B565" s="74" t="str">
        <f aca="false">VLOOKUP(A565,PROGRAMAS!A:I,5,0)</f>
        <v>GESTÃO</v>
      </c>
      <c r="C565" s="62" t="s">
        <v>2997</v>
      </c>
      <c r="D565" s="74" t="s">
        <v>255</v>
      </c>
      <c r="E565" s="74" t="s">
        <v>260</v>
      </c>
      <c r="F565" s="174" t="s">
        <v>3515</v>
      </c>
      <c r="G565" s="74" t="s">
        <v>2114</v>
      </c>
      <c r="H565" s="147" t="s">
        <v>2165</v>
      </c>
      <c r="I565" s="147" t="s">
        <v>3140</v>
      </c>
      <c r="J565" s="69" t="n">
        <v>5561097</v>
      </c>
      <c r="K565" s="69" t="n">
        <v>6121181</v>
      </c>
      <c r="L565" s="70" t="n">
        <v>0.100714661154085</v>
      </c>
      <c r="M565" s="69" t="n">
        <v>3322813.88</v>
      </c>
      <c r="N565" s="69"/>
      <c r="O565" s="173" t="str">
        <f aca="false">CONCATENATE(E565,F565)</f>
        <v>200028101</v>
      </c>
      <c r="P565" s="164" t="n">
        <f aca="false">J565</f>
        <v>5561097</v>
      </c>
      <c r="Q565" s="164" t="n">
        <f aca="false">M565</f>
        <v>3322813.88</v>
      </c>
    </row>
    <row r="566" customFormat="false" ht="15" hidden="false" customHeight="false" outlineLevel="0" collapsed="false">
      <c r="A566" s="74" t="s">
        <v>94</v>
      </c>
      <c r="B566" s="74" t="str">
        <f aca="false">VLOOKUP(A566,PROGRAMAS!A:I,5,0)</f>
        <v>GESTÃO</v>
      </c>
      <c r="C566" s="62" t="s">
        <v>2997</v>
      </c>
      <c r="D566" s="74" t="s">
        <v>160</v>
      </c>
      <c r="E566" s="74" t="s">
        <v>3818</v>
      </c>
      <c r="F566" s="174" t="s">
        <v>3515</v>
      </c>
      <c r="G566" s="74" t="s">
        <v>2114</v>
      </c>
      <c r="H566" s="147" t="s">
        <v>2165</v>
      </c>
      <c r="I566" s="147" t="s">
        <v>3140</v>
      </c>
      <c r="J566" s="69" t="n">
        <v>5378446</v>
      </c>
      <c r="K566" s="69" t="n">
        <v>5591867</v>
      </c>
      <c r="L566" s="70" t="n">
        <v>0.0396807925560654</v>
      </c>
      <c r="M566" s="69" t="n">
        <v>4320971.08</v>
      </c>
      <c r="N566" s="69"/>
      <c r="O566" s="173" t="str">
        <f aca="false">CONCATENATE(E566,F566)</f>
        <v>250028101</v>
      </c>
      <c r="P566" s="164" t="n">
        <f aca="false">J566</f>
        <v>5378446</v>
      </c>
      <c r="Q566" s="164" t="n">
        <f aca="false">M566</f>
        <v>4320971.08</v>
      </c>
    </row>
    <row r="567" customFormat="false" ht="15" hidden="false" customHeight="false" outlineLevel="0" collapsed="false">
      <c r="A567" s="74" t="s">
        <v>51</v>
      </c>
      <c r="B567" s="74" t="str">
        <f aca="false">VLOOKUP(A567,PROGRAMAS!A:I,5,0)</f>
        <v>TEMÁTICO</v>
      </c>
      <c r="C567" s="62" t="s">
        <v>2886</v>
      </c>
      <c r="D567" s="74" t="s">
        <v>1494</v>
      </c>
      <c r="E567" s="74" t="s">
        <v>2118</v>
      </c>
      <c r="F567" s="174" t="s">
        <v>3515</v>
      </c>
      <c r="G567" s="74" t="s">
        <v>2114</v>
      </c>
      <c r="H567" s="147" t="s">
        <v>2115</v>
      </c>
      <c r="I567" s="147" t="s">
        <v>3260</v>
      </c>
      <c r="J567" s="69" t="n">
        <v>2400000</v>
      </c>
      <c r="K567" s="69" t="n">
        <v>2150000</v>
      </c>
      <c r="L567" s="70" t="n">
        <v>-0.104166666666667</v>
      </c>
      <c r="M567" s="69" t="n">
        <v>0</v>
      </c>
      <c r="N567" s="69"/>
      <c r="O567" s="173" t="str">
        <f aca="false">CONCATENATE(E567,F567)</f>
        <v>230028101</v>
      </c>
      <c r="P567" s="164" t="n">
        <f aca="false">J567</f>
        <v>2400000</v>
      </c>
      <c r="Q567" s="164" t="n">
        <f aca="false">M567</f>
        <v>0</v>
      </c>
    </row>
    <row r="568" customFormat="false" ht="15" hidden="false" customHeight="false" outlineLevel="0" collapsed="false">
      <c r="A568" s="74" t="s">
        <v>70</v>
      </c>
      <c r="B568" s="74" t="str">
        <f aca="false">VLOOKUP(A568,PROGRAMAS!A:I,5,0)</f>
        <v>TEMÁTICO</v>
      </c>
      <c r="C568" s="62" t="s">
        <v>2941</v>
      </c>
      <c r="D568" s="74" t="s">
        <v>4211</v>
      </c>
      <c r="E568" s="74" t="s">
        <v>4212</v>
      </c>
      <c r="F568" s="174" t="s">
        <v>3515</v>
      </c>
      <c r="G568" s="74" t="s">
        <v>2114</v>
      </c>
      <c r="H568" s="147" t="s">
        <v>2140</v>
      </c>
      <c r="I568" s="147" t="s">
        <v>3486</v>
      </c>
      <c r="J568" s="69" t="n">
        <v>4306809</v>
      </c>
      <c r="K568" s="69" t="n">
        <v>4106809</v>
      </c>
      <c r="L568" s="70" t="n">
        <v>-0.0464380937255402</v>
      </c>
      <c r="M568" s="69" t="n">
        <v>0</v>
      </c>
      <c r="N568" s="69"/>
      <c r="O568" s="173" t="str">
        <f aca="false">CONCATENATE(E568,F568)</f>
        <v>119928101</v>
      </c>
      <c r="P568" s="164" t="n">
        <f aca="false">J568</f>
        <v>4306809</v>
      </c>
      <c r="Q568" s="164" t="n">
        <f aca="false">M568</f>
        <v>0</v>
      </c>
    </row>
    <row r="569" customFormat="false" ht="15" hidden="false" customHeight="false" outlineLevel="0" collapsed="false">
      <c r="A569" s="74" t="s">
        <v>70</v>
      </c>
      <c r="B569" s="74" t="str">
        <f aca="false">VLOOKUP(A569,PROGRAMAS!A:I,5,0)</f>
        <v>TEMÁTICO</v>
      </c>
      <c r="C569" s="62" t="s">
        <v>2941</v>
      </c>
      <c r="D569" s="74" t="s">
        <v>2139</v>
      </c>
      <c r="E569" s="74" t="s">
        <v>2142</v>
      </c>
      <c r="F569" s="174" t="s">
        <v>3515</v>
      </c>
      <c r="G569" s="74" t="s">
        <v>2114</v>
      </c>
      <c r="H569" s="147" t="s">
        <v>2140</v>
      </c>
      <c r="I569" s="147" t="s">
        <v>3486</v>
      </c>
      <c r="J569" s="69" t="n">
        <v>1100000</v>
      </c>
      <c r="K569" s="69" t="n">
        <v>1100000</v>
      </c>
      <c r="L569" s="70" t="n">
        <v>0</v>
      </c>
      <c r="M569" s="69" t="n">
        <v>0</v>
      </c>
      <c r="N569" s="69"/>
      <c r="O569" s="173" t="str">
        <f aca="false">CONCATENATE(E569,F569)</f>
        <v>216628101</v>
      </c>
      <c r="P569" s="164" t="n">
        <f aca="false">J569</f>
        <v>1100000</v>
      </c>
      <c r="Q569" s="164" t="n">
        <f aca="false">M569</f>
        <v>0</v>
      </c>
    </row>
    <row r="570" customFormat="false" ht="15" hidden="false" customHeight="false" outlineLevel="0" collapsed="false">
      <c r="A570" s="74" t="s">
        <v>70</v>
      </c>
      <c r="B570" s="74" t="str">
        <f aca="false">VLOOKUP(A570,PROGRAMAS!A:I,5,0)</f>
        <v>TEMÁTICO</v>
      </c>
      <c r="C570" s="62" t="s">
        <v>2941</v>
      </c>
      <c r="D570" s="74" t="s">
        <v>2123</v>
      </c>
      <c r="E570" s="74" t="s">
        <v>2126</v>
      </c>
      <c r="F570" s="174" t="s">
        <v>3515</v>
      </c>
      <c r="G570" s="74" t="s">
        <v>2114</v>
      </c>
      <c r="H570" s="147" t="s">
        <v>2124</v>
      </c>
      <c r="I570" s="147" t="s">
        <v>3488</v>
      </c>
      <c r="J570" s="69" t="n">
        <v>100970</v>
      </c>
      <c r="K570" s="69" t="n">
        <v>100970</v>
      </c>
      <c r="L570" s="70" t="n">
        <v>0</v>
      </c>
      <c r="M570" s="69" t="n">
        <v>0</v>
      </c>
      <c r="N570" s="69"/>
      <c r="O570" s="173" t="str">
        <f aca="false">CONCATENATE(E570,F570)</f>
        <v>112828101</v>
      </c>
      <c r="P570" s="164" t="n">
        <f aca="false">J570</f>
        <v>100970</v>
      </c>
      <c r="Q570" s="164" t="n">
        <f aca="false">M570</f>
        <v>0</v>
      </c>
    </row>
    <row r="571" customFormat="false" ht="15" hidden="false" customHeight="false" outlineLevel="0" collapsed="false">
      <c r="A571" s="74" t="s">
        <v>70</v>
      </c>
      <c r="B571" s="74" t="str">
        <f aca="false">VLOOKUP(A571,PROGRAMAS!A:I,5,0)</f>
        <v>TEMÁTICO</v>
      </c>
      <c r="C571" s="62" t="s">
        <v>2941</v>
      </c>
      <c r="D571" s="74" t="s">
        <v>2140</v>
      </c>
      <c r="E571" s="74" t="s">
        <v>4213</v>
      </c>
      <c r="F571" s="174" t="s">
        <v>3515</v>
      </c>
      <c r="G571" s="74" t="s">
        <v>2114</v>
      </c>
      <c r="H571" s="147" t="s">
        <v>2140</v>
      </c>
      <c r="I571" s="147" t="s">
        <v>3486</v>
      </c>
      <c r="J571" s="69" t="n">
        <v>3800000</v>
      </c>
      <c r="K571" s="69" t="n">
        <v>3650000</v>
      </c>
      <c r="L571" s="70" t="n">
        <v>-0.0394736842105263</v>
      </c>
      <c r="M571" s="69" t="n">
        <v>0</v>
      </c>
      <c r="N571" s="69"/>
      <c r="O571" s="173" t="str">
        <f aca="false">CONCATENATE(E571,F571)</f>
        <v>119828101</v>
      </c>
      <c r="P571" s="164" t="n">
        <f aca="false">J571</f>
        <v>3800000</v>
      </c>
      <c r="Q571" s="164" t="n">
        <f aca="false">M571</f>
        <v>0</v>
      </c>
    </row>
    <row r="572" customFormat="false" ht="15" hidden="false" customHeight="false" outlineLevel="0" collapsed="false">
      <c r="A572" s="74" t="s">
        <v>70</v>
      </c>
      <c r="B572" s="74" t="str">
        <f aca="false">VLOOKUP(A572,PROGRAMAS!A:I,5,0)</f>
        <v>TEMÁTICO</v>
      </c>
      <c r="C572" s="62" t="s">
        <v>2941</v>
      </c>
      <c r="D572" s="74" t="s">
        <v>4214</v>
      </c>
      <c r="E572" s="74" t="s">
        <v>4215</v>
      </c>
      <c r="F572" s="174" t="s">
        <v>3515</v>
      </c>
      <c r="G572" s="74" t="s">
        <v>2114</v>
      </c>
      <c r="H572" s="147" t="s">
        <v>2120</v>
      </c>
      <c r="I572" s="147" t="s">
        <v>3492</v>
      </c>
      <c r="J572" s="69" t="n">
        <v>60000</v>
      </c>
      <c r="K572" s="69" t="n">
        <v>60000</v>
      </c>
      <c r="L572" s="70" t="n">
        <v>0</v>
      </c>
      <c r="M572" s="69" t="n">
        <v>0</v>
      </c>
      <c r="N572" s="69"/>
      <c r="O572" s="173" t="str">
        <f aca="false">CONCATENATE(E572,F572)</f>
        <v>121828101</v>
      </c>
      <c r="P572" s="164" t="n">
        <f aca="false">J572</f>
        <v>60000</v>
      </c>
      <c r="Q572" s="164" t="n">
        <f aca="false">M572</f>
        <v>0</v>
      </c>
    </row>
    <row r="573" customFormat="false" ht="15" hidden="false" customHeight="false" outlineLevel="0" collapsed="false">
      <c r="A573" s="74" t="s">
        <v>70</v>
      </c>
      <c r="B573" s="74" t="str">
        <f aca="false">VLOOKUP(A573,PROGRAMAS!A:I,5,0)</f>
        <v>TEMÁTICO</v>
      </c>
      <c r="C573" s="62" t="s">
        <v>2941</v>
      </c>
      <c r="D573" s="74" t="s">
        <v>2127</v>
      </c>
      <c r="E573" s="74" t="s">
        <v>2130</v>
      </c>
      <c r="F573" s="174" t="s">
        <v>3515</v>
      </c>
      <c r="G573" s="74" t="s">
        <v>2114</v>
      </c>
      <c r="H573" s="147" t="s">
        <v>2128</v>
      </c>
      <c r="I573" s="147" t="s">
        <v>3498</v>
      </c>
      <c r="J573" s="69" t="n">
        <v>647500</v>
      </c>
      <c r="K573" s="69" t="n">
        <v>834458</v>
      </c>
      <c r="L573" s="70" t="n">
        <v>0.288738223938224</v>
      </c>
      <c r="M573" s="69" t="n">
        <v>569675.22</v>
      </c>
      <c r="N573" s="69"/>
      <c r="O573" s="173" t="str">
        <f aca="false">CONCATENATE(E573,F573)</f>
        <v>213628101</v>
      </c>
      <c r="P573" s="164" t="n">
        <f aca="false">J573</f>
        <v>647500</v>
      </c>
      <c r="Q573" s="164" t="n">
        <f aca="false">M573</f>
        <v>569675.22</v>
      </c>
    </row>
    <row r="574" customFormat="false" ht="15" hidden="false" customHeight="false" outlineLevel="0" collapsed="false">
      <c r="A574" s="74" t="s">
        <v>70</v>
      </c>
      <c r="B574" s="74" t="str">
        <f aca="false">VLOOKUP(A574,PROGRAMAS!A:I,5,0)</f>
        <v>TEMÁTICO</v>
      </c>
      <c r="C574" s="62" t="s">
        <v>2941</v>
      </c>
      <c r="D574" s="74" t="s">
        <v>2119</v>
      </c>
      <c r="E574" s="74" t="s">
        <v>2122</v>
      </c>
      <c r="F574" s="174" t="s">
        <v>3515</v>
      </c>
      <c r="G574" s="74" t="s">
        <v>2114</v>
      </c>
      <c r="H574" s="147" t="s">
        <v>2120</v>
      </c>
      <c r="I574" s="147" t="s">
        <v>3492</v>
      </c>
      <c r="J574" s="69" t="n">
        <v>365000</v>
      </c>
      <c r="K574" s="69" t="n">
        <v>234000</v>
      </c>
      <c r="L574" s="70" t="n">
        <v>-0.358904109589041</v>
      </c>
      <c r="M574" s="69" t="n">
        <v>173744.75</v>
      </c>
      <c r="N574" s="69"/>
      <c r="O574" s="173" t="str">
        <f aca="false">CONCATENATE(E574,F574)</f>
        <v>215628101</v>
      </c>
      <c r="P574" s="164" t="n">
        <f aca="false">J574</f>
        <v>365000</v>
      </c>
      <c r="Q574" s="164" t="n">
        <f aca="false">M574</f>
        <v>173744.75</v>
      </c>
    </row>
    <row r="575" customFormat="false" ht="15" hidden="false" customHeight="false" outlineLevel="0" collapsed="false">
      <c r="A575" s="74" t="s">
        <v>70</v>
      </c>
      <c r="B575" s="74" t="str">
        <f aca="false">VLOOKUP(A575,PROGRAMAS!A:I,5,0)</f>
        <v>TEMÁTICO</v>
      </c>
      <c r="C575" s="62" t="s">
        <v>2941</v>
      </c>
      <c r="D575" s="74" t="s">
        <v>2146</v>
      </c>
      <c r="E575" s="74" t="s">
        <v>2149</v>
      </c>
      <c r="F575" s="174" t="s">
        <v>3515</v>
      </c>
      <c r="G575" s="74" t="s">
        <v>2114</v>
      </c>
      <c r="H575" s="147" t="s">
        <v>2147</v>
      </c>
      <c r="I575" s="147" t="s">
        <v>3500</v>
      </c>
      <c r="J575" s="69" t="n">
        <v>4560000</v>
      </c>
      <c r="K575" s="69" t="n">
        <v>4560000</v>
      </c>
      <c r="L575" s="70" t="n">
        <v>0</v>
      </c>
      <c r="M575" s="69" t="n">
        <v>0</v>
      </c>
      <c r="N575" s="69"/>
      <c r="O575" s="173" t="str">
        <f aca="false">CONCATENATE(E575,F575)</f>
        <v>121728101</v>
      </c>
      <c r="P575" s="164" t="n">
        <f aca="false">J575</f>
        <v>4560000</v>
      </c>
      <c r="Q575" s="164" t="n">
        <f aca="false">M575</f>
        <v>0</v>
      </c>
    </row>
    <row r="576" customFormat="false" ht="15" hidden="false" customHeight="false" outlineLevel="0" collapsed="false">
      <c r="A576" s="74" t="s">
        <v>70</v>
      </c>
      <c r="B576" s="74" t="str">
        <f aca="false">VLOOKUP(A576,PROGRAMAS!A:I,5,0)</f>
        <v>TEMÁTICO</v>
      </c>
      <c r="C576" s="62" t="s">
        <v>2941</v>
      </c>
      <c r="D576" s="74" t="s">
        <v>4216</v>
      </c>
      <c r="E576" s="74" t="s">
        <v>4217</v>
      </c>
      <c r="F576" s="174" t="s">
        <v>3515</v>
      </c>
      <c r="G576" s="74" t="s">
        <v>2114</v>
      </c>
      <c r="H576" s="147" t="s">
        <v>2163</v>
      </c>
      <c r="I576" s="147" t="s">
        <v>3496</v>
      </c>
      <c r="J576" s="69" t="n">
        <v>3250000</v>
      </c>
      <c r="K576" s="69" t="n">
        <v>4914692</v>
      </c>
      <c r="L576" s="70" t="n">
        <v>0.512212923076923</v>
      </c>
      <c r="M576" s="69" t="n">
        <v>723752.25</v>
      </c>
      <c r="N576" s="69"/>
      <c r="O576" s="173" t="str">
        <f aca="false">CONCATENATE(E576,F576)</f>
        <v>107128101</v>
      </c>
      <c r="P576" s="164" t="n">
        <f aca="false">J576</f>
        <v>3250000</v>
      </c>
      <c r="Q576" s="164" t="n">
        <f aca="false">M576</f>
        <v>723752.25</v>
      </c>
    </row>
    <row r="577" customFormat="false" ht="15" hidden="false" customHeight="false" outlineLevel="0" collapsed="false">
      <c r="A577" s="74" t="s">
        <v>70</v>
      </c>
      <c r="B577" s="74" t="str">
        <f aca="false">VLOOKUP(A577,PROGRAMAS!A:I,5,0)</f>
        <v>TEMÁTICO</v>
      </c>
      <c r="C577" s="62" t="s">
        <v>2941</v>
      </c>
      <c r="D577" s="74" t="s">
        <v>4218</v>
      </c>
      <c r="E577" s="74" t="s">
        <v>4219</v>
      </c>
      <c r="F577" s="174" t="s">
        <v>3515</v>
      </c>
      <c r="G577" s="74" t="s">
        <v>2114</v>
      </c>
      <c r="H577" s="147" t="s">
        <v>2163</v>
      </c>
      <c r="I577" s="147" t="s">
        <v>3496</v>
      </c>
      <c r="J577" s="69" t="n">
        <v>22473748</v>
      </c>
      <c r="K577" s="69" t="n">
        <v>22381748</v>
      </c>
      <c r="L577" s="70" t="n">
        <v>-0.00409366519549832</v>
      </c>
      <c r="M577" s="69" t="n">
        <v>0</v>
      </c>
      <c r="N577" s="69"/>
      <c r="O577" s="173" t="str">
        <f aca="false">CONCATENATE(E577,F577)</f>
        <v>109228101</v>
      </c>
      <c r="P577" s="164" t="n">
        <f aca="false">J577</f>
        <v>22473748</v>
      </c>
      <c r="Q577" s="164" t="n">
        <f aca="false">M577</f>
        <v>0</v>
      </c>
    </row>
    <row r="578" customFormat="false" ht="15" hidden="false" customHeight="false" outlineLevel="0" collapsed="false">
      <c r="A578" s="74" t="s">
        <v>70</v>
      </c>
      <c r="B578" s="74" t="str">
        <f aca="false">VLOOKUP(A578,PROGRAMAS!A:I,5,0)</f>
        <v>TEMÁTICO</v>
      </c>
      <c r="C578" s="62" t="s">
        <v>2941</v>
      </c>
      <c r="D578" s="74" t="s">
        <v>4220</v>
      </c>
      <c r="E578" s="74" t="s">
        <v>4221</v>
      </c>
      <c r="F578" s="174" t="s">
        <v>3515</v>
      </c>
      <c r="G578" s="74" t="s">
        <v>2114</v>
      </c>
      <c r="H578" s="147" t="s">
        <v>2163</v>
      </c>
      <c r="I578" s="147" t="s">
        <v>3496</v>
      </c>
      <c r="J578" s="69" t="n">
        <v>18500</v>
      </c>
      <c r="K578" s="69" t="n">
        <v>47500</v>
      </c>
      <c r="L578" s="70" t="n">
        <v>1.56756756756757</v>
      </c>
      <c r="M578" s="69" t="n">
        <v>41582</v>
      </c>
      <c r="N578" s="69"/>
      <c r="O578" s="173" t="str">
        <f aca="false">CONCATENATE(E578,F578)</f>
        <v>215128101</v>
      </c>
      <c r="P578" s="164" t="n">
        <f aca="false">J578</f>
        <v>18500</v>
      </c>
      <c r="Q578" s="164" t="n">
        <f aca="false">M578</f>
        <v>41582</v>
      </c>
    </row>
    <row r="579" customFormat="false" ht="15" hidden="false" customHeight="false" outlineLevel="0" collapsed="false">
      <c r="A579" s="74" t="s">
        <v>70</v>
      </c>
      <c r="B579" s="74" t="str">
        <f aca="false">VLOOKUP(A579,PROGRAMAS!A:I,5,0)</f>
        <v>TEMÁTICO</v>
      </c>
      <c r="C579" s="62" t="s">
        <v>2941</v>
      </c>
      <c r="D579" s="74" t="s">
        <v>4222</v>
      </c>
      <c r="E579" s="74" t="s">
        <v>4223</v>
      </c>
      <c r="F579" s="174" t="s">
        <v>3515</v>
      </c>
      <c r="G579" s="74" t="s">
        <v>2114</v>
      </c>
      <c r="H579" s="147" t="s">
        <v>2144</v>
      </c>
      <c r="I579" s="147" t="s">
        <v>3483</v>
      </c>
      <c r="J579" s="69" t="n">
        <v>1050000</v>
      </c>
      <c r="K579" s="69" t="n">
        <v>1050000</v>
      </c>
      <c r="L579" s="70" t="n">
        <v>0</v>
      </c>
      <c r="M579" s="69" t="n">
        <v>0</v>
      </c>
      <c r="N579" s="69"/>
      <c r="O579" s="173" t="str">
        <f aca="false">CONCATENATE(E579,F579)</f>
        <v>217228101</v>
      </c>
      <c r="P579" s="164" t="n">
        <f aca="false">J579</f>
        <v>1050000</v>
      </c>
      <c r="Q579" s="164" t="n">
        <f aca="false">M579</f>
        <v>0</v>
      </c>
    </row>
    <row r="580" customFormat="false" ht="15" hidden="false" customHeight="false" outlineLevel="0" collapsed="false">
      <c r="A580" s="74" t="s">
        <v>94</v>
      </c>
      <c r="B580" s="74" t="str">
        <f aca="false">VLOOKUP(A580,PROGRAMAS!A:I,5,0)</f>
        <v>GESTÃO</v>
      </c>
      <c r="C580" s="62" t="s">
        <v>2997</v>
      </c>
      <c r="D580" s="74" t="s">
        <v>255</v>
      </c>
      <c r="E580" s="74" t="s">
        <v>260</v>
      </c>
      <c r="F580" s="174" t="s">
        <v>3527</v>
      </c>
      <c r="G580" s="74" t="s">
        <v>2167</v>
      </c>
      <c r="H580" s="147" t="s">
        <v>2218</v>
      </c>
      <c r="I580" s="147" t="s">
        <v>3142</v>
      </c>
      <c r="J580" s="69" t="n">
        <v>11917957</v>
      </c>
      <c r="K580" s="69" t="n">
        <v>18929925</v>
      </c>
      <c r="L580" s="70" t="n">
        <v>0.588353188386231</v>
      </c>
      <c r="M580" s="69" t="n">
        <v>10854724.7</v>
      </c>
      <c r="N580" s="69"/>
      <c r="O580" s="173" t="str">
        <f aca="false">CONCATENATE(E580,F580)</f>
        <v>200030101</v>
      </c>
      <c r="P580" s="164" t="n">
        <f aca="false">J580</f>
        <v>11917957</v>
      </c>
      <c r="Q580" s="164" t="n">
        <f aca="false">M580</f>
        <v>10854724.7</v>
      </c>
    </row>
    <row r="581" customFormat="false" ht="15" hidden="false" customHeight="false" outlineLevel="0" collapsed="false">
      <c r="A581" s="74" t="s">
        <v>94</v>
      </c>
      <c r="B581" s="74" t="str">
        <f aca="false">VLOOKUP(A581,PROGRAMAS!A:I,5,0)</f>
        <v>GESTÃO</v>
      </c>
      <c r="C581" s="62" t="s">
        <v>2997</v>
      </c>
      <c r="D581" s="74" t="s">
        <v>160</v>
      </c>
      <c r="E581" s="74" t="s">
        <v>3818</v>
      </c>
      <c r="F581" s="174" t="s">
        <v>3527</v>
      </c>
      <c r="G581" s="74" t="s">
        <v>2167</v>
      </c>
      <c r="H581" s="147" t="s">
        <v>2218</v>
      </c>
      <c r="I581" s="147" t="s">
        <v>3142</v>
      </c>
      <c r="J581" s="69" t="n">
        <v>19251901</v>
      </c>
      <c r="K581" s="69" t="n">
        <v>20435901</v>
      </c>
      <c r="L581" s="70" t="n">
        <v>0.061500420140328</v>
      </c>
      <c r="M581" s="69" t="n">
        <v>18253175.46</v>
      </c>
      <c r="N581" s="69"/>
      <c r="O581" s="173" t="str">
        <f aca="false">CONCATENATE(E581,F581)</f>
        <v>250030101</v>
      </c>
      <c r="P581" s="164" t="n">
        <f aca="false">J581</f>
        <v>19251901</v>
      </c>
      <c r="Q581" s="164" t="n">
        <f aca="false">M581</f>
        <v>18253175.46</v>
      </c>
    </row>
    <row r="582" customFormat="false" ht="15" hidden="false" customHeight="false" outlineLevel="0" collapsed="false">
      <c r="A582" s="74" t="s">
        <v>94</v>
      </c>
      <c r="B582" s="74" t="str">
        <f aca="false">VLOOKUP(A582,PROGRAMAS!A:I,5,0)</f>
        <v>GESTÃO</v>
      </c>
      <c r="C582" s="62" t="s">
        <v>2997</v>
      </c>
      <c r="D582" s="74" t="s">
        <v>2222</v>
      </c>
      <c r="E582" s="74" t="s">
        <v>2224</v>
      </c>
      <c r="F582" s="174" t="s">
        <v>3527</v>
      </c>
      <c r="G582" s="74" t="s">
        <v>2167</v>
      </c>
      <c r="H582" s="147" t="s">
        <v>2218</v>
      </c>
      <c r="I582" s="147" t="s">
        <v>3142</v>
      </c>
      <c r="J582" s="69" t="n">
        <v>30000</v>
      </c>
      <c r="K582" s="69" t="n">
        <v>0</v>
      </c>
      <c r="L582" s="70" t="n">
        <v>-1</v>
      </c>
      <c r="M582" s="69" t="n">
        <v>0</v>
      </c>
      <c r="N582" s="69"/>
      <c r="O582" s="173" t="str">
        <f aca="false">CONCATENATE(E582,F582)</f>
        <v>173030101</v>
      </c>
      <c r="P582" s="164" t="n">
        <f aca="false">J582</f>
        <v>30000</v>
      </c>
      <c r="Q582" s="164" t="n">
        <f aca="false">M582</f>
        <v>0</v>
      </c>
    </row>
    <row r="583" customFormat="false" ht="15" hidden="false" customHeight="false" outlineLevel="0" collapsed="false">
      <c r="A583" s="74" t="s">
        <v>94</v>
      </c>
      <c r="B583" s="74" t="str">
        <f aca="false">VLOOKUP(A583,PROGRAMAS!A:I,5,0)</f>
        <v>GESTÃO</v>
      </c>
      <c r="C583" s="62" t="s">
        <v>2997</v>
      </c>
      <c r="D583" s="74" t="s">
        <v>4224</v>
      </c>
      <c r="E583" s="74" t="s">
        <v>4225</v>
      </c>
      <c r="F583" s="174" t="s">
        <v>3527</v>
      </c>
      <c r="G583" s="74" t="s">
        <v>2167</v>
      </c>
      <c r="H583" s="147" t="s">
        <v>2218</v>
      </c>
      <c r="I583" s="147" t="s">
        <v>3142</v>
      </c>
      <c r="J583" s="69" t="n">
        <v>3340000</v>
      </c>
      <c r="K583" s="69" t="n">
        <v>1675737</v>
      </c>
      <c r="L583" s="70" t="n">
        <v>-0.498282335329341</v>
      </c>
      <c r="M583" s="69" t="n">
        <v>158428.1</v>
      </c>
      <c r="N583" s="69"/>
      <c r="O583" s="173" t="str">
        <f aca="false">CONCATENATE(E583,F583)</f>
        <v>173130101</v>
      </c>
      <c r="P583" s="164" t="n">
        <f aca="false">J583</f>
        <v>3340000</v>
      </c>
      <c r="Q583" s="164" t="n">
        <f aca="false">M583</f>
        <v>158428.1</v>
      </c>
    </row>
    <row r="584" customFormat="false" ht="15" hidden="false" customHeight="false" outlineLevel="0" collapsed="false">
      <c r="A584" s="74" t="s">
        <v>94</v>
      </c>
      <c r="B584" s="74" t="str">
        <f aca="false">VLOOKUP(A584,PROGRAMAS!A:I,5,0)</f>
        <v>GESTÃO</v>
      </c>
      <c r="C584" s="62" t="s">
        <v>2997</v>
      </c>
      <c r="D584" s="74" t="s">
        <v>4226</v>
      </c>
      <c r="E584" s="74" t="s">
        <v>4227</v>
      </c>
      <c r="F584" s="174" t="s">
        <v>3527</v>
      </c>
      <c r="G584" s="74" t="s">
        <v>2167</v>
      </c>
      <c r="H584" s="147" t="s">
        <v>2218</v>
      </c>
      <c r="I584" s="147" t="s">
        <v>3142</v>
      </c>
      <c r="J584" s="69" t="n">
        <v>4526534</v>
      </c>
      <c r="K584" s="69" t="n">
        <v>5059534</v>
      </c>
      <c r="L584" s="70" t="n">
        <v>0.11775013730152</v>
      </c>
      <c r="M584" s="69" t="n">
        <v>3819699.2</v>
      </c>
      <c r="N584" s="69"/>
      <c r="O584" s="173" t="str">
        <f aca="false">CONCATENATE(E584,F584)</f>
        <v>228130101</v>
      </c>
      <c r="P584" s="164" t="n">
        <f aca="false">J584</f>
        <v>4526534</v>
      </c>
      <c r="Q584" s="164" t="n">
        <f aca="false">M584</f>
        <v>3819699.2</v>
      </c>
    </row>
    <row r="585" customFormat="false" ht="15" hidden="false" customHeight="false" outlineLevel="0" collapsed="false">
      <c r="A585" s="74" t="s">
        <v>57</v>
      </c>
      <c r="B585" s="74" t="str">
        <f aca="false">VLOOKUP(A585,PROGRAMAS!A:I,5,0)</f>
        <v>TEMÁTICO</v>
      </c>
      <c r="C585" s="62" t="s">
        <v>2896</v>
      </c>
      <c r="D585" s="74" t="s">
        <v>4228</v>
      </c>
      <c r="E585" s="74" t="s">
        <v>4229</v>
      </c>
      <c r="F585" s="174" t="s">
        <v>3527</v>
      </c>
      <c r="G585" s="74" t="s">
        <v>2167</v>
      </c>
      <c r="H585" s="147" t="s">
        <v>2181</v>
      </c>
      <c r="I585" s="147" t="s">
        <v>3379</v>
      </c>
      <c r="J585" s="69" t="n">
        <v>180000</v>
      </c>
      <c r="K585" s="69" t="n">
        <v>166000</v>
      </c>
      <c r="L585" s="70" t="n">
        <v>-0.0777777777777778</v>
      </c>
      <c r="M585" s="69" t="n">
        <v>0</v>
      </c>
      <c r="N585" s="69"/>
      <c r="O585" s="173" t="str">
        <f aca="false">CONCATENATE(E585,F585)</f>
        <v>109130101</v>
      </c>
      <c r="P585" s="164" t="n">
        <f aca="false">J585</f>
        <v>180000</v>
      </c>
      <c r="Q585" s="164" t="n">
        <f aca="false">M585</f>
        <v>0</v>
      </c>
    </row>
    <row r="586" customFormat="false" ht="15" hidden="false" customHeight="false" outlineLevel="0" collapsed="false">
      <c r="A586" s="74" t="s">
        <v>57</v>
      </c>
      <c r="B586" s="74" t="str">
        <f aca="false">VLOOKUP(A586,PROGRAMAS!A:I,5,0)</f>
        <v>TEMÁTICO</v>
      </c>
      <c r="C586" s="62" t="s">
        <v>2896</v>
      </c>
      <c r="D586" s="74" t="s">
        <v>2200</v>
      </c>
      <c r="E586" s="74" t="s">
        <v>2201</v>
      </c>
      <c r="F586" s="174" t="s">
        <v>3527</v>
      </c>
      <c r="G586" s="74" t="s">
        <v>2167</v>
      </c>
      <c r="H586" s="147" t="s">
        <v>2183</v>
      </c>
      <c r="I586" s="147" t="s">
        <v>3384</v>
      </c>
      <c r="J586" s="69" t="n">
        <v>130000</v>
      </c>
      <c r="K586" s="69" t="n">
        <v>128000</v>
      </c>
      <c r="L586" s="70" t="n">
        <v>-0.0153846153846154</v>
      </c>
      <c r="M586" s="69" t="n">
        <v>1080</v>
      </c>
      <c r="N586" s="69"/>
      <c r="O586" s="173" t="str">
        <f aca="false">CONCATENATE(E586,F586)</f>
        <v>113830101</v>
      </c>
      <c r="P586" s="164" t="n">
        <f aca="false">J586</f>
        <v>130000</v>
      </c>
      <c r="Q586" s="164" t="n">
        <f aca="false">M586</f>
        <v>1080</v>
      </c>
    </row>
    <row r="587" customFormat="false" ht="15" hidden="false" customHeight="false" outlineLevel="0" collapsed="false">
      <c r="A587" s="74" t="s">
        <v>57</v>
      </c>
      <c r="B587" s="74" t="str">
        <f aca="false">VLOOKUP(A587,PROGRAMAS!A:I,5,0)</f>
        <v>TEMÁTICO</v>
      </c>
      <c r="C587" s="62" t="s">
        <v>2896</v>
      </c>
      <c r="D587" s="74" t="s">
        <v>4230</v>
      </c>
      <c r="E587" s="74" t="s">
        <v>4231</v>
      </c>
      <c r="F587" s="174" t="s">
        <v>3527</v>
      </c>
      <c r="G587" s="74" t="s">
        <v>2167</v>
      </c>
      <c r="H587" s="147" t="s">
        <v>2181</v>
      </c>
      <c r="I587" s="147" t="s">
        <v>3379</v>
      </c>
      <c r="J587" s="69" t="n">
        <v>260000</v>
      </c>
      <c r="K587" s="69" t="n">
        <v>248000</v>
      </c>
      <c r="L587" s="70" t="n">
        <v>-0.0461538461538462</v>
      </c>
      <c r="M587" s="69" t="n">
        <v>0</v>
      </c>
      <c r="N587" s="69"/>
      <c r="O587" s="173" t="str">
        <f aca="false">CONCATENATE(E587,F587)</f>
        <v>171630101</v>
      </c>
      <c r="P587" s="164" t="n">
        <f aca="false">J587</f>
        <v>260000</v>
      </c>
      <c r="Q587" s="164" t="n">
        <f aca="false">M587</f>
        <v>0</v>
      </c>
    </row>
    <row r="588" customFormat="false" ht="15" hidden="false" customHeight="false" outlineLevel="0" collapsed="false">
      <c r="A588" s="74" t="s">
        <v>57</v>
      </c>
      <c r="B588" s="74" t="str">
        <f aca="false">VLOOKUP(A588,PROGRAMAS!A:I,5,0)</f>
        <v>TEMÁTICO</v>
      </c>
      <c r="C588" s="62" t="s">
        <v>2896</v>
      </c>
      <c r="D588" s="74" t="s">
        <v>4232</v>
      </c>
      <c r="E588" s="74" t="s">
        <v>4233</v>
      </c>
      <c r="F588" s="174" t="s">
        <v>3527</v>
      </c>
      <c r="G588" s="74" t="s">
        <v>2167</v>
      </c>
      <c r="H588" s="147" t="s">
        <v>2196</v>
      </c>
      <c r="I588" s="147" t="s">
        <v>3382</v>
      </c>
      <c r="J588" s="69" t="n">
        <v>3233000</v>
      </c>
      <c r="K588" s="69" t="n">
        <v>4651583</v>
      </c>
      <c r="L588" s="70" t="n">
        <v>0.438782245592329</v>
      </c>
      <c r="M588" s="69" t="n">
        <v>1526147.1</v>
      </c>
      <c r="N588" s="69"/>
      <c r="O588" s="173" t="str">
        <f aca="false">CONCATENATE(E588,F588)</f>
        <v>171830101</v>
      </c>
      <c r="P588" s="164" t="n">
        <f aca="false">J588</f>
        <v>3233000</v>
      </c>
      <c r="Q588" s="164" t="n">
        <f aca="false">M588</f>
        <v>1526147.1</v>
      </c>
    </row>
    <row r="589" customFormat="false" ht="15" hidden="false" customHeight="false" outlineLevel="0" collapsed="false">
      <c r="A589" s="74" t="s">
        <v>57</v>
      </c>
      <c r="B589" s="74" t="str">
        <f aca="false">VLOOKUP(A589,PROGRAMAS!A:I,5,0)</f>
        <v>TEMÁTICO</v>
      </c>
      <c r="C589" s="62" t="s">
        <v>2896</v>
      </c>
      <c r="D589" s="74" t="s">
        <v>4234</v>
      </c>
      <c r="E589" s="74" t="s">
        <v>4235</v>
      </c>
      <c r="F589" s="174" t="s">
        <v>3527</v>
      </c>
      <c r="G589" s="74" t="s">
        <v>2167</v>
      </c>
      <c r="H589" s="147" t="s">
        <v>2178</v>
      </c>
      <c r="I589" s="147" t="s">
        <v>3383</v>
      </c>
      <c r="J589" s="69" t="n">
        <v>180000</v>
      </c>
      <c r="K589" s="69" t="n">
        <v>174000</v>
      </c>
      <c r="L589" s="70" t="n">
        <v>-0.0333333333333333</v>
      </c>
      <c r="M589" s="69" t="n">
        <v>0</v>
      </c>
      <c r="N589" s="69"/>
      <c r="O589" s="173" t="str">
        <f aca="false">CONCATENATE(E589,F589)</f>
        <v>171930101</v>
      </c>
      <c r="P589" s="164" t="n">
        <f aca="false">J589</f>
        <v>180000</v>
      </c>
      <c r="Q589" s="164" t="n">
        <f aca="false">M589</f>
        <v>0</v>
      </c>
    </row>
    <row r="590" customFormat="false" ht="15" hidden="false" customHeight="false" outlineLevel="0" collapsed="false">
      <c r="A590" s="74" t="s">
        <v>57</v>
      </c>
      <c r="B590" s="74" t="str">
        <f aca="false">VLOOKUP(A590,PROGRAMAS!A:I,5,0)</f>
        <v>TEMÁTICO</v>
      </c>
      <c r="C590" s="62" t="s">
        <v>2896</v>
      </c>
      <c r="D590" s="74" t="s">
        <v>2185</v>
      </c>
      <c r="E590" s="74" t="s">
        <v>2187</v>
      </c>
      <c r="F590" s="174" t="s">
        <v>3527</v>
      </c>
      <c r="G590" s="74" t="s">
        <v>2167</v>
      </c>
      <c r="H590" s="147" t="s">
        <v>2178</v>
      </c>
      <c r="I590" s="147" t="s">
        <v>3383</v>
      </c>
      <c r="J590" s="69" t="n">
        <v>220000</v>
      </c>
      <c r="K590" s="69" t="n">
        <v>216000</v>
      </c>
      <c r="L590" s="70" t="n">
        <v>-0.0181818181818182</v>
      </c>
      <c r="M590" s="69" t="n">
        <v>0</v>
      </c>
      <c r="N590" s="69"/>
      <c r="O590" s="173" t="str">
        <f aca="false">CONCATENATE(E590,F590)</f>
        <v>172030101</v>
      </c>
      <c r="P590" s="164" t="n">
        <f aca="false">J590</f>
        <v>220000</v>
      </c>
      <c r="Q590" s="164" t="n">
        <f aca="false">M590</f>
        <v>0</v>
      </c>
    </row>
    <row r="591" customFormat="false" ht="15" hidden="false" customHeight="false" outlineLevel="0" collapsed="false">
      <c r="A591" s="74" t="s">
        <v>57</v>
      </c>
      <c r="B591" s="74" t="str">
        <f aca="false">VLOOKUP(A591,PROGRAMAS!A:I,5,0)</f>
        <v>TEMÁTICO</v>
      </c>
      <c r="C591" s="62" t="s">
        <v>2896</v>
      </c>
      <c r="D591" s="74" t="s">
        <v>4236</v>
      </c>
      <c r="E591" s="74" t="s">
        <v>4237</v>
      </c>
      <c r="F591" s="174" t="s">
        <v>3527</v>
      </c>
      <c r="G591" s="74" t="s">
        <v>2167</v>
      </c>
      <c r="H591" s="147" t="s">
        <v>2178</v>
      </c>
      <c r="I591" s="147" t="s">
        <v>3383</v>
      </c>
      <c r="J591" s="69" t="n">
        <v>280000</v>
      </c>
      <c r="K591" s="69" t="n">
        <v>277000</v>
      </c>
      <c r="L591" s="70" t="n">
        <v>-0.0107142857142857</v>
      </c>
      <c r="M591" s="69" t="n">
        <v>0</v>
      </c>
      <c r="N591" s="69"/>
      <c r="O591" s="173" t="str">
        <f aca="false">CONCATENATE(E591,F591)</f>
        <v>172130101</v>
      </c>
      <c r="P591" s="164" t="n">
        <f aca="false">J591</f>
        <v>280000</v>
      </c>
      <c r="Q591" s="164" t="n">
        <f aca="false">M591</f>
        <v>0</v>
      </c>
    </row>
    <row r="592" customFormat="false" ht="15" hidden="false" customHeight="false" outlineLevel="0" collapsed="false">
      <c r="A592" s="74" t="s">
        <v>57</v>
      </c>
      <c r="B592" s="74" t="str">
        <f aca="false">VLOOKUP(A592,PROGRAMAS!A:I,5,0)</f>
        <v>TEMÁTICO</v>
      </c>
      <c r="C592" s="62" t="s">
        <v>2896</v>
      </c>
      <c r="D592" s="74" t="s">
        <v>4238</v>
      </c>
      <c r="E592" s="74" t="s">
        <v>4239</v>
      </c>
      <c r="F592" s="174" t="s">
        <v>3527</v>
      </c>
      <c r="G592" s="74" t="s">
        <v>2167</v>
      </c>
      <c r="H592" s="147" t="s">
        <v>2183</v>
      </c>
      <c r="I592" s="147" t="s">
        <v>3384</v>
      </c>
      <c r="J592" s="69" t="n">
        <v>480000</v>
      </c>
      <c r="K592" s="69" t="n">
        <v>471000</v>
      </c>
      <c r="L592" s="70" t="n">
        <v>-0.01875</v>
      </c>
      <c r="M592" s="69" t="n">
        <v>5107.5</v>
      </c>
      <c r="N592" s="69"/>
      <c r="O592" s="173" t="str">
        <f aca="false">CONCATENATE(E592,F592)</f>
        <v>172230101</v>
      </c>
      <c r="P592" s="164" t="n">
        <f aca="false">J592</f>
        <v>480000</v>
      </c>
      <c r="Q592" s="164" t="n">
        <f aca="false">M592</f>
        <v>5107.5</v>
      </c>
    </row>
    <row r="593" customFormat="false" ht="15" hidden="false" customHeight="false" outlineLevel="0" collapsed="false">
      <c r="A593" s="74" t="s">
        <v>57</v>
      </c>
      <c r="B593" s="74" t="str">
        <f aca="false">VLOOKUP(A593,PROGRAMAS!A:I,5,0)</f>
        <v>TEMÁTICO</v>
      </c>
      <c r="C593" s="62" t="s">
        <v>2896</v>
      </c>
      <c r="D593" s="74" t="s">
        <v>2182</v>
      </c>
      <c r="E593" s="74" t="s">
        <v>2184</v>
      </c>
      <c r="F593" s="174" t="s">
        <v>3527</v>
      </c>
      <c r="G593" s="74" t="s">
        <v>2167</v>
      </c>
      <c r="H593" s="147" t="s">
        <v>2183</v>
      </c>
      <c r="I593" s="147" t="s">
        <v>3384</v>
      </c>
      <c r="J593" s="69" t="n">
        <v>445000</v>
      </c>
      <c r="K593" s="69" t="n">
        <v>445000</v>
      </c>
      <c r="L593" s="70" t="n">
        <v>0</v>
      </c>
      <c r="M593" s="69" t="n">
        <v>0</v>
      </c>
      <c r="N593" s="69"/>
      <c r="O593" s="173" t="str">
        <f aca="false">CONCATENATE(E593,F593)</f>
        <v>172330101</v>
      </c>
      <c r="P593" s="164" t="n">
        <f aca="false">J593</f>
        <v>445000</v>
      </c>
      <c r="Q593" s="164" t="n">
        <f aca="false">M593</f>
        <v>0</v>
      </c>
    </row>
    <row r="594" customFormat="false" ht="15" hidden="false" customHeight="false" outlineLevel="0" collapsed="false">
      <c r="A594" s="74" t="s">
        <v>57</v>
      </c>
      <c r="B594" s="74" t="str">
        <f aca="false">VLOOKUP(A594,PROGRAMAS!A:I,5,0)</f>
        <v>TEMÁTICO</v>
      </c>
      <c r="C594" s="62" t="s">
        <v>2896</v>
      </c>
      <c r="D594" s="74" t="s">
        <v>4240</v>
      </c>
      <c r="E594" s="74" t="s">
        <v>4241</v>
      </c>
      <c r="F594" s="174" t="s">
        <v>3527</v>
      </c>
      <c r="G594" s="74" t="s">
        <v>2167</v>
      </c>
      <c r="H594" s="147" t="s">
        <v>2183</v>
      </c>
      <c r="I594" s="147" t="s">
        <v>3384</v>
      </c>
      <c r="J594" s="69" t="n">
        <v>130000</v>
      </c>
      <c r="K594" s="69" t="n">
        <v>105000</v>
      </c>
      <c r="L594" s="70" t="n">
        <v>-0.192307692307692</v>
      </c>
      <c r="M594" s="69" t="n">
        <v>0</v>
      </c>
      <c r="N594" s="69"/>
      <c r="O594" s="173" t="str">
        <f aca="false">CONCATENATE(E594,F594)</f>
        <v>172430101</v>
      </c>
      <c r="P594" s="164" t="n">
        <f aca="false">J594</f>
        <v>130000</v>
      </c>
      <c r="Q594" s="164" t="n">
        <f aca="false">M594</f>
        <v>0</v>
      </c>
    </row>
    <row r="595" customFormat="false" ht="15" hidden="false" customHeight="false" outlineLevel="0" collapsed="false">
      <c r="A595" s="74" t="s">
        <v>57</v>
      </c>
      <c r="B595" s="74" t="str">
        <f aca="false">VLOOKUP(A595,PROGRAMAS!A:I,5,0)</f>
        <v>TEMÁTICO</v>
      </c>
      <c r="C595" s="62" t="s">
        <v>2896</v>
      </c>
      <c r="D595" s="74" t="s">
        <v>2192</v>
      </c>
      <c r="E595" s="74" t="s">
        <v>2194</v>
      </c>
      <c r="F595" s="174" t="s">
        <v>3527</v>
      </c>
      <c r="G595" s="74" t="s">
        <v>2167</v>
      </c>
      <c r="H595" s="147" t="s">
        <v>2183</v>
      </c>
      <c r="I595" s="147" t="s">
        <v>3384</v>
      </c>
      <c r="J595" s="69" t="n">
        <v>180000</v>
      </c>
      <c r="K595" s="69" t="n">
        <v>180000</v>
      </c>
      <c r="L595" s="70" t="n">
        <v>0</v>
      </c>
      <c r="M595" s="69" t="n">
        <v>2850</v>
      </c>
      <c r="N595" s="69"/>
      <c r="O595" s="173" t="str">
        <f aca="false">CONCATENATE(E595,F595)</f>
        <v>172530101</v>
      </c>
      <c r="P595" s="164" t="n">
        <f aca="false">J595</f>
        <v>180000</v>
      </c>
      <c r="Q595" s="164" t="n">
        <f aca="false">M595</f>
        <v>2850</v>
      </c>
    </row>
    <row r="596" customFormat="false" ht="15" hidden="false" customHeight="false" outlineLevel="0" collapsed="false">
      <c r="A596" s="74" t="s">
        <v>57</v>
      </c>
      <c r="B596" s="74" t="str">
        <f aca="false">VLOOKUP(A596,PROGRAMAS!A:I,5,0)</f>
        <v>TEMÁTICO</v>
      </c>
      <c r="C596" s="62" t="s">
        <v>2896</v>
      </c>
      <c r="D596" s="74" t="s">
        <v>2202</v>
      </c>
      <c r="E596" s="74" t="s">
        <v>2204</v>
      </c>
      <c r="F596" s="174" t="s">
        <v>3527</v>
      </c>
      <c r="G596" s="74" t="s">
        <v>2167</v>
      </c>
      <c r="H596" s="147" t="s">
        <v>2183</v>
      </c>
      <c r="I596" s="147" t="s">
        <v>3384</v>
      </c>
      <c r="J596" s="69" t="n">
        <v>235059</v>
      </c>
      <c r="K596" s="69" t="n">
        <v>345059</v>
      </c>
      <c r="L596" s="70" t="n">
        <v>0.467967616640929</v>
      </c>
      <c r="M596" s="69" t="n">
        <v>68893.86</v>
      </c>
      <c r="N596" s="69"/>
      <c r="O596" s="173" t="str">
        <f aca="false">CONCATENATE(E596,F596)</f>
        <v>172630101</v>
      </c>
      <c r="P596" s="164" t="n">
        <f aca="false">J596</f>
        <v>235059</v>
      </c>
      <c r="Q596" s="164" t="n">
        <f aca="false">M596</f>
        <v>68893.86</v>
      </c>
    </row>
    <row r="597" customFormat="false" ht="15" hidden="false" customHeight="false" outlineLevel="0" collapsed="false">
      <c r="A597" s="74" t="s">
        <v>57</v>
      </c>
      <c r="B597" s="74" t="str">
        <f aca="false">VLOOKUP(A597,PROGRAMAS!A:I,5,0)</f>
        <v>TEMÁTICO</v>
      </c>
      <c r="C597" s="62" t="s">
        <v>2896</v>
      </c>
      <c r="D597" s="74" t="s">
        <v>4242</v>
      </c>
      <c r="E597" s="74" t="s">
        <v>4243</v>
      </c>
      <c r="F597" s="174" t="s">
        <v>3527</v>
      </c>
      <c r="G597" s="74" t="s">
        <v>2167</v>
      </c>
      <c r="H597" s="147" t="s">
        <v>2183</v>
      </c>
      <c r="I597" s="147" t="s">
        <v>3384</v>
      </c>
      <c r="J597" s="69" t="n">
        <v>80000</v>
      </c>
      <c r="K597" s="69" t="n">
        <v>220000</v>
      </c>
      <c r="L597" s="70" t="n">
        <v>1.75</v>
      </c>
      <c r="M597" s="69" t="n">
        <v>0</v>
      </c>
      <c r="N597" s="69"/>
      <c r="O597" s="173" t="str">
        <f aca="false">CONCATENATE(E597,F597)</f>
        <v>175330101</v>
      </c>
      <c r="P597" s="164" t="n">
        <f aca="false">J597</f>
        <v>80000</v>
      </c>
      <c r="Q597" s="164" t="n">
        <f aca="false">M597</f>
        <v>0</v>
      </c>
    </row>
    <row r="598" customFormat="false" ht="15" hidden="false" customHeight="false" outlineLevel="0" collapsed="false">
      <c r="A598" s="74" t="s">
        <v>57</v>
      </c>
      <c r="B598" s="74" t="str">
        <f aca="false">VLOOKUP(A598,PROGRAMAS!A:I,5,0)</f>
        <v>TEMÁTICO</v>
      </c>
      <c r="C598" s="62" t="s">
        <v>2896</v>
      </c>
      <c r="D598" s="74" t="s">
        <v>4244</v>
      </c>
      <c r="E598" s="74" t="s">
        <v>4245</v>
      </c>
      <c r="F598" s="174" t="s">
        <v>3527</v>
      </c>
      <c r="G598" s="74" t="s">
        <v>2167</v>
      </c>
      <c r="H598" s="147" t="s">
        <v>2183</v>
      </c>
      <c r="I598" s="147" t="s">
        <v>3384</v>
      </c>
      <c r="J598" s="69" t="n">
        <v>200000</v>
      </c>
      <c r="K598" s="69" t="n">
        <v>425000</v>
      </c>
      <c r="L598" s="70" t="n">
        <v>1.125</v>
      </c>
      <c r="M598" s="69" t="n">
        <v>0</v>
      </c>
      <c r="N598" s="69"/>
      <c r="O598" s="173" t="str">
        <f aca="false">CONCATENATE(E598,F598)</f>
        <v>207630101</v>
      </c>
      <c r="P598" s="164" t="n">
        <f aca="false">J598</f>
        <v>200000</v>
      </c>
      <c r="Q598" s="164" t="n">
        <f aca="false">M598</f>
        <v>0</v>
      </c>
    </row>
    <row r="599" customFormat="false" ht="15" hidden="false" customHeight="false" outlineLevel="0" collapsed="false">
      <c r="A599" s="74" t="s">
        <v>57</v>
      </c>
      <c r="B599" s="74" t="str">
        <f aca="false">VLOOKUP(A599,PROGRAMAS!A:I,5,0)</f>
        <v>TEMÁTICO</v>
      </c>
      <c r="C599" s="62" t="s">
        <v>2896</v>
      </c>
      <c r="D599" s="74" t="s">
        <v>4246</v>
      </c>
      <c r="E599" s="74" t="s">
        <v>4247</v>
      </c>
      <c r="F599" s="174" t="s">
        <v>3527</v>
      </c>
      <c r="G599" s="74" t="s">
        <v>2167</v>
      </c>
      <c r="H599" s="147" t="s">
        <v>2178</v>
      </c>
      <c r="I599" s="147" t="s">
        <v>3383</v>
      </c>
      <c r="J599" s="69" t="n">
        <v>3120000</v>
      </c>
      <c r="K599" s="69" t="n">
        <v>4476400</v>
      </c>
      <c r="L599" s="70" t="n">
        <v>0.43474358974359</v>
      </c>
      <c r="M599" s="69" t="n">
        <v>1723833</v>
      </c>
      <c r="N599" s="69"/>
      <c r="O599" s="173" t="str">
        <f aca="false">CONCATENATE(E599,F599)</f>
        <v>227730101</v>
      </c>
      <c r="P599" s="164" t="n">
        <f aca="false">J599</f>
        <v>3120000</v>
      </c>
      <c r="Q599" s="164" t="n">
        <f aca="false">M599</f>
        <v>1723833</v>
      </c>
    </row>
    <row r="600" customFormat="false" ht="15" hidden="false" customHeight="false" outlineLevel="0" collapsed="false">
      <c r="A600" s="74" t="s">
        <v>57</v>
      </c>
      <c r="B600" s="74" t="str">
        <f aca="false">VLOOKUP(A600,PROGRAMAS!A:I,5,0)</f>
        <v>TEMÁTICO</v>
      </c>
      <c r="C600" s="62" t="s">
        <v>2896</v>
      </c>
      <c r="D600" s="74" t="s">
        <v>4248</v>
      </c>
      <c r="E600" s="74" t="s">
        <v>4249</v>
      </c>
      <c r="F600" s="174" t="s">
        <v>3527</v>
      </c>
      <c r="G600" s="74" t="s">
        <v>2167</v>
      </c>
      <c r="H600" s="147" t="s">
        <v>2173</v>
      </c>
      <c r="I600" s="147" t="s">
        <v>3381</v>
      </c>
      <c r="J600" s="69" t="n">
        <v>400000</v>
      </c>
      <c r="K600" s="69" t="n">
        <v>653000</v>
      </c>
      <c r="L600" s="70" t="n">
        <v>0.6325</v>
      </c>
      <c r="M600" s="69" t="n">
        <v>208000</v>
      </c>
      <c r="N600" s="69"/>
      <c r="O600" s="173" t="str">
        <f aca="false">CONCATENATE(E600,F600)</f>
        <v>235130101</v>
      </c>
      <c r="P600" s="164" t="n">
        <f aca="false">J600</f>
        <v>400000</v>
      </c>
      <c r="Q600" s="164" t="n">
        <f aca="false">M600</f>
        <v>208000</v>
      </c>
    </row>
    <row r="601" customFormat="false" ht="15" hidden="false" customHeight="false" outlineLevel="0" collapsed="false">
      <c r="A601" s="74" t="s">
        <v>57</v>
      </c>
      <c r="B601" s="74" t="str">
        <f aca="false">VLOOKUP(A601,PROGRAMAS!A:I,5,0)</f>
        <v>TEMÁTICO</v>
      </c>
      <c r="C601" s="62" t="s">
        <v>2896</v>
      </c>
      <c r="D601" s="74" t="s">
        <v>4250</v>
      </c>
      <c r="E601" s="74" t="s">
        <v>4251</v>
      </c>
      <c r="F601" s="174" t="s">
        <v>3534</v>
      </c>
      <c r="G601" s="74" t="s">
        <v>2227</v>
      </c>
      <c r="H601" s="147" t="s">
        <v>2257</v>
      </c>
      <c r="I601" s="147" t="s">
        <v>3388</v>
      </c>
      <c r="J601" s="69" t="n">
        <v>360000</v>
      </c>
      <c r="K601" s="69" t="n">
        <v>120000</v>
      </c>
      <c r="L601" s="70" t="n">
        <v>-0.666666666666667</v>
      </c>
      <c r="M601" s="69" t="n">
        <v>0</v>
      </c>
      <c r="N601" s="69"/>
      <c r="O601" s="173" t="str">
        <f aca="false">CONCATENATE(E601,F601)</f>
        <v>218030102</v>
      </c>
      <c r="P601" s="164" t="n">
        <f aca="false">J601</f>
        <v>360000</v>
      </c>
      <c r="Q601" s="164" t="n">
        <f aca="false">M601</f>
        <v>0</v>
      </c>
    </row>
    <row r="602" customFormat="false" ht="15" hidden="false" customHeight="false" outlineLevel="0" collapsed="false">
      <c r="A602" s="74" t="s">
        <v>57</v>
      </c>
      <c r="B602" s="74" t="str">
        <f aca="false">VLOOKUP(A602,PROGRAMAS!A:I,5,0)</f>
        <v>TEMÁTICO</v>
      </c>
      <c r="C602" s="62" t="s">
        <v>2896</v>
      </c>
      <c r="D602" s="74" t="s">
        <v>4252</v>
      </c>
      <c r="E602" s="74" t="s">
        <v>4253</v>
      </c>
      <c r="F602" s="174" t="s">
        <v>3534</v>
      </c>
      <c r="G602" s="74" t="s">
        <v>2227</v>
      </c>
      <c r="H602" s="147" t="s">
        <v>2233</v>
      </c>
      <c r="I602" s="147" t="s">
        <v>3392</v>
      </c>
      <c r="J602" s="69" t="n">
        <v>100000</v>
      </c>
      <c r="K602" s="69" t="n">
        <v>344200</v>
      </c>
      <c r="L602" s="70" t="n">
        <v>2.442</v>
      </c>
      <c r="M602" s="69" t="n">
        <v>25458.83</v>
      </c>
      <c r="N602" s="69"/>
      <c r="O602" s="173" t="str">
        <f aca="false">CONCATENATE(E602,F602)</f>
        <v>219830102</v>
      </c>
      <c r="P602" s="164" t="n">
        <f aca="false">J602</f>
        <v>100000</v>
      </c>
      <c r="Q602" s="164" t="n">
        <f aca="false">M602</f>
        <v>25458.83</v>
      </c>
    </row>
    <row r="603" customFormat="false" ht="15" hidden="false" customHeight="false" outlineLevel="0" collapsed="false">
      <c r="A603" s="74" t="s">
        <v>57</v>
      </c>
      <c r="B603" s="74" t="str">
        <f aca="false">VLOOKUP(A603,PROGRAMAS!A:I,5,0)</f>
        <v>TEMÁTICO</v>
      </c>
      <c r="C603" s="62" t="s">
        <v>2896</v>
      </c>
      <c r="D603" s="74" t="s">
        <v>4254</v>
      </c>
      <c r="E603" s="74" t="s">
        <v>4255</v>
      </c>
      <c r="F603" s="174" t="s">
        <v>3534</v>
      </c>
      <c r="G603" s="74" t="s">
        <v>2227</v>
      </c>
      <c r="H603" s="147" t="s">
        <v>2233</v>
      </c>
      <c r="I603" s="147" t="s">
        <v>3392</v>
      </c>
      <c r="J603" s="69" t="n">
        <v>100000</v>
      </c>
      <c r="K603" s="69" t="n">
        <v>100000</v>
      </c>
      <c r="L603" s="70" t="n">
        <v>0</v>
      </c>
      <c r="M603" s="69" t="n">
        <v>0</v>
      </c>
      <c r="N603" s="69"/>
      <c r="O603" s="173" t="str">
        <f aca="false">CONCATENATE(E603,F603)</f>
        <v>220030102</v>
      </c>
      <c r="P603" s="164" t="n">
        <f aca="false">J603</f>
        <v>100000</v>
      </c>
      <c r="Q603" s="164" t="n">
        <f aca="false">M603</f>
        <v>0</v>
      </c>
    </row>
    <row r="604" customFormat="false" ht="15" hidden="false" customHeight="false" outlineLevel="0" collapsed="false">
      <c r="A604" s="74" t="s">
        <v>57</v>
      </c>
      <c r="B604" s="74" t="str">
        <f aca="false">VLOOKUP(A604,PROGRAMAS!A:I,5,0)</f>
        <v>TEMÁTICO</v>
      </c>
      <c r="C604" s="62" t="s">
        <v>2896</v>
      </c>
      <c r="D604" s="74" t="s">
        <v>4256</v>
      </c>
      <c r="E604" s="74" t="s">
        <v>4257</v>
      </c>
      <c r="F604" s="174" t="s">
        <v>3534</v>
      </c>
      <c r="G604" s="74" t="s">
        <v>2227</v>
      </c>
      <c r="H604" s="147" t="s">
        <v>2244</v>
      </c>
      <c r="I604" s="147" t="s">
        <v>3389</v>
      </c>
      <c r="J604" s="69" t="n">
        <v>1187000</v>
      </c>
      <c r="K604" s="69" t="n">
        <v>907000</v>
      </c>
      <c r="L604" s="70" t="n">
        <v>-0.235888795282224</v>
      </c>
      <c r="M604" s="69" t="n">
        <v>17280</v>
      </c>
      <c r="N604" s="69"/>
      <c r="O604" s="173" t="str">
        <f aca="false">CONCATENATE(E604,F604)</f>
        <v>113430102</v>
      </c>
      <c r="P604" s="164" t="n">
        <f aca="false">J604</f>
        <v>1187000</v>
      </c>
      <c r="Q604" s="164" t="n">
        <f aca="false">M604</f>
        <v>17280</v>
      </c>
    </row>
    <row r="605" customFormat="false" ht="15" hidden="false" customHeight="false" outlineLevel="0" collapsed="false">
      <c r="A605" s="74" t="s">
        <v>57</v>
      </c>
      <c r="B605" s="74" t="str">
        <f aca="false">VLOOKUP(A605,PROGRAMAS!A:I,5,0)</f>
        <v>TEMÁTICO</v>
      </c>
      <c r="C605" s="62" t="s">
        <v>2896</v>
      </c>
      <c r="D605" s="74" t="s">
        <v>2226</v>
      </c>
      <c r="E605" s="74" t="s">
        <v>2231</v>
      </c>
      <c r="F605" s="174" t="s">
        <v>3534</v>
      </c>
      <c r="G605" s="74" t="s">
        <v>2227</v>
      </c>
      <c r="H605" s="147" t="s">
        <v>2228</v>
      </c>
      <c r="I605" s="147" t="s">
        <v>3390</v>
      </c>
      <c r="J605" s="69" t="n">
        <v>314712</v>
      </c>
      <c r="K605" s="69" t="n">
        <v>737712</v>
      </c>
      <c r="L605" s="70" t="n">
        <v>1.34408602150538</v>
      </c>
      <c r="M605" s="69" t="n">
        <v>113930.45</v>
      </c>
      <c r="N605" s="69"/>
      <c r="O605" s="173" t="str">
        <f aca="false">CONCATENATE(E605,F605)</f>
        <v>169430102</v>
      </c>
      <c r="P605" s="164" t="n">
        <f aca="false">J605</f>
        <v>314712</v>
      </c>
      <c r="Q605" s="164" t="n">
        <f aca="false">M605</f>
        <v>113930.45</v>
      </c>
    </row>
    <row r="606" customFormat="false" ht="15" hidden="false" customHeight="false" outlineLevel="0" collapsed="false">
      <c r="A606" s="74" t="s">
        <v>57</v>
      </c>
      <c r="B606" s="74" t="str">
        <f aca="false">VLOOKUP(A606,PROGRAMAS!A:I,5,0)</f>
        <v>TEMÁTICO</v>
      </c>
      <c r="C606" s="62" t="s">
        <v>2896</v>
      </c>
      <c r="D606" s="74" t="s">
        <v>4258</v>
      </c>
      <c r="E606" s="74" t="s">
        <v>4259</v>
      </c>
      <c r="F606" s="174" t="s">
        <v>3534</v>
      </c>
      <c r="G606" s="74" t="s">
        <v>2227</v>
      </c>
      <c r="H606" s="147" t="s">
        <v>2228</v>
      </c>
      <c r="I606" s="147" t="s">
        <v>3390</v>
      </c>
      <c r="J606" s="69" t="n">
        <v>274361</v>
      </c>
      <c r="K606" s="69" t="n">
        <v>274361</v>
      </c>
      <c r="L606" s="70" t="n">
        <v>0</v>
      </c>
      <c r="M606" s="69" t="n">
        <v>0</v>
      </c>
      <c r="N606" s="69"/>
      <c r="O606" s="173" t="str">
        <f aca="false">CONCATENATE(E606,F606)</f>
        <v>169530102</v>
      </c>
      <c r="P606" s="164" t="n">
        <f aca="false">J606</f>
        <v>274361</v>
      </c>
      <c r="Q606" s="164" t="n">
        <f aca="false">M606</f>
        <v>0</v>
      </c>
    </row>
    <row r="607" customFormat="false" ht="15" hidden="false" customHeight="false" outlineLevel="0" collapsed="false">
      <c r="A607" s="74" t="s">
        <v>57</v>
      </c>
      <c r="B607" s="74" t="str">
        <f aca="false">VLOOKUP(A607,PROGRAMAS!A:I,5,0)</f>
        <v>TEMÁTICO</v>
      </c>
      <c r="C607" s="62" t="s">
        <v>2896</v>
      </c>
      <c r="D607" s="74" t="s">
        <v>4260</v>
      </c>
      <c r="E607" s="74" t="s">
        <v>4261</v>
      </c>
      <c r="F607" s="174" t="s">
        <v>3534</v>
      </c>
      <c r="G607" s="74" t="s">
        <v>2227</v>
      </c>
      <c r="H607" s="147" t="s">
        <v>2257</v>
      </c>
      <c r="I607" s="147" t="s">
        <v>3388</v>
      </c>
      <c r="J607" s="69" t="n">
        <v>650000</v>
      </c>
      <c r="K607" s="69" t="n">
        <v>370000</v>
      </c>
      <c r="L607" s="70" t="n">
        <v>-0.430769230769231</v>
      </c>
      <c r="M607" s="69" t="n">
        <v>0</v>
      </c>
      <c r="N607" s="69"/>
      <c r="O607" s="173" t="str">
        <f aca="false">CONCATENATE(E607,F607)</f>
        <v>169930102</v>
      </c>
      <c r="P607" s="164" t="n">
        <f aca="false">J607</f>
        <v>650000</v>
      </c>
      <c r="Q607" s="164" t="n">
        <f aca="false">M607</f>
        <v>0</v>
      </c>
    </row>
    <row r="608" customFormat="false" ht="15" hidden="false" customHeight="false" outlineLevel="0" collapsed="false">
      <c r="A608" s="74" t="s">
        <v>57</v>
      </c>
      <c r="B608" s="74" t="str">
        <f aca="false">VLOOKUP(A608,PROGRAMAS!A:I,5,0)</f>
        <v>TEMÁTICO</v>
      </c>
      <c r="C608" s="62" t="s">
        <v>2896</v>
      </c>
      <c r="D608" s="74" t="s">
        <v>4262</v>
      </c>
      <c r="E608" s="74" t="s">
        <v>4263</v>
      </c>
      <c r="F608" s="174" t="s">
        <v>3534</v>
      </c>
      <c r="G608" s="74" t="s">
        <v>2227</v>
      </c>
      <c r="H608" s="147" t="s">
        <v>2257</v>
      </c>
      <c r="I608" s="147" t="s">
        <v>3388</v>
      </c>
      <c r="J608" s="69" t="n">
        <v>1193020</v>
      </c>
      <c r="K608" s="69" t="n">
        <v>1193020</v>
      </c>
      <c r="L608" s="70" t="n">
        <v>0</v>
      </c>
      <c r="M608" s="69" t="n">
        <v>10000.17</v>
      </c>
      <c r="N608" s="69"/>
      <c r="O608" s="173" t="str">
        <f aca="false">CONCATENATE(E608,F608)</f>
        <v>170030102</v>
      </c>
      <c r="P608" s="164" t="n">
        <f aca="false">J608</f>
        <v>1193020</v>
      </c>
      <c r="Q608" s="164" t="n">
        <f aca="false">M608</f>
        <v>10000.17</v>
      </c>
    </row>
    <row r="609" customFormat="false" ht="15" hidden="false" customHeight="false" outlineLevel="0" collapsed="false">
      <c r="A609" s="74" t="s">
        <v>57</v>
      </c>
      <c r="B609" s="74" t="str">
        <f aca="false">VLOOKUP(A609,PROGRAMAS!A:I,5,0)</f>
        <v>TEMÁTICO</v>
      </c>
      <c r="C609" s="62" t="s">
        <v>2896</v>
      </c>
      <c r="D609" s="74" t="s">
        <v>4264</v>
      </c>
      <c r="E609" s="74" t="s">
        <v>4265</v>
      </c>
      <c r="F609" s="174" t="s">
        <v>3534</v>
      </c>
      <c r="G609" s="74" t="s">
        <v>2227</v>
      </c>
      <c r="H609" s="147" t="s">
        <v>2257</v>
      </c>
      <c r="I609" s="147" t="s">
        <v>3388</v>
      </c>
      <c r="J609" s="69" t="n">
        <v>461000</v>
      </c>
      <c r="K609" s="69" t="n">
        <v>461000</v>
      </c>
      <c r="L609" s="70" t="n">
        <v>0</v>
      </c>
      <c r="M609" s="69" t="n">
        <v>350000</v>
      </c>
      <c r="N609" s="69"/>
      <c r="O609" s="173" t="str">
        <f aca="false">CONCATENATE(E609,F609)</f>
        <v>170130102</v>
      </c>
      <c r="P609" s="164" t="n">
        <f aca="false">J609</f>
        <v>461000</v>
      </c>
      <c r="Q609" s="164" t="n">
        <f aca="false">M609</f>
        <v>350000</v>
      </c>
    </row>
    <row r="610" customFormat="false" ht="15" hidden="false" customHeight="false" outlineLevel="0" collapsed="false">
      <c r="A610" s="74" t="s">
        <v>57</v>
      </c>
      <c r="B610" s="74" t="str">
        <f aca="false">VLOOKUP(A610,PROGRAMAS!A:I,5,0)</f>
        <v>TEMÁTICO</v>
      </c>
      <c r="C610" s="62" t="s">
        <v>2896</v>
      </c>
      <c r="D610" s="74" t="s">
        <v>2237</v>
      </c>
      <c r="E610" s="74" t="s">
        <v>2239</v>
      </c>
      <c r="F610" s="174" t="s">
        <v>3534</v>
      </c>
      <c r="G610" s="74" t="s">
        <v>2227</v>
      </c>
      <c r="H610" s="147" t="s">
        <v>2236</v>
      </c>
      <c r="I610" s="147" t="s">
        <v>3387</v>
      </c>
      <c r="J610" s="69" t="n">
        <v>904383</v>
      </c>
      <c r="K610" s="69" t="n">
        <v>904383</v>
      </c>
      <c r="L610" s="70" t="n">
        <v>0</v>
      </c>
      <c r="M610" s="69" t="n">
        <v>0</v>
      </c>
      <c r="N610" s="69"/>
      <c r="O610" s="173" t="str">
        <f aca="false">CONCATENATE(E610,F610)</f>
        <v>217030102</v>
      </c>
      <c r="P610" s="164" t="n">
        <f aca="false">J610</f>
        <v>904383</v>
      </c>
      <c r="Q610" s="164" t="n">
        <f aca="false">M610</f>
        <v>0</v>
      </c>
    </row>
    <row r="611" customFormat="false" ht="15" hidden="false" customHeight="false" outlineLevel="0" collapsed="false">
      <c r="A611" s="74" t="s">
        <v>57</v>
      </c>
      <c r="B611" s="74" t="str">
        <f aca="false">VLOOKUP(A611,PROGRAMAS!A:I,5,0)</f>
        <v>TEMÁTICO</v>
      </c>
      <c r="C611" s="62" t="s">
        <v>2896</v>
      </c>
      <c r="D611" s="74" t="s">
        <v>2243</v>
      </c>
      <c r="E611" s="74" t="s">
        <v>2246</v>
      </c>
      <c r="F611" s="174" t="s">
        <v>3534</v>
      </c>
      <c r="G611" s="74" t="s">
        <v>2227</v>
      </c>
      <c r="H611" s="147" t="s">
        <v>2244</v>
      </c>
      <c r="I611" s="147" t="s">
        <v>3389</v>
      </c>
      <c r="J611" s="69" t="n">
        <v>862288</v>
      </c>
      <c r="K611" s="69" t="n">
        <v>782288</v>
      </c>
      <c r="L611" s="70" t="n">
        <v>-0.092776427365335</v>
      </c>
      <c r="M611" s="69" t="n">
        <v>0</v>
      </c>
      <c r="N611" s="69"/>
      <c r="O611" s="173" t="str">
        <f aca="false">CONCATENATE(E611,F611)</f>
        <v>218230102</v>
      </c>
      <c r="P611" s="164" t="n">
        <f aca="false">J611</f>
        <v>862288</v>
      </c>
      <c r="Q611" s="164" t="n">
        <f aca="false">M611</f>
        <v>0</v>
      </c>
    </row>
    <row r="612" customFormat="false" ht="15" hidden="false" customHeight="false" outlineLevel="0" collapsed="false">
      <c r="A612" s="74" t="s">
        <v>57</v>
      </c>
      <c r="B612" s="74" t="str">
        <f aca="false">VLOOKUP(A612,PROGRAMAS!A:I,5,0)</f>
        <v>TEMÁTICO</v>
      </c>
      <c r="C612" s="62" t="s">
        <v>2896</v>
      </c>
      <c r="D612" s="74" t="s">
        <v>4266</v>
      </c>
      <c r="E612" s="74" t="s">
        <v>4267</v>
      </c>
      <c r="F612" s="174" t="s">
        <v>3534</v>
      </c>
      <c r="G612" s="74" t="s">
        <v>2227</v>
      </c>
      <c r="H612" s="147" t="s">
        <v>2236</v>
      </c>
      <c r="I612" s="147" t="s">
        <v>3387</v>
      </c>
      <c r="J612" s="69" t="n">
        <v>4000000</v>
      </c>
      <c r="K612" s="69" t="n">
        <v>24147221</v>
      </c>
      <c r="L612" s="70" t="n">
        <v>5.03680525</v>
      </c>
      <c r="M612" s="69" t="n">
        <v>12041403.08</v>
      </c>
      <c r="N612" s="69"/>
      <c r="O612" s="173" t="str">
        <f aca="false">CONCATENATE(E612,F612)</f>
        <v>225330102</v>
      </c>
      <c r="P612" s="164" t="n">
        <f aca="false">J612</f>
        <v>4000000</v>
      </c>
      <c r="Q612" s="164" t="n">
        <f aca="false">M612</f>
        <v>12041403.08</v>
      </c>
    </row>
    <row r="613" customFormat="false" ht="15" hidden="false" customHeight="false" outlineLevel="0" collapsed="false">
      <c r="A613" s="74" t="s">
        <v>57</v>
      </c>
      <c r="B613" s="74" t="str">
        <f aca="false">VLOOKUP(A613,PROGRAMAS!A:I,5,0)</f>
        <v>TEMÁTICO</v>
      </c>
      <c r="C613" s="62" t="s">
        <v>2896</v>
      </c>
      <c r="D613" s="74" t="s">
        <v>4268</v>
      </c>
      <c r="E613" s="74" t="s">
        <v>4269</v>
      </c>
      <c r="F613" s="174" t="s">
        <v>3534</v>
      </c>
      <c r="G613" s="74" t="s">
        <v>2227</v>
      </c>
      <c r="H613" s="147" t="s">
        <v>2241</v>
      </c>
      <c r="I613" s="147" t="s">
        <v>3385</v>
      </c>
      <c r="J613" s="69" t="n">
        <v>160000</v>
      </c>
      <c r="K613" s="69" t="n">
        <v>1920000</v>
      </c>
      <c r="L613" s="70" t="n">
        <v>11</v>
      </c>
      <c r="M613" s="69" t="n">
        <v>82010.26</v>
      </c>
      <c r="N613" s="69"/>
      <c r="O613" s="173" t="str">
        <f aca="false">CONCATENATE(E613,F613)</f>
        <v>225430102</v>
      </c>
      <c r="P613" s="164" t="n">
        <f aca="false">J613</f>
        <v>160000</v>
      </c>
      <c r="Q613" s="164" t="n">
        <f aca="false">M613</f>
        <v>82010.26</v>
      </c>
    </row>
    <row r="614" customFormat="false" ht="15" hidden="false" customHeight="false" outlineLevel="0" collapsed="false">
      <c r="A614" s="74" t="s">
        <v>57</v>
      </c>
      <c r="B614" s="74" t="str">
        <f aca="false">VLOOKUP(A614,PROGRAMAS!A:I,5,0)</f>
        <v>TEMÁTICO</v>
      </c>
      <c r="C614" s="62" t="s">
        <v>2896</v>
      </c>
      <c r="D614" s="74" t="s">
        <v>4270</v>
      </c>
      <c r="E614" s="74" t="s">
        <v>4271</v>
      </c>
      <c r="F614" s="174" t="s">
        <v>3534</v>
      </c>
      <c r="G614" s="74" t="s">
        <v>2227</v>
      </c>
      <c r="H614" s="147" t="s">
        <v>2228</v>
      </c>
      <c r="I614" s="147" t="s">
        <v>3390</v>
      </c>
      <c r="J614" s="69" t="n">
        <v>445000</v>
      </c>
      <c r="K614" s="69" t="n">
        <v>995000</v>
      </c>
      <c r="L614" s="70" t="n">
        <v>1.23595505617978</v>
      </c>
      <c r="M614" s="69" t="n">
        <v>142264.32</v>
      </c>
      <c r="N614" s="69"/>
      <c r="O614" s="173" t="str">
        <f aca="false">CONCATENATE(E614,F614)</f>
        <v>235530102</v>
      </c>
      <c r="P614" s="164" t="n">
        <f aca="false">J614</f>
        <v>445000</v>
      </c>
      <c r="Q614" s="164" t="n">
        <f aca="false">M614</f>
        <v>142264.32</v>
      </c>
    </row>
    <row r="615" customFormat="false" ht="15" hidden="false" customHeight="false" outlineLevel="0" collapsed="false">
      <c r="A615" s="74" t="s">
        <v>57</v>
      </c>
      <c r="B615" s="74" t="str">
        <f aca="false">VLOOKUP(A615,PROGRAMAS!A:I,5,0)</f>
        <v>TEMÁTICO</v>
      </c>
      <c r="C615" s="62" t="s">
        <v>2896</v>
      </c>
      <c r="D615" s="74" t="s">
        <v>4272</v>
      </c>
      <c r="E615" s="74" t="s">
        <v>4273</v>
      </c>
      <c r="F615" s="174" t="s">
        <v>3542</v>
      </c>
      <c r="G615" s="74" t="s">
        <v>2263</v>
      </c>
      <c r="H615" s="147" t="s">
        <v>2264</v>
      </c>
      <c r="I615" s="147" t="s">
        <v>3396</v>
      </c>
      <c r="J615" s="69" t="n">
        <v>340764</v>
      </c>
      <c r="K615" s="69" t="n">
        <v>250764</v>
      </c>
      <c r="L615" s="70" t="n">
        <v>-0.264112406240096</v>
      </c>
      <c r="M615" s="69" t="n">
        <v>0</v>
      </c>
      <c r="N615" s="69"/>
      <c r="O615" s="173" t="str">
        <f aca="false">CONCATENATE(E615,F615)</f>
        <v>167730104</v>
      </c>
      <c r="P615" s="164" t="n">
        <f aca="false">J615</f>
        <v>340764</v>
      </c>
      <c r="Q615" s="164" t="n">
        <f aca="false">M615</f>
        <v>0</v>
      </c>
    </row>
    <row r="616" customFormat="false" ht="15" hidden="false" customHeight="false" outlineLevel="0" collapsed="false">
      <c r="A616" s="74" t="s">
        <v>57</v>
      </c>
      <c r="B616" s="74" t="str">
        <f aca="false">VLOOKUP(A616,PROGRAMAS!A:I,5,0)</f>
        <v>TEMÁTICO</v>
      </c>
      <c r="C616" s="62" t="s">
        <v>2896</v>
      </c>
      <c r="D616" s="74" t="s">
        <v>4274</v>
      </c>
      <c r="E616" s="74" t="s">
        <v>4275</v>
      </c>
      <c r="F616" s="174" t="s">
        <v>3542</v>
      </c>
      <c r="G616" s="74" t="s">
        <v>2263</v>
      </c>
      <c r="H616" s="147" t="s">
        <v>2264</v>
      </c>
      <c r="I616" s="147" t="s">
        <v>3396</v>
      </c>
      <c r="J616" s="69" t="n">
        <v>238370</v>
      </c>
      <c r="K616" s="69" t="n">
        <v>238370</v>
      </c>
      <c r="L616" s="70" t="n">
        <v>0</v>
      </c>
      <c r="M616" s="69" t="n">
        <v>0</v>
      </c>
      <c r="N616" s="69"/>
      <c r="O616" s="173" t="str">
        <f aca="false">CONCATENATE(E616,F616)</f>
        <v>167830104</v>
      </c>
      <c r="P616" s="164" t="n">
        <f aca="false">J616</f>
        <v>238370</v>
      </c>
      <c r="Q616" s="164" t="n">
        <f aca="false">M616</f>
        <v>0</v>
      </c>
    </row>
    <row r="617" customFormat="false" ht="15" hidden="false" customHeight="false" outlineLevel="0" collapsed="false">
      <c r="A617" s="74" t="s">
        <v>57</v>
      </c>
      <c r="B617" s="74" t="str">
        <f aca="false">VLOOKUP(A617,PROGRAMAS!A:I,5,0)</f>
        <v>TEMÁTICO</v>
      </c>
      <c r="C617" s="62" t="s">
        <v>2896</v>
      </c>
      <c r="D617" s="74" t="s">
        <v>4276</v>
      </c>
      <c r="E617" s="74" t="s">
        <v>4277</v>
      </c>
      <c r="F617" s="174" t="s">
        <v>3542</v>
      </c>
      <c r="G617" s="74" t="s">
        <v>2263</v>
      </c>
      <c r="H617" s="147" t="s">
        <v>2264</v>
      </c>
      <c r="I617" s="147" t="s">
        <v>3396</v>
      </c>
      <c r="J617" s="69" t="n">
        <v>200000</v>
      </c>
      <c r="K617" s="69" t="n">
        <v>200000</v>
      </c>
      <c r="L617" s="70" t="n">
        <v>0</v>
      </c>
      <c r="M617" s="69" t="n">
        <v>0</v>
      </c>
      <c r="N617" s="69"/>
      <c r="O617" s="173" t="str">
        <f aca="false">CONCATENATE(E617,F617)</f>
        <v>168030104</v>
      </c>
      <c r="P617" s="164" t="n">
        <f aca="false">J617</f>
        <v>200000</v>
      </c>
      <c r="Q617" s="164" t="n">
        <f aca="false">M617</f>
        <v>0</v>
      </c>
    </row>
    <row r="618" customFormat="false" ht="15" hidden="false" customHeight="false" outlineLevel="0" collapsed="false">
      <c r="A618" s="74" t="s">
        <v>57</v>
      </c>
      <c r="B618" s="74" t="str">
        <f aca="false">VLOOKUP(A618,PROGRAMAS!A:I,5,0)</f>
        <v>TEMÁTICO</v>
      </c>
      <c r="C618" s="62" t="s">
        <v>2896</v>
      </c>
      <c r="D618" s="74" t="s">
        <v>4278</v>
      </c>
      <c r="E618" s="74" t="s">
        <v>4279</v>
      </c>
      <c r="F618" s="174" t="s">
        <v>3542</v>
      </c>
      <c r="G618" s="74" t="s">
        <v>2263</v>
      </c>
      <c r="H618" s="147" t="s">
        <v>2264</v>
      </c>
      <c r="I618" s="147" t="s">
        <v>3396</v>
      </c>
      <c r="J618" s="69" t="n">
        <v>349348</v>
      </c>
      <c r="K618" s="69" t="n">
        <v>239348</v>
      </c>
      <c r="L618" s="70" t="n">
        <v>-0.31487227635481</v>
      </c>
      <c r="M618" s="69" t="n">
        <v>0</v>
      </c>
      <c r="N618" s="69"/>
      <c r="O618" s="173" t="str">
        <f aca="false">CONCATENATE(E618,F618)</f>
        <v>168130104</v>
      </c>
      <c r="P618" s="164" t="n">
        <f aca="false">J618</f>
        <v>349348</v>
      </c>
      <c r="Q618" s="164" t="n">
        <f aca="false">M618</f>
        <v>0</v>
      </c>
    </row>
    <row r="619" customFormat="false" ht="15" hidden="false" customHeight="false" outlineLevel="0" collapsed="false">
      <c r="A619" s="74" t="s">
        <v>57</v>
      </c>
      <c r="B619" s="74" t="str">
        <f aca="false">VLOOKUP(A619,PROGRAMAS!A:I,5,0)</f>
        <v>TEMÁTICO</v>
      </c>
      <c r="C619" s="62" t="s">
        <v>2896</v>
      </c>
      <c r="D619" s="74" t="s">
        <v>4280</v>
      </c>
      <c r="E619" s="74" t="s">
        <v>4281</v>
      </c>
      <c r="F619" s="174" t="s">
        <v>3542</v>
      </c>
      <c r="G619" s="74" t="s">
        <v>2263</v>
      </c>
      <c r="H619" s="147" t="s">
        <v>2264</v>
      </c>
      <c r="I619" s="147" t="s">
        <v>3396</v>
      </c>
      <c r="J619" s="69" t="n">
        <v>180000</v>
      </c>
      <c r="K619" s="69" t="n">
        <v>180000</v>
      </c>
      <c r="L619" s="70" t="n">
        <v>0</v>
      </c>
      <c r="M619" s="69" t="n">
        <v>0</v>
      </c>
      <c r="N619" s="69"/>
      <c r="O619" s="173" t="str">
        <f aca="false">CONCATENATE(E619,F619)</f>
        <v>168530104</v>
      </c>
      <c r="P619" s="164" t="n">
        <f aca="false">J619</f>
        <v>180000</v>
      </c>
      <c r="Q619" s="164" t="n">
        <f aca="false">M619</f>
        <v>0</v>
      </c>
    </row>
    <row r="620" customFormat="false" ht="15" hidden="false" customHeight="false" outlineLevel="0" collapsed="false">
      <c r="A620" s="74" t="s">
        <v>94</v>
      </c>
      <c r="B620" s="74" t="str">
        <f aca="false">VLOOKUP(A620,PROGRAMAS!A:I,5,0)</f>
        <v>GESTÃO</v>
      </c>
      <c r="C620" s="62" t="s">
        <v>2997</v>
      </c>
      <c r="D620" s="74" t="s">
        <v>255</v>
      </c>
      <c r="E620" s="74" t="s">
        <v>260</v>
      </c>
      <c r="F620" s="174" t="s">
        <v>3545</v>
      </c>
      <c r="G620" s="74" t="s">
        <v>2271</v>
      </c>
      <c r="H620" s="147" t="s">
        <v>2276</v>
      </c>
      <c r="I620" s="147" t="s">
        <v>3145</v>
      </c>
      <c r="J620" s="69" t="n">
        <v>2342710</v>
      </c>
      <c r="K620" s="69" t="n">
        <v>2525510</v>
      </c>
      <c r="L620" s="70" t="n">
        <v>0.0780292908639994</v>
      </c>
      <c r="M620" s="69" t="n">
        <v>1403245.5</v>
      </c>
      <c r="N620" s="69"/>
      <c r="O620" s="173" t="str">
        <f aca="false">CONCATENATE(E620,F620)</f>
        <v>200033101</v>
      </c>
      <c r="P620" s="164" t="n">
        <f aca="false">J620</f>
        <v>2342710</v>
      </c>
      <c r="Q620" s="164" t="n">
        <f aca="false">M620</f>
        <v>1403245.5</v>
      </c>
    </row>
    <row r="621" customFormat="false" ht="15" hidden="false" customHeight="false" outlineLevel="0" collapsed="false">
      <c r="A621" s="74" t="s">
        <v>94</v>
      </c>
      <c r="B621" s="74" t="str">
        <f aca="false">VLOOKUP(A621,PROGRAMAS!A:I,5,0)</f>
        <v>GESTÃO</v>
      </c>
      <c r="C621" s="62" t="s">
        <v>2997</v>
      </c>
      <c r="D621" s="74" t="s">
        <v>160</v>
      </c>
      <c r="E621" s="74" t="s">
        <v>3818</v>
      </c>
      <c r="F621" s="174" t="s">
        <v>3545</v>
      </c>
      <c r="G621" s="74" t="s">
        <v>2271</v>
      </c>
      <c r="H621" s="147" t="s">
        <v>2276</v>
      </c>
      <c r="I621" s="147" t="s">
        <v>3145</v>
      </c>
      <c r="J621" s="69" t="n">
        <v>3044333</v>
      </c>
      <c r="K621" s="69" t="n">
        <v>3044333</v>
      </c>
      <c r="L621" s="70" t="n">
        <v>0</v>
      </c>
      <c r="M621" s="69" t="n">
        <v>1159563.94</v>
      </c>
      <c r="N621" s="69"/>
      <c r="O621" s="173" t="str">
        <f aca="false">CONCATENATE(E621,F621)</f>
        <v>250033101</v>
      </c>
      <c r="P621" s="164" t="n">
        <f aca="false">J621</f>
        <v>3044333</v>
      </c>
      <c r="Q621" s="164" t="n">
        <f aca="false">M621</f>
        <v>1159563.94</v>
      </c>
    </row>
    <row r="622" customFormat="false" ht="15" hidden="false" customHeight="false" outlineLevel="0" collapsed="false">
      <c r="A622" s="74" t="s">
        <v>51</v>
      </c>
      <c r="B622" s="74" t="str">
        <f aca="false">VLOOKUP(A622,PROGRAMAS!A:I,5,0)</f>
        <v>TEMÁTICO</v>
      </c>
      <c r="C622" s="62" t="s">
        <v>2886</v>
      </c>
      <c r="D622" s="74" t="s">
        <v>4282</v>
      </c>
      <c r="E622" s="74" t="s">
        <v>4283</v>
      </c>
      <c r="F622" s="174" t="s">
        <v>3545</v>
      </c>
      <c r="G622" s="74" t="s">
        <v>2271</v>
      </c>
      <c r="H622" s="147" t="s">
        <v>2272</v>
      </c>
      <c r="I622" s="147" t="s">
        <v>3264</v>
      </c>
      <c r="J622" s="69" t="n">
        <v>30000</v>
      </c>
      <c r="K622" s="69" t="n">
        <v>32000</v>
      </c>
      <c r="L622" s="70" t="n">
        <v>0.0666666666666667</v>
      </c>
      <c r="M622" s="69" t="n">
        <v>0</v>
      </c>
      <c r="N622" s="69"/>
      <c r="O622" s="173" t="str">
        <f aca="false">CONCATENATE(E622,F622)</f>
        <v>175233101</v>
      </c>
      <c r="P622" s="164" t="n">
        <f aca="false">J622</f>
        <v>30000</v>
      </c>
      <c r="Q622" s="164" t="n">
        <f aca="false">M622</f>
        <v>0</v>
      </c>
    </row>
    <row r="623" customFormat="false" ht="15" hidden="false" customHeight="false" outlineLevel="0" collapsed="false">
      <c r="A623" s="74" t="s">
        <v>51</v>
      </c>
      <c r="B623" s="74" t="str">
        <f aca="false">VLOOKUP(A623,PROGRAMAS!A:I,5,0)</f>
        <v>TEMÁTICO</v>
      </c>
      <c r="C623" s="62" t="s">
        <v>2886</v>
      </c>
      <c r="D623" s="74" t="s">
        <v>2270</v>
      </c>
      <c r="E623" s="74" t="s">
        <v>2274</v>
      </c>
      <c r="F623" s="174" t="s">
        <v>3545</v>
      </c>
      <c r="G623" s="74" t="s">
        <v>2271</v>
      </c>
      <c r="H623" s="147" t="s">
        <v>2272</v>
      </c>
      <c r="I623" s="147" t="s">
        <v>3264</v>
      </c>
      <c r="J623" s="69" t="n">
        <v>18968011</v>
      </c>
      <c r="K623" s="69" t="n">
        <v>27480484</v>
      </c>
      <c r="L623" s="70" t="n">
        <v>0.448780475717776</v>
      </c>
      <c r="M623" s="69" t="n">
        <v>25963991.22</v>
      </c>
      <c r="N623" s="69"/>
      <c r="O623" s="173" t="str">
        <f aca="false">CONCATENATE(E623,F623)</f>
        <v>202133101</v>
      </c>
      <c r="P623" s="164" t="n">
        <f aca="false">J623</f>
        <v>18968011</v>
      </c>
      <c r="Q623" s="164" t="n">
        <f aca="false">M623</f>
        <v>25963991.22</v>
      </c>
    </row>
    <row r="624" customFormat="false" ht="15" hidden="false" customHeight="false" outlineLevel="0" collapsed="false">
      <c r="A624" s="74" t="s">
        <v>88</v>
      </c>
      <c r="B624" s="74" t="str">
        <f aca="false">VLOOKUP(A624,PROGRAMAS!A:I,5,0)</f>
        <v>GESTÃO</v>
      </c>
      <c r="C624" s="62" t="s">
        <v>2992</v>
      </c>
      <c r="D624" s="74" t="s">
        <v>1609</v>
      </c>
      <c r="E624" s="74" t="s">
        <v>2300</v>
      </c>
      <c r="F624" s="174" t="s">
        <v>3548</v>
      </c>
      <c r="G624" s="74" t="s">
        <v>2278</v>
      </c>
      <c r="H624" s="147" t="s">
        <v>2298</v>
      </c>
      <c r="I624" s="147" t="s">
        <v>3024</v>
      </c>
      <c r="J624" s="69" t="n">
        <v>100000</v>
      </c>
      <c r="K624" s="69" t="n">
        <v>100000</v>
      </c>
      <c r="L624" s="70" t="n">
        <v>0</v>
      </c>
      <c r="M624" s="69" t="n">
        <v>0</v>
      </c>
      <c r="N624" s="69"/>
      <c r="O624" s="173" t="str">
        <f aca="false">CONCATENATE(E624,F624)</f>
        <v>120735101</v>
      </c>
      <c r="P624" s="164" t="n">
        <f aca="false">J624</f>
        <v>100000</v>
      </c>
      <c r="Q624" s="164" t="n">
        <f aca="false">M624</f>
        <v>0</v>
      </c>
    </row>
    <row r="625" customFormat="false" ht="15" hidden="false" customHeight="false" outlineLevel="0" collapsed="false">
      <c r="A625" s="74" t="s">
        <v>88</v>
      </c>
      <c r="B625" s="74" t="str">
        <f aca="false">VLOOKUP(A625,PROGRAMAS!A:I,5,0)</f>
        <v>GESTÃO</v>
      </c>
      <c r="C625" s="62" t="s">
        <v>2992</v>
      </c>
      <c r="D625" s="74" t="s">
        <v>2301</v>
      </c>
      <c r="E625" s="74" t="s">
        <v>2303</v>
      </c>
      <c r="F625" s="174" t="s">
        <v>3548</v>
      </c>
      <c r="G625" s="74" t="s">
        <v>2278</v>
      </c>
      <c r="H625" s="147" t="s">
        <v>2298</v>
      </c>
      <c r="I625" s="147" t="s">
        <v>3024</v>
      </c>
      <c r="J625" s="69" t="n">
        <v>12426614</v>
      </c>
      <c r="K625" s="69" t="n">
        <v>12426614</v>
      </c>
      <c r="L625" s="70" t="n">
        <v>0</v>
      </c>
      <c r="M625" s="69" t="n">
        <v>10929651.69</v>
      </c>
      <c r="N625" s="69"/>
      <c r="O625" s="173" t="str">
        <f aca="false">CONCATENATE(E625,F625)</f>
        <v>229035101</v>
      </c>
      <c r="P625" s="164" t="n">
        <f aca="false">J625</f>
        <v>12426614</v>
      </c>
      <c r="Q625" s="164" t="n">
        <f aca="false">M625</f>
        <v>10929651.69</v>
      </c>
    </row>
    <row r="626" customFormat="false" ht="15" hidden="false" customHeight="false" outlineLevel="0" collapsed="false">
      <c r="A626" s="74" t="s">
        <v>88</v>
      </c>
      <c r="B626" s="74" t="str">
        <f aca="false">VLOOKUP(A626,PROGRAMAS!A:I,5,0)</f>
        <v>GESTÃO</v>
      </c>
      <c r="C626" s="62" t="s">
        <v>2992</v>
      </c>
      <c r="D626" s="74" t="s">
        <v>4284</v>
      </c>
      <c r="E626" s="74" t="s">
        <v>4285</v>
      </c>
      <c r="F626" s="174" t="s">
        <v>3548</v>
      </c>
      <c r="G626" s="74" t="s">
        <v>2278</v>
      </c>
      <c r="H626" s="147" t="s">
        <v>2298</v>
      </c>
      <c r="I626" s="147" t="s">
        <v>3024</v>
      </c>
      <c r="J626" s="69" t="n">
        <v>64000000</v>
      </c>
      <c r="K626" s="69" t="n">
        <v>64000000</v>
      </c>
      <c r="L626" s="70" t="n">
        <v>0</v>
      </c>
      <c r="M626" s="69" t="n">
        <v>28284030</v>
      </c>
      <c r="N626" s="69"/>
      <c r="O626" s="173" t="str">
        <f aca="false">CONCATENATE(E626,F626)</f>
        <v>239635101</v>
      </c>
      <c r="P626" s="164" t="n">
        <f aca="false">J626</f>
        <v>64000000</v>
      </c>
      <c r="Q626" s="164" t="n">
        <f aca="false">M626</f>
        <v>28284030</v>
      </c>
    </row>
    <row r="627" customFormat="false" ht="15" hidden="false" customHeight="false" outlineLevel="0" collapsed="false">
      <c r="A627" s="74" t="s">
        <v>51</v>
      </c>
      <c r="B627" s="74" t="str">
        <f aca="false">VLOOKUP(A627,PROGRAMAS!A:I,5,0)</f>
        <v>TEMÁTICO</v>
      </c>
      <c r="C627" s="62" t="s">
        <v>2886</v>
      </c>
      <c r="D627" s="74" t="s">
        <v>4286</v>
      </c>
      <c r="E627" s="74" t="s">
        <v>4287</v>
      </c>
      <c r="F627" s="174" t="s">
        <v>3548</v>
      </c>
      <c r="G627" s="74" t="s">
        <v>2278</v>
      </c>
      <c r="H627" s="147" t="s">
        <v>2279</v>
      </c>
      <c r="I627" s="147" t="s">
        <v>3266</v>
      </c>
      <c r="J627" s="69" t="n">
        <v>2479278</v>
      </c>
      <c r="K627" s="69" t="n">
        <v>2479278</v>
      </c>
      <c r="L627" s="70" t="n">
        <v>0</v>
      </c>
      <c r="M627" s="69" t="n">
        <v>0</v>
      </c>
      <c r="N627" s="69"/>
      <c r="O627" s="173" t="str">
        <f aca="false">CONCATENATE(E627,F627)</f>
        <v>131235101</v>
      </c>
      <c r="P627" s="164" t="n">
        <f aca="false">J627</f>
        <v>2479278</v>
      </c>
      <c r="Q627" s="164" t="n">
        <f aca="false">M627</f>
        <v>0</v>
      </c>
    </row>
    <row r="628" customFormat="false" ht="15" hidden="false" customHeight="false" outlineLevel="0" collapsed="false">
      <c r="A628" s="74" t="s">
        <v>58</v>
      </c>
      <c r="B628" s="74" t="str">
        <f aca="false">VLOOKUP(A628,PROGRAMAS!A:I,5,0)</f>
        <v>TEMÁTICO</v>
      </c>
      <c r="C628" s="62" t="s">
        <v>2899</v>
      </c>
      <c r="D628" s="74" t="s">
        <v>4288</v>
      </c>
      <c r="E628" s="74" t="s">
        <v>4289</v>
      </c>
      <c r="F628" s="174" t="s">
        <v>3548</v>
      </c>
      <c r="G628" s="74" t="s">
        <v>2278</v>
      </c>
      <c r="H628" s="147" t="s">
        <v>2285</v>
      </c>
      <c r="I628" s="147" t="s">
        <v>3400</v>
      </c>
      <c r="J628" s="69" t="n">
        <v>175000</v>
      </c>
      <c r="K628" s="69" t="n">
        <v>175000</v>
      </c>
      <c r="L628" s="70" t="n">
        <v>0</v>
      </c>
      <c r="M628" s="69" t="n">
        <v>0</v>
      </c>
      <c r="N628" s="69"/>
      <c r="O628" s="173" t="str">
        <f aca="false">CONCATENATE(E628,F628)</f>
        <v>120935101</v>
      </c>
      <c r="P628" s="164" t="n">
        <f aca="false">J628</f>
        <v>175000</v>
      </c>
      <c r="Q628" s="164" t="n">
        <f aca="false">M628</f>
        <v>0</v>
      </c>
    </row>
    <row r="629" customFormat="false" ht="15" hidden="false" customHeight="false" outlineLevel="0" collapsed="false">
      <c r="A629" s="74" t="s">
        <v>61</v>
      </c>
      <c r="B629" s="74" t="str">
        <f aca="false">VLOOKUP(A629,PROGRAMAS!A:I,5,0)</f>
        <v>TEMÁTICO</v>
      </c>
      <c r="C629" s="62" t="s">
        <v>2908</v>
      </c>
      <c r="D629" s="74" t="s">
        <v>2289</v>
      </c>
      <c r="E629" s="74" t="s">
        <v>2292</v>
      </c>
      <c r="F629" s="174" t="s">
        <v>3548</v>
      </c>
      <c r="G629" s="74" t="s">
        <v>2278</v>
      </c>
      <c r="H629" s="147" t="s">
        <v>2290</v>
      </c>
      <c r="I629" s="147" t="s">
        <v>3441</v>
      </c>
      <c r="J629" s="69" t="n">
        <v>70000</v>
      </c>
      <c r="K629" s="69" t="n">
        <v>70000</v>
      </c>
      <c r="L629" s="70" t="n">
        <v>0</v>
      </c>
      <c r="M629" s="69" t="n">
        <v>0</v>
      </c>
      <c r="N629" s="69"/>
      <c r="O629" s="173" t="str">
        <f aca="false">CONCATENATE(E629,F629)</f>
        <v>124735101</v>
      </c>
      <c r="P629" s="164" t="n">
        <f aca="false">J629</f>
        <v>70000</v>
      </c>
      <c r="Q629" s="164" t="n">
        <f aca="false">M629</f>
        <v>0</v>
      </c>
    </row>
    <row r="630" customFormat="false" ht="15" hidden="false" customHeight="false" outlineLevel="0" collapsed="false">
      <c r="A630" s="74" t="s">
        <v>93</v>
      </c>
      <c r="B630" s="74" t="str">
        <f aca="false">VLOOKUP(A630,PROGRAMAS!A:I,5,0)</f>
        <v>TEMÁTICO</v>
      </c>
      <c r="C630" s="62" t="s">
        <v>2996</v>
      </c>
      <c r="D630" s="74" t="s">
        <v>2321</v>
      </c>
      <c r="E630" s="74" t="s">
        <v>2324</v>
      </c>
      <c r="F630" s="174" t="s">
        <v>3548</v>
      </c>
      <c r="G630" s="74" t="s">
        <v>2278</v>
      </c>
      <c r="H630" s="147" t="s">
        <v>2322</v>
      </c>
      <c r="I630" s="147" t="s">
        <v>3551</v>
      </c>
      <c r="J630" s="69" t="n">
        <v>1500000</v>
      </c>
      <c r="K630" s="69" t="n">
        <v>1500000</v>
      </c>
      <c r="L630" s="70" t="n">
        <v>0</v>
      </c>
      <c r="M630" s="69" t="n">
        <v>328837.56</v>
      </c>
      <c r="N630" s="69"/>
      <c r="O630" s="173" t="str">
        <f aca="false">CONCATENATE(E630,F630)</f>
        <v>121035101</v>
      </c>
      <c r="P630" s="164" t="n">
        <f aca="false">J630</f>
        <v>1500000</v>
      </c>
      <c r="Q630" s="164" t="n">
        <f aca="false">M630</f>
        <v>328837.56</v>
      </c>
    </row>
    <row r="631" customFormat="false" ht="15" hidden="false" customHeight="false" outlineLevel="0" collapsed="false">
      <c r="A631" s="74" t="s">
        <v>93</v>
      </c>
      <c r="B631" s="74" t="str">
        <f aca="false">VLOOKUP(A631,PROGRAMAS!A:I,5,0)</f>
        <v>TEMÁTICO</v>
      </c>
      <c r="C631" s="62" t="s">
        <v>2996</v>
      </c>
      <c r="D631" s="74" t="s">
        <v>2307</v>
      </c>
      <c r="E631" s="74" t="s">
        <v>2310</v>
      </c>
      <c r="F631" s="174" t="s">
        <v>3548</v>
      </c>
      <c r="G631" s="74" t="s">
        <v>2278</v>
      </c>
      <c r="H631" s="147" t="s">
        <v>2308</v>
      </c>
      <c r="I631" s="147" t="s">
        <v>3550</v>
      </c>
      <c r="J631" s="69" t="n">
        <v>674000</v>
      </c>
      <c r="K631" s="69" t="n">
        <v>674000</v>
      </c>
      <c r="L631" s="70" t="n">
        <v>0</v>
      </c>
      <c r="M631" s="69" t="n">
        <v>0</v>
      </c>
      <c r="N631" s="69"/>
      <c r="O631" s="173" t="str">
        <f aca="false">CONCATENATE(E631,F631)</f>
        <v>173335101</v>
      </c>
      <c r="P631" s="164" t="n">
        <f aca="false">J631</f>
        <v>674000</v>
      </c>
      <c r="Q631" s="164" t="n">
        <f aca="false">M631</f>
        <v>0</v>
      </c>
    </row>
    <row r="632" customFormat="false" ht="15" hidden="false" customHeight="false" outlineLevel="0" collapsed="false">
      <c r="A632" s="74" t="s">
        <v>93</v>
      </c>
      <c r="B632" s="74" t="str">
        <f aca="false">VLOOKUP(A632,PROGRAMAS!A:I,5,0)</f>
        <v>TEMÁTICO</v>
      </c>
      <c r="C632" s="62" t="s">
        <v>2996</v>
      </c>
      <c r="D632" s="74" t="s">
        <v>2318</v>
      </c>
      <c r="E632" s="74" t="s">
        <v>2320</v>
      </c>
      <c r="F632" s="174" t="s">
        <v>3548</v>
      </c>
      <c r="G632" s="74" t="s">
        <v>2278</v>
      </c>
      <c r="H632" s="147" t="s">
        <v>2308</v>
      </c>
      <c r="I632" s="147" t="s">
        <v>3550</v>
      </c>
      <c r="J632" s="69" t="n">
        <v>422656</v>
      </c>
      <c r="K632" s="69" t="n">
        <v>422656</v>
      </c>
      <c r="L632" s="70" t="n">
        <v>0</v>
      </c>
      <c r="M632" s="69" t="n">
        <v>58438.5</v>
      </c>
      <c r="N632" s="69"/>
      <c r="O632" s="173" t="str">
        <f aca="false">CONCATENATE(E632,F632)</f>
        <v>173435101</v>
      </c>
      <c r="P632" s="164" t="n">
        <f aca="false">J632</f>
        <v>422656</v>
      </c>
      <c r="Q632" s="164" t="n">
        <f aca="false">M632</f>
        <v>58438.5</v>
      </c>
    </row>
    <row r="633" customFormat="false" ht="15" hidden="false" customHeight="false" outlineLevel="0" collapsed="false">
      <c r="A633" s="74" t="s">
        <v>51</v>
      </c>
      <c r="B633" s="74" t="str">
        <f aca="false">VLOOKUP(A633,PROGRAMAS!A:I,5,0)</f>
        <v>TEMÁTICO</v>
      </c>
      <c r="C633" s="62" t="s">
        <v>2886</v>
      </c>
      <c r="D633" s="74" t="s">
        <v>2328</v>
      </c>
      <c r="E633" s="74" t="s">
        <v>2332</v>
      </c>
      <c r="F633" s="174" t="s">
        <v>3552</v>
      </c>
      <c r="G633" s="74" t="s">
        <v>2329</v>
      </c>
      <c r="H633" s="147" t="s">
        <v>2330</v>
      </c>
      <c r="I633" s="147" t="s">
        <v>3267</v>
      </c>
      <c r="J633" s="69" t="n">
        <v>500000</v>
      </c>
      <c r="K633" s="69" t="n">
        <v>500000</v>
      </c>
      <c r="L633" s="70" t="n">
        <v>0</v>
      </c>
      <c r="M633" s="69" t="n">
        <v>30540.57</v>
      </c>
      <c r="N633" s="69"/>
      <c r="O633" s="173" t="str">
        <f aca="false">CONCATENATE(E633,F633)</f>
        <v>228235102</v>
      </c>
      <c r="P633" s="164" t="n">
        <f aca="false">J633</f>
        <v>500000</v>
      </c>
      <c r="Q633" s="164" t="n">
        <f aca="false">M633</f>
        <v>30540.57</v>
      </c>
    </row>
    <row r="634" customFormat="false" ht="15" hidden="false" customHeight="false" outlineLevel="0" collapsed="false">
      <c r="A634" s="74" t="s">
        <v>94</v>
      </c>
      <c r="B634" s="74" t="str">
        <f aca="false">VLOOKUP(A634,PROGRAMAS!A:I,5,0)</f>
        <v>GESTÃO</v>
      </c>
      <c r="C634" s="62" t="s">
        <v>2997</v>
      </c>
      <c r="D634" s="74" t="s">
        <v>255</v>
      </c>
      <c r="E634" s="74" t="s">
        <v>260</v>
      </c>
      <c r="F634" s="174" t="s">
        <v>3553</v>
      </c>
      <c r="G634" s="74" t="s">
        <v>2336</v>
      </c>
      <c r="H634" s="147" t="s">
        <v>2342</v>
      </c>
      <c r="I634" s="147" t="s">
        <v>3148</v>
      </c>
      <c r="J634" s="69" t="n">
        <v>1520176</v>
      </c>
      <c r="K634" s="69" t="n">
        <v>1520176</v>
      </c>
      <c r="L634" s="70" t="n">
        <v>0</v>
      </c>
      <c r="M634" s="69" t="n">
        <v>386022.79</v>
      </c>
      <c r="N634" s="69"/>
      <c r="O634" s="173" t="str">
        <f aca="false">CONCATENATE(E634,F634)</f>
        <v>200036101</v>
      </c>
      <c r="P634" s="164" t="n">
        <f aca="false">J634</f>
        <v>1520176</v>
      </c>
      <c r="Q634" s="164" t="n">
        <f aca="false">M634</f>
        <v>386022.79</v>
      </c>
    </row>
    <row r="635" customFormat="false" ht="15" hidden="false" customHeight="false" outlineLevel="0" collapsed="false">
      <c r="A635" s="74" t="s">
        <v>94</v>
      </c>
      <c r="B635" s="74" t="str">
        <f aca="false">VLOOKUP(A635,PROGRAMAS!A:I,5,0)</f>
        <v>GESTÃO</v>
      </c>
      <c r="C635" s="62" t="s">
        <v>2997</v>
      </c>
      <c r="D635" s="74" t="s">
        <v>4290</v>
      </c>
      <c r="E635" s="74" t="s">
        <v>4291</v>
      </c>
      <c r="F635" s="174" t="s">
        <v>3553</v>
      </c>
      <c r="G635" s="74" t="s">
        <v>2336</v>
      </c>
      <c r="H635" s="147" t="s">
        <v>2342</v>
      </c>
      <c r="I635" s="147" t="s">
        <v>3148</v>
      </c>
      <c r="J635" s="69" t="n">
        <v>49000</v>
      </c>
      <c r="K635" s="69" t="n">
        <v>29000</v>
      </c>
      <c r="L635" s="70" t="n">
        <v>-0.408163265306122</v>
      </c>
      <c r="M635" s="69" t="n">
        <v>0</v>
      </c>
      <c r="N635" s="69"/>
      <c r="O635" s="173" t="str">
        <f aca="false">CONCATENATE(E635,F635)</f>
        <v>225536101</v>
      </c>
      <c r="P635" s="164" t="n">
        <f aca="false">J635</f>
        <v>49000</v>
      </c>
      <c r="Q635" s="164" t="n">
        <f aca="false">M635</f>
        <v>0</v>
      </c>
    </row>
    <row r="636" customFormat="false" ht="15" hidden="false" customHeight="false" outlineLevel="0" collapsed="false">
      <c r="A636" s="74" t="s">
        <v>94</v>
      </c>
      <c r="B636" s="74" t="str">
        <f aca="false">VLOOKUP(A636,PROGRAMAS!A:I,5,0)</f>
        <v>GESTÃO</v>
      </c>
      <c r="C636" s="62" t="s">
        <v>2997</v>
      </c>
      <c r="D636" s="74" t="s">
        <v>4292</v>
      </c>
      <c r="E636" s="74" t="s">
        <v>4293</v>
      </c>
      <c r="F636" s="174" t="s">
        <v>3553</v>
      </c>
      <c r="G636" s="74" t="s">
        <v>2336</v>
      </c>
      <c r="H636" s="147" t="s">
        <v>2342</v>
      </c>
      <c r="I636" s="147" t="s">
        <v>3148</v>
      </c>
      <c r="J636" s="69" t="n">
        <v>14000</v>
      </c>
      <c r="K636" s="69" t="n">
        <v>14000</v>
      </c>
      <c r="L636" s="70" t="n">
        <v>0</v>
      </c>
      <c r="M636" s="69" t="n">
        <v>0</v>
      </c>
      <c r="N636" s="69"/>
      <c r="O636" s="173" t="str">
        <f aca="false">CONCATENATE(E636,F636)</f>
        <v>230836101</v>
      </c>
      <c r="P636" s="164" t="n">
        <f aca="false">J636</f>
        <v>14000</v>
      </c>
      <c r="Q636" s="164" t="n">
        <f aca="false">M636</f>
        <v>0</v>
      </c>
    </row>
    <row r="637" customFormat="false" ht="15" hidden="false" customHeight="false" outlineLevel="0" collapsed="false">
      <c r="A637" s="74" t="s">
        <v>94</v>
      </c>
      <c r="B637" s="74" t="str">
        <f aca="false">VLOOKUP(A637,PROGRAMAS!A:I,5,0)</f>
        <v>GESTÃO</v>
      </c>
      <c r="C637" s="62" t="s">
        <v>2997</v>
      </c>
      <c r="D637" s="74" t="s">
        <v>160</v>
      </c>
      <c r="E637" s="74" t="s">
        <v>3818</v>
      </c>
      <c r="F637" s="174" t="s">
        <v>3553</v>
      </c>
      <c r="G637" s="74" t="s">
        <v>2336</v>
      </c>
      <c r="H637" s="147" t="s">
        <v>2342</v>
      </c>
      <c r="I637" s="147" t="s">
        <v>3148</v>
      </c>
      <c r="J637" s="69" t="n">
        <v>21390062</v>
      </c>
      <c r="K637" s="69" t="n">
        <v>21390062</v>
      </c>
      <c r="L637" s="70" t="n">
        <v>0</v>
      </c>
      <c r="M637" s="69" t="n">
        <v>19061833.8</v>
      </c>
      <c r="N637" s="69"/>
      <c r="O637" s="173" t="str">
        <f aca="false">CONCATENATE(E637,F637)</f>
        <v>250036101</v>
      </c>
      <c r="P637" s="164" t="n">
        <f aca="false">J637</f>
        <v>21390062</v>
      </c>
      <c r="Q637" s="164" t="n">
        <f aca="false">M637</f>
        <v>19061833.8</v>
      </c>
    </row>
    <row r="638" customFormat="false" ht="15" hidden="false" customHeight="false" outlineLevel="0" collapsed="false">
      <c r="A638" s="74" t="s">
        <v>51</v>
      </c>
      <c r="B638" s="74" t="str">
        <f aca="false">VLOOKUP(A638,PROGRAMAS!A:I,5,0)</f>
        <v>TEMÁTICO</v>
      </c>
      <c r="C638" s="62" t="s">
        <v>2886</v>
      </c>
      <c r="D638" s="74" t="s">
        <v>2335</v>
      </c>
      <c r="E638" s="74" t="s">
        <v>2338</v>
      </c>
      <c r="F638" s="174" t="s">
        <v>3553</v>
      </c>
      <c r="G638" s="74" t="s">
        <v>2336</v>
      </c>
      <c r="H638" s="147" t="s">
        <v>2337</v>
      </c>
      <c r="I638" s="147" t="s">
        <v>3269</v>
      </c>
      <c r="J638" s="69" t="n">
        <v>800000</v>
      </c>
      <c r="K638" s="69" t="n">
        <v>750000</v>
      </c>
      <c r="L638" s="70" t="n">
        <v>-0.0625</v>
      </c>
      <c r="M638" s="69" t="n">
        <v>2325</v>
      </c>
      <c r="N638" s="69"/>
      <c r="O638" s="173" t="str">
        <f aca="false">CONCATENATE(E638,F638)</f>
        <v>230936101</v>
      </c>
      <c r="P638" s="164" t="n">
        <f aca="false">J638</f>
        <v>800000</v>
      </c>
      <c r="Q638" s="164" t="n">
        <f aca="false">M638</f>
        <v>2325</v>
      </c>
    </row>
    <row r="639" customFormat="false" ht="15" hidden="false" customHeight="false" outlineLevel="0" collapsed="false">
      <c r="A639" s="74" t="s">
        <v>94</v>
      </c>
      <c r="B639" s="74" t="str">
        <f aca="false">VLOOKUP(A639,PROGRAMAS!A:I,5,0)</f>
        <v>GESTÃO</v>
      </c>
      <c r="C639" s="62" t="s">
        <v>2997</v>
      </c>
      <c r="D639" s="74" t="s">
        <v>255</v>
      </c>
      <c r="E639" s="74" t="s">
        <v>260</v>
      </c>
      <c r="F639" s="174" t="s">
        <v>3554</v>
      </c>
      <c r="G639" s="74" t="s">
        <v>2345</v>
      </c>
      <c r="H639" s="147" t="s">
        <v>2361</v>
      </c>
      <c r="I639" s="147" t="s">
        <v>3150</v>
      </c>
      <c r="J639" s="69" t="n">
        <v>1523973</v>
      </c>
      <c r="K639" s="69" t="n">
        <v>1523973</v>
      </c>
      <c r="L639" s="70" t="n">
        <v>0</v>
      </c>
      <c r="M639" s="69" t="n">
        <v>1166080.01</v>
      </c>
      <c r="N639" s="69"/>
      <c r="O639" s="173" t="str">
        <f aca="false">CONCATENATE(E639,F639)</f>
        <v>200037101</v>
      </c>
      <c r="P639" s="164" t="n">
        <f aca="false">J639</f>
        <v>1523973</v>
      </c>
      <c r="Q639" s="164" t="n">
        <f aca="false">M639</f>
        <v>1166080.01</v>
      </c>
    </row>
    <row r="640" customFormat="false" ht="15" hidden="false" customHeight="false" outlineLevel="0" collapsed="false">
      <c r="A640" s="74" t="s">
        <v>94</v>
      </c>
      <c r="B640" s="74" t="str">
        <f aca="false">VLOOKUP(A640,PROGRAMAS!A:I,5,0)</f>
        <v>GESTÃO</v>
      </c>
      <c r="C640" s="62" t="s">
        <v>2997</v>
      </c>
      <c r="D640" s="74" t="s">
        <v>160</v>
      </c>
      <c r="E640" s="74" t="s">
        <v>3818</v>
      </c>
      <c r="F640" s="174" t="s">
        <v>3554</v>
      </c>
      <c r="G640" s="74" t="s">
        <v>2345</v>
      </c>
      <c r="H640" s="147" t="s">
        <v>2361</v>
      </c>
      <c r="I640" s="147" t="s">
        <v>3150</v>
      </c>
      <c r="J640" s="69" t="n">
        <v>10327211</v>
      </c>
      <c r="K640" s="69" t="n">
        <v>10827211</v>
      </c>
      <c r="L640" s="70" t="n">
        <v>0.0484157823443329</v>
      </c>
      <c r="M640" s="69" t="n">
        <v>10707125.88</v>
      </c>
      <c r="N640" s="69"/>
      <c r="O640" s="173" t="str">
        <f aca="false">CONCATENATE(E640,F640)</f>
        <v>250037101</v>
      </c>
      <c r="P640" s="164" t="n">
        <f aca="false">J640</f>
        <v>10327211</v>
      </c>
      <c r="Q640" s="164" t="n">
        <f aca="false">M640</f>
        <v>10707125.88</v>
      </c>
    </row>
    <row r="641" customFormat="false" ht="15" hidden="false" customHeight="false" outlineLevel="0" collapsed="false">
      <c r="A641" s="74" t="s">
        <v>51</v>
      </c>
      <c r="B641" s="74" t="str">
        <f aca="false">VLOOKUP(A641,PROGRAMAS!A:I,5,0)</f>
        <v>TEMÁTICO</v>
      </c>
      <c r="C641" s="62" t="s">
        <v>2886</v>
      </c>
      <c r="D641" s="74" t="s">
        <v>2344</v>
      </c>
      <c r="E641" s="74" t="s">
        <v>2346</v>
      </c>
      <c r="F641" s="174" t="s">
        <v>3554</v>
      </c>
      <c r="G641" s="74" t="s">
        <v>2345</v>
      </c>
      <c r="H641" s="147" t="s">
        <v>2344</v>
      </c>
      <c r="I641" s="147" t="s">
        <v>3273</v>
      </c>
      <c r="J641" s="69" t="n">
        <v>2634440</v>
      </c>
      <c r="K641" s="69" t="n">
        <v>2744640</v>
      </c>
      <c r="L641" s="70" t="n">
        <v>0.0418305218566375</v>
      </c>
      <c r="M641" s="69" t="n">
        <v>5389</v>
      </c>
      <c r="N641" s="69"/>
      <c r="O641" s="173" t="str">
        <f aca="false">CONCATENATE(E641,F641)</f>
        <v>104937101</v>
      </c>
      <c r="P641" s="164" t="n">
        <f aca="false">J641</f>
        <v>2634440</v>
      </c>
      <c r="Q641" s="164" t="n">
        <f aca="false">M641</f>
        <v>5389</v>
      </c>
    </row>
    <row r="642" customFormat="false" ht="15" hidden="false" customHeight="false" outlineLevel="0" collapsed="false">
      <c r="A642" s="74" t="s">
        <v>90</v>
      </c>
      <c r="B642" s="74" t="str">
        <f aca="false">VLOOKUP(A642,PROGRAMAS!A:I,5,0)</f>
        <v>TEMÁTICO</v>
      </c>
      <c r="C642" s="62" t="s">
        <v>182</v>
      </c>
      <c r="D642" s="74" t="s">
        <v>2353</v>
      </c>
      <c r="E642" s="74" t="s">
        <v>2356</v>
      </c>
      <c r="F642" s="174" t="s">
        <v>3554</v>
      </c>
      <c r="G642" s="74" t="s">
        <v>2345</v>
      </c>
      <c r="H642" s="147" t="s">
        <v>2354</v>
      </c>
      <c r="I642" s="147" t="s">
        <v>3555</v>
      </c>
      <c r="J642" s="69" t="n">
        <v>1317900</v>
      </c>
      <c r="K642" s="69" t="n">
        <v>1317900</v>
      </c>
      <c r="L642" s="70" t="n">
        <v>0</v>
      </c>
      <c r="M642" s="69" t="n">
        <v>10398.37</v>
      </c>
      <c r="N642" s="69"/>
      <c r="O642" s="173" t="str">
        <f aca="false">CONCATENATE(E642,F642)</f>
        <v>200837101</v>
      </c>
      <c r="P642" s="164" t="n">
        <f aca="false">J642</f>
        <v>1317900</v>
      </c>
      <c r="Q642" s="164" t="n">
        <f aca="false">M642</f>
        <v>10398.37</v>
      </c>
    </row>
    <row r="643" customFormat="false" ht="15" hidden="false" customHeight="false" outlineLevel="0" collapsed="false">
      <c r="A643" s="74" t="s">
        <v>94</v>
      </c>
      <c r="B643" s="74" t="str">
        <f aca="false">VLOOKUP(A643,PROGRAMAS!A:I,5,0)</f>
        <v>GESTÃO</v>
      </c>
      <c r="C643" s="62" t="s">
        <v>2997</v>
      </c>
      <c r="D643" s="74" t="s">
        <v>255</v>
      </c>
      <c r="E643" s="74" t="s">
        <v>260</v>
      </c>
      <c r="F643" s="174" t="s">
        <v>3556</v>
      </c>
      <c r="G643" s="74" t="s">
        <v>2364</v>
      </c>
      <c r="H643" s="147" t="s">
        <v>2443</v>
      </c>
      <c r="I643" s="147" t="s">
        <v>3152</v>
      </c>
      <c r="J643" s="69" t="n">
        <v>1154407</v>
      </c>
      <c r="K643" s="69" t="n">
        <v>1801407</v>
      </c>
      <c r="L643" s="70" t="n">
        <v>0.560460911966057</v>
      </c>
      <c r="M643" s="69" t="n">
        <v>570768.64</v>
      </c>
      <c r="N643" s="69"/>
      <c r="O643" s="173" t="str">
        <f aca="false">CONCATENATE(E643,F643)</f>
        <v>200038101</v>
      </c>
      <c r="P643" s="164" t="n">
        <f aca="false">J643</f>
        <v>1154407</v>
      </c>
      <c r="Q643" s="164" t="n">
        <f aca="false">M643</f>
        <v>570768.64</v>
      </c>
    </row>
    <row r="644" customFormat="false" ht="15" hidden="false" customHeight="false" outlineLevel="0" collapsed="false">
      <c r="A644" s="74" t="s">
        <v>94</v>
      </c>
      <c r="B644" s="74" t="str">
        <f aca="false">VLOOKUP(A644,PROGRAMAS!A:I,5,0)</f>
        <v>GESTÃO</v>
      </c>
      <c r="C644" s="62" t="s">
        <v>2997</v>
      </c>
      <c r="D644" s="74" t="s">
        <v>160</v>
      </c>
      <c r="E644" s="74" t="s">
        <v>3818</v>
      </c>
      <c r="F644" s="174" t="s">
        <v>3556</v>
      </c>
      <c r="G644" s="74" t="s">
        <v>2364</v>
      </c>
      <c r="H644" s="147" t="s">
        <v>2443</v>
      </c>
      <c r="I644" s="147" t="s">
        <v>3152</v>
      </c>
      <c r="J644" s="69" t="n">
        <v>977064</v>
      </c>
      <c r="K644" s="69" t="n">
        <v>977064</v>
      </c>
      <c r="L644" s="70" t="n">
        <v>0</v>
      </c>
      <c r="M644" s="69" t="n">
        <v>561497.09</v>
      </c>
      <c r="N644" s="69"/>
      <c r="O644" s="173" t="str">
        <f aca="false">CONCATENATE(E644,F644)</f>
        <v>250038101</v>
      </c>
      <c r="P644" s="164" t="n">
        <f aca="false">J644</f>
        <v>977064</v>
      </c>
      <c r="Q644" s="164" t="n">
        <f aca="false">M644</f>
        <v>561497.09</v>
      </c>
    </row>
    <row r="645" customFormat="false" ht="15" hidden="false" customHeight="false" outlineLevel="0" collapsed="false">
      <c r="A645" s="74" t="s">
        <v>51</v>
      </c>
      <c r="B645" s="74" t="str">
        <f aca="false">VLOOKUP(A645,PROGRAMAS!A:I,5,0)</f>
        <v>TEMÁTICO</v>
      </c>
      <c r="C645" s="62" t="s">
        <v>2886</v>
      </c>
      <c r="D645" s="74" t="s">
        <v>2368</v>
      </c>
      <c r="E645" s="74" t="s">
        <v>2370</v>
      </c>
      <c r="F645" s="174" t="s">
        <v>3556</v>
      </c>
      <c r="G645" s="74" t="s">
        <v>2364</v>
      </c>
      <c r="H645" s="147" t="s">
        <v>2365</v>
      </c>
      <c r="I645" s="147" t="s">
        <v>3276</v>
      </c>
      <c r="J645" s="69" t="n">
        <v>2150000</v>
      </c>
      <c r="K645" s="69" t="n">
        <v>2443000</v>
      </c>
      <c r="L645" s="70" t="n">
        <v>0.136279069767442</v>
      </c>
      <c r="M645" s="69" t="n">
        <v>224188.83</v>
      </c>
      <c r="N645" s="69"/>
      <c r="O645" s="173" t="str">
        <f aca="false">CONCATENATE(E645,F645)</f>
        <v>136738101</v>
      </c>
      <c r="P645" s="164" t="n">
        <f aca="false">J645</f>
        <v>2150000</v>
      </c>
      <c r="Q645" s="164" t="n">
        <f aca="false">M645</f>
        <v>224188.83</v>
      </c>
    </row>
    <row r="646" customFormat="false" ht="15" hidden="false" customHeight="false" outlineLevel="0" collapsed="false">
      <c r="A646" s="74" t="s">
        <v>51</v>
      </c>
      <c r="B646" s="74" t="str">
        <f aca="false">VLOOKUP(A646,PROGRAMAS!A:I,5,0)</f>
        <v>TEMÁTICO</v>
      </c>
      <c r="C646" s="62" t="s">
        <v>2886</v>
      </c>
      <c r="D646" s="74" t="s">
        <v>2363</v>
      </c>
      <c r="E646" s="74" t="s">
        <v>2367</v>
      </c>
      <c r="F646" s="174" t="s">
        <v>3556</v>
      </c>
      <c r="G646" s="74" t="s">
        <v>2364</v>
      </c>
      <c r="H646" s="147" t="s">
        <v>2365</v>
      </c>
      <c r="I646" s="147" t="s">
        <v>3276</v>
      </c>
      <c r="J646" s="69" t="n">
        <v>94855</v>
      </c>
      <c r="K646" s="69" t="n">
        <v>84855</v>
      </c>
      <c r="L646" s="70" t="n">
        <v>-0.105424068314796</v>
      </c>
      <c r="M646" s="69" t="n">
        <v>0</v>
      </c>
      <c r="N646" s="69"/>
      <c r="O646" s="173" t="str">
        <f aca="false">CONCATENATE(E646,F646)</f>
        <v>227338101</v>
      </c>
      <c r="P646" s="164" t="n">
        <f aca="false">J646</f>
        <v>94855</v>
      </c>
      <c r="Q646" s="164" t="n">
        <f aca="false">M646</f>
        <v>0</v>
      </c>
    </row>
    <row r="647" customFormat="false" ht="15" hidden="false" customHeight="false" outlineLevel="0" collapsed="false">
      <c r="A647" s="74" t="s">
        <v>58</v>
      </c>
      <c r="B647" s="74" t="str">
        <f aca="false">VLOOKUP(A647,PROGRAMAS!A:I,5,0)</f>
        <v>TEMÁTICO</v>
      </c>
      <c r="C647" s="62" t="s">
        <v>2899</v>
      </c>
      <c r="D647" s="74" t="s">
        <v>4294</v>
      </c>
      <c r="E647" s="74" t="s">
        <v>4295</v>
      </c>
      <c r="F647" s="174" t="s">
        <v>3556</v>
      </c>
      <c r="G647" s="74" t="s">
        <v>2364</v>
      </c>
      <c r="H647" s="147" t="s">
        <v>2378</v>
      </c>
      <c r="I647" s="147" t="s">
        <v>3404</v>
      </c>
      <c r="J647" s="69" t="n">
        <v>690669</v>
      </c>
      <c r="K647" s="69" t="n">
        <v>690669</v>
      </c>
      <c r="L647" s="70" t="n">
        <v>0</v>
      </c>
      <c r="M647" s="69" t="n">
        <v>25910</v>
      </c>
      <c r="N647" s="69"/>
      <c r="O647" s="173" t="str">
        <f aca="false">CONCATENATE(E647,F647)</f>
        <v>135838101</v>
      </c>
      <c r="P647" s="164" t="n">
        <f aca="false">J647</f>
        <v>690669</v>
      </c>
      <c r="Q647" s="164" t="n">
        <f aca="false">M647</f>
        <v>25910</v>
      </c>
    </row>
    <row r="648" customFormat="false" ht="15" hidden="false" customHeight="false" outlineLevel="0" collapsed="false">
      <c r="A648" s="74" t="s">
        <v>58</v>
      </c>
      <c r="B648" s="74" t="str">
        <f aca="false">VLOOKUP(A648,PROGRAMAS!A:I,5,0)</f>
        <v>TEMÁTICO</v>
      </c>
      <c r="C648" s="62" t="s">
        <v>2899</v>
      </c>
      <c r="D648" s="74" t="s">
        <v>2448</v>
      </c>
      <c r="E648" s="74" t="s">
        <v>2452</v>
      </c>
      <c r="F648" s="174" t="s">
        <v>3561</v>
      </c>
      <c r="G648" s="74" t="s">
        <v>2449</v>
      </c>
      <c r="H648" s="147" t="s">
        <v>2450</v>
      </c>
      <c r="I648" s="147" t="s">
        <v>3422</v>
      </c>
      <c r="J648" s="69" t="n">
        <v>622921</v>
      </c>
      <c r="K648" s="69" t="n">
        <v>573921</v>
      </c>
      <c r="L648" s="70" t="n">
        <v>-0.0786616601463107</v>
      </c>
      <c r="M648" s="69" t="n">
        <v>0</v>
      </c>
      <c r="N648" s="69"/>
      <c r="O648" s="173" t="str">
        <f aca="false">CONCATENATE(E648,F648)</f>
        <v>137438102</v>
      </c>
      <c r="P648" s="164" t="n">
        <f aca="false">J648</f>
        <v>622921</v>
      </c>
      <c r="Q648" s="164" t="n">
        <f aca="false">M648</f>
        <v>0</v>
      </c>
    </row>
    <row r="649" customFormat="false" ht="15" hidden="false" customHeight="false" outlineLevel="0" collapsed="false">
      <c r="A649" s="74" t="s">
        <v>98</v>
      </c>
      <c r="B649" s="74" t="str">
        <f aca="false">VLOOKUP(A649,PROGRAMAS!A:I,5,0)</f>
        <v>GESTÃO</v>
      </c>
      <c r="C649" s="62" t="s">
        <v>3001</v>
      </c>
      <c r="D649" s="74" t="s">
        <v>3001</v>
      </c>
      <c r="E649" s="74" t="s">
        <v>4296</v>
      </c>
      <c r="F649" s="174" t="s">
        <v>3562</v>
      </c>
      <c r="G649" s="74" t="s">
        <v>3563</v>
      </c>
      <c r="H649" s="147" t="s">
        <v>3001</v>
      </c>
      <c r="I649" s="147" t="s">
        <v>3195</v>
      </c>
      <c r="J649" s="69" t="n">
        <v>10603025</v>
      </c>
      <c r="K649" s="69" t="n">
        <v>1510935</v>
      </c>
      <c r="L649" s="70" t="n">
        <v>-0.857499628643713</v>
      </c>
      <c r="M649" s="69" t="n">
        <v>0</v>
      </c>
      <c r="N649" s="69"/>
      <c r="O649" s="173" t="str">
        <f aca="false">CONCATENATE(E649,F649)</f>
        <v>999939000</v>
      </c>
      <c r="P649" s="164" t="n">
        <f aca="false">J649</f>
        <v>10603025</v>
      </c>
      <c r="Q649" s="164" t="n">
        <f aca="false">M649</f>
        <v>0</v>
      </c>
    </row>
    <row r="650" customFormat="false" ht="15" hidden="false" customHeight="false" outlineLevel="0" collapsed="false">
      <c r="A650" s="74" t="s">
        <v>94</v>
      </c>
      <c r="B650" s="74" t="str">
        <f aca="false">VLOOKUP(A650,PROGRAMAS!A:I,5,0)</f>
        <v>GESTÃO</v>
      </c>
      <c r="C650" s="62" t="s">
        <v>2997</v>
      </c>
      <c r="D650" s="74" t="s">
        <v>255</v>
      </c>
      <c r="E650" s="74" t="s">
        <v>260</v>
      </c>
      <c r="F650" s="174" t="s">
        <v>3564</v>
      </c>
      <c r="G650" s="74" t="s">
        <v>2460</v>
      </c>
      <c r="H650" s="147" t="s">
        <v>2474</v>
      </c>
      <c r="I650" s="147" t="s">
        <v>3154</v>
      </c>
      <c r="J650" s="69" t="n">
        <v>6883807</v>
      </c>
      <c r="K650" s="69" t="n">
        <v>6115807</v>
      </c>
      <c r="L650" s="70" t="n">
        <v>-0.111566172613497</v>
      </c>
      <c r="M650" s="69" t="n">
        <v>1776151.79</v>
      </c>
      <c r="N650" s="69"/>
      <c r="O650" s="173" t="str">
        <f aca="false">CONCATENATE(E650,F650)</f>
        <v>200044101</v>
      </c>
      <c r="P650" s="164" t="n">
        <f aca="false">J650</f>
        <v>6883807</v>
      </c>
      <c r="Q650" s="164" t="n">
        <f aca="false">M650</f>
        <v>1776151.79</v>
      </c>
    </row>
    <row r="651" customFormat="false" ht="15" hidden="false" customHeight="false" outlineLevel="0" collapsed="false">
      <c r="A651" s="74" t="s">
        <v>94</v>
      </c>
      <c r="B651" s="74" t="str">
        <f aca="false">VLOOKUP(A651,PROGRAMAS!A:I,5,0)</f>
        <v>GESTÃO</v>
      </c>
      <c r="C651" s="62" t="s">
        <v>2997</v>
      </c>
      <c r="D651" s="74" t="s">
        <v>160</v>
      </c>
      <c r="E651" s="74" t="s">
        <v>3818</v>
      </c>
      <c r="F651" s="174" t="s">
        <v>3564</v>
      </c>
      <c r="G651" s="74" t="s">
        <v>2460</v>
      </c>
      <c r="H651" s="147" t="s">
        <v>2474</v>
      </c>
      <c r="I651" s="147" t="s">
        <v>3154</v>
      </c>
      <c r="J651" s="69" t="n">
        <v>23886759</v>
      </c>
      <c r="K651" s="69" t="n">
        <v>23886759</v>
      </c>
      <c r="L651" s="70" t="n">
        <v>0</v>
      </c>
      <c r="M651" s="69" t="n">
        <v>16526934.12</v>
      </c>
      <c r="N651" s="69"/>
      <c r="O651" s="173" t="str">
        <f aca="false">CONCATENATE(E651,F651)</f>
        <v>250044101</v>
      </c>
      <c r="P651" s="164" t="n">
        <f aca="false">J651</f>
        <v>23886759</v>
      </c>
      <c r="Q651" s="164" t="n">
        <f aca="false">M651</f>
        <v>16526934.12</v>
      </c>
    </row>
    <row r="652" customFormat="false" ht="15" hidden="false" customHeight="false" outlineLevel="0" collapsed="false">
      <c r="A652" s="74" t="s">
        <v>51</v>
      </c>
      <c r="B652" s="74" t="str">
        <f aca="false">VLOOKUP(A652,PROGRAMAS!A:I,5,0)</f>
        <v>TEMÁTICO</v>
      </c>
      <c r="C652" s="62" t="s">
        <v>2886</v>
      </c>
      <c r="D652" s="74" t="s">
        <v>2467</v>
      </c>
      <c r="E652" s="74" t="s">
        <v>2469</v>
      </c>
      <c r="F652" s="174" t="s">
        <v>3564</v>
      </c>
      <c r="G652" s="74" t="s">
        <v>2460</v>
      </c>
      <c r="H652" s="147" t="s">
        <v>2461</v>
      </c>
      <c r="I652" s="147" t="s">
        <v>3280</v>
      </c>
      <c r="J652" s="69" t="n">
        <v>245000</v>
      </c>
      <c r="K652" s="69" t="n">
        <v>245000</v>
      </c>
      <c r="L652" s="70" t="n">
        <v>0</v>
      </c>
      <c r="M652" s="69" t="n">
        <v>81677.5</v>
      </c>
      <c r="N652" s="69"/>
      <c r="O652" s="173" t="str">
        <f aca="false">CONCATENATE(E652,F652)</f>
        <v>234644101</v>
      </c>
      <c r="P652" s="164" t="n">
        <f aca="false">J652</f>
        <v>245000</v>
      </c>
      <c r="Q652" s="164" t="n">
        <f aca="false">M652</f>
        <v>81677.5</v>
      </c>
    </row>
    <row r="653" customFormat="false" ht="15" hidden="false" customHeight="false" outlineLevel="0" collapsed="false">
      <c r="A653" s="74" t="s">
        <v>51</v>
      </c>
      <c r="B653" s="74" t="str">
        <f aca="false">VLOOKUP(A653,PROGRAMAS!A:I,5,0)</f>
        <v>TEMÁTICO</v>
      </c>
      <c r="C653" s="62" t="s">
        <v>2886</v>
      </c>
      <c r="D653" s="74" t="s">
        <v>2459</v>
      </c>
      <c r="E653" s="74" t="s">
        <v>2463</v>
      </c>
      <c r="F653" s="174" t="s">
        <v>3564</v>
      </c>
      <c r="G653" s="74" t="s">
        <v>2460</v>
      </c>
      <c r="H653" s="147" t="s">
        <v>2461</v>
      </c>
      <c r="I653" s="147" t="s">
        <v>3280</v>
      </c>
      <c r="J653" s="69" t="n">
        <v>4367227</v>
      </c>
      <c r="K653" s="69" t="n">
        <v>2997227</v>
      </c>
      <c r="L653" s="70" t="n">
        <v>-0.313700203813541</v>
      </c>
      <c r="M653" s="69" t="n">
        <v>2800</v>
      </c>
      <c r="N653" s="69"/>
      <c r="O653" s="173" t="str">
        <f aca="false">CONCATENATE(E653,F653)</f>
        <v>234744101</v>
      </c>
      <c r="P653" s="164" t="n">
        <f aca="false">J653</f>
        <v>4367227</v>
      </c>
      <c r="Q653" s="164" t="n">
        <f aca="false">M653</f>
        <v>2800</v>
      </c>
    </row>
    <row r="654" customFormat="false" ht="15" hidden="false" customHeight="false" outlineLevel="0" collapsed="false">
      <c r="A654" s="74" t="s">
        <v>51</v>
      </c>
      <c r="B654" s="74" t="str">
        <f aca="false">VLOOKUP(A654,PROGRAMAS!A:I,5,0)</f>
        <v>TEMÁTICO</v>
      </c>
      <c r="C654" s="62" t="s">
        <v>2886</v>
      </c>
      <c r="D654" s="74" t="s">
        <v>2470</v>
      </c>
      <c r="E654" s="74" t="s">
        <v>2472</v>
      </c>
      <c r="F654" s="174" t="s">
        <v>3564</v>
      </c>
      <c r="G654" s="74" t="s">
        <v>2460</v>
      </c>
      <c r="H654" s="147" t="s">
        <v>2461</v>
      </c>
      <c r="I654" s="147" t="s">
        <v>3280</v>
      </c>
      <c r="J654" s="69" t="n">
        <v>600000</v>
      </c>
      <c r="K654" s="69" t="n">
        <v>600000</v>
      </c>
      <c r="L654" s="70" t="n">
        <v>0</v>
      </c>
      <c r="M654" s="69" t="n">
        <v>159645</v>
      </c>
      <c r="N654" s="69"/>
      <c r="O654" s="173" t="str">
        <f aca="false">CONCATENATE(E654,F654)</f>
        <v>234844101</v>
      </c>
      <c r="P654" s="164" t="n">
        <f aca="false">J654</f>
        <v>600000</v>
      </c>
      <c r="Q654" s="164" t="n">
        <f aca="false">M654</f>
        <v>159645</v>
      </c>
    </row>
    <row r="655" customFormat="false" ht="15" hidden="false" customHeight="false" outlineLevel="0" collapsed="false">
      <c r="A655" s="74" t="s">
        <v>94</v>
      </c>
      <c r="B655" s="74" t="str">
        <f aca="false">VLOOKUP(A655,PROGRAMAS!A:I,5,0)</f>
        <v>GESTÃO</v>
      </c>
      <c r="C655" s="62" t="s">
        <v>2997</v>
      </c>
      <c r="D655" s="74" t="s">
        <v>255</v>
      </c>
      <c r="E655" s="74" t="s">
        <v>260</v>
      </c>
      <c r="F655" s="174" t="s">
        <v>3565</v>
      </c>
      <c r="G655" s="74" t="s">
        <v>2477</v>
      </c>
      <c r="H655" s="147" t="s">
        <v>2513</v>
      </c>
      <c r="I655" s="147" t="s">
        <v>3156</v>
      </c>
      <c r="J655" s="69" t="n">
        <v>3383693</v>
      </c>
      <c r="K655" s="69" t="n">
        <v>4313693</v>
      </c>
      <c r="L655" s="70" t="n">
        <v>0.274847629498303</v>
      </c>
      <c r="M655" s="69" t="n">
        <v>1634717.56</v>
      </c>
      <c r="N655" s="69"/>
      <c r="O655" s="173" t="str">
        <f aca="false">CONCATENATE(E655,F655)</f>
        <v>200045101</v>
      </c>
      <c r="P655" s="164" t="n">
        <f aca="false">J655</f>
        <v>3383693</v>
      </c>
      <c r="Q655" s="164" t="n">
        <f aca="false">M655</f>
        <v>1634717.56</v>
      </c>
    </row>
    <row r="656" customFormat="false" ht="15" hidden="false" customHeight="false" outlineLevel="0" collapsed="false">
      <c r="A656" s="74" t="s">
        <v>94</v>
      </c>
      <c r="B656" s="74" t="str">
        <f aca="false">VLOOKUP(A656,PROGRAMAS!A:I,5,0)</f>
        <v>GESTÃO</v>
      </c>
      <c r="C656" s="62" t="s">
        <v>2997</v>
      </c>
      <c r="D656" s="74" t="s">
        <v>160</v>
      </c>
      <c r="E656" s="74" t="s">
        <v>3818</v>
      </c>
      <c r="F656" s="174" t="s">
        <v>3565</v>
      </c>
      <c r="G656" s="74" t="s">
        <v>2477</v>
      </c>
      <c r="H656" s="147" t="s">
        <v>2513</v>
      </c>
      <c r="I656" s="147" t="s">
        <v>3156</v>
      </c>
      <c r="J656" s="69" t="n">
        <v>2035723</v>
      </c>
      <c r="K656" s="69" t="n">
        <v>2035723</v>
      </c>
      <c r="L656" s="70" t="n">
        <v>0</v>
      </c>
      <c r="M656" s="69" t="n">
        <v>722099.25</v>
      </c>
      <c r="N656" s="69"/>
      <c r="O656" s="173" t="str">
        <f aca="false">CONCATENATE(E656,F656)</f>
        <v>250045101</v>
      </c>
      <c r="P656" s="164" t="n">
        <f aca="false">J656</f>
        <v>2035723</v>
      </c>
      <c r="Q656" s="164" t="n">
        <f aca="false">M656</f>
        <v>722099.25</v>
      </c>
    </row>
    <row r="657" customFormat="false" ht="15" hidden="false" customHeight="false" outlineLevel="0" collapsed="false">
      <c r="A657" s="74" t="s">
        <v>71</v>
      </c>
      <c r="B657" s="74" t="str">
        <f aca="false">VLOOKUP(A657,PROGRAMAS!A:I,5,0)</f>
        <v>TEMÁTICO</v>
      </c>
      <c r="C657" s="62" t="s">
        <v>2944</v>
      </c>
      <c r="D657" s="74" t="s">
        <v>4297</v>
      </c>
      <c r="E657" s="74" t="s">
        <v>4298</v>
      </c>
      <c r="F657" s="174" t="s">
        <v>3565</v>
      </c>
      <c r="G657" s="74" t="s">
        <v>2477</v>
      </c>
      <c r="H657" s="147" t="s">
        <v>3566</v>
      </c>
      <c r="I657" s="147" t="s">
        <v>3505</v>
      </c>
      <c r="J657" s="69" t="n">
        <v>5000</v>
      </c>
      <c r="K657" s="69" t="n">
        <v>3000</v>
      </c>
      <c r="L657" s="70" t="n">
        <v>-0.4</v>
      </c>
      <c r="M657" s="69" t="n">
        <v>0</v>
      </c>
      <c r="N657" s="69"/>
      <c r="O657" s="173" t="str">
        <f aca="false">CONCATENATE(E657,F657)</f>
        <v>102445101</v>
      </c>
      <c r="P657" s="164" t="n">
        <f aca="false">J657</f>
        <v>5000</v>
      </c>
      <c r="Q657" s="164" t="n">
        <f aca="false">M657</f>
        <v>0</v>
      </c>
    </row>
    <row r="658" customFormat="false" ht="15" hidden="false" customHeight="false" outlineLevel="0" collapsed="false">
      <c r="A658" s="74" t="s">
        <v>72</v>
      </c>
      <c r="B658" s="74" t="str">
        <f aca="false">VLOOKUP(A658,PROGRAMAS!A:I,5,0)</f>
        <v>TEMÁTICO</v>
      </c>
      <c r="C658" s="62" t="s">
        <v>2947</v>
      </c>
      <c r="D658" s="74" t="s">
        <v>2476</v>
      </c>
      <c r="E658" s="74" t="s">
        <v>2480</v>
      </c>
      <c r="F658" s="174" t="s">
        <v>3565</v>
      </c>
      <c r="G658" s="74" t="s">
        <v>2477</v>
      </c>
      <c r="H658" s="147" t="s">
        <v>2478</v>
      </c>
      <c r="I658" s="147" t="s">
        <v>3524</v>
      </c>
      <c r="J658" s="69" t="n">
        <v>1407564</v>
      </c>
      <c r="K658" s="69" t="n">
        <v>2306564</v>
      </c>
      <c r="L658" s="70" t="n">
        <v>0.638692094995325</v>
      </c>
      <c r="M658" s="69" t="n">
        <v>1188802.63</v>
      </c>
      <c r="N658" s="69"/>
      <c r="O658" s="173" t="str">
        <f aca="false">CONCATENATE(E658,F658)</f>
        <v>102545101</v>
      </c>
      <c r="P658" s="164" t="n">
        <f aca="false">J658</f>
        <v>1407564</v>
      </c>
      <c r="Q658" s="164" t="n">
        <f aca="false">M658</f>
        <v>1188802.63</v>
      </c>
    </row>
    <row r="659" customFormat="false" ht="15" hidden="false" customHeight="false" outlineLevel="0" collapsed="false">
      <c r="A659" s="74" t="s">
        <v>72</v>
      </c>
      <c r="B659" s="74" t="str">
        <f aca="false">VLOOKUP(A659,PROGRAMAS!A:I,5,0)</f>
        <v>TEMÁTICO</v>
      </c>
      <c r="C659" s="62" t="s">
        <v>2947</v>
      </c>
      <c r="D659" s="74" t="s">
        <v>2481</v>
      </c>
      <c r="E659" s="74" t="s">
        <v>2483</v>
      </c>
      <c r="F659" s="174" t="s">
        <v>3565</v>
      </c>
      <c r="G659" s="74" t="s">
        <v>2477</v>
      </c>
      <c r="H659" s="147" t="s">
        <v>2478</v>
      </c>
      <c r="I659" s="147" t="s">
        <v>3524</v>
      </c>
      <c r="J659" s="69" t="n">
        <v>1149882</v>
      </c>
      <c r="K659" s="69" t="n">
        <v>535882</v>
      </c>
      <c r="L659" s="70" t="n">
        <v>-0.533967833221148</v>
      </c>
      <c r="M659" s="69" t="n">
        <v>276638.01</v>
      </c>
      <c r="N659" s="69"/>
      <c r="O659" s="173" t="str">
        <f aca="false">CONCATENATE(E659,F659)</f>
        <v>105145101</v>
      </c>
      <c r="P659" s="164" t="n">
        <f aca="false">J659</f>
        <v>1149882</v>
      </c>
      <c r="Q659" s="164" t="n">
        <f aca="false">M659</f>
        <v>276638.01</v>
      </c>
    </row>
    <row r="660" customFormat="false" ht="15" hidden="false" customHeight="false" outlineLevel="0" collapsed="false">
      <c r="A660" s="74" t="s">
        <v>72</v>
      </c>
      <c r="B660" s="74" t="str">
        <f aca="false">VLOOKUP(A660,PROGRAMAS!A:I,5,0)</f>
        <v>TEMÁTICO</v>
      </c>
      <c r="C660" s="62" t="s">
        <v>2947</v>
      </c>
      <c r="D660" s="74" t="s">
        <v>2488</v>
      </c>
      <c r="E660" s="74" t="s">
        <v>2490</v>
      </c>
      <c r="F660" s="174" t="s">
        <v>3565</v>
      </c>
      <c r="G660" s="74" t="s">
        <v>2477</v>
      </c>
      <c r="H660" s="147" t="s">
        <v>2485</v>
      </c>
      <c r="I660" s="147" t="s">
        <v>3522</v>
      </c>
      <c r="J660" s="69" t="n">
        <v>162000</v>
      </c>
      <c r="K660" s="69" t="n">
        <v>128000</v>
      </c>
      <c r="L660" s="70" t="n">
        <v>-0.209876543209876</v>
      </c>
      <c r="M660" s="69" t="n">
        <v>0</v>
      </c>
      <c r="N660" s="69"/>
      <c r="O660" s="173" t="str">
        <f aca="false">CONCATENATE(E660,F660)</f>
        <v>105545101</v>
      </c>
      <c r="P660" s="164" t="n">
        <f aca="false">J660</f>
        <v>162000</v>
      </c>
      <c r="Q660" s="164" t="n">
        <f aca="false">M660</f>
        <v>0</v>
      </c>
    </row>
    <row r="661" customFormat="false" ht="15" hidden="false" customHeight="false" outlineLevel="0" collapsed="false">
      <c r="A661" s="74" t="s">
        <v>72</v>
      </c>
      <c r="B661" s="74" t="str">
        <f aca="false">VLOOKUP(A661,PROGRAMAS!A:I,5,0)</f>
        <v>TEMÁTICO</v>
      </c>
      <c r="C661" s="62" t="s">
        <v>2947</v>
      </c>
      <c r="D661" s="74" t="s">
        <v>2491</v>
      </c>
      <c r="E661" s="74" t="s">
        <v>2494</v>
      </c>
      <c r="F661" s="174" t="s">
        <v>3565</v>
      </c>
      <c r="G661" s="74" t="s">
        <v>2477</v>
      </c>
      <c r="H661" s="147" t="s">
        <v>2492</v>
      </c>
      <c r="I661" s="147" t="s">
        <v>3523</v>
      </c>
      <c r="J661" s="69" t="n">
        <v>65000</v>
      </c>
      <c r="K661" s="69" t="n">
        <v>60000</v>
      </c>
      <c r="L661" s="70" t="n">
        <v>-0.0769230769230769</v>
      </c>
      <c r="M661" s="69" t="n">
        <v>0</v>
      </c>
      <c r="N661" s="69"/>
      <c r="O661" s="173" t="str">
        <f aca="false">CONCATENATE(E661,F661)</f>
        <v>105645101</v>
      </c>
      <c r="P661" s="164" t="n">
        <f aca="false">J661</f>
        <v>65000</v>
      </c>
      <c r="Q661" s="164" t="n">
        <f aca="false">M661</f>
        <v>0</v>
      </c>
    </row>
    <row r="662" customFormat="false" ht="15" hidden="false" customHeight="false" outlineLevel="0" collapsed="false">
      <c r="A662" s="74" t="s">
        <v>72</v>
      </c>
      <c r="B662" s="74" t="str">
        <f aca="false">VLOOKUP(A662,PROGRAMAS!A:I,5,0)</f>
        <v>TEMÁTICO</v>
      </c>
      <c r="C662" s="62" t="s">
        <v>2947</v>
      </c>
      <c r="D662" s="74" t="s">
        <v>4299</v>
      </c>
      <c r="E662" s="74" t="s">
        <v>4300</v>
      </c>
      <c r="F662" s="174" t="s">
        <v>3565</v>
      </c>
      <c r="G662" s="74" t="s">
        <v>2477</v>
      </c>
      <c r="H662" s="147" t="s">
        <v>2485</v>
      </c>
      <c r="I662" s="147" t="s">
        <v>3522</v>
      </c>
      <c r="J662" s="69" t="n">
        <v>33000</v>
      </c>
      <c r="K662" s="69" t="n">
        <v>23000</v>
      </c>
      <c r="L662" s="70" t="n">
        <v>-0.303030303030303</v>
      </c>
      <c r="M662" s="69" t="n">
        <v>0</v>
      </c>
      <c r="N662" s="69"/>
      <c r="O662" s="173" t="str">
        <f aca="false">CONCATENATE(E662,F662)</f>
        <v>113245101</v>
      </c>
      <c r="P662" s="164" t="n">
        <f aca="false">J662</f>
        <v>33000</v>
      </c>
      <c r="Q662" s="164" t="n">
        <f aca="false">M662</f>
        <v>0</v>
      </c>
    </row>
    <row r="663" customFormat="false" ht="15" hidden="false" customHeight="false" outlineLevel="0" collapsed="false">
      <c r="A663" s="74" t="s">
        <v>72</v>
      </c>
      <c r="B663" s="74" t="str">
        <f aca="false">VLOOKUP(A663,PROGRAMAS!A:I,5,0)</f>
        <v>TEMÁTICO</v>
      </c>
      <c r="C663" s="62" t="s">
        <v>2947</v>
      </c>
      <c r="D663" s="74" t="s">
        <v>2484</v>
      </c>
      <c r="E663" s="74" t="s">
        <v>2487</v>
      </c>
      <c r="F663" s="174" t="s">
        <v>3565</v>
      </c>
      <c r="G663" s="74" t="s">
        <v>2477</v>
      </c>
      <c r="H663" s="147" t="s">
        <v>2485</v>
      </c>
      <c r="I663" s="147" t="s">
        <v>3522</v>
      </c>
      <c r="J663" s="69" t="n">
        <v>52200</v>
      </c>
      <c r="K663" s="69" t="n">
        <v>52200</v>
      </c>
      <c r="L663" s="70" t="n">
        <v>0</v>
      </c>
      <c r="M663" s="69" t="n">
        <v>0</v>
      </c>
      <c r="N663" s="69"/>
      <c r="O663" s="173" t="str">
        <f aca="false">CONCATENATE(E663,F663)</f>
        <v>106245101</v>
      </c>
      <c r="P663" s="164" t="n">
        <f aca="false">J663</f>
        <v>52200</v>
      </c>
      <c r="Q663" s="164" t="n">
        <f aca="false">M663</f>
        <v>0</v>
      </c>
    </row>
    <row r="664" customFormat="false" ht="15" hidden="false" customHeight="false" outlineLevel="0" collapsed="false">
      <c r="A664" s="74" t="s">
        <v>74</v>
      </c>
      <c r="B664" s="74" t="str">
        <f aca="false">VLOOKUP(A664,PROGRAMAS!A:I,5,0)</f>
        <v>TEMÁTICO</v>
      </c>
      <c r="C664" s="62" t="s">
        <v>2953</v>
      </c>
      <c r="D664" s="74" t="s">
        <v>2496</v>
      </c>
      <c r="E664" s="74" t="s">
        <v>2499</v>
      </c>
      <c r="F664" s="174" t="s">
        <v>3565</v>
      </c>
      <c r="G664" s="74" t="s">
        <v>2477</v>
      </c>
      <c r="H664" s="147" t="s">
        <v>2497</v>
      </c>
      <c r="I664" s="147" t="s">
        <v>3557</v>
      </c>
      <c r="J664" s="69" t="n">
        <v>2909719</v>
      </c>
      <c r="K664" s="69" t="n">
        <v>2264277</v>
      </c>
      <c r="L664" s="70" t="n">
        <v>-0.221822794572259</v>
      </c>
      <c r="M664" s="69" t="n">
        <v>477478.5</v>
      </c>
      <c r="N664" s="69"/>
      <c r="O664" s="173" t="str">
        <f aca="false">CONCATENATE(E664,F664)</f>
        <v>105345101</v>
      </c>
      <c r="P664" s="164" t="n">
        <f aca="false">J664</f>
        <v>2909719</v>
      </c>
      <c r="Q664" s="164" t="n">
        <f aca="false">M664</f>
        <v>477478.5</v>
      </c>
    </row>
    <row r="665" customFormat="false" ht="15" hidden="false" customHeight="false" outlineLevel="0" collapsed="false">
      <c r="A665" s="74" t="s">
        <v>74</v>
      </c>
      <c r="B665" s="74" t="str">
        <f aca="false">VLOOKUP(A665,PROGRAMAS!A:I,5,0)</f>
        <v>TEMÁTICO</v>
      </c>
      <c r="C665" s="62" t="s">
        <v>2953</v>
      </c>
      <c r="D665" s="74" t="s">
        <v>4301</v>
      </c>
      <c r="E665" s="74" t="s">
        <v>4302</v>
      </c>
      <c r="F665" s="174" t="s">
        <v>3565</v>
      </c>
      <c r="G665" s="74" t="s">
        <v>2477</v>
      </c>
      <c r="H665" s="147" t="s">
        <v>2497</v>
      </c>
      <c r="I665" s="147" t="s">
        <v>3557</v>
      </c>
      <c r="J665" s="69" t="n">
        <v>18073710</v>
      </c>
      <c r="K665" s="69" t="n">
        <v>11735972</v>
      </c>
      <c r="L665" s="70" t="n">
        <v>-0.35066060039693</v>
      </c>
      <c r="M665" s="69" t="n">
        <v>2562450.92</v>
      </c>
      <c r="N665" s="69"/>
      <c r="O665" s="173" t="str">
        <f aca="false">CONCATENATE(E665,F665)</f>
        <v>105445101</v>
      </c>
      <c r="P665" s="164" t="n">
        <f aca="false">J665</f>
        <v>18073710</v>
      </c>
      <c r="Q665" s="164" t="n">
        <f aca="false">M665</f>
        <v>2562450.92</v>
      </c>
    </row>
    <row r="666" customFormat="false" ht="15" hidden="false" customHeight="false" outlineLevel="0" collapsed="false">
      <c r="A666" s="74" t="s">
        <v>74</v>
      </c>
      <c r="B666" s="74" t="str">
        <f aca="false">VLOOKUP(A666,PROGRAMAS!A:I,5,0)</f>
        <v>TEMÁTICO</v>
      </c>
      <c r="C666" s="62" t="s">
        <v>2953</v>
      </c>
      <c r="D666" s="74" t="s">
        <v>2504</v>
      </c>
      <c r="E666" s="74" t="s">
        <v>2506</v>
      </c>
      <c r="F666" s="174" t="s">
        <v>3565</v>
      </c>
      <c r="G666" s="74" t="s">
        <v>2477</v>
      </c>
      <c r="H666" s="147" t="s">
        <v>2501</v>
      </c>
      <c r="I666" s="147" t="s">
        <v>3559</v>
      </c>
      <c r="J666" s="69" t="n">
        <v>9012473</v>
      </c>
      <c r="K666" s="69" t="n">
        <v>13247656</v>
      </c>
      <c r="L666" s="70" t="n">
        <v>0.469924625571694</v>
      </c>
      <c r="M666" s="69" t="n">
        <v>10869266.45</v>
      </c>
      <c r="N666" s="69"/>
      <c r="O666" s="173" t="str">
        <f aca="false">CONCATENATE(E666,F666)</f>
        <v>105945101</v>
      </c>
      <c r="P666" s="164" t="n">
        <f aca="false">J666</f>
        <v>9012473</v>
      </c>
      <c r="Q666" s="164" t="n">
        <f aca="false">M666</f>
        <v>10869266.45</v>
      </c>
    </row>
    <row r="667" customFormat="false" ht="15" hidden="false" customHeight="false" outlineLevel="0" collapsed="false">
      <c r="A667" s="74" t="s">
        <v>74</v>
      </c>
      <c r="B667" s="74" t="str">
        <f aca="false">VLOOKUP(A667,PROGRAMAS!A:I,5,0)</f>
        <v>TEMÁTICO</v>
      </c>
      <c r="C667" s="62" t="s">
        <v>2953</v>
      </c>
      <c r="D667" s="74" t="s">
        <v>4303</v>
      </c>
      <c r="E667" s="74" t="s">
        <v>4304</v>
      </c>
      <c r="F667" s="174" t="s">
        <v>3565</v>
      </c>
      <c r="G667" s="74" t="s">
        <v>2477</v>
      </c>
      <c r="H667" s="147" t="s">
        <v>2497</v>
      </c>
      <c r="I667" s="147" t="s">
        <v>3557</v>
      </c>
      <c r="J667" s="69" t="n">
        <v>5000</v>
      </c>
      <c r="K667" s="69" t="n">
        <v>2000</v>
      </c>
      <c r="L667" s="70" t="n">
        <v>-0.6</v>
      </c>
      <c r="M667" s="69" t="n">
        <v>0</v>
      </c>
      <c r="N667" s="69"/>
      <c r="O667" s="173" t="str">
        <f aca="false">CONCATENATE(E667,F667)</f>
        <v>115745101</v>
      </c>
      <c r="P667" s="164" t="n">
        <f aca="false">J667</f>
        <v>5000</v>
      </c>
      <c r="Q667" s="164" t="n">
        <f aca="false">M667</f>
        <v>0</v>
      </c>
    </row>
    <row r="668" customFormat="false" ht="15" hidden="false" customHeight="false" outlineLevel="0" collapsed="false">
      <c r="A668" s="74" t="s">
        <v>74</v>
      </c>
      <c r="B668" s="74" t="str">
        <f aca="false">VLOOKUP(A668,PROGRAMAS!A:I,5,0)</f>
        <v>TEMÁTICO</v>
      </c>
      <c r="C668" s="62" t="s">
        <v>2953</v>
      </c>
      <c r="D668" s="74" t="s">
        <v>2511</v>
      </c>
      <c r="E668" s="74" t="s">
        <v>4305</v>
      </c>
      <c r="F668" s="174" t="s">
        <v>3565</v>
      </c>
      <c r="G668" s="74" t="s">
        <v>2477</v>
      </c>
      <c r="H668" s="147" t="s">
        <v>2497</v>
      </c>
      <c r="I668" s="147" t="s">
        <v>3557</v>
      </c>
      <c r="J668" s="69" t="n">
        <v>35000</v>
      </c>
      <c r="K668" s="69" t="n">
        <v>35000</v>
      </c>
      <c r="L668" s="70" t="n">
        <v>0</v>
      </c>
      <c r="M668" s="69" t="n">
        <v>0</v>
      </c>
      <c r="N668" s="69"/>
      <c r="O668" s="173" t="str">
        <f aca="false">CONCATENATE(E668,F668)</f>
        <v>105845101</v>
      </c>
      <c r="P668" s="164" t="n">
        <f aca="false">J668</f>
        <v>35000</v>
      </c>
      <c r="Q668" s="164" t="n">
        <f aca="false">M668</f>
        <v>0</v>
      </c>
    </row>
    <row r="669" customFormat="false" ht="15" hidden="false" customHeight="false" outlineLevel="0" collapsed="false">
      <c r="A669" s="74" t="s">
        <v>74</v>
      </c>
      <c r="B669" s="74" t="str">
        <f aca="false">VLOOKUP(A669,PROGRAMAS!A:I,5,0)</f>
        <v>TEMÁTICO</v>
      </c>
      <c r="C669" s="62" t="s">
        <v>2953</v>
      </c>
      <c r="D669" s="74" t="s">
        <v>2500</v>
      </c>
      <c r="E669" s="74" t="s">
        <v>2503</v>
      </c>
      <c r="F669" s="174" t="s">
        <v>3565</v>
      </c>
      <c r="G669" s="74" t="s">
        <v>2477</v>
      </c>
      <c r="H669" s="147" t="s">
        <v>2501</v>
      </c>
      <c r="I669" s="147" t="s">
        <v>3559</v>
      </c>
      <c r="J669" s="69" t="n">
        <v>6120000</v>
      </c>
      <c r="K669" s="69" t="n">
        <v>4439000</v>
      </c>
      <c r="L669" s="70" t="n">
        <v>-0.274673202614379</v>
      </c>
      <c r="M669" s="69" t="n">
        <v>2066049.01</v>
      </c>
      <c r="N669" s="69"/>
      <c r="O669" s="173" t="str">
        <f aca="false">CONCATENATE(E669,F669)</f>
        <v>106045101</v>
      </c>
      <c r="P669" s="164" t="n">
        <f aca="false">J669</f>
        <v>6120000</v>
      </c>
      <c r="Q669" s="164" t="n">
        <f aca="false">M669</f>
        <v>2066049.01</v>
      </c>
    </row>
    <row r="670" customFormat="false" ht="15" hidden="false" customHeight="false" outlineLevel="0" collapsed="false">
      <c r="A670" s="74" t="s">
        <v>74</v>
      </c>
      <c r="B670" s="74" t="str">
        <f aca="false">VLOOKUP(A670,PROGRAMAS!A:I,5,0)</f>
        <v>TEMÁTICO</v>
      </c>
      <c r="C670" s="62" t="s">
        <v>2953</v>
      </c>
      <c r="D670" s="74" t="s">
        <v>4306</v>
      </c>
      <c r="E670" s="74" t="s">
        <v>4307</v>
      </c>
      <c r="F670" s="174" t="s">
        <v>3565</v>
      </c>
      <c r="G670" s="74" t="s">
        <v>2477</v>
      </c>
      <c r="H670" s="147" t="s">
        <v>2501</v>
      </c>
      <c r="I670" s="147" t="s">
        <v>3559</v>
      </c>
      <c r="J670" s="69" t="n">
        <v>6021188</v>
      </c>
      <c r="K670" s="69" t="n">
        <v>9118188</v>
      </c>
      <c r="L670" s="70" t="n">
        <v>0.514350324221732</v>
      </c>
      <c r="M670" s="69" t="n">
        <v>5203093.78</v>
      </c>
      <c r="N670" s="69"/>
      <c r="O670" s="173" t="str">
        <f aca="false">CONCATENATE(E670,F670)</f>
        <v>106145101</v>
      </c>
      <c r="P670" s="164" t="n">
        <f aca="false">J670</f>
        <v>6021188</v>
      </c>
      <c r="Q670" s="164" t="n">
        <f aca="false">M670</f>
        <v>5203093.78</v>
      </c>
    </row>
    <row r="671" customFormat="false" ht="15" hidden="false" customHeight="false" outlineLevel="0" collapsed="false">
      <c r="A671" s="74" t="s">
        <v>94</v>
      </c>
      <c r="B671" s="74" t="str">
        <f aca="false">VLOOKUP(A671,PROGRAMAS!A:I,5,0)</f>
        <v>GESTÃO</v>
      </c>
      <c r="C671" s="62" t="s">
        <v>2997</v>
      </c>
      <c r="D671" s="74" t="s">
        <v>255</v>
      </c>
      <c r="E671" s="74" t="s">
        <v>260</v>
      </c>
      <c r="F671" s="174" t="s">
        <v>3567</v>
      </c>
      <c r="G671" s="74" t="s">
        <v>2515</v>
      </c>
      <c r="H671" s="147" t="s">
        <v>2529</v>
      </c>
      <c r="I671" s="147" t="s">
        <v>3159</v>
      </c>
      <c r="J671" s="69" t="n">
        <v>66119300</v>
      </c>
      <c r="K671" s="69" t="n">
        <v>67669300</v>
      </c>
      <c r="L671" s="70" t="n">
        <v>0.0234424744363597</v>
      </c>
      <c r="M671" s="69" t="n">
        <v>28886398.64</v>
      </c>
      <c r="N671" s="69"/>
      <c r="O671" s="173" t="str">
        <f aca="false">CONCATENATE(E671,F671)</f>
        <v>200045201</v>
      </c>
      <c r="P671" s="164" t="n">
        <f aca="false">J671</f>
        <v>66119300</v>
      </c>
      <c r="Q671" s="164" t="n">
        <f aca="false">M671</f>
        <v>28886398.64</v>
      </c>
    </row>
    <row r="672" customFormat="false" ht="15" hidden="false" customHeight="false" outlineLevel="0" collapsed="false">
      <c r="A672" s="74" t="s">
        <v>94</v>
      </c>
      <c r="B672" s="74" t="str">
        <f aca="false">VLOOKUP(A672,PROGRAMAS!A:I,5,0)</f>
        <v>GESTÃO</v>
      </c>
      <c r="C672" s="62" t="s">
        <v>2997</v>
      </c>
      <c r="D672" s="74" t="s">
        <v>255</v>
      </c>
      <c r="E672" s="74" t="s">
        <v>260</v>
      </c>
      <c r="F672" s="174" t="s">
        <v>3567</v>
      </c>
      <c r="G672" s="74" t="s">
        <v>2515</v>
      </c>
      <c r="H672" s="147" t="s">
        <v>2529</v>
      </c>
      <c r="I672" s="147" t="s">
        <v>3159</v>
      </c>
      <c r="J672" s="69" t="n">
        <v>0</v>
      </c>
      <c r="K672" s="69" t="n">
        <v>50000</v>
      </c>
      <c r="L672" s="70" t="n">
        <v>0</v>
      </c>
      <c r="M672" s="69" t="n">
        <v>0</v>
      </c>
      <c r="N672" s="69"/>
      <c r="O672" s="173" t="str">
        <f aca="false">CONCATENATE(E672,F672)</f>
        <v>200045201</v>
      </c>
      <c r="P672" s="164" t="n">
        <f aca="false">J672</f>
        <v>0</v>
      </c>
      <c r="Q672" s="164" t="n">
        <f aca="false">M672</f>
        <v>0</v>
      </c>
    </row>
    <row r="673" customFormat="false" ht="15" hidden="false" customHeight="false" outlineLevel="0" collapsed="false">
      <c r="A673" s="74" t="s">
        <v>94</v>
      </c>
      <c r="B673" s="74" t="str">
        <f aca="false">VLOOKUP(A673,PROGRAMAS!A:I,5,0)</f>
        <v>GESTÃO</v>
      </c>
      <c r="C673" s="62" t="s">
        <v>2997</v>
      </c>
      <c r="D673" s="74" t="s">
        <v>160</v>
      </c>
      <c r="E673" s="74" t="s">
        <v>3818</v>
      </c>
      <c r="F673" s="174" t="s">
        <v>3567</v>
      </c>
      <c r="G673" s="74" t="s">
        <v>2515</v>
      </c>
      <c r="H673" s="147" t="s">
        <v>2529</v>
      </c>
      <c r="I673" s="147" t="s">
        <v>3159</v>
      </c>
      <c r="J673" s="69" t="n">
        <v>18927392</v>
      </c>
      <c r="K673" s="69" t="n">
        <v>18927392</v>
      </c>
      <c r="L673" s="70" t="n">
        <v>0</v>
      </c>
      <c r="M673" s="69" t="n">
        <v>10605698.54</v>
      </c>
      <c r="N673" s="69"/>
      <c r="O673" s="173" t="str">
        <f aca="false">CONCATENATE(E673,F673)</f>
        <v>250045201</v>
      </c>
      <c r="P673" s="164" t="n">
        <f aca="false">J673</f>
        <v>18927392</v>
      </c>
      <c r="Q673" s="164" t="n">
        <f aca="false">M673</f>
        <v>10605698.54</v>
      </c>
    </row>
    <row r="674" customFormat="false" ht="15" hidden="false" customHeight="false" outlineLevel="0" collapsed="false">
      <c r="A674" s="74" t="s">
        <v>83</v>
      </c>
      <c r="B674" s="74" t="str">
        <f aca="false">VLOOKUP(A674,PROGRAMAS!A:I,5,0)</f>
        <v>TEMÁTICO</v>
      </c>
      <c r="C674" s="62" t="s">
        <v>2979</v>
      </c>
      <c r="D674" s="74" t="s">
        <v>2521</v>
      </c>
      <c r="E674" s="74" t="s">
        <v>2523</v>
      </c>
      <c r="F674" s="174" t="s">
        <v>3567</v>
      </c>
      <c r="G674" s="74" t="s">
        <v>2515</v>
      </c>
      <c r="H674" s="147" t="s">
        <v>2521</v>
      </c>
      <c r="I674" s="147" t="s">
        <v>3568</v>
      </c>
      <c r="J674" s="69" t="n">
        <v>5841427</v>
      </c>
      <c r="K674" s="69" t="n">
        <v>9991427</v>
      </c>
      <c r="L674" s="70" t="n">
        <v>0.710442842134294</v>
      </c>
      <c r="M674" s="69" t="n">
        <v>661927.7</v>
      </c>
      <c r="N674" s="69"/>
      <c r="O674" s="173" t="str">
        <f aca="false">CONCATENATE(E674,F674)</f>
        <v>236945201</v>
      </c>
      <c r="P674" s="164" t="n">
        <f aca="false">J674</f>
        <v>5841427</v>
      </c>
      <c r="Q674" s="164" t="n">
        <f aca="false">M674</f>
        <v>661927.7</v>
      </c>
    </row>
    <row r="675" customFormat="false" ht="15" hidden="false" customHeight="false" outlineLevel="0" collapsed="false">
      <c r="A675" s="74" t="s">
        <v>94</v>
      </c>
      <c r="B675" s="74" t="str">
        <f aca="false">VLOOKUP(A675,PROGRAMAS!A:I,5,0)</f>
        <v>GESTÃO</v>
      </c>
      <c r="C675" s="62" t="s">
        <v>2997</v>
      </c>
      <c r="D675" s="74" t="s">
        <v>255</v>
      </c>
      <c r="E675" s="74" t="s">
        <v>260</v>
      </c>
      <c r="F675" s="174" t="s">
        <v>3569</v>
      </c>
      <c r="G675" s="74" t="s">
        <v>2531</v>
      </c>
      <c r="H675" s="147" t="s">
        <v>2559</v>
      </c>
      <c r="I675" s="147" t="s">
        <v>3161</v>
      </c>
      <c r="J675" s="69" t="n">
        <v>4808937</v>
      </c>
      <c r="K675" s="69" t="n">
        <v>4258937</v>
      </c>
      <c r="L675" s="70" t="n">
        <v>-0.11437038996352</v>
      </c>
      <c r="M675" s="69" t="n">
        <v>1557988.52</v>
      </c>
      <c r="N675" s="69"/>
      <c r="O675" s="173" t="str">
        <f aca="false">CONCATENATE(E675,F675)</f>
        <v>200045202</v>
      </c>
      <c r="P675" s="164" t="n">
        <f aca="false">J675</f>
        <v>4808937</v>
      </c>
      <c r="Q675" s="164" t="n">
        <f aca="false">M675</f>
        <v>1557988.52</v>
      </c>
    </row>
    <row r="676" customFormat="false" ht="15" hidden="false" customHeight="false" outlineLevel="0" collapsed="false">
      <c r="A676" s="74" t="s">
        <v>94</v>
      </c>
      <c r="B676" s="74" t="str">
        <f aca="false">VLOOKUP(A676,PROGRAMAS!A:I,5,0)</f>
        <v>GESTÃO</v>
      </c>
      <c r="C676" s="62" t="s">
        <v>2997</v>
      </c>
      <c r="D676" s="74" t="s">
        <v>160</v>
      </c>
      <c r="E676" s="74" t="s">
        <v>3818</v>
      </c>
      <c r="F676" s="174" t="s">
        <v>3569</v>
      </c>
      <c r="G676" s="74" t="s">
        <v>2531</v>
      </c>
      <c r="H676" s="147" t="s">
        <v>2559</v>
      </c>
      <c r="I676" s="147" t="s">
        <v>3161</v>
      </c>
      <c r="J676" s="69" t="n">
        <v>1118320</v>
      </c>
      <c r="K676" s="69" t="n">
        <v>1118320</v>
      </c>
      <c r="L676" s="70" t="n">
        <v>0</v>
      </c>
      <c r="M676" s="69" t="n">
        <v>474778.41</v>
      </c>
      <c r="N676" s="69"/>
      <c r="O676" s="173" t="str">
        <f aca="false">CONCATENATE(E676,F676)</f>
        <v>250045202</v>
      </c>
      <c r="P676" s="164" t="n">
        <f aca="false">J676</f>
        <v>1118320</v>
      </c>
      <c r="Q676" s="164" t="n">
        <f aca="false">M676</f>
        <v>474778.41</v>
      </c>
    </row>
    <row r="677" customFormat="false" ht="15" hidden="false" customHeight="false" outlineLevel="0" collapsed="false">
      <c r="A677" s="74" t="s">
        <v>71</v>
      </c>
      <c r="B677" s="74" t="str">
        <f aca="false">VLOOKUP(A677,PROGRAMAS!A:I,5,0)</f>
        <v>TEMÁTICO</v>
      </c>
      <c r="C677" s="62" t="s">
        <v>2944</v>
      </c>
      <c r="D677" s="74" t="s">
        <v>2543</v>
      </c>
      <c r="E677" s="74" t="s">
        <v>2545</v>
      </c>
      <c r="F677" s="174" t="s">
        <v>3569</v>
      </c>
      <c r="G677" s="74" t="s">
        <v>2531</v>
      </c>
      <c r="H677" s="147" t="s">
        <v>2544</v>
      </c>
      <c r="I677" s="147" t="s">
        <v>3512</v>
      </c>
      <c r="J677" s="69" t="n">
        <v>10873546</v>
      </c>
      <c r="K677" s="69" t="n">
        <v>11073546</v>
      </c>
      <c r="L677" s="70" t="n">
        <v>0.0183932637982127</v>
      </c>
      <c r="M677" s="69" t="n">
        <v>713011.97</v>
      </c>
      <c r="N677" s="69"/>
      <c r="O677" s="173" t="str">
        <f aca="false">CONCATENATE(E677,F677)</f>
        <v>103445202</v>
      </c>
      <c r="P677" s="164" t="n">
        <f aca="false">J677</f>
        <v>10873546</v>
      </c>
      <c r="Q677" s="164" t="n">
        <f aca="false">M677</f>
        <v>713011.97</v>
      </c>
    </row>
    <row r="678" customFormat="false" ht="15" hidden="false" customHeight="false" outlineLevel="0" collapsed="false">
      <c r="A678" s="74" t="s">
        <v>71</v>
      </c>
      <c r="B678" s="74" t="str">
        <f aca="false">VLOOKUP(A678,PROGRAMAS!A:I,5,0)</f>
        <v>TEMÁTICO</v>
      </c>
      <c r="C678" s="62" t="s">
        <v>2944</v>
      </c>
      <c r="D678" s="74" t="s">
        <v>2535</v>
      </c>
      <c r="E678" s="74" t="s">
        <v>2538</v>
      </c>
      <c r="F678" s="174" t="s">
        <v>3569</v>
      </c>
      <c r="G678" s="74" t="s">
        <v>2531</v>
      </c>
      <c r="H678" s="147" t="s">
        <v>2536</v>
      </c>
      <c r="I678" s="147" t="s">
        <v>3510</v>
      </c>
      <c r="J678" s="69" t="n">
        <v>1000000</v>
      </c>
      <c r="K678" s="69" t="n">
        <v>900000</v>
      </c>
      <c r="L678" s="70" t="n">
        <v>-0.1</v>
      </c>
      <c r="M678" s="69" t="n">
        <v>0</v>
      </c>
      <c r="N678" s="69"/>
      <c r="O678" s="173" t="str">
        <f aca="false">CONCATENATE(E678,F678)</f>
        <v>103945202</v>
      </c>
      <c r="P678" s="164" t="n">
        <f aca="false">J678</f>
        <v>1000000</v>
      </c>
      <c r="Q678" s="164" t="n">
        <f aca="false">M678</f>
        <v>0</v>
      </c>
    </row>
    <row r="679" customFormat="false" ht="15" hidden="false" customHeight="false" outlineLevel="0" collapsed="false">
      <c r="A679" s="74" t="s">
        <v>71</v>
      </c>
      <c r="B679" s="74" t="str">
        <f aca="false">VLOOKUP(A679,PROGRAMAS!A:I,5,0)</f>
        <v>TEMÁTICO</v>
      </c>
      <c r="C679" s="62" t="s">
        <v>2944</v>
      </c>
      <c r="D679" s="74" t="s">
        <v>2549</v>
      </c>
      <c r="E679" s="74" t="s">
        <v>2552</v>
      </c>
      <c r="F679" s="174" t="s">
        <v>3569</v>
      </c>
      <c r="G679" s="74" t="s">
        <v>2531</v>
      </c>
      <c r="H679" s="147" t="s">
        <v>2550</v>
      </c>
      <c r="I679" s="147" t="s">
        <v>3514</v>
      </c>
      <c r="J679" s="69" t="n">
        <v>200000</v>
      </c>
      <c r="K679" s="69" t="n">
        <v>2235000</v>
      </c>
      <c r="L679" s="70" t="n">
        <v>10.175</v>
      </c>
      <c r="M679" s="69" t="n">
        <v>0</v>
      </c>
      <c r="N679" s="69"/>
      <c r="O679" s="173" t="str">
        <f aca="false">CONCATENATE(E679,F679)</f>
        <v>107445202</v>
      </c>
      <c r="P679" s="164" t="n">
        <f aca="false">J679</f>
        <v>200000</v>
      </c>
      <c r="Q679" s="164" t="n">
        <f aca="false">M679</f>
        <v>0</v>
      </c>
    </row>
    <row r="680" customFormat="false" ht="15" hidden="false" customHeight="false" outlineLevel="0" collapsed="false">
      <c r="A680" s="74" t="s">
        <v>71</v>
      </c>
      <c r="B680" s="74" t="str">
        <f aca="false">VLOOKUP(A680,PROGRAMAS!A:I,5,0)</f>
        <v>TEMÁTICO</v>
      </c>
      <c r="C680" s="62" t="s">
        <v>2944</v>
      </c>
      <c r="D680" s="74" t="s">
        <v>2530</v>
      </c>
      <c r="E680" s="74" t="s">
        <v>2534</v>
      </c>
      <c r="F680" s="174" t="s">
        <v>3569</v>
      </c>
      <c r="G680" s="74" t="s">
        <v>2531</v>
      </c>
      <c r="H680" s="147" t="s">
        <v>2532</v>
      </c>
      <c r="I680" s="147" t="s">
        <v>3508</v>
      </c>
      <c r="J680" s="69" t="n">
        <v>100000</v>
      </c>
      <c r="K680" s="69" t="n">
        <v>279000</v>
      </c>
      <c r="L680" s="70" t="n">
        <v>1.79</v>
      </c>
      <c r="M680" s="69" t="n">
        <v>73645</v>
      </c>
      <c r="N680" s="69"/>
      <c r="O680" s="173" t="str">
        <f aca="false">CONCATENATE(E680,F680)</f>
        <v>107545202</v>
      </c>
      <c r="P680" s="164" t="n">
        <f aca="false">J680</f>
        <v>100000</v>
      </c>
      <c r="Q680" s="164" t="n">
        <f aca="false">M680</f>
        <v>73645</v>
      </c>
    </row>
    <row r="681" customFormat="false" ht="15" hidden="false" customHeight="false" outlineLevel="0" collapsed="false">
      <c r="A681" s="74" t="s">
        <v>71</v>
      </c>
      <c r="B681" s="74" t="str">
        <f aca="false">VLOOKUP(A681,PROGRAMAS!A:I,5,0)</f>
        <v>TEMÁTICO</v>
      </c>
      <c r="C681" s="62" t="s">
        <v>2944</v>
      </c>
      <c r="D681" s="74" t="s">
        <v>2539</v>
      </c>
      <c r="E681" s="74" t="s">
        <v>2542</v>
      </c>
      <c r="F681" s="174" t="s">
        <v>3569</v>
      </c>
      <c r="G681" s="74" t="s">
        <v>2531</v>
      </c>
      <c r="H681" s="147" t="s">
        <v>2540</v>
      </c>
      <c r="I681" s="147" t="s">
        <v>3516</v>
      </c>
      <c r="J681" s="69" t="n">
        <v>500000</v>
      </c>
      <c r="K681" s="69" t="n">
        <v>420000</v>
      </c>
      <c r="L681" s="70" t="n">
        <v>-0.16</v>
      </c>
      <c r="M681" s="69" t="n">
        <v>0</v>
      </c>
      <c r="N681" s="69"/>
      <c r="O681" s="173" t="str">
        <f aca="false">CONCATENATE(E681,F681)</f>
        <v>107745202</v>
      </c>
      <c r="P681" s="164" t="n">
        <f aca="false">J681</f>
        <v>500000</v>
      </c>
      <c r="Q681" s="164" t="n">
        <f aca="false">M681</f>
        <v>0</v>
      </c>
    </row>
    <row r="682" customFormat="false" ht="15" hidden="false" customHeight="false" outlineLevel="0" collapsed="false">
      <c r="A682" s="74" t="s">
        <v>71</v>
      </c>
      <c r="B682" s="74" t="str">
        <f aca="false">VLOOKUP(A682,PROGRAMAS!A:I,5,0)</f>
        <v>TEMÁTICO</v>
      </c>
      <c r="C682" s="62" t="s">
        <v>2944</v>
      </c>
      <c r="D682" s="74" t="s">
        <v>4308</v>
      </c>
      <c r="E682" s="74" t="s">
        <v>4309</v>
      </c>
      <c r="F682" s="174" t="s">
        <v>3569</v>
      </c>
      <c r="G682" s="74" t="s">
        <v>2531</v>
      </c>
      <c r="H682" s="147" t="s">
        <v>2554</v>
      </c>
      <c r="I682" s="147" t="s">
        <v>3517</v>
      </c>
      <c r="J682" s="69" t="n">
        <v>1148989</v>
      </c>
      <c r="K682" s="69" t="n">
        <v>1068989</v>
      </c>
      <c r="L682" s="70" t="n">
        <v>-0.0696264281033152</v>
      </c>
      <c r="M682" s="69" t="n">
        <v>0</v>
      </c>
      <c r="N682" s="69"/>
      <c r="O682" s="173" t="str">
        <f aca="false">CONCATENATE(E682,F682)</f>
        <v>107845202</v>
      </c>
      <c r="P682" s="164" t="n">
        <f aca="false">J682</f>
        <v>1148989</v>
      </c>
      <c r="Q682" s="164" t="n">
        <f aca="false">M682</f>
        <v>0</v>
      </c>
    </row>
    <row r="683" customFormat="false" ht="15" hidden="false" customHeight="false" outlineLevel="0" collapsed="false">
      <c r="A683" s="74" t="s">
        <v>71</v>
      </c>
      <c r="B683" s="74" t="str">
        <f aca="false">VLOOKUP(A683,PROGRAMAS!A:I,5,0)</f>
        <v>TEMÁTICO</v>
      </c>
      <c r="C683" s="62" t="s">
        <v>2944</v>
      </c>
      <c r="D683" s="74" t="s">
        <v>2555</v>
      </c>
      <c r="E683" s="74" t="s">
        <v>2558</v>
      </c>
      <c r="F683" s="174" t="s">
        <v>3569</v>
      </c>
      <c r="G683" s="74" t="s">
        <v>2531</v>
      </c>
      <c r="H683" s="147" t="s">
        <v>2556</v>
      </c>
      <c r="I683" s="147" t="s">
        <v>3518</v>
      </c>
      <c r="J683" s="69" t="n">
        <v>1030000</v>
      </c>
      <c r="K683" s="69" t="n">
        <v>1491000</v>
      </c>
      <c r="L683" s="70" t="n">
        <v>0.447572815533981</v>
      </c>
      <c r="M683" s="69" t="n">
        <v>1135714.26</v>
      </c>
      <c r="N683" s="69"/>
      <c r="O683" s="173" t="str">
        <f aca="false">CONCATENATE(E683,F683)</f>
        <v>107945202</v>
      </c>
      <c r="P683" s="164" t="n">
        <f aca="false">J683</f>
        <v>1030000</v>
      </c>
      <c r="Q683" s="164" t="n">
        <f aca="false">M683</f>
        <v>1135714.26</v>
      </c>
    </row>
    <row r="684" customFormat="false" ht="15" hidden="false" customHeight="false" outlineLevel="0" collapsed="false">
      <c r="A684" s="74" t="s">
        <v>71</v>
      </c>
      <c r="B684" s="74" t="str">
        <f aca="false">VLOOKUP(A684,PROGRAMAS!A:I,5,0)</f>
        <v>TEMÁTICO</v>
      </c>
      <c r="C684" s="62" t="s">
        <v>2944</v>
      </c>
      <c r="D684" s="74" t="s">
        <v>2546</v>
      </c>
      <c r="E684" s="74" t="s">
        <v>2548</v>
      </c>
      <c r="F684" s="174" t="s">
        <v>3569</v>
      </c>
      <c r="G684" s="74" t="s">
        <v>2531</v>
      </c>
      <c r="H684" s="147" t="s">
        <v>2547</v>
      </c>
      <c r="I684" s="147" t="s">
        <v>3519</v>
      </c>
      <c r="J684" s="69" t="n">
        <v>16870000</v>
      </c>
      <c r="K684" s="69" t="n">
        <v>25250000</v>
      </c>
      <c r="L684" s="70" t="n">
        <v>0.496739774748074</v>
      </c>
      <c r="M684" s="69" t="n">
        <v>920274.8</v>
      </c>
      <c r="N684" s="69"/>
      <c r="O684" s="173" t="str">
        <f aca="false">CONCATENATE(E684,F684)</f>
        <v>108245202</v>
      </c>
      <c r="P684" s="164" t="n">
        <f aca="false">J684</f>
        <v>16870000</v>
      </c>
      <c r="Q684" s="164" t="n">
        <f aca="false">M684</f>
        <v>920274.8</v>
      </c>
    </row>
    <row r="685" customFormat="false" ht="15" hidden="false" customHeight="false" outlineLevel="0" collapsed="false">
      <c r="A685" s="74" t="s">
        <v>94</v>
      </c>
      <c r="B685" s="74" t="str">
        <f aca="false">VLOOKUP(A685,PROGRAMAS!A:I,5,0)</f>
        <v>GESTÃO</v>
      </c>
      <c r="C685" s="62" t="s">
        <v>2997</v>
      </c>
      <c r="D685" s="74" t="s">
        <v>255</v>
      </c>
      <c r="E685" s="74" t="s">
        <v>260</v>
      </c>
      <c r="F685" s="174" t="s">
        <v>3570</v>
      </c>
      <c r="G685" s="74" t="s">
        <v>2561</v>
      </c>
      <c r="H685" s="147" t="s">
        <v>2574</v>
      </c>
      <c r="I685" s="147" t="s">
        <v>3163</v>
      </c>
      <c r="J685" s="69" t="n">
        <v>3640011</v>
      </c>
      <c r="K685" s="69" t="n">
        <v>2068087</v>
      </c>
      <c r="L685" s="70" t="n">
        <v>-0.43184594771829</v>
      </c>
      <c r="M685" s="69" t="n">
        <v>140655.08</v>
      </c>
      <c r="N685" s="69"/>
      <c r="O685" s="173" t="str">
        <f aca="false">CONCATENATE(E685,F685)</f>
        <v>200045203</v>
      </c>
      <c r="P685" s="164" t="n">
        <f aca="false">J685</f>
        <v>3640011</v>
      </c>
      <c r="Q685" s="164" t="n">
        <f aca="false">M685</f>
        <v>140655.08</v>
      </c>
    </row>
    <row r="686" customFormat="false" ht="15" hidden="false" customHeight="false" outlineLevel="0" collapsed="false">
      <c r="A686" s="74" t="s">
        <v>94</v>
      </c>
      <c r="B686" s="74" t="str">
        <f aca="false">VLOOKUP(A686,PROGRAMAS!A:I,5,0)</f>
        <v>GESTÃO</v>
      </c>
      <c r="C686" s="62" t="s">
        <v>2997</v>
      </c>
      <c r="D686" s="74" t="s">
        <v>160</v>
      </c>
      <c r="E686" s="74" t="s">
        <v>3818</v>
      </c>
      <c r="F686" s="174" t="s">
        <v>3570</v>
      </c>
      <c r="G686" s="74" t="s">
        <v>2561</v>
      </c>
      <c r="H686" s="147" t="s">
        <v>2574</v>
      </c>
      <c r="I686" s="147" t="s">
        <v>3163</v>
      </c>
      <c r="J686" s="69" t="n">
        <v>1960521</v>
      </c>
      <c r="K686" s="69" t="n">
        <v>1960521</v>
      </c>
      <c r="L686" s="70" t="n">
        <v>0</v>
      </c>
      <c r="M686" s="69" t="n">
        <v>807401.86</v>
      </c>
      <c r="N686" s="69"/>
      <c r="O686" s="173" t="str">
        <f aca="false">CONCATENATE(E686,F686)</f>
        <v>250045203</v>
      </c>
      <c r="P686" s="164" t="n">
        <f aca="false">J686</f>
        <v>1960521</v>
      </c>
      <c r="Q686" s="164" t="n">
        <f aca="false">M686</f>
        <v>807401.86</v>
      </c>
    </row>
    <row r="687" customFormat="false" ht="15" hidden="false" customHeight="false" outlineLevel="0" collapsed="false">
      <c r="A687" s="74" t="s">
        <v>72</v>
      </c>
      <c r="B687" s="74" t="str">
        <f aca="false">VLOOKUP(A687,PROGRAMAS!A:I,5,0)</f>
        <v>TEMÁTICO</v>
      </c>
      <c r="C687" s="62" t="s">
        <v>2947</v>
      </c>
      <c r="D687" s="74" t="s">
        <v>4310</v>
      </c>
      <c r="E687" s="74" t="s">
        <v>4311</v>
      </c>
      <c r="F687" s="174" t="s">
        <v>3570</v>
      </c>
      <c r="G687" s="74" t="s">
        <v>2561</v>
      </c>
      <c r="H687" s="147" t="s">
        <v>2562</v>
      </c>
      <c r="I687" s="147" t="s">
        <v>3526</v>
      </c>
      <c r="J687" s="69" t="n">
        <v>9800000</v>
      </c>
      <c r="K687" s="69" t="n">
        <v>9800000</v>
      </c>
      <c r="L687" s="70" t="n">
        <v>0</v>
      </c>
      <c r="M687" s="69" t="n">
        <v>0</v>
      </c>
      <c r="N687" s="69"/>
      <c r="O687" s="173" t="str">
        <f aca="false">CONCATENATE(E687,F687)</f>
        <v>104245203</v>
      </c>
      <c r="P687" s="164" t="n">
        <f aca="false">J687</f>
        <v>9800000</v>
      </c>
      <c r="Q687" s="164" t="n">
        <f aca="false">M687</f>
        <v>0</v>
      </c>
    </row>
    <row r="688" customFormat="false" ht="15" hidden="false" customHeight="false" outlineLevel="0" collapsed="false">
      <c r="A688" s="74" t="s">
        <v>72</v>
      </c>
      <c r="B688" s="74" t="str">
        <f aca="false">VLOOKUP(A688,PROGRAMAS!A:I,5,0)</f>
        <v>TEMÁTICO</v>
      </c>
      <c r="C688" s="62" t="s">
        <v>2947</v>
      </c>
      <c r="D688" s="74" t="s">
        <v>4312</v>
      </c>
      <c r="E688" s="74" t="s">
        <v>4313</v>
      </c>
      <c r="F688" s="174" t="s">
        <v>3570</v>
      </c>
      <c r="G688" s="74" t="s">
        <v>2561</v>
      </c>
      <c r="H688" s="147" t="s">
        <v>2562</v>
      </c>
      <c r="I688" s="147" t="s">
        <v>3526</v>
      </c>
      <c r="J688" s="69" t="n">
        <v>14709414</v>
      </c>
      <c r="K688" s="69" t="n">
        <v>14709414</v>
      </c>
      <c r="L688" s="70" t="n">
        <v>0</v>
      </c>
      <c r="M688" s="69" t="n">
        <v>0</v>
      </c>
      <c r="N688" s="69"/>
      <c r="O688" s="173" t="str">
        <f aca="false">CONCATENATE(E688,F688)</f>
        <v>111245203</v>
      </c>
      <c r="P688" s="164" t="n">
        <f aca="false">J688</f>
        <v>14709414</v>
      </c>
      <c r="Q688" s="164" t="n">
        <f aca="false">M688</f>
        <v>0</v>
      </c>
    </row>
    <row r="689" customFormat="false" ht="15" hidden="false" customHeight="false" outlineLevel="0" collapsed="false">
      <c r="A689" s="74" t="s">
        <v>72</v>
      </c>
      <c r="B689" s="74" t="str">
        <f aca="false">VLOOKUP(A689,PROGRAMAS!A:I,5,0)</f>
        <v>TEMÁTICO</v>
      </c>
      <c r="C689" s="62" t="s">
        <v>2947</v>
      </c>
      <c r="D689" s="74" t="s">
        <v>4314</v>
      </c>
      <c r="E689" s="74" t="s">
        <v>4315</v>
      </c>
      <c r="F689" s="174" t="s">
        <v>3570</v>
      </c>
      <c r="G689" s="74" t="s">
        <v>2561</v>
      </c>
      <c r="H689" s="147" t="s">
        <v>2567</v>
      </c>
      <c r="I689" s="147" t="s">
        <v>3528</v>
      </c>
      <c r="J689" s="69" t="n">
        <v>8000000</v>
      </c>
      <c r="K689" s="69" t="n">
        <v>8000000</v>
      </c>
      <c r="L689" s="70" t="n">
        <v>0</v>
      </c>
      <c r="M689" s="69" t="n">
        <v>0</v>
      </c>
      <c r="N689" s="69"/>
      <c r="O689" s="173" t="str">
        <f aca="false">CONCATENATE(E689,F689)</f>
        <v>111445203</v>
      </c>
      <c r="P689" s="164" t="n">
        <f aca="false">J689</f>
        <v>8000000</v>
      </c>
      <c r="Q689" s="164" t="n">
        <f aca="false">M689</f>
        <v>0</v>
      </c>
    </row>
    <row r="690" customFormat="false" ht="15" hidden="false" customHeight="false" outlineLevel="0" collapsed="false">
      <c r="A690" s="74" t="s">
        <v>72</v>
      </c>
      <c r="B690" s="74" t="str">
        <f aca="false">VLOOKUP(A690,PROGRAMAS!A:I,5,0)</f>
        <v>TEMÁTICO</v>
      </c>
      <c r="C690" s="62" t="s">
        <v>2947</v>
      </c>
      <c r="D690" s="74" t="s">
        <v>4316</v>
      </c>
      <c r="E690" s="74" t="s">
        <v>4317</v>
      </c>
      <c r="F690" s="174" t="s">
        <v>3570</v>
      </c>
      <c r="G690" s="74" t="s">
        <v>2561</v>
      </c>
      <c r="H690" s="147" t="s">
        <v>2562</v>
      </c>
      <c r="I690" s="147" t="s">
        <v>3526</v>
      </c>
      <c r="J690" s="69" t="n">
        <v>15251619</v>
      </c>
      <c r="K690" s="69" t="n">
        <v>8251619</v>
      </c>
      <c r="L690" s="70" t="n">
        <v>-0.458967667629253</v>
      </c>
      <c r="M690" s="69" t="n">
        <v>0</v>
      </c>
      <c r="N690" s="69"/>
      <c r="O690" s="173" t="str">
        <f aca="false">CONCATENATE(E690,F690)</f>
        <v>111545203</v>
      </c>
      <c r="P690" s="164" t="n">
        <f aca="false">J690</f>
        <v>15251619</v>
      </c>
      <c r="Q690" s="164" t="n">
        <f aca="false">M690</f>
        <v>0</v>
      </c>
    </row>
    <row r="691" customFormat="false" ht="15" hidden="false" customHeight="false" outlineLevel="0" collapsed="false">
      <c r="A691" s="74" t="s">
        <v>72</v>
      </c>
      <c r="B691" s="74" t="str">
        <f aca="false">VLOOKUP(A691,PROGRAMAS!A:I,5,0)</f>
        <v>TEMÁTICO</v>
      </c>
      <c r="C691" s="62" t="s">
        <v>2947</v>
      </c>
      <c r="D691" s="74" t="s">
        <v>2569</v>
      </c>
      <c r="E691" s="74" t="s">
        <v>2571</v>
      </c>
      <c r="F691" s="174" t="s">
        <v>3570</v>
      </c>
      <c r="G691" s="74" t="s">
        <v>2561</v>
      </c>
      <c r="H691" s="147" t="s">
        <v>2562</v>
      </c>
      <c r="I691" s="147" t="s">
        <v>3526</v>
      </c>
      <c r="J691" s="69" t="n">
        <v>10500000</v>
      </c>
      <c r="K691" s="69" t="n">
        <v>9500000</v>
      </c>
      <c r="L691" s="70" t="n">
        <v>-0.0952380952380952</v>
      </c>
      <c r="M691" s="69" t="n">
        <v>0</v>
      </c>
      <c r="N691" s="69"/>
      <c r="O691" s="173" t="str">
        <f aca="false">CONCATENATE(E691,F691)</f>
        <v>111645203</v>
      </c>
      <c r="P691" s="164" t="n">
        <f aca="false">J691</f>
        <v>10500000</v>
      </c>
      <c r="Q691" s="164" t="n">
        <f aca="false">M691</f>
        <v>0</v>
      </c>
    </row>
    <row r="692" customFormat="false" ht="15" hidden="false" customHeight="false" outlineLevel="0" collapsed="false">
      <c r="A692" s="74" t="s">
        <v>72</v>
      </c>
      <c r="B692" s="74" t="str">
        <f aca="false">VLOOKUP(A692,PROGRAMAS!A:I,5,0)</f>
        <v>TEMÁTICO</v>
      </c>
      <c r="C692" s="62" t="s">
        <v>2947</v>
      </c>
      <c r="D692" s="74" t="s">
        <v>4318</v>
      </c>
      <c r="E692" s="74" t="s">
        <v>4319</v>
      </c>
      <c r="F692" s="174" t="s">
        <v>3570</v>
      </c>
      <c r="G692" s="74" t="s">
        <v>2561</v>
      </c>
      <c r="H692" s="147" t="s">
        <v>2567</v>
      </c>
      <c r="I692" s="147" t="s">
        <v>3528</v>
      </c>
      <c r="J692" s="69" t="n">
        <v>8049090</v>
      </c>
      <c r="K692" s="69" t="n">
        <v>7374090</v>
      </c>
      <c r="L692" s="70" t="n">
        <v>-0.0838604115496286</v>
      </c>
      <c r="M692" s="69" t="n">
        <v>0</v>
      </c>
      <c r="N692" s="69"/>
      <c r="O692" s="173" t="str">
        <f aca="false">CONCATENATE(E692,F692)</f>
        <v>111745203</v>
      </c>
      <c r="P692" s="164" t="n">
        <f aca="false">J692</f>
        <v>8049090</v>
      </c>
      <c r="Q692" s="164" t="n">
        <f aca="false">M692</f>
        <v>0</v>
      </c>
    </row>
    <row r="693" customFormat="false" ht="15" hidden="false" customHeight="false" outlineLevel="0" collapsed="false">
      <c r="A693" s="74" t="s">
        <v>94</v>
      </c>
      <c r="B693" s="74" t="str">
        <f aca="false">VLOOKUP(A693,PROGRAMAS!A:I,5,0)</f>
        <v>GESTÃO</v>
      </c>
      <c r="C693" s="62" t="s">
        <v>2997</v>
      </c>
      <c r="D693" s="74" t="s">
        <v>255</v>
      </c>
      <c r="E693" s="74" t="s">
        <v>260</v>
      </c>
      <c r="F693" s="174" t="s">
        <v>3573</v>
      </c>
      <c r="G693" s="74" t="s">
        <v>2576</v>
      </c>
      <c r="H693" s="147" t="s">
        <v>2615</v>
      </c>
      <c r="I693" s="147" t="s">
        <v>3165</v>
      </c>
      <c r="J693" s="69" t="n">
        <v>5301000</v>
      </c>
      <c r="K693" s="69" t="n">
        <v>4967500</v>
      </c>
      <c r="L693" s="70" t="n">
        <v>-0.0629126579890587</v>
      </c>
      <c r="M693" s="69" t="n">
        <v>2068668.96</v>
      </c>
      <c r="N693" s="69"/>
      <c r="O693" s="173" t="str">
        <f aca="false">CONCATENATE(E693,F693)</f>
        <v>200046101</v>
      </c>
      <c r="P693" s="164" t="n">
        <f aca="false">J693</f>
        <v>5301000</v>
      </c>
      <c r="Q693" s="164" t="n">
        <f aca="false">M693</f>
        <v>2068668.96</v>
      </c>
    </row>
    <row r="694" customFormat="false" ht="15" hidden="false" customHeight="false" outlineLevel="0" collapsed="false">
      <c r="A694" s="74" t="s">
        <v>94</v>
      </c>
      <c r="B694" s="74" t="str">
        <f aca="false">VLOOKUP(A694,PROGRAMAS!A:I,5,0)</f>
        <v>GESTÃO</v>
      </c>
      <c r="C694" s="62" t="s">
        <v>2997</v>
      </c>
      <c r="D694" s="74" t="s">
        <v>160</v>
      </c>
      <c r="E694" s="74" t="s">
        <v>3818</v>
      </c>
      <c r="F694" s="174" t="s">
        <v>3573</v>
      </c>
      <c r="G694" s="74" t="s">
        <v>2576</v>
      </c>
      <c r="H694" s="147" t="s">
        <v>2615</v>
      </c>
      <c r="I694" s="147" t="s">
        <v>3165</v>
      </c>
      <c r="J694" s="69" t="n">
        <v>2625512</v>
      </c>
      <c r="K694" s="69" t="n">
        <v>2649012</v>
      </c>
      <c r="L694" s="70" t="n">
        <v>0.00895063515230553</v>
      </c>
      <c r="M694" s="69" t="n">
        <v>1658708.33</v>
      </c>
      <c r="N694" s="69"/>
      <c r="O694" s="173" t="str">
        <f aca="false">CONCATENATE(E694,F694)</f>
        <v>250046101</v>
      </c>
      <c r="P694" s="164" t="n">
        <f aca="false">J694</f>
        <v>2625512</v>
      </c>
      <c r="Q694" s="164" t="n">
        <f aca="false">M694</f>
        <v>1658708.33</v>
      </c>
    </row>
    <row r="695" customFormat="false" ht="15" hidden="false" customHeight="false" outlineLevel="0" collapsed="false">
      <c r="A695" s="74" t="s">
        <v>73</v>
      </c>
      <c r="B695" s="74" t="str">
        <f aca="false">VLOOKUP(A695,PROGRAMAS!A:I,5,0)</f>
        <v>TEMÁTICO</v>
      </c>
      <c r="C695" s="62" t="s">
        <v>2950</v>
      </c>
      <c r="D695" s="74" t="s">
        <v>4320</v>
      </c>
      <c r="E695" s="74" t="s">
        <v>4321</v>
      </c>
      <c r="F695" s="174" t="s">
        <v>3573</v>
      </c>
      <c r="G695" s="74" t="s">
        <v>2576</v>
      </c>
      <c r="H695" s="147" t="s">
        <v>2577</v>
      </c>
      <c r="I695" s="147" t="s">
        <v>3533</v>
      </c>
      <c r="J695" s="69" t="n">
        <v>14320000</v>
      </c>
      <c r="K695" s="69" t="n">
        <v>10590000</v>
      </c>
      <c r="L695" s="70" t="n">
        <v>-0.260474860335195</v>
      </c>
      <c r="M695" s="69" t="n">
        <v>3498668.04</v>
      </c>
      <c r="N695" s="69"/>
      <c r="O695" s="173" t="str">
        <f aca="false">CONCATENATE(E695,F695)</f>
        <v>108746101</v>
      </c>
      <c r="P695" s="164" t="n">
        <f aca="false">J695</f>
        <v>14320000</v>
      </c>
      <c r="Q695" s="164" t="n">
        <f aca="false">M695</f>
        <v>3498668.04</v>
      </c>
    </row>
    <row r="696" customFormat="false" ht="15" hidden="false" customHeight="false" outlineLevel="0" collapsed="false">
      <c r="A696" s="74" t="s">
        <v>73</v>
      </c>
      <c r="B696" s="74" t="str">
        <f aca="false">VLOOKUP(A696,PROGRAMAS!A:I,5,0)</f>
        <v>TEMÁTICO</v>
      </c>
      <c r="C696" s="62" t="s">
        <v>2950</v>
      </c>
      <c r="D696" s="74" t="s">
        <v>2610</v>
      </c>
      <c r="E696" s="74" t="s">
        <v>2613</v>
      </c>
      <c r="F696" s="174" t="s">
        <v>3573</v>
      </c>
      <c r="G696" s="74" t="s">
        <v>2576</v>
      </c>
      <c r="H696" s="147" t="s">
        <v>2611</v>
      </c>
      <c r="I696" s="147" t="s">
        <v>3529</v>
      </c>
      <c r="J696" s="69" t="n">
        <v>40000</v>
      </c>
      <c r="K696" s="69" t="n">
        <v>20000</v>
      </c>
      <c r="L696" s="70" t="n">
        <v>-0.5</v>
      </c>
      <c r="M696" s="69" t="n">
        <v>0</v>
      </c>
      <c r="N696" s="69"/>
      <c r="O696" s="173" t="str">
        <f aca="false">CONCATENATE(E696,F696)</f>
        <v>106946101</v>
      </c>
      <c r="P696" s="164" t="n">
        <f aca="false">J696</f>
        <v>40000</v>
      </c>
      <c r="Q696" s="164" t="n">
        <f aca="false">M696</f>
        <v>0</v>
      </c>
    </row>
    <row r="697" customFormat="false" ht="15" hidden="false" customHeight="false" outlineLevel="0" collapsed="false">
      <c r="A697" s="74" t="s">
        <v>73</v>
      </c>
      <c r="B697" s="74" t="str">
        <f aca="false">VLOOKUP(A697,PROGRAMAS!A:I,5,0)</f>
        <v>TEMÁTICO</v>
      </c>
      <c r="C697" s="62" t="s">
        <v>2950</v>
      </c>
      <c r="D697" s="74" t="s">
        <v>2582</v>
      </c>
      <c r="E697" s="74" t="s">
        <v>2585</v>
      </c>
      <c r="F697" s="174" t="s">
        <v>3573</v>
      </c>
      <c r="G697" s="74" t="s">
        <v>2576</v>
      </c>
      <c r="H697" s="147" t="s">
        <v>2583</v>
      </c>
      <c r="I697" s="147" t="s">
        <v>3530</v>
      </c>
      <c r="J697" s="69" t="n">
        <v>23430000</v>
      </c>
      <c r="K697" s="69" t="n">
        <v>22040000</v>
      </c>
      <c r="L697" s="70" t="n">
        <v>-0.0593256508749467</v>
      </c>
      <c r="M697" s="69" t="n">
        <v>7144121.1</v>
      </c>
      <c r="N697" s="69"/>
      <c r="O697" s="173" t="str">
        <f aca="false">CONCATENATE(E697,F697)</f>
        <v>107346101</v>
      </c>
      <c r="P697" s="164" t="n">
        <f aca="false">J697</f>
        <v>23430000</v>
      </c>
      <c r="Q697" s="164" t="n">
        <f aca="false">M697</f>
        <v>7144121.1</v>
      </c>
    </row>
    <row r="698" customFormat="false" ht="15" hidden="false" customHeight="false" outlineLevel="0" collapsed="false">
      <c r="A698" s="74" t="s">
        <v>73</v>
      </c>
      <c r="B698" s="74" t="str">
        <f aca="false">VLOOKUP(A698,PROGRAMAS!A:I,5,0)</f>
        <v>TEMÁTICO</v>
      </c>
      <c r="C698" s="62" t="s">
        <v>2950</v>
      </c>
      <c r="D698" s="74" t="s">
        <v>4322</v>
      </c>
      <c r="E698" s="74" t="s">
        <v>4323</v>
      </c>
      <c r="F698" s="174" t="s">
        <v>3573</v>
      </c>
      <c r="G698" s="74" t="s">
        <v>2576</v>
      </c>
      <c r="H698" s="147" t="s">
        <v>2591</v>
      </c>
      <c r="I698" s="147" t="s">
        <v>3538</v>
      </c>
      <c r="J698" s="69" t="n">
        <v>7903855</v>
      </c>
      <c r="K698" s="69" t="n">
        <v>5968997</v>
      </c>
      <c r="L698" s="70" t="n">
        <v>-0.244799278326842</v>
      </c>
      <c r="M698" s="69" t="n">
        <v>3019822.91</v>
      </c>
      <c r="N698" s="69"/>
      <c r="O698" s="173" t="str">
        <f aca="false">CONCATENATE(E698,F698)</f>
        <v>114146101</v>
      </c>
      <c r="P698" s="164" t="n">
        <f aca="false">J698</f>
        <v>7903855</v>
      </c>
      <c r="Q698" s="164" t="n">
        <f aca="false">M698</f>
        <v>3019822.91</v>
      </c>
    </row>
    <row r="699" customFormat="false" ht="15" hidden="false" customHeight="false" outlineLevel="0" collapsed="false">
      <c r="A699" s="74" t="s">
        <v>73</v>
      </c>
      <c r="B699" s="74" t="str">
        <f aca="false">VLOOKUP(A699,PROGRAMAS!A:I,5,0)</f>
        <v>TEMÁTICO</v>
      </c>
      <c r="C699" s="62" t="s">
        <v>2950</v>
      </c>
      <c r="D699" s="74" t="s">
        <v>4324</v>
      </c>
      <c r="E699" s="74" t="s">
        <v>4325</v>
      </c>
      <c r="F699" s="174" t="s">
        <v>3573</v>
      </c>
      <c r="G699" s="74" t="s">
        <v>2576</v>
      </c>
      <c r="H699" s="147" t="s">
        <v>2591</v>
      </c>
      <c r="I699" s="147" t="s">
        <v>3538</v>
      </c>
      <c r="J699" s="69" t="n">
        <v>505000</v>
      </c>
      <c r="K699" s="69" t="n">
        <v>125000</v>
      </c>
      <c r="L699" s="70" t="n">
        <v>-0.752475247524752</v>
      </c>
      <c r="M699" s="69" t="n">
        <v>39987.82</v>
      </c>
      <c r="N699" s="69"/>
      <c r="O699" s="173" t="str">
        <f aca="false">CONCATENATE(E699,F699)</f>
        <v>115046101</v>
      </c>
      <c r="P699" s="164" t="n">
        <f aca="false">J699</f>
        <v>505000</v>
      </c>
      <c r="Q699" s="164" t="n">
        <f aca="false">M699</f>
        <v>39987.82</v>
      </c>
    </row>
    <row r="700" customFormat="false" ht="15" hidden="false" customHeight="false" outlineLevel="0" collapsed="false">
      <c r="A700" s="74" t="s">
        <v>73</v>
      </c>
      <c r="B700" s="74" t="str">
        <f aca="false">VLOOKUP(A700,PROGRAMAS!A:I,5,0)</f>
        <v>TEMÁTICO</v>
      </c>
      <c r="C700" s="62" t="s">
        <v>2950</v>
      </c>
      <c r="D700" s="74" t="s">
        <v>4326</v>
      </c>
      <c r="E700" s="74" t="s">
        <v>4327</v>
      </c>
      <c r="F700" s="174" t="s">
        <v>3573</v>
      </c>
      <c r="G700" s="74" t="s">
        <v>2576</v>
      </c>
      <c r="H700" s="147" t="s">
        <v>2591</v>
      </c>
      <c r="I700" s="147" t="s">
        <v>3538</v>
      </c>
      <c r="J700" s="69" t="n">
        <v>13470000</v>
      </c>
      <c r="K700" s="69" t="n">
        <v>13220000</v>
      </c>
      <c r="L700" s="70" t="n">
        <v>-0.0185597624350408</v>
      </c>
      <c r="M700" s="69" t="n">
        <v>1036464.08</v>
      </c>
      <c r="N700" s="69"/>
      <c r="O700" s="173" t="str">
        <f aca="false">CONCATENATE(E700,F700)</f>
        <v>115846101</v>
      </c>
      <c r="P700" s="164" t="n">
        <f aca="false">J700</f>
        <v>13470000</v>
      </c>
      <c r="Q700" s="164" t="n">
        <f aca="false">M700</f>
        <v>1036464.08</v>
      </c>
    </row>
    <row r="701" customFormat="false" ht="15" hidden="false" customHeight="false" outlineLevel="0" collapsed="false">
      <c r="A701" s="74" t="s">
        <v>73</v>
      </c>
      <c r="B701" s="74" t="str">
        <f aca="false">VLOOKUP(A701,PROGRAMAS!A:I,5,0)</f>
        <v>TEMÁTICO</v>
      </c>
      <c r="C701" s="62" t="s">
        <v>2950</v>
      </c>
      <c r="D701" s="74" t="s">
        <v>4328</v>
      </c>
      <c r="E701" s="74" t="s">
        <v>4329</v>
      </c>
      <c r="F701" s="174" t="s">
        <v>3573</v>
      </c>
      <c r="G701" s="74" t="s">
        <v>2576</v>
      </c>
      <c r="H701" s="147" t="s">
        <v>2591</v>
      </c>
      <c r="I701" s="147" t="s">
        <v>3538</v>
      </c>
      <c r="J701" s="69" t="n">
        <v>220000</v>
      </c>
      <c r="K701" s="69" t="n">
        <v>10000</v>
      </c>
      <c r="L701" s="70" t="n">
        <v>-0.954545454545455</v>
      </c>
      <c r="M701" s="69" t="n">
        <v>0</v>
      </c>
      <c r="N701" s="69"/>
      <c r="O701" s="173" t="str">
        <f aca="false">CONCATENATE(E701,F701)</f>
        <v>116346101</v>
      </c>
      <c r="P701" s="164" t="n">
        <f aca="false">J701</f>
        <v>220000</v>
      </c>
      <c r="Q701" s="164" t="n">
        <f aca="false">M701</f>
        <v>0</v>
      </c>
    </row>
    <row r="702" customFormat="false" ht="15" hidden="false" customHeight="false" outlineLevel="0" collapsed="false">
      <c r="A702" s="74" t="s">
        <v>73</v>
      </c>
      <c r="B702" s="74" t="str">
        <f aca="false">VLOOKUP(A702,PROGRAMAS!A:I,5,0)</f>
        <v>TEMÁTICO</v>
      </c>
      <c r="C702" s="62" t="s">
        <v>2950</v>
      </c>
      <c r="D702" s="74" t="s">
        <v>4330</v>
      </c>
      <c r="E702" s="74" t="s">
        <v>4331</v>
      </c>
      <c r="F702" s="174" t="s">
        <v>3573</v>
      </c>
      <c r="G702" s="74" t="s">
        <v>2576</v>
      </c>
      <c r="H702" s="147" t="s">
        <v>2591</v>
      </c>
      <c r="I702" s="147" t="s">
        <v>3538</v>
      </c>
      <c r="J702" s="69" t="n">
        <v>40770013</v>
      </c>
      <c r="K702" s="69" t="n">
        <v>70685657</v>
      </c>
      <c r="L702" s="70" t="n">
        <v>0.733765868556382</v>
      </c>
      <c r="M702" s="69" t="n">
        <v>13600672.45</v>
      </c>
      <c r="N702" s="69"/>
      <c r="O702" s="173" t="str">
        <f aca="false">CONCATENATE(E702,F702)</f>
        <v>116946101</v>
      </c>
      <c r="P702" s="164" t="n">
        <f aca="false">J702</f>
        <v>40770013</v>
      </c>
      <c r="Q702" s="164" t="n">
        <f aca="false">M702</f>
        <v>13600672.45</v>
      </c>
    </row>
    <row r="703" customFormat="false" ht="15" hidden="false" customHeight="false" outlineLevel="0" collapsed="false">
      <c r="A703" s="74" t="s">
        <v>73</v>
      </c>
      <c r="B703" s="74" t="str">
        <f aca="false">VLOOKUP(A703,PROGRAMAS!A:I,5,0)</f>
        <v>TEMÁTICO</v>
      </c>
      <c r="C703" s="62" t="s">
        <v>2950</v>
      </c>
      <c r="D703" s="74" t="s">
        <v>4332</v>
      </c>
      <c r="E703" s="74" t="s">
        <v>4333</v>
      </c>
      <c r="F703" s="174" t="s">
        <v>3573</v>
      </c>
      <c r="G703" s="74" t="s">
        <v>2576</v>
      </c>
      <c r="H703" s="147" t="s">
        <v>2591</v>
      </c>
      <c r="I703" s="147" t="s">
        <v>3538</v>
      </c>
      <c r="J703" s="69" t="n">
        <v>930000</v>
      </c>
      <c r="K703" s="69" t="n">
        <v>380000</v>
      </c>
      <c r="L703" s="70" t="n">
        <v>-0.591397849462366</v>
      </c>
      <c r="M703" s="69" t="n">
        <v>262831.7</v>
      </c>
      <c r="N703" s="69"/>
      <c r="O703" s="173" t="str">
        <f aca="false">CONCATENATE(E703,F703)</f>
        <v>117446101</v>
      </c>
      <c r="P703" s="164" t="n">
        <f aca="false">J703</f>
        <v>930000</v>
      </c>
      <c r="Q703" s="164" t="n">
        <f aca="false">M703</f>
        <v>262831.7</v>
      </c>
    </row>
    <row r="704" customFormat="false" ht="15" hidden="false" customHeight="false" outlineLevel="0" collapsed="false">
      <c r="A704" s="74" t="s">
        <v>73</v>
      </c>
      <c r="B704" s="74" t="str">
        <f aca="false">VLOOKUP(A704,PROGRAMAS!A:I,5,0)</f>
        <v>TEMÁTICO</v>
      </c>
      <c r="C704" s="62" t="s">
        <v>2950</v>
      </c>
      <c r="D704" s="74" t="s">
        <v>4334</v>
      </c>
      <c r="E704" s="74" t="s">
        <v>4335</v>
      </c>
      <c r="F704" s="174" t="s">
        <v>3573</v>
      </c>
      <c r="G704" s="74" t="s">
        <v>2576</v>
      </c>
      <c r="H704" s="147" t="s">
        <v>2591</v>
      </c>
      <c r="I704" s="147" t="s">
        <v>3538</v>
      </c>
      <c r="J704" s="69" t="n">
        <v>56580000</v>
      </c>
      <c r="K704" s="69" t="n">
        <v>210944000</v>
      </c>
      <c r="L704" s="70" t="n">
        <v>2.72824319547543</v>
      </c>
      <c r="M704" s="69" t="n">
        <v>13085678.2</v>
      </c>
      <c r="N704" s="69"/>
      <c r="O704" s="173" t="str">
        <f aca="false">CONCATENATE(E704,F704)</f>
        <v>118046101</v>
      </c>
      <c r="P704" s="164" t="n">
        <f aca="false">J704</f>
        <v>56580000</v>
      </c>
      <c r="Q704" s="164" t="n">
        <f aca="false">M704</f>
        <v>13085678.2</v>
      </c>
    </row>
    <row r="705" customFormat="false" ht="15" hidden="false" customHeight="false" outlineLevel="0" collapsed="false">
      <c r="A705" s="74" t="s">
        <v>73</v>
      </c>
      <c r="B705" s="74" t="str">
        <f aca="false">VLOOKUP(A705,PROGRAMAS!A:I,5,0)</f>
        <v>TEMÁTICO</v>
      </c>
      <c r="C705" s="62" t="s">
        <v>2950</v>
      </c>
      <c r="D705" s="74" t="s">
        <v>4336</v>
      </c>
      <c r="E705" s="74" t="s">
        <v>4337</v>
      </c>
      <c r="F705" s="174" t="s">
        <v>3573</v>
      </c>
      <c r="G705" s="74" t="s">
        <v>2576</v>
      </c>
      <c r="H705" s="147" t="s">
        <v>2580</v>
      </c>
      <c r="I705" s="147" t="s">
        <v>3531</v>
      </c>
      <c r="J705" s="69" t="n">
        <v>8695288</v>
      </c>
      <c r="K705" s="69" t="n">
        <v>5488668</v>
      </c>
      <c r="L705" s="70" t="n">
        <v>-0.368776744370054</v>
      </c>
      <c r="M705" s="69" t="n">
        <v>3623264.6</v>
      </c>
      <c r="N705" s="69"/>
      <c r="O705" s="173" t="str">
        <f aca="false">CONCATENATE(E705,F705)</f>
        <v>220546101</v>
      </c>
      <c r="P705" s="164" t="n">
        <f aca="false">J705</f>
        <v>8695288</v>
      </c>
      <c r="Q705" s="164" t="n">
        <f aca="false">M705</f>
        <v>3623264.6</v>
      </c>
    </row>
    <row r="706" customFormat="false" ht="15" hidden="false" customHeight="false" outlineLevel="0" collapsed="false">
      <c r="A706" s="74" t="s">
        <v>73</v>
      </c>
      <c r="B706" s="74" t="str">
        <f aca="false">VLOOKUP(A706,PROGRAMAS!A:I,5,0)</f>
        <v>TEMÁTICO</v>
      </c>
      <c r="C706" s="62" t="s">
        <v>2950</v>
      </c>
      <c r="D706" s="74" t="s">
        <v>2587</v>
      </c>
      <c r="E706" s="74" t="s">
        <v>2589</v>
      </c>
      <c r="F706" s="174" t="s">
        <v>3573</v>
      </c>
      <c r="G706" s="74" t="s">
        <v>2576</v>
      </c>
      <c r="H706" s="147" t="s">
        <v>2587</v>
      </c>
      <c r="I706" s="147" t="s">
        <v>3532</v>
      </c>
      <c r="J706" s="69" t="n">
        <v>26174926</v>
      </c>
      <c r="K706" s="69" t="n">
        <v>23923835</v>
      </c>
      <c r="L706" s="70" t="n">
        <v>-0.0860018095180097</v>
      </c>
      <c r="M706" s="69" t="n">
        <v>69143.6</v>
      </c>
      <c r="N706" s="69"/>
      <c r="O706" s="173" t="str">
        <f aca="false">CONCATENATE(E706,F706)</f>
        <v>107646101</v>
      </c>
      <c r="P706" s="164" t="n">
        <f aca="false">J706</f>
        <v>26174926</v>
      </c>
      <c r="Q706" s="164" t="n">
        <f aca="false">M706</f>
        <v>69143.6</v>
      </c>
    </row>
    <row r="707" customFormat="false" ht="15" hidden="false" customHeight="false" outlineLevel="0" collapsed="false">
      <c r="A707" s="74" t="s">
        <v>73</v>
      </c>
      <c r="B707" s="74" t="str">
        <f aca="false">VLOOKUP(A707,PROGRAMAS!A:I,5,0)</f>
        <v>TEMÁTICO</v>
      </c>
      <c r="C707" s="62" t="s">
        <v>2950</v>
      </c>
      <c r="D707" s="74" t="s">
        <v>2593</v>
      </c>
      <c r="E707" s="74" t="s">
        <v>2596</v>
      </c>
      <c r="F707" s="174" t="s">
        <v>3573</v>
      </c>
      <c r="G707" s="74" t="s">
        <v>2576</v>
      </c>
      <c r="H707" s="147" t="s">
        <v>2597</v>
      </c>
      <c r="I707" s="147" t="s">
        <v>3535</v>
      </c>
      <c r="J707" s="69" t="n">
        <v>4150000</v>
      </c>
      <c r="K707" s="69" t="n">
        <v>4060000</v>
      </c>
      <c r="L707" s="70" t="n">
        <v>-0.0216867469879518</v>
      </c>
      <c r="M707" s="69" t="n">
        <v>0</v>
      </c>
      <c r="N707" s="69"/>
      <c r="O707" s="173" t="str">
        <f aca="false">CONCATENATE(E707,F707)</f>
        <v>108146101</v>
      </c>
      <c r="P707" s="164" t="n">
        <f aca="false">J707</f>
        <v>4150000</v>
      </c>
      <c r="Q707" s="164" t="n">
        <f aca="false">M707</f>
        <v>0</v>
      </c>
    </row>
    <row r="708" customFormat="false" ht="15" hidden="false" customHeight="false" outlineLevel="0" collapsed="false">
      <c r="A708" s="74" t="s">
        <v>73</v>
      </c>
      <c r="B708" s="74" t="str">
        <f aca="false">VLOOKUP(A708,PROGRAMAS!A:I,5,0)</f>
        <v>TEMÁTICO</v>
      </c>
      <c r="C708" s="62" t="s">
        <v>2950</v>
      </c>
      <c r="D708" s="74" t="s">
        <v>2606</v>
      </c>
      <c r="E708" s="74" t="s">
        <v>2609</v>
      </c>
      <c r="F708" s="174" t="s">
        <v>3573</v>
      </c>
      <c r="G708" s="74" t="s">
        <v>2576</v>
      </c>
      <c r="H708" s="147" t="s">
        <v>2607</v>
      </c>
      <c r="I708" s="147" t="s">
        <v>3537</v>
      </c>
      <c r="J708" s="69" t="n">
        <v>20000</v>
      </c>
      <c r="K708" s="69" t="n">
        <v>10374550</v>
      </c>
      <c r="L708" s="70" t="n">
        <v>517.7275</v>
      </c>
      <c r="M708" s="69" t="n">
        <v>10372043.26</v>
      </c>
      <c r="N708" s="69"/>
      <c r="O708" s="173" t="str">
        <f aca="false">CONCATENATE(E708,F708)</f>
        <v>108446101</v>
      </c>
      <c r="P708" s="164" t="n">
        <f aca="false">J708</f>
        <v>20000</v>
      </c>
      <c r="Q708" s="164" t="n">
        <f aca="false">M708</f>
        <v>10372043.26</v>
      </c>
    </row>
    <row r="709" customFormat="false" ht="15" hidden="false" customHeight="false" outlineLevel="0" collapsed="false">
      <c r="A709" s="74" t="s">
        <v>94</v>
      </c>
      <c r="B709" s="74" t="str">
        <f aca="false">VLOOKUP(A709,PROGRAMAS!A:I,5,0)</f>
        <v>GESTÃO</v>
      </c>
      <c r="C709" s="62" t="s">
        <v>2997</v>
      </c>
      <c r="D709" s="74" t="s">
        <v>4338</v>
      </c>
      <c r="E709" s="74" t="s">
        <v>4339</v>
      </c>
      <c r="F709" s="174" t="s">
        <v>3578</v>
      </c>
      <c r="G709" s="74" t="s">
        <v>2617</v>
      </c>
      <c r="H709" s="147" t="s">
        <v>2640</v>
      </c>
      <c r="I709" s="147" t="s">
        <v>3167</v>
      </c>
      <c r="J709" s="69" t="n">
        <v>3100000</v>
      </c>
      <c r="K709" s="69" t="n">
        <v>145000</v>
      </c>
      <c r="L709" s="70" t="n">
        <v>-0.953225806451613</v>
      </c>
      <c r="M709" s="69" t="n">
        <v>0</v>
      </c>
      <c r="N709" s="69"/>
      <c r="O709" s="173" t="str">
        <f aca="false">CONCATENATE(E709,F709)</f>
        <v>103246201</v>
      </c>
      <c r="P709" s="164" t="n">
        <f aca="false">J709</f>
        <v>3100000</v>
      </c>
      <c r="Q709" s="164" t="n">
        <f aca="false">M709</f>
        <v>0</v>
      </c>
    </row>
    <row r="710" customFormat="false" ht="15" hidden="false" customHeight="false" outlineLevel="0" collapsed="false">
      <c r="A710" s="74" t="s">
        <v>94</v>
      </c>
      <c r="B710" s="74" t="str">
        <f aca="false">VLOOKUP(A710,PROGRAMAS!A:I,5,0)</f>
        <v>GESTÃO</v>
      </c>
      <c r="C710" s="62" t="s">
        <v>2997</v>
      </c>
      <c r="D710" s="74" t="s">
        <v>255</v>
      </c>
      <c r="E710" s="74" t="s">
        <v>260</v>
      </c>
      <c r="F710" s="174" t="s">
        <v>3578</v>
      </c>
      <c r="G710" s="74" t="s">
        <v>2617</v>
      </c>
      <c r="H710" s="147" t="s">
        <v>2640</v>
      </c>
      <c r="I710" s="147" t="s">
        <v>3167</v>
      </c>
      <c r="J710" s="69" t="n">
        <v>1573000</v>
      </c>
      <c r="K710" s="69" t="n">
        <v>1563000</v>
      </c>
      <c r="L710" s="70" t="n">
        <v>-0.00635727908455181</v>
      </c>
      <c r="M710" s="69" t="n">
        <v>418294.86</v>
      </c>
      <c r="N710" s="69"/>
      <c r="O710" s="173" t="str">
        <f aca="false">CONCATENATE(E710,F710)</f>
        <v>200046201</v>
      </c>
      <c r="P710" s="164" t="n">
        <f aca="false">J710</f>
        <v>1573000</v>
      </c>
      <c r="Q710" s="164" t="n">
        <f aca="false">M710</f>
        <v>418294.86</v>
      </c>
    </row>
    <row r="711" customFormat="false" ht="15" hidden="false" customHeight="false" outlineLevel="0" collapsed="false">
      <c r="A711" s="74" t="s">
        <v>94</v>
      </c>
      <c r="B711" s="74" t="str">
        <f aca="false">VLOOKUP(A711,PROGRAMAS!A:I,5,0)</f>
        <v>GESTÃO</v>
      </c>
      <c r="C711" s="62" t="s">
        <v>2997</v>
      </c>
      <c r="D711" s="74" t="s">
        <v>160</v>
      </c>
      <c r="E711" s="74" t="s">
        <v>3818</v>
      </c>
      <c r="F711" s="174" t="s">
        <v>3578</v>
      </c>
      <c r="G711" s="74" t="s">
        <v>2617</v>
      </c>
      <c r="H711" s="147" t="s">
        <v>2640</v>
      </c>
      <c r="I711" s="147" t="s">
        <v>3167</v>
      </c>
      <c r="J711" s="69" t="n">
        <v>17374337</v>
      </c>
      <c r="K711" s="69" t="n">
        <v>17374337</v>
      </c>
      <c r="L711" s="70" t="n">
        <v>0</v>
      </c>
      <c r="M711" s="69" t="n">
        <v>12771657.6</v>
      </c>
      <c r="N711" s="69"/>
      <c r="O711" s="173" t="str">
        <f aca="false">CONCATENATE(E711,F711)</f>
        <v>250046201</v>
      </c>
      <c r="P711" s="164" t="n">
        <f aca="false">J711</f>
        <v>17374337</v>
      </c>
      <c r="Q711" s="164" t="n">
        <f aca="false">M711</f>
        <v>12771657.6</v>
      </c>
    </row>
    <row r="712" customFormat="false" ht="15" hidden="false" customHeight="false" outlineLevel="0" collapsed="false">
      <c r="A712" s="74" t="s">
        <v>51</v>
      </c>
      <c r="B712" s="74" t="str">
        <f aca="false">VLOOKUP(A712,PROGRAMAS!A:I,5,0)</f>
        <v>TEMÁTICO</v>
      </c>
      <c r="C712" s="62" t="s">
        <v>2886</v>
      </c>
      <c r="D712" s="74" t="s">
        <v>2616</v>
      </c>
      <c r="E712" s="74" t="s">
        <v>2620</v>
      </c>
      <c r="F712" s="174" t="s">
        <v>3578</v>
      </c>
      <c r="G712" s="74" t="s">
        <v>2617</v>
      </c>
      <c r="H712" s="147" t="s">
        <v>2618</v>
      </c>
      <c r="I712" s="147" t="s">
        <v>3283</v>
      </c>
      <c r="J712" s="69" t="n">
        <v>273000</v>
      </c>
      <c r="K712" s="69" t="n">
        <v>202000</v>
      </c>
      <c r="L712" s="70" t="n">
        <v>-0.26007326007326</v>
      </c>
      <c r="M712" s="69" t="n">
        <v>0</v>
      </c>
      <c r="N712" s="69"/>
      <c r="O712" s="173" t="str">
        <f aca="false">CONCATENATE(E712,F712)</f>
        <v>102746201</v>
      </c>
      <c r="P712" s="164" t="n">
        <f aca="false">J712</f>
        <v>273000</v>
      </c>
      <c r="Q712" s="164" t="n">
        <f aca="false">M712</f>
        <v>0</v>
      </c>
    </row>
    <row r="713" customFormat="false" ht="15" hidden="false" customHeight="false" outlineLevel="0" collapsed="false">
      <c r="A713" s="74" t="s">
        <v>51</v>
      </c>
      <c r="B713" s="74" t="str">
        <f aca="false">VLOOKUP(A713,PROGRAMAS!A:I,5,0)</f>
        <v>TEMÁTICO</v>
      </c>
      <c r="C713" s="62" t="s">
        <v>2886</v>
      </c>
      <c r="D713" s="74" t="s">
        <v>2621</v>
      </c>
      <c r="E713" s="74" t="s">
        <v>2623</v>
      </c>
      <c r="F713" s="174" t="s">
        <v>3578</v>
      </c>
      <c r="G713" s="74" t="s">
        <v>2617</v>
      </c>
      <c r="H713" s="147" t="s">
        <v>2618</v>
      </c>
      <c r="I713" s="147" t="s">
        <v>3283</v>
      </c>
      <c r="J713" s="69" t="n">
        <v>5000</v>
      </c>
      <c r="K713" s="69" t="n">
        <v>5000</v>
      </c>
      <c r="L713" s="70" t="n">
        <v>0</v>
      </c>
      <c r="M713" s="69" t="n">
        <v>0</v>
      </c>
      <c r="N713" s="69"/>
      <c r="O713" s="173" t="str">
        <f aca="false">CONCATENATE(E713,F713)</f>
        <v>103546201</v>
      </c>
      <c r="P713" s="164" t="n">
        <f aca="false">J713</f>
        <v>5000</v>
      </c>
      <c r="Q713" s="164" t="n">
        <f aca="false">M713</f>
        <v>0</v>
      </c>
    </row>
    <row r="714" customFormat="false" ht="15" hidden="false" customHeight="false" outlineLevel="0" collapsed="false">
      <c r="A714" s="74" t="s">
        <v>73</v>
      </c>
      <c r="B714" s="74" t="str">
        <f aca="false">VLOOKUP(A714,PROGRAMAS!A:I,5,0)</f>
        <v>TEMÁTICO</v>
      </c>
      <c r="C714" s="62" t="s">
        <v>2950</v>
      </c>
      <c r="D714" s="74" t="s">
        <v>2624</v>
      </c>
      <c r="E714" s="74" t="s">
        <v>2627</v>
      </c>
      <c r="F714" s="174" t="s">
        <v>3578</v>
      </c>
      <c r="G714" s="74" t="s">
        <v>2617</v>
      </c>
      <c r="H714" s="147" t="s">
        <v>2625</v>
      </c>
      <c r="I714" s="147" t="s">
        <v>3539</v>
      </c>
      <c r="J714" s="69" t="n">
        <v>26403697</v>
      </c>
      <c r="K714" s="69" t="n">
        <v>29552718</v>
      </c>
      <c r="L714" s="70" t="n">
        <v>0.119264396951684</v>
      </c>
      <c r="M714" s="69" t="n">
        <v>14238924.84</v>
      </c>
      <c r="N714" s="69"/>
      <c r="O714" s="173" t="str">
        <f aca="false">CONCATENATE(E714,F714)</f>
        <v>103646201</v>
      </c>
      <c r="P714" s="164" t="n">
        <f aca="false">J714</f>
        <v>26403697</v>
      </c>
      <c r="Q714" s="164" t="n">
        <f aca="false">M714</f>
        <v>14238924.84</v>
      </c>
    </row>
    <row r="715" customFormat="false" ht="15" hidden="false" customHeight="false" outlineLevel="0" collapsed="false">
      <c r="A715" s="74" t="s">
        <v>73</v>
      </c>
      <c r="B715" s="74" t="str">
        <f aca="false">VLOOKUP(A715,PROGRAMAS!A:I,5,0)</f>
        <v>TEMÁTICO</v>
      </c>
      <c r="C715" s="62" t="s">
        <v>2950</v>
      </c>
      <c r="D715" s="74" t="s">
        <v>4340</v>
      </c>
      <c r="E715" s="74" t="s">
        <v>4341</v>
      </c>
      <c r="F715" s="174" t="s">
        <v>3578</v>
      </c>
      <c r="G715" s="74" t="s">
        <v>2617</v>
      </c>
      <c r="H715" s="147" t="s">
        <v>2625</v>
      </c>
      <c r="I715" s="147" t="s">
        <v>3539</v>
      </c>
      <c r="J715" s="69" t="n">
        <v>57228383</v>
      </c>
      <c r="K715" s="69" t="n">
        <v>56535330</v>
      </c>
      <c r="L715" s="70" t="n">
        <v>-0.0121103019807497</v>
      </c>
      <c r="M715" s="69" t="n">
        <v>14121785.95</v>
      </c>
      <c r="N715" s="69"/>
      <c r="O715" s="173" t="str">
        <f aca="false">CONCATENATE(E715,F715)</f>
        <v>106346201</v>
      </c>
      <c r="P715" s="164" t="n">
        <f aca="false">J715</f>
        <v>57228383</v>
      </c>
      <c r="Q715" s="164" t="n">
        <f aca="false">M715</f>
        <v>14121785.95</v>
      </c>
    </row>
    <row r="716" customFormat="false" ht="15" hidden="false" customHeight="false" outlineLevel="0" collapsed="false">
      <c r="A716" s="74" t="s">
        <v>73</v>
      </c>
      <c r="B716" s="74" t="str">
        <f aca="false">VLOOKUP(A716,PROGRAMAS!A:I,5,0)</f>
        <v>TEMÁTICO</v>
      </c>
      <c r="C716" s="62" t="s">
        <v>2950</v>
      </c>
      <c r="D716" s="74" t="s">
        <v>2631</v>
      </c>
      <c r="E716" s="74" t="s">
        <v>2633</v>
      </c>
      <c r="F716" s="174" t="s">
        <v>3578</v>
      </c>
      <c r="G716" s="74" t="s">
        <v>2617</v>
      </c>
      <c r="H716" s="147" t="s">
        <v>2625</v>
      </c>
      <c r="I716" s="147" t="s">
        <v>3539</v>
      </c>
      <c r="J716" s="69" t="n">
        <v>6014923</v>
      </c>
      <c r="K716" s="69" t="n">
        <v>3843823</v>
      </c>
      <c r="L716" s="70" t="n">
        <v>-0.360952251591583</v>
      </c>
      <c r="M716" s="69" t="n">
        <v>1118555.38</v>
      </c>
      <c r="N716" s="69"/>
      <c r="O716" s="173" t="str">
        <f aca="false">CONCATENATE(E716,F716)</f>
        <v>106446201</v>
      </c>
      <c r="P716" s="164" t="n">
        <f aca="false">J716</f>
        <v>6014923</v>
      </c>
      <c r="Q716" s="164" t="n">
        <f aca="false">M716</f>
        <v>1118555.38</v>
      </c>
    </row>
    <row r="717" customFormat="false" ht="15" hidden="false" customHeight="false" outlineLevel="0" collapsed="false">
      <c r="A717" s="74" t="s">
        <v>73</v>
      </c>
      <c r="B717" s="74" t="str">
        <f aca="false">VLOOKUP(A717,PROGRAMAS!A:I,5,0)</f>
        <v>TEMÁTICO</v>
      </c>
      <c r="C717" s="62" t="s">
        <v>2950</v>
      </c>
      <c r="D717" s="74" t="s">
        <v>4342</v>
      </c>
      <c r="E717" s="74" t="s">
        <v>4343</v>
      </c>
      <c r="F717" s="174" t="s">
        <v>3578</v>
      </c>
      <c r="G717" s="74" t="s">
        <v>2617</v>
      </c>
      <c r="H717" s="147" t="s">
        <v>2625</v>
      </c>
      <c r="I717" s="147" t="s">
        <v>3539</v>
      </c>
      <c r="J717" s="69" t="n">
        <v>400000</v>
      </c>
      <c r="K717" s="69" t="n">
        <v>400000</v>
      </c>
      <c r="L717" s="70" t="n">
        <v>0</v>
      </c>
      <c r="M717" s="69" t="n">
        <v>0</v>
      </c>
      <c r="N717" s="69"/>
      <c r="O717" s="173" t="str">
        <f aca="false">CONCATENATE(E717,F717)</f>
        <v>106546201</v>
      </c>
      <c r="P717" s="164" t="n">
        <f aca="false">J717</f>
        <v>400000</v>
      </c>
      <c r="Q717" s="164" t="n">
        <f aca="false">M717</f>
        <v>0</v>
      </c>
    </row>
    <row r="718" customFormat="false" ht="15" hidden="false" customHeight="false" outlineLevel="0" collapsed="false">
      <c r="A718" s="74" t="s">
        <v>73</v>
      </c>
      <c r="B718" s="74" t="str">
        <f aca="false">VLOOKUP(A718,PROGRAMAS!A:I,5,0)</f>
        <v>TEMÁTICO</v>
      </c>
      <c r="C718" s="62" t="s">
        <v>2950</v>
      </c>
      <c r="D718" s="74" t="s">
        <v>2636</v>
      </c>
      <c r="E718" s="74" t="s">
        <v>2638</v>
      </c>
      <c r="F718" s="174" t="s">
        <v>3578</v>
      </c>
      <c r="G718" s="74" t="s">
        <v>2617</v>
      </c>
      <c r="H718" s="147" t="s">
        <v>2625</v>
      </c>
      <c r="I718" s="147" t="s">
        <v>3539</v>
      </c>
      <c r="J718" s="69" t="n">
        <v>122329406</v>
      </c>
      <c r="K718" s="69" t="n">
        <v>228446442</v>
      </c>
      <c r="L718" s="70" t="n">
        <v>0.867469560017319</v>
      </c>
      <c r="M718" s="69" t="n">
        <v>56640722.46</v>
      </c>
      <c r="N718" s="69"/>
      <c r="O718" s="173" t="str">
        <f aca="false">CONCATENATE(E718,F718)</f>
        <v>106646201</v>
      </c>
      <c r="P718" s="164" t="n">
        <f aca="false">J718</f>
        <v>122329406</v>
      </c>
      <c r="Q718" s="164" t="n">
        <f aca="false">M718</f>
        <v>56640722.46</v>
      </c>
    </row>
    <row r="719" customFormat="false" ht="15" hidden="false" customHeight="false" outlineLevel="0" collapsed="false">
      <c r="A719" s="74" t="s">
        <v>73</v>
      </c>
      <c r="B719" s="74" t="str">
        <f aca="false">VLOOKUP(A719,PROGRAMAS!A:I,5,0)</f>
        <v>TEMÁTICO</v>
      </c>
      <c r="C719" s="62" t="s">
        <v>2950</v>
      </c>
      <c r="D719" s="74" t="s">
        <v>2628</v>
      </c>
      <c r="E719" s="74" t="s">
        <v>2630</v>
      </c>
      <c r="F719" s="174" t="s">
        <v>3578</v>
      </c>
      <c r="G719" s="74" t="s">
        <v>2617</v>
      </c>
      <c r="H719" s="147" t="s">
        <v>2625</v>
      </c>
      <c r="I719" s="147" t="s">
        <v>3539</v>
      </c>
      <c r="J719" s="69" t="n">
        <v>1086000</v>
      </c>
      <c r="K719" s="69" t="n">
        <v>1001000</v>
      </c>
      <c r="L719" s="70" t="n">
        <v>-0.078268876611418</v>
      </c>
      <c r="M719" s="69" t="n">
        <v>659268.96</v>
      </c>
      <c r="N719" s="69"/>
      <c r="O719" s="173" t="str">
        <f aca="false">CONCATENATE(E719,F719)</f>
        <v>106746201</v>
      </c>
      <c r="P719" s="164" t="n">
        <f aca="false">J719</f>
        <v>1086000</v>
      </c>
      <c r="Q719" s="164" t="n">
        <f aca="false">M719</f>
        <v>659268.96</v>
      </c>
    </row>
    <row r="720" customFormat="false" ht="15" hidden="false" customHeight="false" outlineLevel="0" collapsed="false">
      <c r="A720" s="74" t="s">
        <v>94</v>
      </c>
      <c r="B720" s="74" t="str">
        <f aca="false">VLOOKUP(A720,PROGRAMAS!A:I,5,0)</f>
        <v>GESTÃO</v>
      </c>
      <c r="C720" s="62" t="s">
        <v>2997</v>
      </c>
      <c r="D720" s="74" t="s">
        <v>255</v>
      </c>
      <c r="E720" s="74" t="s">
        <v>260</v>
      </c>
      <c r="F720" s="174" t="s">
        <v>3579</v>
      </c>
      <c r="G720" s="74" t="s">
        <v>2645</v>
      </c>
      <c r="H720" s="147" t="s">
        <v>2676</v>
      </c>
      <c r="I720" s="147" t="s">
        <v>3169</v>
      </c>
      <c r="J720" s="69" t="n">
        <v>1757995</v>
      </c>
      <c r="K720" s="69" t="n">
        <v>1740995</v>
      </c>
      <c r="L720" s="70" t="n">
        <v>-0.0096701071390988</v>
      </c>
      <c r="M720" s="69" t="n">
        <v>914477.62</v>
      </c>
      <c r="N720" s="69"/>
      <c r="O720" s="173" t="str">
        <f aca="false">CONCATENATE(E720,F720)</f>
        <v>200046202</v>
      </c>
      <c r="P720" s="164" t="n">
        <f aca="false">J720</f>
        <v>1757995</v>
      </c>
      <c r="Q720" s="164" t="n">
        <f aca="false">M720</f>
        <v>914477.62</v>
      </c>
    </row>
    <row r="721" customFormat="false" ht="15" hidden="false" customHeight="false" outlineLevel="0" collapsed="false">
      <c r="A721" s="74" t="s">
        <v>94</v>
      </c>
      <c r="B721" s="74" t="str">
        <f aca="false">VLOOKUP(A721,PROGRAMAS!A:I,5,0)</f>
        <v>GESTÃO</v>
      </c>
      <c r="C721" s="62" t="s">
        <v>2997</v>
      </c>
      <c r="D721" s="74" t="s">
        <v>160</v>
      </c>
      <c r="E721" s="74" t="s">
        <v>3818</v>
      </c>
      <c r="F721" s="174" t="s">
        <v>3579</v>
      </c>
      <c r="G721" s="74" t="s">
        <v>2645</v>
      </c>
      <c r="H721" s="147" t="s">
        <v>2676</v>
      </c>
      <c r="I721" s="147" t="s">
        <v>3169</v>
      </c>
      <c r="J721" s="69" t="n">
        <v>3731196</v>
      </c>
      <c r="K721" s="69" t="n">
        <v>3748196</v>
      </c>
      <c r="L721" s="70" t="n">
        <v>0.00455617984153071</v>
      </c>
      <c r="M721" s="69" t="n">
        <v>2220863.94</v>
      </c>
      <c r="N721" s="69"/>
      <c r="O721" s="173" t="str">
        <f aca="false">CONCATENATE(E721,F721)</f>
        <v>250046202</v>
      </c>
      <c r="P721" s="164" t="n">
        <f aca="false">J721</f>
        <v>3731196</v>
      </c>
      <c r="Q721" s="164" t="n">
        <f aca="false">M721</f>
        <v>2220863.94</v>
      </c>
    </row>
    <row r="722" customFormat="false" ht="15" hidden="false" customHeight="false" outlineLevel="0" collapsed="false">
      <c r="A722" s="74" t="s">
        <v>51</v>
      </c>
      <c r="B722" s="74" t="str">
        <f aca="false">VLOOKUP(A722,PROGRAMAS!A:I,5,0)</f>
        <v>TEMÁTICO</v>
      </c>
      <c r="C722" s="62" t="s">
        <v>2886</v>
      </c>
      <c r="D722" s="74" t="s">
        <v>2644</v>
      </c>
      <c r="E722" s="74" t="s">
        <v>2648</v>
      </c>
      <c r="F722" s="174" t="s">
        <v>3579</v>
      </c>
      <c r="G722" s="74" t="s">
        <v>2645</v>
      </c>
      <c r="H722" s="147" t="s">
        <v>2646</v>
      </c>
      <c r="I722" s="147" t="s">
        <v>3285</v>
      </c>
      <c r="J722" s="69" t="n">
        <v>20000</v>
      </c>
      <c r="K722" s="69" t="n">
        <v>5000</v>
      </c>
      <c r="L722" s="70" t="n">
        <v>-0.75</v>
      </c>
      <c r="M722" s="69" t="n">
        <v>0</v>
      </c>
      <c r="N722" s="69"/>
      <c r="O722" s="173" t="str">
        <f aca="false">CONCATENATE(E722,F722)</f>
        <v>107246202</v>
      </c>
      <c r="P722" s="164" t="n">
        <f aca="false">J722</f>
        <v>20000</v>
      </c>
      <c r="Q722" s="164" t="n">
        <f aca="false">M722</f>
        <v>0</v>
      </c>
    </row>
    <row r="723" customFormat="false" ht="15" hidden="false" customHeight="false" outlineLevel="0" collapsed="false">
      <c r="A723" s="74" t="s">
        <v>51</v>
      </c>
      <c r="B723" s="74" t="str">
        <f aca="false">VLOOKUP(A723,PROGRAMAS!A:I,5,0)</f>
        <v>TEMÁTICO</v>
      </c>
      <c r="C723" s="62" t="s">
        <v>2886</v>
      </c>
      <c r="D723" s="74" t="s">
        <v>2649</v>
      </c>
      <c r="E723" s="74" t="s">
        <v>2651</v>
      </c>
      <c r="F723" s="174" t="s">
        <v>3579</v>
      </c>
      <c r="G723" s="74" t="s">
        <v>2645</v>
      </c>
      <c r="H723" s="147" t="s">
        <v>2646</v>
      </c>
      <c r="I723" s="147" t="s">
        <v>3285</v>
      </c>
      <c r="J723" s="69" t="n">
        <v>265000</v>
      </c>
      <c r="K723" s="69" t="n">
        <v>220000</v>
      </c>
      <c r="L723" s="70" t="n">
        <v>-0.169811320754717</v>
      </c>
      <c r="M723" s="69" t="n">
        <v>0</v>
      </c>
      <c r="N723" s="69"/>
      <c r="O723" s="173" t="str">
        <f aca="false">CONCATENATE(E723,F723)</f>
        <v>113946202</v>
      </c>
      <c r="P723" s="164" t="n">
        <f aca="false">J723</f>
        <v>265000</v>
      </c>
      <c r="Q723" s="164" t="n">
        <f aca="false">M723</f>
        <v>0</v>
      </c>
    </row>
    <row r="724" customFormat="false" ht="15" hidden="false" customHeight="false" outlineLevel="0" collapsed="false">
      <c r="A724" s="74" t="s">
        <v>73</v>
      </c>
      <c r="B724" s="74" t="str">
        <f aca="false">VLOOKUP(A724,PROGRAMAS!A:I,5,0)</f>
        <v>TEMÁTICO</v>
      </c>
      <c r="C724" s="62" t="s">
        <v>2950</v>
      </c>
      <c r="D724" s="74" t="s">
        <v>2660</v>
      </c>
      <c r="E724" s="74" t="s">
        <v>2663</v>
      </c>
      <c r="F724" s="174" t="s">
        <v>3579</v>
      </c>
      <c r="G724" s="74" t="s">
        <v>2645</v>
      </c>
      <c r="H724" s="147" t="s">
        <v>2661</v>
      </c>
      <c r="I724" s="147" t="s">
        <v>3540</v>
      </c>
      <c r="J724" s="69" t="n">
        <v>9851000</v>
      </c>
      <c r="K724" s="69" t="n">
        <v>8530860</v>
      </c>
      <c r="L724" s="70" t="n">
        <v>-0.134010760328901</v>
      </c>
      <c r="M724" s="69" t="n">
        <v>11846.79</v>
      </c>
      <c r="N724" s="69"/>
      <c r="O724" s="173" t="str">
        <f aca="false">CONCATENATE(E724,F724)</f>
        <v>114046202</v>
      </c>
      <c r="P724" s="164" t="n">
        <f aca="false">J724</f>
        <v>9851000</v>
      </c>
      <c r="Q724" s="164" t="n">
        <f aca="false">M724</f>
        <v>11846.79</v>
      </c>
    </row>
    <row r="725" customFormat="false" ht="15" hidden="false" customHeight="false" outlineLevel="0" collapsed="false">
      <c r="A725" s="74" t="s">
        <v>73</v>
      </c>
      <c r="B725" s="74" t="str">
        <f aca="false">VLOOKUP(A725,PROGRAMAS!A:I,5,0)</f>
        <v>TEMÁTICO</v>
      </c>
      <c r="C725" s="62" t="s">
        <v>2950</v>
      </c>
      <c r="D725" s="74" t="s">
        <v>2656</v>
      </c>
      <c r="E725" s="74" t="s">
        <v>2659</v>
      </c>
      <c r="F725" s="174" t="s">
        <v>3579</v>
      </c>
      <c r="G725" s="74" t="s">
        <v>2645</v>
      </c>
      <c r="H725" s="147" t="s">
        <v>2657</v>
      </c>
      <c r="I725" s="147" t="s">
        <v>3549</v>
      </c>
      <c r="J725" s="69" t="n">
        <v>363000</v>
      </c>
      <c r="K725" s="69" t="n">
        <v>347000</v>
      </c>
      <c r="L725" s="70" t="n">
        <v>-0.0440771349862259</v>
      </c>
      <c r="M725" s="69" t="n">
        <v>0</v>
      </c>
      <c r="N725" s="69"/>
      <c r="O725" s="173" t="str">
        <f aca="false">CONCATENATE(E725,F725)</f>
        <v>122446202</v>
      </c>
      <c r="P725" s="164" t="n">
        <f aca="false">J725</f>
        <v>363000</v>
      </c>
      <c r="Q725" s="164" t="n">
        <f aca="false">M725</f>
        <v>0</v>
      </c>
    </row>
    <row r="726" customFormat="false" ht="15" hidden="false" customHeight="false" outlineLevel="0" collapsed="false">
      <c r="A726" s="74" t="s">
        <v>73</v>
      </c>
      <c r="B726" s="74" t="str">
        <f aca="false">VLOOKUP(A726,PROGRAMAS!A:I,5,0)</f>
        <v>TEMÁTICO</v>
      </c>
      <c r="C726" s="62" t="s">
        <v>2950</v>
      </c>
      <c r="D726" s="74" t="s">
        <v>2652</v>
      </c>
      <c r="E726" s="74" t="s">
        <v>2655</v>
      </c>
      <c r="F726" s="174" t="s">
        <v>3579</v>
      </c>
      <c r="G726" s="74" t="s">
        <v>2645</v>
      </c>
      <c r="H726" s="147" t="s">
        <v>2653</v>
      </c>
      <c r="I726" s="147" t="s">
        <v>3543</v>
      </c>
      <c r="J726" s="69" t="n">
        <v>270000</v>
      </c>
      <c r="K726" s="69" t="n">
        <v>259000</v>
      </c>
      <c r="L726" s="70" t="n">
        <v>-0.0407407407407407</v>
      </c>
      <c r="M726" s="69" t="n">
        <v>0</v>
      </c>
      <c r="N726" s="69"/>
      <c r="O726" s="173" t="str">
        <f aca="false">CONCATENATE(E726,F726)</f>
        <v>122646202</v>
      </c>
      <c r="P726" s="164" t="n">
        <f aca="false">J726</f>
        <v>270000</v>
      </c>
      <c r="Q726" s="164" t="n">
        <f aca="false">M726</f>
        <v>0</v>
      </c>
    </row>
    <row r="727" customFormat="false" ht="15" hidden="false" customHeight="false" outlineLevel="0" collapsed="false">
      <c r="A727" s="74" t="s">
        <v>94</v>
      </c>
      <c r="B727" s="74" t="str">
        <f aca="false">VLOOKUP(A727,PROGRAMAS!A:I,5,0)</f>
        <v>GESTÃO</v>
      </c>
      <c r="C727" s="62" t="s">
        <v>2997</v>
      </c>
      <c r="D727" s="74" t="s">
        <v>255</v>
      </c>
      <c r="E727" s="74" t="s">
        <v>260</v>
      </c>
      <c r="F727" s="174" t="s">
        <v>3584</v>
      </c>
      <c r="G727" s="74" t="s">
        <v>2680</v>
      </c>
      <c r="H727" s="147" t="s">
        <v>2742</v>
      </c>
      <c r="I727" s="147" t="s">
        <v>3171</v>
      </c>
      <c r="J727" s="69" t="n">
        <v>3950000</v>
      </c>
      <c r="K727" s="69" t="n">
        <v>3526000</v>
      </c>
      <c r="L727" s="70" t="n">
        <v>-0.107341772151899</v>
      </c>
      <c r="M727" s="69" t="n">
        <v>1649107.42</v>
      </c>
      <c r="N727" s="69"/>
      <c r="O727" s="173" t="str">
        <f aca="false">CONCATENATE(E727,F727)</f>
        <v>200047101</v>
      </c>
      <c r="P727" s="164" t="n">
        <f aca="false">J727</f>
        <v>3950000</v>
      </c>
      <c r="Q727" s="164" t="n">
        <f aca="false">M727</f>
        <v>1649107.42</v>
      </c>
    </row>
    <row r="728" customFormat="false" ht="15" hidden="false" customHeight="false" outlineLevel="0" collapsed="false">
      <c r="A728" s="74" t="s">
        <v>94</v>
      </c>
      <c r="B728" s="74" t="str">
        <f aca="false">VLOOKUP(A728,PROGRAMAS!A:I,5,0)</f>
        <v>GESTÃO</v>
      </c>
      <c r="C728" s="62" t="s">
        <v>2997</v>
      </c>
      <c r="D728" s="74" t="s">
        <v>160</v>
      </c>
      <c r="E728" s="74" t="s">
        <v>3818</v>
      </c>
      <c r="F728" s="174" t="s">
        <v>3584</v>
      </c>
      <c r="G728" s="74" t="s">
        <v>2680</v>
      </c>
      <c r="H728" s="147" t="s">
        <v>2742</v>
      </c>
      <c r="I728" s="147" t="s">
        <v>3171</v>
      </c>
      <c r="J728" s="69" t="n">
        <v>1569737</v>
      </c>
      <c r="K728" s="69" t="n">
        <v>1593737</v>
      </c>
      <c r="L728" s="70" t="n">
        <v>0.0152891853858321</v>
      </c>
      <c r="M728" s="69" t="n">
        <v>1010875.19</v>
      </c>
      <c r="N728" s="69"/>
      <c r="O728" s="173" t="str">
        <f aca="false">CONCATENATE(E728,F728)</f>
        <v>250047101</v>
      </c>
      <c r="P728" s="164" t="n">
        <f aca="false">J728</f>
        <v>1569737</v>
      </c>
      <c r="Q728" s="164" t="n">
        <f aca="false">M728</f>
        <v>1010875.19</v>
      </c>
    </row>
    <row r="729" customFormat="false" ht="15" hidden="false" customHeight="false" outlineLevel="0" collapsed="false">
      <c r="A729" s="74" t="s">
        <v>51</v>
      </c>
      <c r="B729" s="74" t="str">
        <f aca="false">VLOOKUP(A729,PROGRAMAS!A:I,5,0)</f>
        <v>TEMÁTICO</v>
      </c>
      <c r="C729" s="62" t="s">
        <v>2886</v>
      </c>
      <c r="D729" s="74" t="s">
        <v>2679</v>
      </c>
      <c r="E729" s="74" t="s">
        <v>2681</v>
      </c>
      <c r="F729" s="174" t="s">
        <v>3584</v>
      </c>
      <c r="G729" s="74" t="s">
        <v>2680</v>
      </c>
      <c r="H729" s="147" t="s">
        <v>2679</v>
      </c>
      <c r="I729" s="147" t="s">
        <v>3287</v>
      </c>
      <c r="J729" s="69" t="n">
        <v>170000</v>
      </c>
      <c r="K729" s="69" t="n">
        <v>129000</v>
      </c>
      <c r="L729" s="70" t="n">
        <v>-0.241176470588235</v>
      </c>
      <c r="M729" s="69" t="n">
        <v>3872.04</v>
      </c>
      <c r="N729" s="69"/>
      <c r="O729" s="173" t="str">
        <f aca="false">CONCATENATE(E729,F729)</f>
        <v>132347101</v>
      </c>
      <c r="P729" s="164" t="n">
        <f aca="false">J729</f>
        <v>170000</v>
      </c>
      <c r="Q729" s="164" t="n">
        <f aca="false">M729</f>
        <v>3872.04</v>
      </c>
    </row>
    <row r="730" customFormat="false" ht="15" hidden="false" customHeight="false" outlineLevel="0" collapsed="false">
      <c r="A730" s="74" t="s">
        <v>69</v>
      </c>
      <c r="B730" s="74" t="str">
        <f aca="false">VLOOKUP(A730,PROGRAMAS!A:I,5,0)</f>
        <v>TEMÁTICO</v>
      </c>
      <c r="C730" s="62" t="s">
        <v>2938</v>
      </c>
      <c r="D730" s="74" t="s">
        <v>2690</v>
      </c>
      <c r="E730" s="74" t="s">
        <v>2692</v>
      </c>
      <c r="F730" s="174" t="s">
        <v>3584</v>
      </c>
      <c r="G730" s="74" t="s">
        <v>2680</v>
      </c>
      <c r="H730" s="147" t="s">
        <v>2690</v>
      </c>
      <c r="I730" s="147" t="s">
        <v>3479</v>
      </c>
      <c r="J730" s="69" t="n">
        <v>360000</v>
      </c>
      <c r="K730" s="69" t="n">
        <v>360000</v>
      </c>
      <c r="L730" s="70" t="n">
        <v>0</v>
      </c>
      <c r="M730" s="69" t="n">
        <v>0</v>
      </c>
      <c r="N730" s="69"/>
      <c r="O730" s="173" t="str">
        <f aca="false">CONCATENATE(E730,F730)</f>
        <v>132547101</v>
      </c>
      <c r="P730" s="164" t="n">
        <f aca="false">J730</f>
        <v>360000</v>
      </c>
      <c r="Q730" s="164" t="n">
        <f aca="false">M730</f>
        <v>0</v>
      </c>
    </row>
    <row r="731" customFormat="false" ht="15" hidden="false" customHeight="false" outlineLevel="0" collapsed="false">
      <c r="A731" s="74" t="s">
        <v>69</v>
      </c>
      <c r="B731" s="74" t="str">
        <f aca="false">VLOOKUP(A731,PROGRAMAS!A:I,5,0)</f>
        <v>TEMÁTICO</v>
      </c>
      <c r="C731" s="62" t="s">
        <v>2938</v>
      </c>
      <c r="D731" s="74" t="s">
        <v>2693</v>
      </c>
      <c r="E731" s="74" t="s">
        <v>2696</v>
      </c>
      <c r="F731" s="174" t="s">
        <v>3584</v>
      </c>
      <c r="G731" s="74" t="s">
        <v>2680</v>
      </c>
      <c r="H731" s="147" t="s">
        <v>2694</v>
      </c>
      <c r="I731" s="147" t="s">
        <v>3481</v>
      </c>
      <c r="J731" s="69" t="n">
        <v>770000</v>
      </c>
      <c r="K731" s="69" t="n">
        <v>186000</v>
      </c>
      <c r="L731" s="70" t="n">
        <v>-0.758441558441558</v>
      </c>
      <c r="M731" s="69" t="n">
        <v>0</v>
      </c>
      <c r="N731" s="69"/>
      <c r="O731" s="173" t="str">
        <f aca="false">CONCATENATE(E731,F731)</f>
        <v>132647101</v>
      </c>
      <c r="P731" s="164" t="n">
        <f aca="false">J731</f>
        <v>770000</v>
      </c>
      <c r="Q731" s="164" t="n">
        <f aca="false">M731</f>
        <v>0</v>
      </c>
    </row>
    <row r="732" customFormat="false" ht="15" hidden="false" customHeight="false" outlineLevel="0" collapsed="false">
      <c r="A732" s="74" t="s">
        <v>69</v>
      </c>
      <c r="B732" s="74" t="str">
        <f aca="false">VLOOKUP(A732,PROGRAMAS!A:I,5,0)</f>
        <v>TEMÁTICO</v>
      </c>
      <c r="C732" s="62" t="s">
        <v>2938</v>
      </c>
      <c r="D732" s="74" t="s">
        <v>2708</v>
      </c>
      <c r="E732" s="74" t="s">
        <v>2710</v>
      </c>
      <c r="F732" s="174" t="s">
        <v>3584</v>
      </c>
      <c r="G732" s="74" t="s">
        <v>2680</v>
      </c>
      <c r="H732" s="147" t="s">
        <v>2708</v>
      </c>
      <c r="I732" s="147" t="s">
        <v>3482</v>
      </c>
      <c r="J732" s="69" t="n">
        <v>27488989</v>
      </c>
      <c r="K732" s="69" t="n">
        <v>32138989</v>
      </c>
      <c r="L732" s="70" t="n">
        <v>0.169158640210449</v>
      </c>
      <c r="M732" s="69" t="n">
        <v>12323223.99</v>
      </c>
      <c r="N732" s="69"/>
      <c r="O732" s="173" t="str">
        <f aca="false">CONCATENATE(E732,F732)</f>
        <v>132847101</v>
      </c>
      <c r="P732" s="164" t="n">
        <f aca="false">J732</f>
        <v>27488989</v>
      </c>
      <c r="Q732" s="164" t="n">
        <f aca="false">M732</f>
        <v>12323223.99</v>
      </c>
    </row>
    <row r="733" customFormat="false" ht="15" hidden="false" customHeight="false" outlineLevel="0" collapsed="false">
      <c r="A733" s="74" t="s">
        <v>69</v>
      </c>
      <c r="B733" s="74" t="str">
        <f aca="false">VLOOKUP(A733,PROGRAMAS!A:I,5,0)</f>
        <v>TEMÁTICO</v>
      </c>
      <c r="C733" s="62" t="s">
        <v>2938</v>
      </c>
      <c r="D733" s="74" t="s">
        <v>4344</v>
      </c>
      <c r="E733" s="74" t="s">
        <v>4345</v>
      </c>
      <c r="F733" s="174" t="s">
        <v>3584</v>
      </c>
      <c r="G733" s="74" t="s">
        <v>2680</v>
      </c>
      <c r="H733" s="147" t="s">
        <v>2684</v>
      </c>
      <c r="I733" s="147" t="s">
        <v>3476</v>
      </c>
      <c r="J733" s="69" t="n">
        <v>0</v>
      </c>
      <c r="K733" s="69" t="n">
        <v>0</v>
      </c>
      <c r="L733" s="70" t="n">
        <v>0</v>
      </c>
      <c r="M733" s="69" t="n">
        <v>0</v>
      </c>
      <c r="N733" s="69"/>
      <c r="O733" s="173" t="str">
        <f aca="false">CONCATENATE(E733,F733)</f>
        <v>232447101</v>
      </c>
      <c r="P733" s="164" t="n">
        <f aca="false">J733</f>
        <v>0</v>
      </c>
      <c r="Q733" s="164" t="n">
        <f aca="false">M733</f>
        <v>0</v>
      </c>
    </row>
    <row r="734" customFormat="false" ht="15" hidden="false" customHeight="false" outlineLevel="0" collapsed="false">
      <c r="A734" s="74" t="s">
        <v>69</v>
      </c>
      <c r="B734" s="74" t="str">
        <f aca="false">VLOOKUP(A734,PROGRAMAS!A:I,5,0)</f>
        <v>TEMÁTICO</v>
      </c>
      <c r="C734" s="62" t="s">
        <v>2938</v>
      </c>
      <c r="D734" s="74" t="s">
        <v>4344</v>
      </c>
      <c r="E734" s="74" t="s">
        <v>4345</v>
      </c>
      <c r="F734" s="174" t="s">
        <v>3584</v>
      </c>
      <c r="G734" s="74" t="s">
        <v>2680</v>
      </c>
      <c r="H734" s="147" t="s">
        <v>2684</v>
      </c>
      <c r="I734" s="147" t="s">
        <v>3476</v>
      </c>
      <c r="J734" s="69" t="n">
        <v>0</v>
      </c>
      <c r="K734" s="69" t="n">
        <v>0</v>
      </c>
      <c r="L734" s="70" t="n">
        <v>0</v>
      </c>
      <c r="M734" s="69" t="n">
        <v>0</v>
      </c>
      <c r="N734" s="69"/>
      <c r="O734" s="173" t="str">
        <f aca="false">CONCATENATE(E734,F734)</f>
        <v>232447101</v>
      </c>
      <c r="P734" s="164" t="n">
        <f aca="false">J734</f>
        <v>0</v>
      </c>
      <c r="Q734" s="164" t="n">
        <f aca="false">M734</f>
        <v>0</v>
      </c>
    </row>
    <row r="735" customFormat="false" ht="15" hidden="false" customHeight="false" outlineLevel="0" collapsed="false">
      <c r="A735" s="74" t="s">
        <v>69</v>
      </c>
      <c r="B735" s="74" t="str">
        <f aca="false">VLOOKUP(A735,PROGRAMAS!A:I,5,0)</f>
        <v>TEMÁTICO</v>
      </c>
      <c r="C735" s="62" t="s">
        <v>2938</v>
      </c>
      <c r="D735" s="74" t="s">
        <v>4344</v>
      </c>
      <c r="E735" s="74" t="s">
        <v>4345</v>
      </c>
      <c r="F735" s="174" t="s">
        <v>3584</v>
      </c>
      <c r="G735" s="74" t="s">
        <v>2680</v>
      </c>
      <c r="H735" s="147" t="s">
        <v>2684</v>
      </c>
      <c r="I735" s="147" t="s">
        <v>3476</v>
      </c>
      <c r="J735" s="69" t="n">
        <v>0</v>
      </c>
      <c r="K735" s="69" t="n">
        <v>0</v>
      </c>
      <c r="L735" s="70" t="n">
        <v>0</v>
      </c>
      <c r="M735" s="69" t="n">
        <v>0</v>
      </c>
      <c r="N735" s="69"/>
      <c r="O735" s="173" t="str">
        <f aca="false">CONCATENATE(E735,F735)</f>
        <v>232447101</v>
      </c>
      <c r="P735" s="164" t="n">
        <f aca="false">J735</f>
        <v>0</v>
      </c>
      <c r="Q735" s="164" t="n">
        <f aca="false">M735</f>
        <v>0</v>
      </c>
    </row>
    <row r="736" customFormat="false" ht="15" hidden="false" customHeight="false" outlineLevel="0" collapsed="false">
      <c r="A736" s="74" t="s">
        <v>69</v>
      </c>
      <c r="B736" s="74" t="str">
        <f aca="false">VLOOKUP(A736,PROGRAMAS!A:I,5,0)</f>
        <v>TEMÁTICO</v>
      </c>
      <c r="C736" s="62" t="s">
        <v>2938</v>
      </c>
      <c r="D736" s="74" t="s">
        <v>4344</v>
      </c>
      <c r="E736" s="74" t="s">
        <v>4345</v>
      </c>
      <c r="F736" s="174" t="s">
        <v>3584</v>
      </c>
      <c r="G736" s="74" t="s">
        <v>2680</v>
      </c>
      <c r="H736" s="147" t="s">
        <v>2684</v>
      </c>
      <c r="I736" s="147" t="s">
        <v>3476</v>
      </c>
      <c r="J736" s="69" t="n">
        <v>4483495</v>
      </c>
      <c r="K736" s="69" t="n">
        <v>14858415</v>
      </c>
      <c r="L736" s="70" t="n">
        <v>2.31402510764482</v>
      </c>
      <c r="M736" s="69" t="n">
        <v>8625985.88</v>
      </c>
      <c r="N736" s="69"/>
      <c r="O736" s="173" t="str">
        <f aca="false">CONCATENATE(E736,F736)</f>
        <v>232447101</v>
      </c>
      <c r="P736" s="164" t="n">
        <f aca="false">J736</f>
        <v>4483495</v>
      </c>
      <c r="Q736" s="164" t="n">
        <f aca="false">M736</f>
        <v>8625985.88</v>
      </c>
    </row>
    <row r="737" customFormat="false" ht="15" hidden="false" customHeight="false" outlineLevel="0" collapsed="false">
      <c r="A737" s="74" t="s">
        <v>69</v>
      </c>
      <c r="B737" s="74" t="str">
        <f aca="false">VLOOKUP(A737,PROGRAMAS!A:I,5,0)</f>
        <v>TEMÁTICO</v>
      </c>
      <c r="C737" s="62" t="s">
        <v>2938</v>
      </c>
      <c r="D737" s="74" t="s">
        <v>4344</v>
      </c>
      <c r="E737" s="74" t="s">
        <v>4345</v>
      </c>
      <c r="F737" s="174" t="s">
        <v>3584</v>
      </c>
      <c r="G737" s="74" t="s">
        <v>2680</v>
      </c>
      <c r="H737" s="147" t="s">
        <v>2684</v>
      </c>
      <c r="I737" s="147" t="s">
        <v>3476</v>
      </c>
      <c r="J737" s="69" t="n">
        <v>0</v>
      </c>
      <c r="K737" s="69" t="n">
        <v>0</v>
      </c>
      <c r="L737" s="70" t="n">
        <v>0</v>
      </c>
      <c r="M737" s="69" t="n">
        <v>0</v>
      </c>
      <c r="N737" s="69"/>
      <c r="O737" s="173" t="str">
        <f aca="false">CONCATENATE(E737,F737)</f>
        <v>232447101</v>
      </c>
      <c r="P737" s="164" t="n">
        <f aca="false">J737</f>
        <v>0</v>
      </c>
      <c r="Q737" s="164" t="n">
        <f aca="false">M737</f>
        <v>0</v>
      </c>
    </row>
    <row r="738" customFormat="false" ht="15" hidden="false" customHeight="false" outlineLevel="0" collapsed="false">
      <c r="A738" s="74" t="s">
        <v>94</v>
      </c>
      <c r="B738" s="74" t="str">
        <f aca="false">VLOOKUP(A738,PROGRAMAS!A:I,5,0)</f>
        <v>GESTÃO</v>
      </c>
      <c r="C738" s="62" t="s">
        <v>2997</v>
      </c>
      <c r="D738" s="74" t="s">
        <v>255</v>
      </c>
      <c r="E738" s="74" t="s">
        <v>260</v>
      </c>
      <c r="F738" s="174" t="s">
        <v>3589</v>
      </c>
      <c r="G738" s="74" t="s">
        <v>2744</v>
      </c>
      <c r="H738" s="147" t="s">
        <v>2781</v>
      </c>
      <c r="I738" s="147" t="s">
        <v>3173</v>
      </c>
      <c r="J738" s="69" t="n">
        <v>4442000</v>
      </c>
      <c r="K738" s="69" t="n">
        <v>4381100</v>
      </c>
      <c r="L738" s="70" t="n">
        <v>-0.0137100405222873</v>
      </c>
      <c r="M738" s="69" t="n">
        <v>1621898.67</v>
      </c>
      <c r="N738" s="69"/>
      <c r="O738" s="173" t="str">
        <f aca="false">CONCATENATE(E738,F738)</f>
        <v>200048101</v>
      </c>
      <c r="P738" s="164" t="n">
        <f aca="false">J738</f>
        <v>4442000</v>
      </c>
      <c r="Q738" s="164" t="n">
        <f aca="false">M738</f>
        <v>1621898.67</v>
      </c>
    </row>
    <row r="739" customFormat="false" ht="15" hidden="false" customHeight="false" outlineLevel="0" collapsed="false">
      <c r="A739" s="74" t="s">
        <v>94</v>
      </c>
      <c r="B739" s="74" t="str">
        <f aca="false">VLOOKUP(A739,PROGRAMAS!A:I,5,0)</f>
        <v>GESTÃO</v>
      </c>
      <c r="C739" s="62" t="s">
        <v>2997</v>
      </c>
      <c r="D739" s="74" t="s">
        <v>160</v>
      </c>
      <c r="E739" s="74" t="s">
        <v>3818</v>
      </c>
      <c r="F739" s="174" t="s">
        <v>3589</v>
      </c>
      <c r="G739" s="74" t="s">
        <v>2744</v>
      </c>
      <c r="H739" s="147" t="s">
        <v>2781</v>
      </c>
      <c r="I739" s="147" t="s">
        <v>3173</v>
      </c>
      <c r="J739" s="69" t="n">
        <v>6648990</v>
      </c>
      <c r="K739" s="69" t="n">
        <v>6648990</v>
      </c>
      <c r="L739" s="70" t="n">
        <v>0</v>
      </c>
      <c r="M739" s="69" t="n">
        <v>4104713.84</v>
      </c>
      <c r="N739" s="69"/>
      <c r="O739" s="173" t="str">
        <f aca="false">CONCATENATE(E739,F739)</f>
        <v>250048101</v>
      </c>
      <c r="P739" s="164" t="n">
        <f aca="false">J739</f>
        <v>6648990</v>
      </c>
      <c r="Q739" s="164" t="n">
        <f aca="false">M739</f>
        <v>4104713.84</v>
      </c>
    </row>
    <row r="740" customFormat="false" ht="15" hidden="false" customHeight="false" outlineLevel="0" collapsed="false">
      <c r="A740" s="74" t="s">
        <v>78</v>
      </c>
      <c r="B740" s="74" t="str">
        <f aca="false">VLOOKUP(A740,PROGRAMAS!A:I,5,0)</f>
        <v>TEMÁTICO</v>
      </c>
      <c r="C740" s="62" t="s">
        <v>2965</v>
      </c>
      <c r="D740" s="74" t="s">
        <v>2743</v>
      </c>
      <c r="E740" s="74" t="s">
        <v>2746</v>
      </c>
      <c r="F740" s="174" t="s">
        <v>3589</v>
      </c>
      <c r="G740" s="74" t="s">
        <v>2744</v>
      </c>
      <c r="H740" s="147" t="s">
        <v>2743</v>
      </c>
      <c r="I740" s="147" t="s">
        <v>3571</v>
      </c>
      <c r="J740" s="69" t="n">
        <v>1877704</v>
      </c>
      <c r="K740" s="69" t="n">
        <v>1861704</v>
      </c>
      <c r="L740" s="70" t="n">
        <v>-0.00852104485051957</v>
      </c>
      <c r="M740" s="69" t="n">
        <v>41551.52</v>
      </c>
      <c r="N740" s="69"/>
      <c r="O740" s="173" t="str">
        <f aca="false">CONCATENATE(E740,F740)</f>
        <v>135048101</v>
      </c>
      <c r="P740" s="164" t="n">
        <f aca="false">J740</f>
        <v>1877704</v>
      </c>
      <c r="Q740" s="164" t="n">
        <f aca="false">M740</f>
        <v>41551.52</v>
      </c>
    </row>
    <row r="741" customFormat="false" ht="15" hidden="false" customHeight="false" outlineLevel="0" collapsed="false">
      <c r="A741" s="74" t="s">
        <v>79</v>
      </c>
      <c r="B741" s="74" t="str">
        <f aca="false">VLOOKUP(A741,PROGRAMAS!A:I,5,0)</f>
        <v>TEMÁTICO</v>
      </c>
      <c r="C741" s="62" t="s">
        <v>2768</v>
      </c>
      <c r="D741" s="74" t="s">
        <v>4346</v>
      </c>
      <c r="E741" s="74" t="s">
        <v>4347</v>
      </c>
      <c r="F741" s="174" t="s">
        <v>3589</v>
      </c>
      <c r="G741" s="74" t="s">
        <v>2744</v>
      </c>
      <c r="H741" s="147" t="s">
        <v>1501</v>
      </c>
      <c r="I741" s="147" t="s">
        <v>3575</v>
      </c>
      <c r="J741" s="69" t="n">
        <v>352000</v>
      </c>
      <c r="K741" s="69" t="n">
        <v>302000</v>
      </c>
      <c r="L741" s="70" t="n">
        <v>-0.142045454545455</v>
      </c>
      <c r="M741" s="69" t="n">
        <v>0</v>
      </c>
      <c r="N741" s="69"/>
      <c r="O741" s="173" t="str">
        <f aca="false">CONCATENATE(E741,F741)</f>
        <v>226948101</v>
      </c>
      <c r="P741" s="164" t="n">
        <f aca="false">J741</f>
        <v>352000</v>
      </c>
      <c r="Q741" s="164" t="n">
        <f aca="false">M741</f>
        <v>0</v>
      </c>
    </row>
    <row r="742" customFormat="false" ht="15" hidden="false" customHeight="false" outlineLevel="0" collapsed="false">
      <c r="A742" s="74" t="s">
        <v>79</v>
      </c>
      <c r="B742" s="74" t="str">
        <f aca="false">VLOOKUP(A742,PROGRAMAS!A:I,5,0)</f>
        <v>TEMÁTICO</v>
      </c>
      <c r="C742" s="62" t="s">
        <v>2768</v>
      </c>
      <c r="D742" s="74" t="s">
        <v>1501</v>
      </c>
      <c r="E742" s="74" t="s">
        <v>2753</v>
      </c>
      <c r="F742" s="174" t="s">
        <v>3589</v>
      </c>
      <c r="G742" s="74" t="s">
        <v>2744</v>
      </c>
      <c r="H742" s="147" t="s">
        <v>1501</v>
      </c>
      <c r="I742" s="147" t="s">
        <v>3575</v>
      </c>
      <c r="J742" s="69" t="n">
        <v>162000</v>
      </c>
      <c r="K742" s="69" t="n">
        <v>153000</v>
      </c>
      <c r="L742" s="70" t="n">
        <v>-0.0555555555555556</v>
      </c>
      <c r="M742" s="69" t="n">
        <v>0</v>
      </c>
      <c r="N742" s="69"/>
      <c r="O742" s="173" t="str">
        <f aca="false">CONCATENATE(E742,F742)</f>
        <v>135148101</v>
      </c>
      <c r="P742" s="164" t="n">
        <f aca="false">J742</f>
        <v>162000</v>
      </c>
      <c r="Q742" s="164" t="n">
        <f aca="false">M742</f>
        <v>0</v>
      </c>
    </row>
    <row r="743" customFormat="false" ht="15" hidden="false" customHeight="false" outlineLevel="0" collapsed="false">
      <c r="A743" s="74" t="s">
        <v>79</v>
      </c>
      <c r="B743" s="74" t="str">
        <f aca="false">VLOOKUP(A743,PROGRAMAS!A:I,5,0)</f>
        <v>TEMÁTICO</v>
      </c>
      <c r="C743" s="62" t="s">
        <v>2768</v>
      </c>
      <c r="D743" s="74" t="s">
        <v>2768</v>
      </c>
      <c r="E743" s="74" t="s">
        <v>2771</v>
      </c>
      <c r="F743" s="174" t="s">
        <v>3589</v>
      </c>
      <c r="G743" s="74" t="s">
        <v>2744</v>
      </c>
      <c r="H743" s="147" t="s">
        <v>2769</v>
      </c>
      <c r="I743" s="147" t="s">
        <v>3572</v>
      </c>
      <c r="J743" s="69" t="n">
        <v>377000</v>
      </c>
      <c r="K743" s="69" t="n">
        <v>371000</v>
      </c>
      <c r="L743" s="70" t="n">
        <v>-0.0159151193633952</v>
      </c>
      <c r="M743" s="69" t="n">
        <v>0</v>
      </c>
      <c r="N743" s="69"/>
      <c r="O743" s="173" t="str">
        <f aca="false">CONCATENATE(E743,F743)</f>
        <v>231548101</v>
      </c>
      <c r="P743" s="164" t="n">
        <f aca="false">J743</f>
        <v>377000</v>
      </c>
      <c r="Q743" s="164" t="n">
        <f aca="false">M743</f>
        <v>0</v>
      </c>
    </row>
    <row r="744" customFormat="false" ht="15" hidden="false" customHeight="false" outlineLevel="0" collapsed="false">
      <c r="A744" s="74" t="s">
        <v>79</v>
      </c>
      <c r="B744" s="74" t="str">
        <f aca="false">VLOOKUP(A744,PROGRAMAS!A:I,5,0)</f>
        <v>TEMÁTICO</v>
      </c>
      <c r="C744" s="62" t="s">
        <v>2768</v>
      </c>
      <c r="D744" s="74" t="s">
        <v>2748</v>
      </c>
      <c r="E744" s="74" t="s">
        <v>2751</v>
      </c>
      <c r="F744" s="174" t="s">
        <v>3589</v>
      </c>
      <c r="G744" s="74" t="s">
        <v>2744</v>
      </c>
      <c r="H744" s="147" t="s">
        <v>2749</v>
      </c>
      <c r="I744" s="147" t="s">
        <v>3574</v>
      </c>
      <c r="J744" s="69" t="n">
        <v>1329805</v>
      </c>
      <c r="K744" s="69" t="n">
        <v>1102805</v>
      </c>
      <c r="L744" s="70" t="n">
        <v>-0.170701719425028</v>
      </c>
      <c r="M744" s="69" t="n">
        <v>0</v>
      </c>
      <c r="N744" s="69"/>
      <c r="O744" s="173" t="str">
        <f aca="false">CONCATENATE(E744,F744)</f>
        <v>231648101</v>
      </c>
      <c r="P744" s="164" t="n">
        <f aca="false">J744</f>
        <v>1329805</v>
      </c>
      <c r="Q744" s="164" t="n">
        <f aca="false">M744</f>
        <v>0</v>
      </c>
    </row>
    <row r="745" customFormat="false" ht="15" hidden="false" customHeight="false" outlineLevel="0" collapsed="false">
      <c r="A745" s="74" t="s">
        <v>79</v>
      </c>
      <c r="B745" s="74" t="str">
        <f aca="false">VLOOKUP(A745,PROGRAMAS!A:I,5,0)</f>
        <v>TEMÁTICO</v>
      </c>
      <c r="C745" s="62" t="s">
        <v>2768</v>
      </c>
      <c r="D745" s="74" t="s">
        <v>2755</v>
      </c>
      <c r="E745" s="74" t="s">
        <v>2758</v>
      </c>
      <c r="F745" s="174" t="s">
        <v>3589</v>
      </c>
      <c r="G745" s="74" t="s">
        <v>2744</v>
      </c>
      <c r="H745" s="147" t="s">
        <v>2756</v>
      </c>
      <c r="I745" s="147" t="s">
        <v>3576</v>
      </c>
      <c r="J745" s="69" t="n">
        <v>3851494</v>
      </c>
      <c r="K745" s="69" t="n">
        <v>700000</v>
      </c>
      <c r="L745" s="70" t="n">
        <v>-0.818252345713118</v>
      </c>
      <c r="M745" s="69" t="n">
        <v>0</v>
      </c>
      <c r="N745" s="69"/>
      <c r="O745" s="173" t="str">
        <f aca="false">CONCATENATE(E745,F745)</f>
        <v>231748101</v>
      </c>
      <c r="P745" s="164" t="n">
        <f aca="false">J745</f>
        <v>3851494</v>
      </c>
      <c r="Q745" s="164" t="n">
        <f aca="false">M745</f>
        <v>0</v>
      </c>
    </row>
    <row r="746" customFormat="false" ht="15" hidden="false" customHeight="false" outlineLevel="0" collapsed="false">
      <c r="A746" s="74" t="s">
        <v>79</v>
      </c>
      <c r="B746" s="74" t="str">
        <f aca="false">VLOOKUP(A746,PROGRAMAS!A:I,5,0)</f>
        <v>TEMÁTICO</v>
      </c>
      <c r="C746" s="62" t="s">
        <v>2768</v>
      </c>
      <c r="D746" s="74" t="s">
        <v>2759</v>
      </c>
      <c r="E746" s="74" t="s">
        <v>2762</v>
      </c>
      <c r="F746" s="174" t="s">
        <v>3589</v>
      </c>
      <c r="G746" s="74" t="s">
        <v>2744</v>
      </c>
      <c r="H746" s="147" t="s">
        <v>2760</v>
      </c>
      <c r="I746" s="147" t="s">
        <v>3577</v>
      </c>
      <c r="J746" s="69" t="n">
        <v>4137968</v>
      </c>
      <c r="K746" s="69" t="n">
        <v>3055833</v>
      </c>
      <c r="L746" s="70" t="n">
        <v>-0.261513622144975</v>
      </c>
      <c r="M746" s="69" t="n">
        <v>1133333.3</v>
      </c>
      <c r="N746" s="69"/>
      <c r="O746" s="173" t="str">
        <f aca="false">CONCATENATE(E746,F746)</f>
        <v>231848101</v>
      </c>
      <c r="P746" s="164" t="n">
        <f aca="false">J746</f>
        <v>4137968</v>
      </c>
      <c r="Q746" s="164" t="n">
        <f aca="false">M746</f>
        <v>1133333.3</v>
      </c>
    </row>
    <row r="747" customFormat="false" ht="15" hidden="false" customHeight="false" outlineLevel="0" collapsed="false">
      <c r="A747" s="74" t="s">
        <v>94</v>
      </c>
      <c r="B747" s="74" t="str">
        <f aca="false">VLOOKUP(A747,PROGRAMAS!A:I,5,0)</f>
        <v>GESTÃO</v>
      </c>
      <c r="C747" s="62" t="s">
        <v>2997</v>
      </c>
      <c r="D747" s="74" t="s">
        <v>255</v>
      </c>
      <c r="E747" s="74" t="s">
        <v>260</v>
      </c>
      <c r="F747" s="174" t="s">
        <v>3590</v>
      </c>
      <c r="G747" s="74" t="s">
        <v>2786</v>
      </c>
      <c r="H747" s="147" t="s">
        <v>2799</v>
      </c>
      <c r="I747" s="147" t="s">
        <v>3175</v>
      </c>
      <c r="J747" s="69" t="n">
        <v>2110000</v>
      </c>
      <c r="K747" s="69" t="n">
        <v>2903000</v>
      </c>
      <c r="L747" s="70" t="n">
        <v>0.375829383886256</v>
      </c>
      <c r="M747" s="69" t="n">
        <v>1010170.13</v>
      </c>
      <c r="N747" s="69"/>
      <c r="O747" s="173" t="str">
        <f aca="false">CONCATENATE(E747,F747)</f>
        <v>200049101</v>
      </c>
      <c r="P747" s="164" t="n">
        <f aca="false">J747</f>
        <v>2110000</v>
      </c>
      <c r="Q747" s="164" t="n">
        <f aca="false">M747</f>
        <v>1010170.13</v>
      </c>
    </row>
    <row r="748" customFormat="false" ht="15" hidden="false" customHeight="false" outlineLevel="0" collapsed="false">
      <c r="A748" s="74" t="s">
        <v>94</v>
      </c>
      <c r="B748" s="74" t="str">
        <f aca="false">VLOOKUP(A748,PROGRAMAS!A:I,5,0)</f>
        <v>GESTÃO</v>
      </c>
      <c r="C748" s="62" t="s">
        <v>2997</v>
      </c>
      <c r="D748" s="74" t="s">
        <v>160</v>
      </c>
      <c r="E748" s="74" t="s">
        <v>3818</v>
      </c>
      <c r="F748" s="174" t="s">
        <v>3590</v>
      </c>
      <c r="G748" s="74" t="s">
        <v>2786</v>
      </c>
      <c r="H748" s="147" t="s">
        <v>2799</v>
      </c>
      <c r="I748" s="147" t="s">
        <v>3175</v>
      </c>
      <c r="J748" s="69" t="n">
        <v>1239298</v>
      </c>
      <c r="K748" s="69" t="n">
        <v>1451298</v>
      </c>
      <c r="L748" s="70" t="n">
        <v>0.171064586564329</v>
      </c>
      <c r="M748" s="69" t="n">
        <v>619749.56</v>
      </c>
      <c r="N748" s="69"/>
      <c r="O748" s="173" t="str">
        <f aca="false">CONCATENATE(E748,F748)</f>
        <v>250049101</v>
      </c>
      <c r="P748" s="164" t="n">
        <f aca="false">J748</f>
        <v>1239298</v>
      </c>
      <c r="Q748" s="164" t="n">
        <f aca="false">M748</f>
        <v>619749.56</v>
      </c>
    </row>
    <row r="749" customFormat="false" ht="15" hidden="false" customHeight="false" outlineLevel="0" collapsed="false">
      <c r="A749" s="74" t="s">
        <v>62</v>
      </c>
      <c r="B749" s="74" t="str">
        <f aca="false">VLOOKUP(A749,PROGRAMAS!A:I,5,0)</f>
        <v>TEMÁTICO</v>
      </c>
      <c r="C749" s="62" t="s">
        <v>2911</v>
      </c>
      <c r="D749" s="74" t="s">
        <v>4348</v>
      </c>
      <c r="E749" s="74" t="s">
        <v>4349</v>
      </c>
      <c r="F749" s="174" t="s">
        <v>3590</v>
      </c>
      <c r="G749" s="74" t="s">
        <v>2786</v>
      </c>
      <c r="H749" s="147" t="s">
        <v>2790</v>
      </c>
      <c r="I749" s="147" t="s">
        <v>3444</v>
      </c>
      <c r="J749" s="69" t="n">
        <v>2885448</v>
      </c>
      <c r="K749" s="69" t="n">
        <v>0</v>
      </c>
      <c r="L749" s="70" t="n">
        <v>-1</v>
      </c>
      <c r="M749" s="69" t="n">
        <v>0</v>
      </c>
      <c r="N749" s="69"/>
      <c r="O749" s="173" t="str">
        <f aca="false">CONCATENATE(E749,F749)</f>
        <v>119149101</v>
      </c>
      <c r="P749" s="164" t="n">
        <f aca="false">J749</f>
        <v>2885448</v>
      </c>
      <c r="Q749" s="164" t="n">
        <f aca="false">M749</f>
        <v>0</v>
      </c>
    </row>
    <row r="750" customFormat="false" ht="15" hidden="false" customHeight="false" outlineLevel="0" collapsed="false">
      <c r="A750" s="74" t="s">
        <v>62</v>
      </c>
      <c r="B750" s="74" t="str">
        <f aca="false">VLOOKUP(A750,PROGRAMAS!A:I,5,0)</f>
        <v>TEMÁTICO</v>
      </c>
      <c r="C750" s="62" t="s">
        <v>2911</v>
      </c>
      <c r="D750" s="74" t="s">
        <v>2785</v>
      </c>
      <c r="E750" s="74" t="s">
        <v>2789</v>
      </c>
      <c r="F750" s="174" t="s">
        <v>3590</v>
      </c>
      <c r="G750" s="74" t="s">
        <v>2786</v>
      </c>
      <c r="H750" s="147" t="s">
        <v>2787</v>
      </c>
      <c r="I750" s="147" t="s">
        <v>3446</v>
      </c>
      <c r="J750" s="69" t="n">
        <v>5532549</v>
      </c>
      <c r="K750" s="69" t="n">
        <v>8202549</v>
      </c>
      <c r="L750" s="70" t="n">
        <v>0.482598527369572</v>
      </c>
      <c r="M750" s="69" t="n">
        <v>7194090</v>
      </c>
      <c r="N750" s="69"/>
      <c r="O750" s="173" t="str">
        <f aca="false">CONCATENATE(E750,F750)</f>
        <v>119749101</v>
      </c>
      <c r="P750" s="164" t="n">
        <f aca="false">J750</f>
        <v>5532549</v>
      </c>
      <c r="Q750" s="164" t="n">
        <f aca="false">M750</f>
        <v>7194090</v>
      </c>
    </row>
    <row r="751" customFormat="false" ht="15" hidden="false" customHeight="false" outlineLevel="0" collapsed="false">
      <c r="A751" s="74" t="s">
        <v>62</v>
      </c>
      <c r="B751" s="74" t="str">
        <f aca="false">VLOOKUP(A751,PROGRAMAS!A:I,5,0)</f>
        <v>TEMÁTICO</v>
      </c>
      <c r="C751" s="62" t="s">
        <v>2911</v>
      </c>
      <c r="D751" s="74" t="s">
        <v>2788</v>
      </c>
      <c r="E751" s="74" t="s">
        <v>4350</v>
      </c>
      <c r="F751" s="174" t="s">
        <v>3590</v>
      </c>
      <c r="G751" s="74" t="s">
        <v>2786</v>
      </c>
      <c r="H751" s="147" t="s">
        <v>2790</v>
      </c>
      <c r="I751" s="147" t="s">
        <v>3444</v>
      </c>
      <c r="J751" s="69" t="n">
        <v>35000</v>
      </c>
      <c r="K751" s="69" t="n">
        <v>35000</v>
      </c>
      <c r="L751" s="70" t="n">
        <v>0</v>
      </c>
      <c r="M751" s="69" t="n">
        <v>0</v>
      </c>
      <c r="N751" s="69"/>
      <c r="O751" s="173" t="str">
        <f aca="false">CONCATENATE(E751,F751)</f>
        <v>209749101</v>
      </c>
      <c r="P751" s="164" t="n">
        <f aca="false">J751</f>
        <v>35000</v>
      </c>
      <c r="Q751" s="164" t="n">
        <f aca="false">M751</f>
        <v>0</v>
      </c>
    </row>
    <row r="752" customFormat="false" ht="15" hidden="false" customHeight="false" outlineLevel="0" collapsed="false">
      <c r="A752" s="74" t="s">
        <v>74</v>
      </c>
      <c r="B752" s="74" t="str">
        <f aca="false">VLOOKUP(A752,PROGRAMAS!A:I,5,0)</f>
        <v>TEMÁTICO</v>
      </c>
      <c r="C752" s="62" t="s">
        <v>2953</v>
      </c>
      <c r="D752" s="74" t="s">
        <v>4351</v>
      </c>
      <c r="E752" s="74" t="s">
        <v>4352</v>
      </c>
      <c r="F752" s="174" t="s">
        <v>3590</v>
      </c>
      <c r="G752" s="74" t="s">
        <v>2786</v>
      </c>
      <c r="H752" s="147" t="e">
        <f aca="false">#N/A</f>
        <v>#N/A</v>
      </c>
      <c r="I752" s="147" t="e">
        <f aca="false">#N/A</f>
        <v>#N/A</v>
      </c>
      <c r="J752" s="69" t="n">
        <v>0</v>
      </c>
      <c r="K752" s="69" t="n">
        <v>0</v>
      </c>
      <c r="L752" s="70" t="n">
        <v>0</v>
      </c>
      <c r="M752" s="69" t="n">
        <v>0</v>
      </c>
      <c r="N752" s="69"/>
      <c r="O752" s="173" t="str">
        <f aca="false">CONCATENATE(E752,F752)</f>
        <v>119349101</v>
      </c>
      <c r="P752" s="164" t="n">
        <f aca="false">J752</f>
        <v>0</v>
      </c>
      <c r="Q752" s="164" t="n">
        <f aca="false">M752</f>
        <v>0</v>
      </c>
    </row>
    <row r="753" customFormat="false" ht="15" hidden="false" customHeight="false" outlineLevel="0" collapsed="false">
      <c r="A753" s="74" t="s">
        <v>74</v>
      </c>
      <c r="B753" s="74" t="str">
        <f aca="false">VLOOKUP(A753,PROGRAMAS!A:I,5,0)</f>
        <v>TEMÁTICO</v>
      </c>
      <c r="C753" s="62" t="s">
        <v>2953</v>
      </c>
      <c r="D753" s="74" t="s">
        <v>2796</v>
      </c>
      <c r="E753" s="74" t="s">
        <v>2797</v>
      </c>
      <c r="F753" s="174" t="s">
        <v>3590</v>
      </c>
      <c r="G753" s="74" t="s">
        <v>2786</v>
      </c>
      <c r="H753" s="147" t="s">
        <v>2794</v>
      </c>
      <c r="I753" s="147" t="s">
        <v>3560</v>
      </c>
      <c r="J753" s="69" t="n">
        <v>5452500</v>
      </c>
      <c r="K753" s="69" t="n">
        <v>8366926</v>
      </c>
      <c r="L753" s="70" t="n">
        <v>0.534511875286566</v>
      </c>
      <c r="M753" s="69" t="n">
        <v>4144947.1</v>
      </c>
      <c r="N753" s="69"/>
      <c r="O753" s="173" t="str">
        <f aca="false">CONCATENATE(E753,F753)</f>
        <v>119549101</v>
      </c>
      <c r="P753" s="164" t="n">
        <f aca="false">J753</f>
        <v>5452500</v>
      </c>
      <c r="Q753" s="164" t="n">
        <f aca="false">M753</f>
        <v>4144947.1</v>
      </c>
    </row>
    <row r="754" customFormat="false" ht="15" hidden="false" customHeight="false" outlineLevel="0" collapsed="false">
      <c r="A754" s="74" t="s">
        <v>74</v>
      </c>
      <c r="B754" s="74" t="str">
        <f aca="false">VLOOKUP(A754,PROGRAMAS!A:I,5,0)</f>
        <v>TEMÁTICO</v>
      </c>
      <c r="C754" s="62" t="s">
        <v>2953</v>
      </c>
      <c r="D754" s="74" t="s">
        <v>4353</v>
      </c>
      <c r="E754" s="74" t="s">
        <v>4354</v>
      </c>
      <c r="F754" s="174" t="s">
        <v>3590</v>
      </c>
      <c r="G754" s="74" t="s">
        <v>2786</v>
      </c>
      <c r="H754" s="147" t="s">
        <v>2794</v>
      </c>
      <c r="I754" s="147" t="s">
        <v>3560</v>
      </c>
      <c r="J754" s="69" t="n">
        <v>4110000</v>
      </c>
      <c r="K754" s="69" t="n">
        <v>5978000</v>
      </c>
      <c r="L754" s="70" t="n">
        <v>0.454501216545012</v>
      </c>
      <c r="M754" s="69" t="n">
        <v>4486243.28</v>
      </c>
      <c r="N754" s="69"/>
      <c r="O754" s="173" t="str">
        <f aca="false">CONCATENATE(E754,F754)</f>
        <v>169349101</v>
      </c>
      <c r="P754" s="164" t="n">
        <f aca="false">J754</f>
        <v>4110000</v>
      </c>
      <c r="Q754" s="164" t="n">
        <f aca="false">M754</f>
        <v>4486243.28</v>
      </c>
    </row>
    <row r="755" customFormat="false" ht="15" hidden="false" customHeight="false" outlineLevel="0" collapsed="false">
      <c r="A755" s="74" t="s">
        <v>94</v>
      </c>
      <c r="B755" s="74" t="str">
        <f aca="false">VLOOKUP(A755,PROGRAMAS!A:I,5,0)</f>
        <v>GESTÃO</v>
      </c>
      <c r="C755" s="62" t="s">
        <v>2997</v>
      </c>
      <c r="D755" s="74" t="s">
        <v>255</v>
      </c>
      <c r="E755" s="74" t="s">
        <v>260</v>
      </c>
      <c r="F755" s="174" t="s">
        <v>3591</v>
      </c>
      <c r="G755" s="74" t="s">
        <v>2802</v>
      </c>
      <c r="H755" s="147" t="s">
        <v>2831</v>
      </c>
      <c r="I755" s="147" t="s">
        <v>3177</v>
      </c>
      <c r="J755" s="69" t="n">
        <v>597000</v>
      </c>
      <c r="K755" s="69" t="n">
        <v>842600</v>
      </c>
      <c r="L755" s="70" t="n">
        <v>0.411390284757119</v>
      </c>
      <c r="M755" s="69" t="n">
        <v>245558.03</v>
      </c>
      <c r="N755" s="69"/>
      <c r="O755" s="173" t="str">
        <f aca="false">CONCATENATE(E755,F755)</f>
        <v>200050101</v>
      </c>
      <c r="P755" s="164" t="n">
        <f aca="false">J755</f>
        <v>597000</v>
      </c>
      <c r="Q755" s="164" t="n">
        <f aca="false">M755</f>
        <v>245558.03</v>
      </c>
    </row>
    <row r="756" customFormat="false" ht="15" hidden="false" customHeight="false" outlineLevel="0" collapsed="false">
      <c r="A756" s="74" t="s">
        <v>94</v>
      </c>
      <c r="B756" s="74" t="str">
        <f aca="false">VLOOKUP(A756,PROGRAMAS!A:I,5,0)</f>
        <v>GESTÃO</v>
      </c>
      <c r="C756" s="62" t="s">
        <v>2997</v>
      </c>
      <c r="D756" s="74" t="s">
        <v>160</v>
      </c>
      <c r="E756" s="74" t="s">
        <v>3818</v>
      </c>
      <c r="F756" s="174" t="s">
        <v>3591</v>
      </c>
      <c r="G756" s="74" t="s">
        <v>2802</v>
      </c>
      <c r="H756" s="147" t="s">
        <v>2831</v>
      </c>
      <c r="I756" s="147" t="s">
        <v>3177</v>
      </c>
      <c r="J756" s="69" t="n">
        <v>1241800</v>
      </c>
      <c r="K756" s="69" t="n">
        <v>1277800</v>
      </c>
      <c r="L756" s="70" t="n">
        <v>0.0289901755516186</v>
      </c>
      <c r="M756" s="69" t="n">
        <v>601650.77</v>
      </c>
      <c r="N756" s="69"/>
      <c r="O756" s="173" t="str">
        <f aca="false">CONCATENATE(E756,F756)</f>
        <v>250050101</v>
      </c>
      <c r="P756" s="164" t="n">
        <f aca="false">J756</f>
        <v>1241800</v>
      </c>
      <c r="Q756" s="164" t="n">
        <f aca="false">M756</f>
        <v>601650.77</v>
      </c>
    </row>
    <row r="757" customFormat="false" ht="15" hidden="false" customHeight="false" outlineLevel="0" collapsed="false">
      <c r="A757" s="74" t="s">
        <v>81</v>
      </c>
      <c r="B757" s="74" t="str">
        <f aca="false">VLOOKUP(A757,PROGRAMAS!A:I,5,0)</f>
        <v>TEMÁTICO</v>
      </c>
      <c r="C757" s="62" t="s">
        <v>2973</v>
      </c>
      <c r="D757" s="74" t="s">
        <v>4355</v>
      </c>
      <c r="E757" s="74" t="s">
        <v>4356</v>
      </c>
      <c r="F757" s="174" t="s">
        <v>3591</v>
      </c>
      <c r="G757" s="74" t="s">
        <v>2802</v>
      </c>
      <c r="H757" s="147" t="s">
        <v>2803</v>
      </c>
      <c r="I757" s="147" t="s">
        <v>3580</v>
      </c>
      <c r="J757" s="69" t="n">
        <v>1115188</v>
      </c>
      <c r="K757" s="69" t="n">
        <v>1170688</v>
      </c>
      <c r="L757" s="70" t="n">
        <v>0.0497673934798438</v>
      </c>
      <c r="M757" s="69" t="n">
        <v>360</v>
      </c>
      <c r="N757" s="69"/>
      <c r="O757" s="173" t="str">
        <f aca="false">CONCATENATE(E757,F757)</f>
        <v>169050101</v>
      </c>
      <c r="P757" s="164" t="n">
        <f aca="false">J757</f>
        <v>1115188</v>
      </c>
      <c r="Q757" s="164" t="n">
        <f aca="false">M757</f>
        <v>360</v>
      </c>
    </row>
    <row r="758" customFormat="false" ht="15" hidden="false" customHeight="false" outlineLevel="0" collapsed="false">
      <c r="A758" s="74" t="s">
        <v>81</v>
      </c>
      <c r="B758" s="74" t="str">
        <f aca="false">VLOOKUP(A758,PROGRAMAS!A:I,5,0)</f>
        <v>TEMÁTICO</v>
      </c>
      <c r="C758" s="62" t="s">
        <v>2973</v>
      </c>
      <c r="D758" s="74" t="s">
        <v>4357</v>
      </c>
      <c r="E758" s="74" t="s">
        <v>4358</v>
      </c>
      <c r="F758" s="174" t="s">
        <v>3591</v>
      </c>
      <c r="G758" s="74" t="s">
        <v>2802</v>
      </c>
      <c r="H758" s="147" t="s">
        <v>2809</v>
      </c>
      <c r="I758" s="147" t="s">
        <v>3582</v>
      </c>
      <c r="J758" s="69" t="n">
        <v>174000</v>
      </c>
      <c r="K758" s="69" t="n">
        <v>169500</v>
      </c>
      <c r="L758" s="70" t="n">
        <v>-0.0258620689655172</v>
      </c>
      <c r="M758" s="69" t="n">
        <v>1942.5</v>
      </c>
      <c r="N758" s="69"/>
      <c r="O758" s="173" t="str">
        <f aca="false">CONCATENATE(E758,F758)</f>
        <v>169150101</v>
      </c>
      <c r="P758" s="164" t="n">
        <f aca="false">J758</f>
        <v>174000</v>
      </c>
      <c r="Q758" s="164" t="n">
        <f aca="false">M758</f>
        <v>1942.5</v>
      </c>
    </row>
    <row r="759" customFormat="false" ht="15" hidden="false" customHeight="false" outlineLevel="0" collapsed="false">
      <c r="A759" s="74" t="s">
        <v>81</v>
      </c>
      <c r="B759" s="74" t="str">
        <f aca="false">VLOOKUP(A759,PROGRAMAS!A:I,5,0)</f>
        <v>TEMÁTICO</v>
      </c>
      <c r="C759" s="62" t="s">
        <v>2973</v>
      </c>
      <c r="D759" s="74" t="s">
        <v>4359</v>
      </c>
      <c r="E759" s="74" t="s">
        <v>4360</v>
      </c>
      <c r="F759" s="174" t="s">
        <v>3591</v>
      </c>
      <c r="G759" s="74" t="s">
        <v>2802</v>
      </c>
      <c r="H759" s="147" t="s">
        <v>2809</v>
      </c>
      <c r="I759" s="147" t="s">
        <v>3582</v>
      </c>
      <c r="J759" s="69" t="n">
        <v>1548893</v>
      </c>
      <c r="K759" s="69" t="n">
        <v>941293</v>
      </c>
      <c r="L759" s="70" t="n">
        <v>-0.392280163962262</v>
      </c>
      <c r="M759" s="69" t="n">
        <v>353106.05</v>
      </c>
      <c r="N759" s="69"/>
      <c r="O759" s="173" t="str">
        <f aca="false">CONCATENATE(E759,F759)</f>
        <v>124950101</v>
      </c>
      <c r="P759" s="164" t="n">
        <f aca="false">J759</f>
        <v>1548893</v>
      </c>
      <c r="Q759" s="164" t="n">
        <f aca="false">M759</f>
        <v>353106.05</v>
      </c>
    </row>
    <row r="760" customFormat="false" ht="15" hidden="false" customHeight="false" outlineLevel="0" collapsed="false">
      <c r="A760" s="74" t="s">
        <v>81</v>
      </c>
      <c r="B760" s="74" t="str">
        <f aca="false">VLOOKUP(A760,PROGRAMAS!A:I,5,0)</f>
        <v>TEMÁTICO</v>
      </c>
      <c r="C760" s="62" t="s">
        <v>2973</v>
      </c>
      <c r="D760" s="74" t="s">
        <v>4361</v>
      </c>
      <c r="E760" s="74" t="s">
        <v>4362</v>
      </c>
      <c r="F760" s="174" t="s">
        <v>3591</v>
      </c>
      <c r="G760" s="74" t="s">
        <v>2802</v>
      </c>
      <c r="H760" s="147" t="s">
        <v>2809</v>
      </c>
      <c r="I760" s="147" t="s">
        <v>3582</v>
      </c>
      <c r="J760" s="69" t="n">
        <v>225250</v>
      </c>
      <c r="K760" s="69" t="n">
        <v>209250</v>
      </c>
      <c r="L760" s="70" t="n">
        <v>-0.0710321864594895</v>
      </c>
      <c r="M760" s="69" t="n">
        <v>0</v>
      </c>
      <c r="N760" s="69"/>
      <c r="O760" s="173" t="str">
        <f aca="false">CONCATENATE(E760,F760)</f>
        <v>169250101</v>
      </c>
      <c r="P760" s="164" t="n">
        <f aca="false">J760</f>
        <v>225250</v>
      </c>
      <c r="Q760" s="164" t="n">
        <f aca="false">M760</f>
        <v>0</v>
      </c>
    </row>
    <row r="761" customFormat="false" ht="15" hidden="false" customHeight="false" outlineLevel="0" collapsed="false">
      <c r="A761" s="74" t="s">
        <v>82</v>
      </c>
      <c r="B761" s="74" t="str">
        <f aca="false">VLOOKUP(A761,PROGRAMAS!A:I,5,0)</f>
        <v>TEMÁTICO</v>
      </c>
      <c r="C761" s="62" t="s">
        <v>2976</v>
      </c>
      <c r="D761" s="74" t="s">
        <v>4363</v>
      </c>
      <c r="E761" s="74" t="s">
        <v>4364</v>
      </c>
      <c r="F761" s="174" t="s">
        <v>3591</v>
      </c>
      <c r="G761" s="74" t="s">
        <v>2802</v>
      </c>
      <c r="H761" s="147" t="s">
        <v>2819</v>
      </c>
      <c r="I761" s="147" t="s">
        <v>3588</v>
      </c>
      <c r="J761" s="69" t="n">
        <v>480000</v>
      </c>
      <c r="K761" s="69" t="n">
        <v>480000</v>
      </c>
      <c r="L761" s="70" t="n">
        <v>0</v>
      </c>
      <c r="M761" s="69" t="n">
        <v>0</v>
      </c>
      <c r="N761" s="69"/>
      <c r="O761" s="173" t="str">
        <f aca="false">CONCATENATE(E761,F761)</f>
        <v>226150101</v>
      </c>
      <c r="P761" s="164" t="n">
        <f aca="false">J761</f>
        <v>480000</v>
      </c>
      <c r="Q761" s="164" t="n">
        <f aca="false">M761</f>
        <v>0</v>
      </c>
    </row>
    <row r="762" customFormat="false" ht="15" hidden="false" customHeight="false" outlineLevel="0" collapsed="false">
      <c r="A762" s="74" t="s">
        <v>82</v>
      </c>
      <c r="B762" s="74" t="str">
        <f aca="false">VLOOKUP(A762,PROGRAMAS!A:I,5,0)</f>
        <v>TEMÁTICO</v>
      </c>
      <c r="C762" s="62" t="s">
        <v>2976</v>
      </c>
      <c r="D762" s="74" t="s">
        <v>4365</v>
      </c>
      <c r="E762" s="74" t="s">
        <v>4366</v>
      </c>
      <c r="F762" s="174" t="s">
        <v>3591</v>
      </c>
      <c r="G762" s="74" t="s">
        <v>2802</v>
      </c>
      <c r="H762" s="147" t="s">
        <v>2819</v>
      </c>
      <c r="I762" s="147" t="s">
        <v>3588</v>
      </c>
      <c r="J762" s="69" t="n">
        <v>174000</v>
      </c>
      <c r="K762" s="69" t="n">
        <v>174000</v>
      </c>
      <c r="L762" s="70" t="n">
        <v>0</v>
      </c>
      <c r="M762" s="69" t="n">
        <v>1530</v>
      </c>
      <c r="N762" s="69"/>
      <c r="O762" s="173" t="str">
        <f aca="false">CONCATENATE(E762,F762)</f>
        <v>167950101</v>
      </c>
      <c r="P762" s="164" t="n">
        <f aca="false">J762</f>
        <v>174000</v>
      </c>
      <c r="Q762" s="164" t="n">
        <f aca="false">M762</f>
        <v>1530</v>
      </c>
    </row>
    <row r="763" customFormat="false" ht="15" hidden="false" customHeight="false" outlineLevel="0" collapsed="false">
      <c r="A763" s="74" t="s">
        <v>82</v>
      </c>
      <c r="B763" s="74" t="str">
        <f aca="false">VLOOKUP(A763,PROGRAMAS!A:I,5,0)</f>
        <v>TEMÁTICO</v>
      </c>
      <c r="C763" s="62" t="s">
        <v>2976</v>
      </c>
      <c r="D763" s="74" t="s">
        <v>2808</v>
      </c>
      <c r="E763" s="74" t="s">
        <v>2811</v>
      </c>
      <c r="F763" s="174" t="s">
        <v>3591</v>
      </c>
      <c r="G763" s="74" t="s">
        <v>2802</v>
      </c>
      <c r="H763" s="147" t="s">
        <v>2816</v>
      </c>
      <c r="I763" s="147" t="s">
        <v>3587</v>
      </c>
      <c r="J763" s="69" t="n">
        <v>274000</v>
      </c>
      <c r="K763" s="69" t="n">
        <v>274000</v>
      </c>
      <c r="L763" s="70" t="n">
        <v>0</v>
      </c>
      <c r="M763" s="69" t="n">
        <v>1410</v>
      </c>
      <c r="N763" s="69"/>
      <c r="O763" s="173" t="str">
        <f aca="false">CONCATENATE(E763,F763)</f>
        <v>168250101</v>
      </c>
      <c r="P763" s="164" t="n">
        <f aca="false">J763</f>
        <v>274000</v>
      </c>
      <c r="Q763" s="164" t="n">
        <f aca="false">M763</f>
        <v>1410</v>
      </c>
    </row>
    <row r="764" customFormat="false" ht="15" hidden="false" customHeight="false" outlineLevel="0" collapsed="false">
      <c r="A764" s="74" t="s">
        <v>82</v>
      </c>
      <c r="B764" s="74" t="str">
        <f aca="false">VLOOKUP(A764,PROGRAMAS!A:I,5,0)</f>
        <v>TEMÁTICO</v>
      </c>
      <c r="C764" s="62" t="s">
        <v>2976</v>
      </c>
      <c r="D764" s="74" t="s">
        <v>4367</v>
      </c>
      <c r="E764" s="74" t="s">
        <v>4368</v>
      </c>
      <c r="F764" s="174" t="s">
        <v>3591</v>
      </c>
      <c r="G764" s="74" t="s">
        <v>2802</v>
      </c>
      <c r="H764" s="147" t="s">
        <v>2819</v>
      </c>
      <c r="I764" s="147" t="s">
        <v>3588</v>
      </c>
      <c r="J764" s="69" t="n">
        <v>246036</v>
      </c>
      <c r="K764" s="69" t="n">
        <v>246036</v>
      </c>
      <c r="L764" s="70" t="n">
        <v>0</v>
      </c>
      <c r="M764" s="69" t="n">
        <v>1200</v>
      </c>
      <c r="N764" s="69"/>
      <c r="O764" s="173" t="str">
        <f aca="false">CONCATENATE(E764,F764)</f>
        <v>168450101</v>
      </c>
      <c r="P764" s="164" t="n">
        <f aca="false">J764</f>
        <v>246036</v>
      </c>
      <c r="Q764" s="164" t="n">
        <f aca="false">M764</f>
        <v>1200</v>
      </c>
    </row>
    <row r="765" customFormat="false" ht="15" hidden="false" customHeight="false" outlineLevel="0" collapsed="false">
      <c r="A765" s="74" t="s">
        <v>81</v>
      </c>
      <c r="B765" s="74" t="str">
        <f aca="false">VLOOKUP(A765,PROGRAMAS!A:I,5,0)</f>
        <v>TEMÁTICO</v>
      </c>
      <c r="C765" s="62" t="s">
        <v>2973</v>
      </c>
      <c r="D765" s="74" t="s">
        <v>2832</v>
      </c>
      <c r="E765" s="74" t="s">
        <v>2836</v>
      </c>
      <c r="F765" s="174" t="s">
        <v>3592</v>
      </c>
      <c r="G765" s="74" t="s">
        <v>2833</v>
      </c>
      <c r="H765" s="147" t="s">
        <v>2832</v>
      </c>
      <c r="I765" s="147" t="s">
        <v>3583</v>
      </c>
      <c r="J765" s="69" t="n">
        <v>216172</v>
      </c>
      <c r="K765" s="69" t="n">
        <v>0</v>
      </c>
      <c r="L765" s="70" t="n">
        <v>-1</v>
      </c>
      <c r="M765" s="69" t="n">
        <v>0</v>
      </c>
      <c r="N765" s="69"/>
      <c r="O765" s="173" t="str">
        <f aca="false">CONCATENATE(E765,F765)</f>
        <v>102650201</v>
      </c>
      <c r="P765" s="164" t="n">
        <f aca="false">J765</f>
        <v>216172</v>
      </c>
      <c r="Q765" s="164" t="n">
        <f aca="false">M765</f>
        <v>0</v>
      </c>
    </row>
    <row r="766" customFormat="false" ht="15" hidden="false" customHeight="false" outlineLevel="0" collapsed="false">
      <c r="A766" s="74" t="s">
        <v>94</v>
      </c>
      <c r="B766" s="74" t="str">
        <f aca="false">VLOOKUP(A766,PROGRAMAS!A:I,5,0)</f>
        <v>GESTÃO</v>
      </c>
      <c r="C766" s="62" t="s">
        <v>2997</v>
      </c>
      <c r="D766" s="74" t="s">
        <v>255</v>
      </c>
      <c r="E766" s="74" t="s">
        <v>260</v>
      </c>
      <c r="F766" s="174" t="s">
        <v>3593</v>
      </c>
      <c r="G766" s="74" t="s">
        <v>2838</v>
      </c>
      <c r="H766" s="147" t="s">
        <v>2863</v>
      </c>
      <c r="I766" s="147" t="s">
        <v>3179</v>
      </c>
      <c r="J766" s="69" t="n">
        <v>4866000</v>
      </c>
      <c r="K766" s="69" t="n">
        <v>4776000</v>
      </c>
      <c r="L766" s="70" t="n">
        <v>-0.0184956843403206</v>
      </c>
      <c r="M766" s="69" t="n">
        <v>2188082.31</v>
      </c>
      <c r="N766" s="69"/>
      <c r="O766" s="173" t="str">
        <f aca="false">CONCATENATE(E766,F766)</f>
        <v>200051101</v>
      </c>
      <c r="P766" s="164" t="n">
        <f aca="false">J766</f>
        <v>4866000</v>
      </c>
      <c r="Q766" s="164" t="n">
        <f aca="false">M766</f>
        <v>2188082.31</v>
      </c>
    </row>
    <row r="767" customFormat="false" ht="15" hidden="false" customHeight="false" outlineLevel="0" collapsed="false">
      <c r="A767" s="74" t="s">
        <v>94</v>
      </c>
      <c r="B767" s="74" t="str">
        <f aca="false">VLOOKUP(A767,PROGRAMAS!A:I,5,0)</f>
        <v>GESTÃO</v>
      </c>
      <c r="C767" s="62" t="s">
        <v>2997</v>
      </c>
      <c r="D767" s="74" t="s">
        <v>160</v>
      </c>
      <c r="E767" s="74" t="s">
        <v>3818</v>
      </c>
      <c r="F767" s="174" t="s">
        <v>3593</v>
      </c>
      <c r="G767" s="74" t="s">
        <v>2838</v>
      </c>
      <c r="H767" s="147" t="s">
        <v>2863</v>
      </c>
      <c r="I767" s="147" t="s">
        <v>3179</v>
      </c>
      <c r="J767" s="69" t="n">
        <v>6846870</v>
      </c>
      <c r="K767" s="69" t="n">
        <v>6846870</v>
      </c>
      <c r="L767" s="70" t="n">
        <v>0</v>
      </c>
      <c r="M767" s="69" t="n">
        <v>5054164.93</v>
      </c>
      <c r="N767" s="69"/>
      <c r="O767" s="173" t="str">
        <f aca="false">CONCATENATE(E767,F767)</f>
        <v>250051101</v>
      </c>
      <c r="P767" s="164" t="n">
        <f aca="false">J767</f>
        <v>6846870</v>
      </c>
      <c r="Q767" s="164" t="n">
        <f aca="false">M767</f>
        <v>5054164.93</v>
      </c>
    </row>
    <row r="768" customFormat="false" ht="15" hidden="false" customHeight="false" outlineLevel="0" collapsed="false">
      <c r="A768" s="74" t="s">
        <v>51</v>
      </c>
      <c r="B768" s="74" t="str">
        <f aca="false">VLOOKUP(A768,PROGRAMAS!A:I,5,0)</f>
        <v>TEMÁTICO</v>
      </c>
      <c r="C768" s="62" t="s">
        <v>2886</v>
      </c>
      <c r="D768" s="74" t="s">
        <v>2837</v>
      </c>
      <c r="E768" s="74" t="s">
        <v>2841</v>
      </c>
      <c r="F768" s="174" t="s">
        <v>3593</v>
      </c>
      <c r="G768" s="74" t="s">
        <v>2838</v>
      </c>
      <c r="H768" s="147" t="s">
        <v>2839</v>
      </c>
      <c r="I768" s="147" t="s">
        <v>3289</v>
      </c>
      <c r="J768" s="69" t="n">
        <v>4460000</v>
      </c>
      <c r="K768" s="69" t="n">
        <v>14258000</v>
      </c>
      <c r="L768" s="70" t="n">
        <v>2.19686098654709</v>
      </c>
      <c r="M768" s="69" t="n">
        <v>1972886.67</v>
      </c>
      <c r="N768" s="69"/>
      <c r="O768" s="173" t="str">
        <f aca="false">CONCATENATE(E768,F768)</f>
        <v>252651101</v>
      </c>
      <c r="P768" s="164" t="n">
        <f aca="false">J768</f>
        <v>4460000</v>
      </c>
      <c r="Q768" s="164" t="n">
        <f aca="false">M768</f>
        <v>1972886.67</v>
      </c>
    </row>
    <row r="769" customFormat="false" ht="15" hidden="false" customHeight="false" outlineLevel="0" collapsed="false">
      <c r="A769" s="74" t="s">
        <v>67</v>
      </c>
      <c r="B769" s="74" t="str">
        <f aca="false">VLOOKUP(A769,PROGRAMAS!A:I,5,0)</f>
        <v>TEMÁTICO</v>
      </c>
      <c r="C769" s="62" t="s">
        <v>2930</v>
      </c>
      <c r="D769" s="74" t="s">
        <v>4369</v>
      </c>
      <c r="E769" s="74" t="s">
        <v>4370</v>
      </c>
      <c r="F769" s="174" t="s">
        <v>3593</v>
      </c>
      <c r="G769" s="74" t="s">
        <v>2838</v>
      </c>
      <c r="H769" s="147" t="s">
        <v>2844</v>
      </c>
      <c r="I769" s="147" t="s">
        <v>3467</v>
      </c>
      <c r="J769" s="69" t="n">
        <v>146000</v>
      </c>
      <c r="K769" s="69" t="n">
        <v>22000</v>
      </c>
      <c r="L769" s="70" t="n">
        <v>-0.849315068493151</v>
      </c>
      <c r="M769" s="69" t="n">
        <v>0</v>
      </c>
      <c r="N769" s="69"/>
      <c r="O769" s="173" t="str">
        <f aca="false">CONCATENATE(E769,F769)</f>
        <v>200451101</v>
      </c>
      <c r="P769" s="164" t="n">
        <f aca="false">J769</f>
        <v>146000</v>
      </c>
      <c r="Q769" s="164" t="n">
        <f aca="false">M769</f>
        <v>0</v>
      </c>
    </row>
    <row r="770" customFormat="false" ht="15" hidden="false" customHeight="false" outlineLevel="0" collapsed="false">
      <c r="A770" s="74" t="s">
        <v>67</v>
      </c>
      <c r="B770" s="74" t="str">
        <f aca="false">VLOOKUP(A770,PROGRAMAS!A:I,5,0)</f>
        <v>TEMÁTICO</v>
      </c>
      <c r="C770" s="62" t="s">
        <v>2930</v>
      </c>
      <c r="D770" s="74" t="s">
        <v>2847</v>
      </c>
      <c r="E770" s="74" t="s">
        <v>2850</v>
      </c>
      <c r="F770" s="174" t="s">
        <v>3593</v>
      </c>
      <c r="G770" s="74" t="s">
        <v>2838</v>
      </c>
      <c r="H770" s="147" t="s">
        <v>2848</v>
      </c>
      <c r="I770" s="147" t="s">
        <v>3466</v>
      </c>
      <c r="J770" s="69" t="n">
        <v>3939295</v>
      </c>
      <c r="K770" s="69" t="n">
        <v>4524295</v>
      </c>
      <c r="L770" s="70" t="n">
        <v>0.148503729728289</v>
      </c>
      <c r="M770" s="69" t="n">
        <v>600480</v>
      </c>
      <c r="N770" s="69"/>
      <c r="O770" s="173" t="str">
        <f aca="false">CONCATENATE(E770,F770)</f>
        <v>128651101</v>
      </c>
      <c r="P770" s="164" t="n">
        <f aca="false">J770</f>
        <v>3939295</v>
      </c>
      <c r="Q770" s="164" t="n">
        <f aca="false">M770</f>
        <v>600480</v>
      </c>
    </row>
    <row r="771" customFormat="false" ht="15" hidden="false" customHeight="false" outlineLevel="0" collapsed="false">
      <c r="A771" s="74" t="s">
        <v>67</v>
      </c>
      <c r="B771" s="74" t="str">
        <f aca="false">VLOOKUP(A771,PROGRAMAS!A:I,5,0)</f>
        <v>TEMÁTICO</v>
      </c>
      <c r="C771" s="62" t="s">
        <v>2930</v>
      </c>
      <c r="D771" s="74" t="s">
        <v>4371</v>
      </c>
      <c r="E771" s="74" t="s">
        <v>4372</v>
      </c>
      <c r="F771" s="174" t="s">
        <v>3593</v>
      </c>
      <c r="G771" s="74" t="s">
        <v>2838</v>
      </c>
      <c r="H771" s="147" t="s">
        <v>2855</v>
      </c>
      <c r="I771" s="147" t="s">
        <v>3465</v>
      </c>
      <c r="J771" s="69" t="n">
        <v>13000</v>
      </c>
      <c r="K771" s="69" t="n">
        <v>9000</v>
      </c>
      <c r="L771" s="70" t="n">
        <v>-0.307692307692308</v>
      </c>
      <c r="M771" s="69" t="n">
        <v>0</v>
      </c>
      <c r="N771" s="69"/>
      <c r="O771" s="173" t="str">
        <f aca="false">CONCATENATE(E771,F771)</f>
        <v>200551101</v>
      </c>
      <c r="P771" s="164" t="n">
        <f aca="false">J771</f>
        <v>13000</v>
      </c>
      <c r="Q771" s="164" t="n">
        <f aca="false">M771</f>
        <v>0</v>
      </c>
    </row>
    <row r="772" customFormat="false" ht="15" hidden="false" customHeight="false" outlineLevel="0" collapsed="false">
      <c r="A772" s="74" t="s">
        <v>67</v>
      </c>
      <c r="B772" s="74" t="str">
        <f aca="false">VLOOKUP(A772,PROGRAMAS!A:I,5,0)</f>
        <v>TEMÁTICO</v>
      </c>
      <c r="C772" s="62" t="s">
        <v>2930</v>
      </c>
      <c r="D772" s="74" t="s">
        <v>4373</v>
      </c>
      <c r="E772" s="74" t="s">
        <v>4374</v>
      </c>
      <c r="F772" s="174" t="s">
        <v>3593</v>
      </c>
      <c r="G772" s="74" t="s">
        <v>2838</v>
      </c>
      <c r="H772" s="147" t="s">
        <v>2855</v>
      </c>
      <c r="I772" s="147" t="s">
        <v>3465</v>
      </c>
      <c r="J772" s="69" t="n">
        <v>0</v>
      </c>
      <c r="K772" s="69" t="n">
        <v>0</v>
      </c>
      <c r="L772" s="70" t="n">
        <v>0</v>
      </c>
      <c r="M772" s="69" t="n">
        <v>0</v>
      </c>
      <c r="N772" s="69"/>
      <c r="O772" s="173" t="str">
        <f aca="false">CONCATENATE(E772,F772)</f>
        <v>224451101</v>
      </c>
      <c r="P772" s="164" t="n">
        <f aca="false">J772</f>
        <v>0</v>
      </c>
      <c r="Q772" s="164" t="n">
        <f aca="false">M772</f>
        <v>0</v>
      </c>
    </row>
    <row r="773" customFormat="false" ht="15" hidden="false" customHeight="false" outlineLevel="0" collapsed="false">
      <c r="A773" s="74" t="s">
        <v>67</v>
      </c>
      <c r="B773" s="74" t="str">
        <f aca="false">VLOOKUP(A773,PROGRAMAS!A:I,5,0)</f>
        <v>TEMÁTICO</v>
      </c>
      <c r="C773" s="62" t="s">
        <v>2930</v>
      </c>
      <c r="D773" s="74" t="s">
        <v>4373</v>
      </c>
      <c r="E773" s="74" t="s">
        <v>4374</v>
      </c>
      <c r="F773" s="174" t="s">
        <v>3593</v>
      </c>
      <c r="G773" s="74" t="s">
        <v>2838</v>
      </c>
      <c r="H773" s="147" t="s">
        <v>2855</v>
      </c>
      <c r="I773" s="147" t="s">
        <v>3465</v>
      </c>
      <c r="J773" s="69" t="n">
        <v>0</v>
      </c>
      <c r="K773" s="69" t="n">
        <v>0</v>
      </c>
      <c r="L773" s="70" t="n">
        <v>0</v>
      </c>
      <c r="M773" s="69" t="n">
        <v>0</v>
      </c>
      <c r="N773" s="69"/>
      <c r="O773" s="173" t="str">
        <f aca="false">CONCATENATE(E773,F773)</f>
        <v>224451101</v>
      </c>
      <c r="P773" s="164" t="n">
        <f aca="false">J773</f>
        <v>0</v>
      </c>
      <c r="Q773" s="164" t="n">
        <f aca="false">M773</f>
        <v>0</v>
      </c>
    </row>
    <row r="774" customFormat="false" ht="15" hidden="false" customHeight="false" outlineLevel="0" collapsed="false">
      <c r="A774" s="74" t="s">
        <v>67</v>
      </c>
      <c r="B774" s="74" t="str">
        <f aca="false">VLOOKUP(A774,PROGRAMAS!A:I,5,0)</f>
        <v>TEMÁTICO</v>
      </c>
      <c r="C774" s="62" t="s">
        <v>2930</v>
      </c>
      <c r="D774" s="74" t="s">
        <v>4373</v>
      </c>
      <c r="E774" s="74" t="s">
        <v>4374</v>
      </c>
      <c r="F774" s="174" t="s">
        <v>3593</v>
      </c>
      <c r="G774" s="74" t="s">
        <v>2838</v>
      </c>
      <c r="H774" s="147" t="s">
        <v>2855</v>
      </c>
      <c r="I774" s="147" t="s">
        <v>3465</v>
      </c>
      <c r="J774" s="69" t="n">
        <v>0</v>
      </c>
      <c r="K774" s="69" t="n">
        <v>0</v>
      </c>
      <c r="L774" s="70" t="n">
        <v>0</v>
      </c>
      <c r="M774" s="69" t="n">
        <v>0</v>
      </c>
      <c r="N774" s="69"/>
      <c r="O774" s="173" t="str">
        <f aca="false">CONCATENATE(E774,F774)</f>
        <v>224451101</v>
      </c>
      <c r="P774" s="164" t="n">
        <f aca="false">J774</f>
        <v>0</v>
      </c>
      <c r="Q774" s="164" t="n">
        <f aca="false">M774</f>
        <v>0</v>
      </c>
    </row>
    <row r="775" customFormat="false" ht="15" hidden="false" customHeight="false" outlineLevel="0" collapsed="false">
      <c r="A775" s="74" t="s">
        <v>67</v>
      </c>
      <c r="B775" s="74" t="str">
        <f aca="false">VLOOKUP(A775,PROGRAMAS!A:I,5,0)</f>
        <v>TEMÁTICO</v>
      </c>
      <c r="C775" s="62" t="s">
        <v>2930</v>
      </c>
      <c r="D775" s="74" t="s">
        <v>4373</v>
      </c>
      <c r="E775" s="74" t="s">
        <v>4374</v>
      </c>
      <c r="F775" s="174" t="s">
        <v>3593</v>
      </c>
      <c r="G775" s="74" t="s">
        <v>2838</v>
      </c>
      <c r="H775" s="147" t="s">
        <v>2855</v>
      </c>
      <c r="I775" s="147" t="s">
        <v>3465</v>
      </c>
      <c r="J775" s="69" t="n">
        <v>0</v>
      </c>
      <c r="K775" s="69" t="n">
        <v>0</v>
      </c>
      <c r="L775" s="70" t="n">
        <v>0</v>
      </c>
      <c r="M775" s="69" t="n">
        <v>0</v>
      </c>
      <c r="N775" s="69"/>
      <c r="O775" s="173" t="str">
        <f aca="false">CONCATENATE(E775,F775)</f>
        <v>224451101</v>
      </c>
      <c r="P775" s="164" t="n">
        <f aca="false">J775</f>
        <v>0</v>
      </c>
      <c r="Q775" s="164" t="n">
        <f aca="false">M775</f>
        <v>0</v>
      </c>
    </row>
    <row r="776" customFormat="false" ht="15" hidden="false" customHeight="false" outlineLevel="0" collapsed="false">
      <c r="A776" s="74" t="s">
        <v>67</v>
      </c>
      <c r="B776" s="74" t="str">
        <f aca="false">VLOOKUP(A776,PROGRAMAS!A:I,5,0)</f>
        <v>TEMÁTICO</v>
      </c>
      <c r="C776" s="62" t="s">
        <v>2930</v>
      </c>
      <c r="D776" s="74" t="s">
        <v>4373</v>
      </c>
      <c r="E776" s="74" t="s">
        <v>4374</v>
      </c>
      <c r="F776" s="174" t="s">
        <v>3593</v>
      </c>
      <c r="G776" s="74" t="s">
        <v>2838</v>
      </c>
      <c r="H776" s="147" t="s">
        <v>2855</v>
      </c>
      <c r="I776" s="147" t="s">
        <v>3465</v>
      </c>
      <c r="J776" s="69" t="n">
        <v>0</v>
      </c>
      <c r="K776" s="69" t="n">
        <v>75000</v>
      </c>
      <c r="L776" s="70" t="n">
        <v>0</v>
      </c>
      <c r="M776" s="69" t="n">
        <v>0</v>
      </c>
      <c r="N776" s="69"/>
      <c r="O776" s="173" t="str">
        <f aca="false">CONCATENATE(E776,F776)</f>
        <v>224451101</v>
      </c>
      <c r="P776" s="164" t="n">
        <f aca="false">J776</f>
        <v>0</v>
      </c>
      <c r="Q776" s="164" t="n">
        <f aca="false">M776</f>
        <v>0</v>
      </c>
    </row>
    <row r="777" customFormat="false" ht="15" hidden="false" customHeight="false" outlineLevel="0" collapsed="false">
      <c r="A777" s="74" t="s">
        <v>67</v>
      </c>
      <c r="B777" s="74" t="str">
        <f aca="false">VLOOKUP(A777,PROGRAMAS!A:I,5,0)</f>
        <v>TEMÁTICO</v>
      </c>
      <c r="C777" s="62" t="s">
        <v>2930</v>
      </c>
      <c r="D777" s="74" t="s">
        <v>4373</v>
      </c>
      <c r="E777" s="74" t="s">
        <v>4374</v>
      </c>
      <c r="F777" s="174" t="s">
        <v>3593</v>
      </c>
      <c r="G777" s="74" t="s">
        <v>2838</v>
      </c>
      <c r="H777" s="147" t="s">
        <v>2855</v>
      </c>
      <c r="I777" s="147" t="s">
        <v>3465</v>
      </c>
      <c r="J777" s="69" t="n">
        <v>18667170</v>
      </c>
      <c r="K777" s="69" t="n">
        <v>36453408</v>
      </c>
      <c r="L777" s="70" t="n">
        <v>0.95280848677116</v>
      </c>
      <c r="M777" s="69" t="n">
        <v>23962317.71</v>
      </c>
      <c r="N777" s="69"/>
      <c r="O777" s="173" t="str">
        <f aca="false">CONCATENATE(E777,F777)</f>
        <v>224451101</v>
      </c>
      <c r="P777" s="164" t="n">
        <f aca="false">J777</f>
        <v>18667170</v>
      </c>
      <c r="Q777" s="164" t="n">
        <f aca="false">M777</f>
        <v>23962317.71</v>
      </c>
    </row>
    <row r="778" customFormat="false" ht="15" hidden="false" customHeight="false" outlineLevel="0" collapsed="false">
      <c r="A778" s="74" t="s">
        <v>67</v>
      </c>
      <c r="B778" s="74" t="str">
        <f aca="false">VLOOKUP(A778,PROGRAMAS!A:I,5,0)</f>
        <v>TEMÁTICO</v>
      </c>
      <c r="C778" s="62" t="s">
        <v>2930</v>
      </c>
      <c r="D778" s="74" t="s">
        <v>4375</v>
      </c>
      <c r="E778" s="74" t="s">
        <v>4376</v>
      </c>
      <c r="F778" s="174" t="s">
        <v>3593</v>
      </c>
      <c r="G778" s="74" t="s">
        <v>2838</v>
      </c>
      <c r="H778" s="147" t="s">
        <v>2855</v>
      </c>
      <c r="I778" s="147" t="s">
        <v>3465</v>
      </c>
      <c r="J778" s="69" t="n">
        <v>900000</v>
      </c>
      <c r="K778" s="69" t="n">
        <v>610000</v>
      </c>
      <c r="L778" s="70" t="n">
        <v>-0.322222222222222</v>
      </c>
      <c r="M778" s="69" t="n">
        <v>15000</v>
      </c>
      <c r="N778" s="69"/>
      <c r="O778" s="173" t="str">
        <f aca="false">CONCATENATE(E778,F778)</f>
        <v>224551101</v>
      </c>
      <c r="P778" s="164" t="n">
        <f aca="false">J778</f>
        <v>900000</v>
      </c>
      <c r="Q778" s="164" t="n">
        <f aca="false">M778</f>
        <v>15000</v>
      </c>
    </row>
    <row r="779" customFormat="false" ht="15" hidden="false" customHeight="false" outlineLevel="0" collapsed="false">
      <c r="A779" s="74" t="s">
        <v>67</v>
      </c>
      <c r="B779" s="74" t="str">
        <f aca="false">VLOOKUP(A779,PROGRAMAS!A:I,5,0)</f>
        <v>TEMÁTICO</v>
      </c>
      <c r="C779" s="62" t="s">
        <v>2930</v>
      </c>
      <c r="D779" s="74" t="s">
        <v>4377</v>
      </c>
      <c r="E779" s="74" t="s">
        <v>4378</v>
      </c>
      <c r="F779" s="174" t="s">
        <v>3593</v>
      </c>
      <c r="G779" s="74" t="s">
        <v>2838</v>
      </c>
      <c r="H779" s="147" t="e">
        <f aca="false">#N/A</f>
        <v>#N/A</v>
      </c>
      <c r="I779" s="147" t="e">
        <f aca="false">#N/A</f>
        <v>#N/A</v>
      </c>
      <c r="J779" s="69" t="n">
        <v>0</v>
      </c>
      <c r="K779" s="69" t="n">
        <v>0</v>
      </c>
      <c r="L779" s="70" t="n">
        <v>0</v>
      </c>
      <c r="M779" s="69" t="n">
        <v>0</v>
      </c>
      <c r="N779" s="69"/>
      <c r="O779" s="173" t="str">
        <f aca="false">CONCATENATE(E779,F779)</f>
        <v>252451101</v>
      </c>
      <c r="P779" s="164" t="n">
        <f aca="false">J779</f>
        <v>0</v>
      </c>
      <c r="Q779" s="164" t="n">
        <f aca="false">M779</f>
        <v>0</v>
      </c>
    </row>
    <row r="780" customFormat="false" ht="15" hidden="false" customHeight="false" outlineLevel="0" collapsed="false">
      <c r="A780" s="74" t="s">
        <v>67</v>
      </c>
      <c r="B780" s="74" t="str">
        <f aca="false">VLOOKUP(A780,PROGRAMAS!A:I,5,0)</f>
        <v>TEMÁTICO</v>
      </c>
      <c r="C780" s="62" t="s">
        <v>2930</v>
      </c>
      <c r="D780" s="74" t="s">
        <v>4377</v>
      </c>
      <c r="E780" s="74" t="s">
        <v>4378</v>
      </c>
      <c r="F780" s="174" t="s">
        <v>3593</v>
      </c>
      <c r="G780" s="74" t="s">
        <v>2838</v>
      </c>
      <c r="H780" s="147" t="e">
        <f aca="false">#N/A</f>
        <v>#N/A</v>
      </c>
      <c r="I780" s="147" t="e">
        <f aca="false">#N/A</f>
        <v>#N/A</v>
      </c>
      <c r="J780" s="69" t="n">
        <v>0</v>
      </c>
      <c r="K780" s="69" t="n">
        <v>0</v>
      </c>
      <c r="L780" s="70" t="n">
        <v>0</v>
      </c>
      <c r="M780" s="69" t="n">
        <v>0</v>
      </c>
      <c r="N780" s="69"/>
      <c r="O780" s="173" t="str">
        <f aca="false">CONCATENATE(E780,F780)</f>
        <v>252451101</v>
      </c>
      <c r="P780" s="164" t="n">
        <f aca="false">J780</f>
        <v>0</v>
      </c>
      <c r="Q780" s="164" t="n">
        <f aca="false">M780</f>
        <v>0</v>
      </c>
    </row>
    <row r="781" customFormat="false" ht="15" hidden="false" customHeight="false" outlineLevel="0" collapsed="false">
      <c r="A781" s="74" t="s">
        <v>94</v>
      </c>
      <c r="B781" s="74" t="str">
        <f aca="false">VLOOKUP(A781,PROGRAMAS!A:I,5,0)</f>
        <v>GESTÃO</v>
      </c>
      <c r="C781" s="62" t="s">
        <v>2997</v>
      </c>
      <c r="D781" s="74" t="s">
        <v>255</v>
      </c>
      <c r="E781" s="74" t="s">
        <v>260</v>
      </c>
      <c r="F781" s="174" t="s">
        <v>4379</v>
      </c>
      <c r="G781" s="74" t="e">
        <f aca="false">#N/A</f>
        <v>#N/A</v>
      </c>
      <c r="H781" s="147" t="e">
        <f aca="false">#N/A</f>
        <v>#N/A</v>
      </c>
      <c r="I781" s="147" t="e">
        <f aca="false">#N/A</f>
        <v>#N/A</v>
      </c>
      <c r="J781" s="69" t="n">
        <v>0</v>
      </c>
      <c r="K781" s="69" t="n">
        <v>350000</v>
      </c>
      <c r="L781" s="70" t="n">
        <v>0</v>
      </c>
      <c r="M781" s="69" t="n">
        <v>0</v>
      </c>
      <c r="N781" s="69"/>
      <c r="O781" s="173" t="str">
        <f aca="false">CONCATENATE(E781,F781)</f>
        <v>200014103</v>
      </c>
      <c r="P781" s="164" t="n">
        <f aca="false">J781</f>
        <v>0</v>
      </c>
      <c r="Q781" s="164" t="n">
        <f aca="false">M781</f>
        <v>0</v>
      </c>
    </row>
    <row r="782" customFormat="false" ht="15" hidden="false" customHeight="false" outlineLevel="0" collapsed="false">
      <c r="A782" s="74" t="s">
        <v>94</v>
      </c>
      <c r="B782" s="74" t="str">
        <f aca="false">VLOOKUP(A782,PROGRAMAS!A:I,5,0)</f>
        <v>GESTÃO</v>
      </c>
      <c r="C782" s="62" t="s">
        <v>2997</v>
      </c>
      <c r="D782" s="74" t="s">
        <v>255</v>
      </c>
      <c r="E782" s="74" t="s">
        <v>260</v>
      </c>
      <c r="F782" s="174" t="s">
        <v>4380</v>
      </c>
      <c r="G782" s="74" t="e">
        <f aca="false">#N/A</f>
        <v>#N/A</v>
      </c>
      <c r="H782" s="147" t="e">
        <f aca="false">#N/A</f>
        <v>#N/A</v>
      </c>
      <c r="I782" s="147" t="e">
        <f aca="false">#N/A</f>
        <v>#N/A</v>
      </c>
      <c r="J782" s="69" t="n">
        <v>0</v>
      </c>
      <c r="K782" s="69" t="n">
        <v>265000</v>
      </c>
      <c r="L782" s="70" t="n">
        <v>0</v>
      </c>
      <c r="M782" s="69" t="n">
        <v>0</v>
      </c>
      <c r="N782" s="69"/>
      <c r="O782" s="173" t="str">
        <f aca="false">CONCATENATE(E782,F782)</f>
        <v>200015103</v>
      </c>
      <c r="P782" s="164" t="n">
        <f aca="false">J782</f>
        <v>0</v>
      </c>
      <c r="Q782" s="164" t="n">
        <f aca="false">M782</f>
        <v>0</v>
      </c>
    </row>
    <row r="783" customFormat="false" ht="15" hidden="false" customHeight="false" outlineLevel="0" collapsed="false">
      <c r="A783" s="74" t="s">
        <v>94</v>
      </c>
      <c r="B783" s="74" t="str">
        <f aca="false">VLOOKUP(A783,PROGRAMAS!A:I,5,0)</f>
        <v>GESTÃO</v>
      </c>
      <c r="C783" s="62" t="s">
        <v>2997</v>
      </c>
      <c r="D783" s="74" t="s">
        <v>160</v>
      </c>
      <c r="E783" s="74" t="s">
        <v>3818</v>
      </c>
      <c r="F783" s="174" t="s">
        <v>4380</v>
      </c>
      <c r="G783" s="74" t="e">
        <f aca="false">#N/A</f>
        <v>#N/A</v>
      </c>
      <c r="H783" s="147" t="e">
        <f aca="false">#N/A</f>
        <v>#N/A</v>
      </c>
      <c r="I783" s="147" t="e">
        <f aca="false">#N/A</f>
        <v>#N/A</v>
      </c>
      <c r="J783" s="69" t="n">
        <v>0</v>
      </c>
      <c r="K783" s="69" t="n">
        <v>390000</v>
      </c>
      <c r="L783" s="70" t="n">
        <v>0</v>
      </c>
      <c r="M783" s="69" t="n">
        <v>0</v>
      </c>
      <c r="N783" s="69"/>
      <c r="O783" s="173" t="str">
        <f aca="false">CONCATENATE(E783,F783)</f>
        <v>250015103</v>
      </c>
      <c r="P783" s="164" t="n">
        <f aca="false">J783</f>
        <v>0</v>
      </c>
      <c r="Q783" s="164" t="n">
        <f aca="false">M783</f>
        <v>0</v>
      </c>
    </row>
    <row r="784" customFormat="false" ht="15" hidden="false" customHeight="false" outlineLevel="0" collapsed="false">
      <c r="A784" s="74" t="s">
        <v>94</v>
      </c>
      <c r="B784" s="74" t="str">
        <f aca="false">VLOOKUP(A784,PROGRAMAS!A:I,5,0)</f>
        <v>GESTÃO</v>
      </c>
      <c r="C784" s="62" t="s">
        <v>2997</v>
      </c>
      <c r="D784" s="74" t="s">
        <v>255</v>
      </c>
      <c r="E784" s="74" t="s">
        <v>260</v>
      </c>
      <c r="F784" s="174" t="s">
        <v>4381</v>
      </c>
      <c r="G784" s="74" t="e">
        <f aca="false">#N/A</f>
        <v>#N/A</v>
      </c>
      <c r="H784" s="147" t="e">
        <f aca="false">#N/A</f>
        <v>#N/A</v>
      </c>
      <c r="I784" s="147" t="e">
        <f aca="false">#N/A</f>
        <v>#N/A</v>
      </c>
      <c r="J784" s="69" t="n">
        <v>0</v>
      </c>
      <c r="K784" s="69" t="n">
        <v>478000</v>
      </c>
      <c r="L784" s="70" t="n">
        <v>0</v>
      </c>
      <c r="M784" s="69" t="n">
        <v>6670.76</v>
      </c>
      <c r="N784" s="69"/>
      <c r="O784" s="173" t="str">
        <f aca="false">CONCATENATE(E784,F784)</f>
        <v>200015105</v>
      </c>
      <c r="P784" s="164" t="n">
        <f aca="false">J784</f>
        <v>0</v>
      </c>
      <c r="Q784" s="164" t="n">
        <f aca="false">M784</f>
        <v>6670.76</v>
      </c>
    </row>
    <row r="785" customFormat="false" ht="15" hidden="false" customHeight="false" outlineLevel="0" collapsed="false">
      <c r="A785" s="74" t="s">
        <v>94</v>
      </c>
      <c r="B785" s="74" t="str">
        <f aca="false">VLOOKUP(A785,PROGRAMAS!A:I,5,0)</f>
        <v>GESTÃO</v>
      </c>
      <c r="C785" s="62" t="s">
        <v>2997</v>
      </c>
      <c r="D785" s="74" t="s">
        <v>255</v>
      </c>
      <c r="E785" s="74" t="s">
        <v>260</v>
      </c>
      <c r="F785" s="174" t="s">
        <v>4381</v>
      </c>
      <c r="G785" s="74" t="e">
        <f aca="false">#N/A</f>
        <v>#N/A</v>
      </c>
      <c r="H785" s="147" t="e">
        <f aca="false">#N/A</f>
        <v>#N/A</v>
      </c>
      <c r="I785" s="147" t="e">
        <f aca="false">#N/A</f>
        <v>#N/A</v>
      </c>
      <c r="J785" s="69" t="n">
        <v>0</v>
      </c>
      <c r="K785" s="69" t="n">
        <v>0</v>
      </c>
      <c r="L785" s="70" t="n">
        <v>0</v>
      </c>
      <c r="M785" s="69" t="n">
        <v>0</v>
      </c>
      <c r="N785" s="69"/>
      <c r="O785" s="173" t="str">
        <f aca="false">CONCATENATE(E785,F785)</f>
        <v>200015105</v>
      </c>
      <c r="P785" s="164" t="n">
        <f aca="false">J785</f>
        <v>0</v>
      </c>
      <c r="Q785" s="164" t="n">
        <f aca="false">M785</f>
        <v>0</v>
      </c>
    </row>
    <row r="786" customFormat="false" ht="15" hidden="false" customHeight="false" outlineLevel="0" collapsed="false">
      <c r="A786" s="74" t="s">
        <v>94</v>
      </c>
      <c r="B786" s="74" t="str">
        <f aca="false">VLOOKUP(A786,PROGRAMAS!A:I,5,0)</f>
        <v>GESTÃO</v>
      </c>
      <c r="C786" s="62" t="s">
        <v>2997</v>
      </c>
      <c r="D786" s="74" t="s">
        <v>160</v>
      </c>
      <c r="E786" s="74" t="s">
        <v>3818</v>
      </c>
      <c r="F786" s="174" t="s">
        <v>4381</v>
      </c>
      <c r="G786" s="74" t="e">
        <f aca="false">#N/A</f>
        <v>#N/A</v>
      </c>
      <c r="H786" s="147" t="e">
        <f aca="false">#N/A</f>
        <v>#N/A</v>
      </c>
      <c r="I786" s="147" t="e">
        <f aca="false">#N/A</f>
        <v>#N/A</v>
      </c>
      <c r="J786" s="69" t="n">
        <v>0</v>
      </c>
      <c r="K786" s="69" t="n">
        <v>390000</v>
      </c>
      <c r="L786" s="70" t="n">
        <v>0</v>
      </c>
      <c r="M786" s="69" t="n">
        <v>79950.15</v>
      </c>
      <c r="N786" s="69"/>
      <c r="O786" s="173" t="str">
        <f aca="false">CONCATENATE(E786,F786)</f>
        <v>250015105</v>
      </c>
      <c r="P786" s="164" t="n">
        <f aca="false">J786</f>
        <v>0</v>
      </c>
      <c r="Q786" s="164" t="n">
        <f aca="false">M786</f>
        <v>79950.15</v>
      </c>
    </row>
    <row r="787" customFormat="false" ht="15" hidden="false" customHeight="false" outlineLevel="0" collapsed="false">
      <c r="A787" s="74" t="s">
        <v>94</v>
      </c>
      <c r="B787" s="74" t="str">
        <f aca="false">VLOOKUP(A787,PROGRAMAS!A:I,5,0)</f>
        <v>GESTÃO</v>
      </c>
      <c r="C787" s="62" t="s">
        <v>2997</v>
      </c>
      <c r="D787" s="74" t="s">
        <v>255</v>
      </c>
      <c r="E787" s="74" t="s">
        <v>260</v>
      </c>
      <c r="F787" s="174" t="s">
        <v>4382</v>
      </c>
      <c r="G787" s="74" t="e">
        <f aca="false">#N/A</f>
        <v>#N/A</v>
      </c>
      <c r="H787" s="147" t="e">
        <f aca="false">#N/A</f>
        <v>#N/A</v>
      </c>
      <c r="I787" s="147" t="e">
        <f aca="false">#N/A</f>
        <v>#N/A</v>
      </c>
      <c r="J787" s="69" t="n">
        <v>0</v>
      </c>
      <c r="K787" s="69" t="n">
        <v>320000</v>
      </c>
      <c r="L787" s="70" t="n">
        <v>0</v>
      </c>
      <c r="M787" s="69" t="n">
        <v>0</v>
      </c>
      <c r="N787" s="69"/>
      <c r="O787" s="173" t="str">
        <f aca="false">CONCATENATE(E787,F787)</f>
        <v>200015106</v>
      </c>
      <c r="P787" s="164" t="n">
        <f aca="false">J787</f>
        <v>0</v>
      </c>
      <c r="Q787" s="164" t="n">
        <f aca="false">M787</f>
        <v>0</v>
      </c>
    </row>
    <row r="788" customFormat="false" ht="15" hidden="false" customHeight="false" outlineLevel="0" collapsed="false">
      <c r="A788" s="74" t="s">
        <v>94</v>
      </c>
      <c r="B788" s="74" t="str">
        <f aca="false">VLOOKUP(A788,PROGRAMAS!A:I,5,0)</f>
        <v>GESTÃO</v>
      </c>
      <c r="C788" s="62" t="s">
        <v>2997</v>
      </c>
      <c r="D788" s="74" t="s">
        <v>160</v>
      </c>
      <c r="E788" s="74" t="s">
        <v>3818</v>
      </c>
      <c r="F788" s="174" t="n">
        <v>15106</v>
      </c>
      <c r="G788" s="74" t="e">
        <f aca="false">#N/A</f>
        <v>#N/A</v>
      </c>
      <c r="H788" s="147" t="e">
        <f aca="false">#N/A</f>
        <v>#N/A</v>
      </c>
      <c r="I788" s="147" t="e">
        <f aca="false">#N/A</f>
        <v>#N/A</v>
      </c>
      <c r="J788" s="69" t="n">
        <v>0</v>
      </c>
      <c r="K788" s="69" t="n">
        <v>390000</v>
      </c>
      <c r="L788" s="70" t="n">
        <v>0</v>
      </c>
      <c r="M788" s="69" t="n">
        <v>0</v>
      </c>
      <c r="N788" s="69"/>
      <c r="O788" s="173" t="str">
        <f aca="false">CONCATENATE(E788,F788)</f>
        <v>250015106</v>
      </c>
      <c r="P788" s="164" t="n">
        <f aca="false">J788</f>
        <v>0</v>
      </c>
      <c r="Q788" s="164" t="n">
        <f aca="false">M788</f>
        <v>0</v>
      </c>
    </row>
    <row r="789" customFormat="false" ht="15" hidden="false" customHeight="false" outlineLevel="0" collapsed="false">
      <c r="A789" s="74" t="s">
        <v>94</v>
      </c>
      <c r="B789" s="74" t="str">
        <f aca="false">VLOOKUP(A789,PROGRAMAS!A:I,5,0)</f>
        <v>GESTÃO</v>
      </c>
      <c r="C789" s="62" t="s">
        <v>2997</v>
      </c>
      <c r="D789" s="74" t="s">
        <v>255</v>
      </c>
      <c r="E789" s="74" t="s">
        <v>260</v>
      </c>
      <c r="F789" s="174" t="s">
        <v>4383</v>
      </c>
      <c r="G789" s="74" t="e">
        <f aca="false">#N/A</f>
        <v>#N/A</v>
      </c>
      <c r="H789" s="147" t="e">
        <f aca="false">#N/A</f>
        <v>#N/A</v>
      </c>
      <c r="I789" s="147" t="e">
        <f aca="false">#N/A</f>
        <v>#N/A</v>
      </c>
      <c r="J789" s="69" t="n">
        <v>0</v>
      </c>
      <c r="K789" s="69" t="n">
        <v>105000</v>
      </c>
      <c r="L789" s="70" t="n">
        <v>0</v>
      </c>
      <c r="M789" s="69" t="n">
        <v>0</v>
      </c>
      <c r="N789" s="69"/>
      <c r="O789" s="173" t="str">
        <f aca="false">CONCATENATE(E789,F789)</f>
        <v>200020103</v>
      </c>
      <c r="P789" s="164" t="n">
        <f aca="false">J789</f>
        <v>0</v>
      </c>
      <c r="Q789" s="164" t="n">
        <f aca="false">M789</f>
        <v>0</v>
      </c>
    </row>
    <row r="790" customFormat="false" ht="15" hidden="false" customHeight="false" outlineLevel="0" collapsed="false">
      <c r="A790" s="74" t="s">
        <v>94</v>
      </c>
      <c r="B790" s="74" t="str">
        <f aca="false">VLOOKUP(A790,PROGRAMAS!A:I,5,0)</f>
        <v>GESTÃO</v>
      </c>
      <c r="C790" s="62" t="s">
        <v>2997</v>
      </c>
      <c r="D790" s="74" t="s">
        <v>160</v>
      </c>
      <c r="E790" s="74" t="s">
        <v>3818</v>
      </c>
      <c r="F790" s="174" t="s">
        <v>4383</v>
      </c>
      <c r="G790" s="74" t="e">
        <f aca="false">#N/A</f>
        <v>#N/A</v>
      </c>
      <c r="H790" s="147" t="e">
        <f aca="false">#N/A</f>
        <v>#N/A</v>
      </c>
      <c r="I790" s="147" t="e">
        <f aca="false">#N/A</f>
        <v>#N/A</v>
      </c>
      <c r="J790" s="69" t="n">
        <v>0</v>
      </c>
      <c r="K790" s="69" t="n">
        <v>335000</v>
      </c>
      <c r="L790" s="70" t="n">
        <v>0</v>
      </c>
      <c r="M790" s="69" t="n">
        <v>98969.23</v>
      </c>
      <c r="N790" s="69"/>
      <c r="O790" s="173" t="str">
        <f aca="false">CONCATENATE(E790,F790)</f>
        <v>250020103</v>
      </c>
      <c r="P790" s="164" t="n">
        <f aca="false">J790</f>
        <v>0</v>
      </c>
      <c r="Q790" s="164" t="n">
        <f aca="false">M790</f>
        <v>98969.23</v>
      </c>
    </row>
    <row r="791" customFormat="false" ht="15" hidden="false" customHeight="false" outlineLevel="0" collapsed="false">
      <c r="A791" s="74" t="s">
        <v>94</v>
      </c>
      <c r="B791" s="74" t="str">
        <f aca="false">VLOOKUP(A791,PROGRAMAS!A:I,5,0)</f>
        <v>GESTÃO</v>
      </c>
      <c r="C791" s="62" t="s">
        <v>2997</v>
      </c>
      <c r="D791" s="74" t="s">
        <v>255</v>
      </c>
      <c r="E791" s="74" t="s">
        <v>260</v>
      </c>
      <c r="F791" s="174" t="s">
        <v>4384</v>
      </c>
      <c r="G791" s="74" t="e">
        <f aca="false">#N/A</f>
        <v>#N/A</v>
      </c>
      <c r="H791" s="147" t="e">
        <f aca="false">#N/A</f>
        <v>#N/A</v>
      </c>
      <c r="I791" s="147" t="e">
        <f aca="false">#N/A</f>
        <v>#N/A</v>
      </c>
      <c r="J791" s="69" t="n">
        <v>0</v>
      </c>
      <c r="K791" s="69" t="n">
        <v>545700</v>
      </c>
      <c r="L791" s="70" t="n">
        <v>0</v>
      </c>
      <c r="M791" s="69" t="n">
        <v>0</v>
      </c>
      <c r="N791" s="69"/>
      <c r="O791" s="173" t="str">
        <f aca="false">CONCATENATE(E791,F791)</f>
        <v>200021207</v>
      </c>
      <c r="P791" s="164" t="n">
        <f aca="false">J791</f>
        <v>0</v>
      </c>
      <c r="Q791" s="164" t="n">
        <f aca="false">M791</f>
        <v>0</v>
      </c>
    </row>
    <row r="792" customFormat="false" ht="15" hidden="false" customHeight="false" outlineLevel="0" collapsed="false">
      <c r="A792" s="74" t="s">
        <v>94</v>
      </c>
      <c r="B792" s="74" t="str">
        <f aca="false">VLOOKUP(A792,PROGRAMAS!A:I,5,0)</f>
        <v>GESTÃO</v>
      </c>
      <c r="C792" s="62" t="s">
        <v>2997</v>
      </c>
      <c r="D792" s="74" t="s">
        <v>160</v>
      </c>
      <c r="E792" s="74" t="s">
        <v>3818</v>
      </c>
      <c r="F792" s="174" t="s">
        <v>4384</v>
      </c>
      <c r="G792" s="74" t="e">
        <f aca="false">#N/A</f>
        <v>#N/A</v>
      </c>
      <c r="H792" s="147" t="e">
        <f aca="false">#N/A</f>
        <v>#N/A</v>
      </c>
      <c r="I792" s="147" t="e">
        <f aca="false">#N/A</f>
        <v>#N/A</v>
      </c>
      <c r="J792" s="69" t="n">
        <v>0</v>
      </c>
      <c r="K792" s="69" t="n">
        <v>2543115</v>
      </c>
      <c r="L792" s="70" t="n">
        <v>0</v>
      </c>
      <c r="M792" s="69" t="n">
        <v>1207479.6</v>
      </c>
      <c r="N792" s="69"/>
      <c r="O792" s="173" t="str">
        <f aca="false">CONCATENATE(E792,F792)</f>
        <v>250021207</v>
      </c>
      <c r="P792" s="164" t="n">
        <f aca="false">J792</f>
        <v>0</v>
      </c>
      <c r="Q792" s="164" t="n">
        <f aca="false">M792</f>
        <v>1207479.6</v>
      </c>
    </row>
    <row r="793" customFormat="false" ht="15" hidden="false" customHeight="false" outlineLevel="0" collapsed="false">
      <c r="A793" s="74" t="s">
        <v>94</v>
      </c>
      <c r="B793" s="74" t="str">
        <f aca="false">VLOOKUP(A793,PROGRAMAS!A:I,5,0)</f>
        <v>GESTÃO</v>
      </c>
      <c r="C793" s="62" t="s">
        <v>2997</v>
      </c>
      <c r="D793" s="74" t="s">
        <v>255</v>
      </c>
      <c r="E793" s="74" t="s">
        <v>260</v>
      </c>
      <c r="F793" s="174" t="s">
        <v>4385</v>
      </c>
      <c r="G793" s="74" t="e">
        <f aca="false">#N/A</f>
        <v>#N/A</v>
      </c>
      <c r="H793" s="147" t="e">
        <f aca="false">#N/A</f>
        <v>#N/A</v>
      </c>
      <c r="I793" s="147" t="e">
        <f aca="false">#N/A</f>
        <v>#N/A</v>
      </c>
      <c r="J793" s="69" t="n">
        <v>0</v>
      </c>
      <c r="K793" s="69" t="n">
        <v>150000</v>
      </c>
      <c r="L793" s="70" t="n">
        <v>0</v>
      </c>
      <c r="M793" s="69" t="n">
        <v>0</v>
      </c>
      <c r="N793" s="69"/>
      <c r="O793" s="173" t="str">
        <f aca="false">CONCATENATE(E793,F793)</f>
        <v>200028102</v>
      </c>
      <c r="P793" s="164" t="n">
        <f aca="false">J793</f>
        <v>0</v>
      </c>
      <c r="Q793" s="164" t="n">
        <f aca="false">M793</f>
        <v>0</v>
      </c>
    </row>
    <row r="794" customFormat="false" ht="15" hidden="false" customHeight="false" outlineLevel="0" collapsed="false">
      <c r="A794" s="74" t="s">
        <v>94</v>
      </c>
      <c r="B794" s="74" t="str">
        <f aca="false">VLOOKUP(A794,PROGRAMAS!A:I,5,0)</f>
        <v>GESTÃO</v>
      </c>
      <c r="C794" s="62" t="s">
        <v>2997</v>
      </c>
      <c r="D794" s="74" t="s">
        <v>160</v>
      </c>
      <c r="E794" s="74" t="s">
        <v>3818</v>
      </c>
      <c r="F794" s="174" t="s">
        <v>4385</v>
      </c>
      <c r="G794" s="74" t="e">
        <f aca="false">#N/A</f>
        <v>#N/A</v>
      </c>
      <c r="H794" s="147" t="e">
        <f aca="false">#N/A</f>
        <v>#N/A</v>
      </c>
      <c r="I794" s="147" t="e">
        <f aca="false">#N/A</f>
        <v>#N/A</v>
      </c>
      <c r="J794" s="69" t="n">
        <v>0</v>
      </c>
      <c r="K794" s="69" t="n">
        <v>438000</v>
      </c>
      <c r="L794" s="70" t="n">
        <v>0</v>
      </c>
      <c r="M794" s="69" t="n">
        <v>81341.43</v>
      </c>
      <c r="N794" s="69"/>
      <c r="O794" s="173" t="str">
        <f aca="false">CONCATENATE(E794,F794)</f>
        <v>250028102</v>
      </c>
      <c r="P794" s="164" t="n">
        <f aca="false">J794</f>
        <v>0</v>
      </c>
      <c r="Q794" s="164" t="n">
        <f aca="false">M794</f>
        <v>81341.43</v>
      </c>
    </row>
    <row r="795" customFormat="false" ht="15" hidden="false" customHeight="false" outlineLevel="0" collapsed="false">
      <c r="A795" s="74" t="s">
        <v>94</v>
      </c>
      <c r="B795" s="74" t="str">
        <f aca="false">VLOOKUP(A795,PROGRAMAS!A:I,5,0)</f>
        <v>GESTÃO</v>
      </c>
      <c r="C795" s="62" t="s">
        <v>2997</v>
      </c>
      <c r="D795" s="74" t="s">
        <v>255</v>
      </c>
      <c r="E795" s="74" t="s">
        <v>260</v>
      </c>
      <c r="F795" s="174" t="s">
        <v>4386</v>
      </c>
      <c r="G795" s="74" t="e">
        <f aca="false">#N/A</f>
        <v>#N/A</v>
      </c>
      <c r="H795" s="147" t="e">
        <f aca="false">#N/A</f>
        <v>#N/A</v>
      </c>
      <c r="I795" s="147" t="e">
        <f aca="false">#N/A</f>
        <v>#N/A</v>
      </c>
      <c r="J795" s="69" t="n">
        <v>0</v>
      </c>
      <c r="K795" s="69" t="n">
        <v>390000</v>
      </c>
      <c r="L795" s="70" t="n">
        <v>0</v>
      </c>
      <c r="M795" s="69" t="n">
        <v>0</v>
      </c>
      <c r="N795" s="69"/>
      <c r="O795" s="173" t="str">
        <f aca="false">CONCATENATE(E795,F795)</f>
        <v>200030105</v>
      </c>
      <c r="P795" s="164" t="n">
        <f aca="false">J795</f>
        <v>0</v>
      </c>
      <c r="Q795" s="164" t="n">
        <f aca="false">M795</f>
        <v>0</v>
      </c>
    </row>
    <row r="796" customFormat="false" ht="15" hidden="false" customHeight="false" outlineLevel="0" collapsed="false">
      <c r="A796" s="74" t="s">
        <v>94</v>
      </c>
      <c r="B796" s="74" t="str">
        <f aca="false">VLOOKUP(A796,PROGRAMAS!A:I,5,0)</f>
        <v>GESTÃO</v>
      </c>
      <c r="C796" s="62" t="s">
        <v>2997</v>
      </c>
      <c r="D796" s="74" t="s">
        <v>160</v>
      </c>
      <c r="E796" s="74" t="s">
        <v>3818</v>
      </c>
      <c r="F796" s="174" t="s">
        <v>4386</v>
      </c>
      <c r="G796" s="74" t="e">
        <f aca="false">#N/A</f>
        <v>#N/A</v>
      </c>
      <c r="H796" s="147" t="e">
        <f aca="false">#N/A</f>
        <v>#N/A</v>
      </c>
      <c r="I796" s="147" t="e">
        <f aca="false">#N/A</f>
        <v>#N/A</v>
      </c>
      <c r="J796" s="69" t="n">
        <v>0</v>
      </c>
      <c r="K796" s="69" t="n">
        <v>390000</v>
      </c>
      <c r="L796" s="70" t="n">
        <v>0</v>
      </c>
      <c r="M796" s="69" t="n">
        <v>140994.69</v>
      </c>
      <c r="N796" s="69"/>
      <c r="O796" s="173" t="str">
        <f aca="false">CONCATENATE(E796,F796)</f>
        <v>250030105</v>
      </c>
      <c r="P796" s="164" t="n">
        <f aca="false">J796</f>
        <v>0</v>
      </c>
      <c r="Q796" s="164" t="n">
        <f aca="false">M796</f>
        <v>140994.69</v>
      </c>
    </row>
    <row r="797" customFormat="false" ht="15" hidden="false" customHeight="false" outlineLevel="0" collapsed="false">
      <c r="A797" s="74" t="s">
        <v>94</v>
      </c>
      <c r="B797" s="74" t="str">
        <f aca="false">VLOOKUP(A797,PROGRAMAS!A:I,5,0)</f>
        <v>GESTÃO</v>
      </c>
      <c r="C797" s="62" t="s">
        <v>2997</v>
      </c>
      <c r="D797" s="74" t="s">
        <v>4226</v>
      </c>
      <c r="E797" s="74" t="s">
        <v>4387</v>
      </c>
      <c r="F797" s="174" t="s">
        <v>4386</v>
      </c>
      <c r="G797" s="74" t="e">
        <f aca="false">#N/A</f>
        <v>#N/A</v>
      </c>
      <c r="H797" s="147" t="e">
        <f aca="false">#N/A</f>
        <v>#N/A</v>
      </c>
      <c r="I797" s="147" t="e">
        <f aca="false">#N/A</f>
        <v>#N/A</v>
      </c>
      <c r="J797" s="69" t="n">
        <v>0</v>
      </c>
      <c r="K797" s="69" t="n">
        <v>5577000</v>
      </c>
      <c r="L797" s="70" t="n">
        <v>0</v>
      </c>
      <c r="M797" s="69" t="n">
        <v>0</v>
      </c>
      <c r="N797" s="69"/>
      <c r="O797" s="173" t="str">
        <f aca="false">CONCATENATE(E797,F797)</f>
        <v>175530105</v>
      </c>
      <c r="P797" s="164" t="n">
        <f aca="false">J797</f>
        <v>0</v>
      </c>
      <c r="Q797" s="164" t="n">
        <f aca="false">M797</f>
        <v>0</v>
      </c>
    </row>
    <row r="798" customFormat="false" ht="15" hidden="false" customHeight="false" outlineLevel="0" collapsed="false">
      <c r="A798" s="74" t="s">
        <v>94</v>
      </c>
      <c r="B798" s="74" t="str">
        <f aca="false">VLOOKUP(A798,PROGRAMAS!A:I,5,0)</f>
        <v>GESTÃO</v>
      </c>
      <c r="C798" s="62" t="s">
        <v>2997</v>
      </c>
      <c r="D798" s="74" t="s">
        <v>255</v>
      </c>
      <c r="E798" s="74" t="s">
        <v>260</v>
      </c>
      <c r="F798" s="174" t="s">
        <v>4388</v>
      </c>
      <c r="G798" s="74" t="e">
        <f aca="false">#N/A</f>
        <v>#N/A</v>
      </c>
      <c r="H798" s="147" t="e">
        <f aca="false">#N/A</f>
        <v>#N/A</v>
      </c>
      <c r="I798" s="147" t="e">
        <f aca="false">#N/A</f>
        <v>#N/A</v>
      </c>
      <c r="J798" s="69" t="n">
        <v>0</v>
      </c>
      <c r="K798" s="69" t="n">
        <v>227500</v>
      </c>
      <c r="L798" s="70" t="n">
        <v>0</v>
      </c>
      <c r="M798" s="69" t="n">
        <v>1170</v>
      </c>
      <c r="N798" s="69"/>
      <c r="O798" s="173" t="str">
        <f aca="false">CONCATENATE(E798,F798)</f>
        <v>200046102</v>
      </c>
      <c r="P798" s="164" t="n">
        <f aca="false">J798</f>
        <v>0</v>
      </c>
      <c r="Q798" s="164" t="n">
        <f aca="false">M798</f>
        <v>1170</v>
      </c>
    </row>
    <row r="799" customFormat="false" ht="15" hidden="false" customHeight="false" outlineLevel="0" collapsed="false">
      <c r="A799" s="74" t="s">
        <v>94</v>
      </c>
      <c r="B799" s="74" t="str">
        <f aca="false">VLOOKUP(A799,PROGRAMAS!A:I,5,0)</f>
        <v>GESTÃO</v>
      </c>
      <c r="C799" s="62" t="s">
        <v>2997</v>
      </c>
      <c r="D799" s="74" t="s">
        <v>160</v>
      </c>
      <c r="E799" s="74" t="s">
        <v>3818</v>
      </c>
      <c r="F799" s="174" t="s">
        <v>4388</v>
      </c>
      <c r="G799" s="74" t="e">
        <f aca="false">#N/A</f>
        <v>#N/A</v>
      </c>
      <c r="H799" s="147" t="e">
        <f aca="false">#N/A</f>
        <v>#N/A</v>
      </c>
      <c r="I799" s="147" t="e">
        <f aca="false">#N/A</f>
        <v>#N/A</v>
      </c>
      <c r="J799" s="69" t="n">
        <v>0</v>
      </c>
      <c r="K799" s="69" t="n">
        <v>390000</v>
      </c>
      <c r="L799" s="70" t="n">
        <v>0</v>
      </c>
      <c r="M799" s="69" t="n">
        <v>50690.81</v>
      </c>
      <c r="N799" s="69"/>
      <c r="O799" s="173" t="str">
        <f aca="false">CONCATENATE(E799,F799)</f>
        <v>250046102</v>
      </c>
      <c r="P799" s="164" t="n">
        <f aca="false">J799</f>
        <v>0</v>
      </c>
      <c r="Q799" s="164" t="n">
        <f aca="false">M799</f>
        <v>50690.81</v>
      </c>
    </row>
    <row r="800" customFormat="false" ht="15" hidden="false" customHeight="false" outlineLevel="0" collapsed="false">
      <c r="A800" s="74" t="s">
        <v>94</v>
      </c>
      <c r="B800" s="74" t="str">
        <f aca="false">VLOOKUP(A800,PROGRAMAS!A:I,5,0)</f>
        <v>GESTÃO</v>
      </c>
      <c r="C800" s="62" t="s">
        <v>2997</v>
      </c>
      <c r="D800" s="74" t="s">
        <v>255</v>
      </c>
      <c r="E800" s="74" t="s">
        <v>260</v>
      </c>
      <c r="F800" s="174" t="s">
        <v>4389</v>
      </c>
      <c r="G800" s="74" t="e">
        <f aca="false">#N/A</f>
        <v>#N/A</v>
      </c>
      <c r="H800" s="147" t="e">
        <f aca="false">#N/A</f>
        <v>#N/A</v>
      </c>
      <c r="I800" s="147" t="e">
        <f aca="false">#N/A</f>
        <v>#N/A</v>
      </c>
      <c r="J800" s="69" t="n">
        <v>0</v>
      </c>
      <c r="K800" s="69" t="n">
        <v>155000</v>
      </c>
      <c r="L800" s="70" t="n">
        <v>0</v>
      </c>
      <c r="M800" s="69" t="n">
        <v>435.6</v>
      </c>
      <c r="N800" s="69"/>
      <c r="O800" s="173" t="str">
        <f aca="false">CONCATENATE(E800,F800)</f>
        <v>200048103</v>
      </c>
      <c r="P800" s="164" t="n">
        <f aca="false">J800</f>
        <v>0</v>
      </c>
      <c r="Q800" s="164" t="n">
        <f aca="false">M800</f>
        <v>435.6</v>
      </c>
    </row>
    <row r="801" customFormat="false" ht="15" hidden="false" customHeight="false" outlineLevel="0" collapsed="false">
      <c r="A801" s="74" t="s">
        <v>94</v>
      </c>
      <c r="B801" s="74" t="str">
        <f aca="false">VLOOKUP(A801,PROGRAMAS!A:I,5,0)</f>
        <v>GESTÃO</v>
      </c>
      <c r="C801" s="62" t="s">
        <v>2997</v>
      </c>
      <c r="D801" s="74" t="s">
        <v>160</v>
      </c>
      <c r="E801" s="74" t="s">
        <v>3818</v>
      </c>
      <c r="F801" s="174" t="s">
        <v>4389</v>
      </c>
      <c r="G801" s="74" t="e">
        <f aca="false">#N/A</f>
        <v>#N/A</v>
      </c>
      <c r="H801" s="147" t="e">
        <f aca="false">#N/A</f>
        <v>#N/A</v>
      </c>
      <c r="I801" s="147" t="e">
        <f aca="false">#N/A</f>
        <v>#N/A</v>
      </c>
      <c r="J801" s="69" t="n">
        <v>0</v>
      </c>
      <c r="K801" s="69" t="n">
        <v>390000</v>
      </c>
      <c r="L801" s="70" t="n">
        <v>0</v>
      </c>
      <c r="M801" s="69" t="n">
        <v>108995.67</v>
      </c>
      <c r="N801" s="69"/>
      <c r="O801" s="173" t="str">
        <f aca="false">CONCATENATE(E801,F801)</f>
        <v>250048103</v>
      </c>
      <c r="P801" s="164" t="n">
        <f aca="false">J801</f>
        <v>0</v>
      </c>
      <c r="Q801" s="164" t="n">
        <f aca="false">M801</f>
        <v>108995.67</v>
      </c>
    </row>
    <row r="802" customFormat="false" ht="15" hidden="false" customHeight="false" outlineLevel="0" collapsed="false">
      <c r="A802" s="74" t="s">
        <v>51</v>
      </c>
      <c r="B802" s="74" t="str">
        <f aca="false">VLOOKUP(A802,PROGRAMAS!A:I,5,0)</f>
        <v>TEMÁTICO</v>
      </c>
      <c r="C802" s="62" t="s">
        <v>2886</v>
      </c>
      <c r="D802" s="74" t="s">
        <v>4390</v>
      </c>
      <c r="E802" s="74" t="s">
        <v>4391</v>
      </c>
      <c r="F802" s="174" t="s">
        <v>4384</v>
      </c>
      <c r="G802" s="74" t="e">
        <f aca="false">#N/A</f>
        <v>#N/A</v>
      </c>
      <c r="H802" s="147" t="e">
        <f aca="false">#N/A</f>
        <v>#N/A</v>
      </c>
      <c r="I802" s="147" t="e">
        <f aca="false">#N/A</f>
        <v>#N/A</v>
      </c>
      <c r="J802" s="69" t="n">
        <v>0</v>
      </c>
      <c r="K802" s="69" t="n">
        <v>11090000</v>
      </c>
      <c r="L802" s="70" t="n">
        <v>0</v>
      </c>
      <c r="M802" s="69" t="n">
        <v>7310651</v>
      </c>
      <c r="N802" s="69"/>
      <c r="O802" s="173" t="str">
        <f aca="false">CONCATENATE(E802,F802)</f>
        <v>276121207</v>
      </c>
      <c r="P802" s="164" t="n">
        <f aca="false">J802</f>
        <v>0</v>
      </c>
      <c r="Q802" s="164" t="n">
        <f aca="false">M802</f>
        <v>7310651</v>
      </c>
    </row>
    <row r="803" customFormat="false" ht="15" hidden="false" customHeight="false" outlineLevel="0" collapsed="false">
      <c r="A803" s="74" t="s">
        <v>51</v>
      </c>
      <c r="B803" s="74" t="str">
        <f aca="false">VLOOKUP(A803,PROGRAMAS!A:I,5,0)</f>
        <v>TEMÁTICO</v>
      </c>
      <c r="C803" s="62" t="s">
        <v>2886</v>
      </c>
      <c r="D803" s="74" t="s">
        <v>1697</v>
      </c>
      <c r="E803" s="74" t="s">
        <v>4392</v>
      </c>
      <c r="F803" s="174" t="n">
        <v>21207</v>
      </c>
      <c r="G803" s="74" t="e">
        <f aca="false">#N/A</f>
        <v>#N/A</v>
      </c>
      <c r="H803" s="147" t="e">
        <f aca="false">#N/A</f>
        <v>#N/A</v>
      </c>
      <c r="I803" s="147" t="e">
        <f aca="false">#N/A</f>
        <v>#N/A</v>
      </c>
      <c r="J803" s="69" t="n">
        <v>0</v>
      </c>
      <c r="K803" s="69" t="n">
        <v>2096000</v>
      </c>
      <c r="L803" s="70" t="n">
        <v>0</v>
      </c>
      <c r="M803" s="69" t="n">
        <v>0</v>
      </c>
      <c r="N803" s="69"/>
      <c r="O803" s="173" t="str">
        <f aca="false">CONCATENATE(E803,F803)</f>
        <v>276021207</v>
      </c>
      <c r="P803" s="164" t="n">
        <f aca="false">J803</f>
        <v>0</v>
      </c>
      <c r="Q803" s="164" t="n">
        <f aca="false">M803</f>
        <v>0</v>
      </c>
    </row>
    <row r="804" customFormat="false" ht="15" hidden="false" customHeight="false" outlineLevel="0" collapsed="false">
      <c r="A804" s="74" t="s">
        <v>64</v>
      </c>
      <c r="B804" s="74" t="str">
        <f aca="false">VLOOKUP(A804,PROGRAMAS!A:I,5,0)</f>
        <v>TEMÁTICO</v>
      </c>
      <c r="C804" s="62" t="s">
        <v>2917</v>
      </c>
      <c r="D804" s="74" t="s">
        <v>3898</v>
      </c>
      <c r="E804" s="74" t="s">
        <v>4393</v>
      </c>
      <c r="F804" s="174" t="n">
        <v>14103</v>
      </c>
      <c r="G804" s="74" t="e">
        <f aca="false">#N/A</f>
        <v>#N/A</v>
      </c>
      <c r="H804" s="147" t="e">
        <f aca="false">#N/A</f>
        <v>#N/A</v>
      </c>
      <c r="I804" s="147" t="e">
        <f aca="false">#N/A</f>
        <v>#N/A</v>
      </c>
      <c r="J804" s="69" t="n">
        <v>0</v>
      </c>
      <c r="K804" s="69" t="n">
        <v>2500000</v>
      </c>
      <c r="L804" s="70" t="n">
        <v>0</v>
      </c>
      <c r="M804" s="69" t="n">
        <v>0</v>
      </c>
      <c r="N804" s="69"/>
      <c r="O804" s="173" t="str">
        <f aca="false">CONCATENATE(E804,F804)</f>
        <v>276614103</v>
      </c>
      <c r="P804" s="164" t="n">
        <f aca="false">J804</f>
        <v>0</v>
      </c>
      <c r="Q804" s="164" t="n">
        <f aca="false">M804</f>
        <v>0</v>
      </c>
    </row>
    <row r="805" customFormat="false" ht="15" hidden="false" customHeight="false" outlineLevel="0" collapsed="false">
      <c r="A805" s="74" t="s">
        <v>65</v>
      </c>
      <c r="B805" s="74" t="str">
        <f aca="false">VLOOKUP(A805,PROGRAMAS!A:I,5,0)</f>
        <v>TEMÁTICO</v>
      </c>
      <c r="C805" s="62" t="s">
        <v>2920</v>
      </c>
      <c r="D805" s="74" t="s">
        <v>160</v>
      </c>
      <c r="E805" s="74" t="s">
        <v>3818</v>
      </c>
      <c r="F805" s="174" t="s">
        <v>4379</v>
      </c>
      <c r="G805" s="74" t="e">
        <f aca="false">#N/A</f>
        <v>#N/A</v>
      </c>
      <c r="H805" s="147" t="e">
        <f aca="false">#N/A</f>
        <v>#N/A</v>
      </c>
      <c r="I805" s="147" t="e">
        <f aca="false">#N/A</f>
        <v>#N/A</v>
      </c>
      <c r="J805" s="69" t="n">
        <v>0</v>
      </c>
      <c r="K805" s="69" t="n">
        <v>390000</v>
      </c>
      <c r="L805" s="70" t="n">
        <v>0</v>
      </c>
      <c r="M805" s="69" t="n">
        <v>83943.32</v>
      </c>
      <c r="N805" s="69"/>
      <c r="O805" s="173" t="str">
        <f aca="false">CONCATENATE(E805,F805)</f>
        <v>250014103</v>
      </c>
      <c r="P805" s="164" t="n">
        <f aca="false">J805</f>
        <v>0</v>
      </c>
      <c r="Q805" s="164" t="n">
        <f aca="false">M805</f>
        <v>83943.32</v>
      </c>
    </row>
    <row r="806" customFormat="false" ht="15" hidden="false" customHeight="false" outlineLevel="0" collapsed="false">
      <c r="A806" s="74" t="s">
        <v>65</v>
      </c>
      <c r="B806" s="74" t="str">
        <f aca="false">VLOOKUP(A806,PROGRAMAS!A:I,5,0)</f>
        <v>TEMÁTICO</v>
      </c>
      <c r="C806" s="62" t="s">
        <v>2920</v>
      </c>
      <c r="D806" s="74" t="s">
        <v>3916</v>
      </c>
      <c r="E806" s="74" t="s">
        <v>4394</v>
      </c>
      <c r="F806" s="174" t="n">
        <v>14103</v>
      </c>
      <c r="G806" s="74" t="e">
        <f aca="false">#N/A</f>
        <v>#N/A</v>
      </c>
      <c r="H806" s="147" t="e">
        <f aca="false">#N/A</f>
        <v>#N/A</v>
      </c>
      <c r="I806" s="147" t="e">
        <f aca="false">#N/A</f>
        <v>#N/A</v>
      </c>
      <c r="J806" s="69" t="n">
        <v>0</v>
      </c>
      <c r="K806" s="69" t="n">
        <v>2500000</v>
      </c>
      <c r="L806" s="70" t="n">
        <v>0</v>
      </c>
      <c r="M806" s="69" t="n">
        <v>0</v>
      </c>
      <c r="N806" s="69"/>
      <c r="O806" s="173" t="str">
        <f aca="false">CONCATENATE(E806,F806)</f>
        <v>276914103</v>
      </c>
      <c r="P806" s="164" t="n">
        <f aca="false">J806</f>
        <v>0</v>
      </c>
      <c r="Q806" s="164" t="n">
        <f aca="false">M806</f>
        <v>0</v>
      </c>
    </row>
    <row r="807" customFormat="false" ht="15" hidden="false" customHeight="false" outlineLevel="0" collapsed="false">
      <c r="A807" s="74" t="s">
        <v>68</v>
      </c>
      <c r="B807" s="74" t="str">
        <f aca="false">VLOOKUP(A807,PROGRAMAS!A:I,5,0)</f>
        <v>TEMÁTICO</v>
      </c>
      <c r="C807" s="62" t="s">
        <v>2934</v>
      </c>
      <c r="D807" s="74" t="s">
        <v>1553</v>
      </c>
      <c r="E807" s="74" t="s">
        <v>4395</v>
      </c>
      <c r="F807" s="174" t="s">
        <v>4383</v>
      </c>
      <c r="G807" s="74" t="e">
        <f aca="false">#N/A</f>
        <v>#N/A</v>
      </c>
      <c r="H807" s="147" t="e">
        <f aca="false">#N/A</f>
        <v>#N/A</v>
      </c>
      <c r="I807" s="147" t="e">
        <f aca="false">#N/A</f>
        <v>#N/A</v>
      </c>
      <c r="J807" s="69" t="n">
        <v>0</v>
      </c>
      <c r="K807" s="69" t="n">
        <v>5750000</v>
      </c>
      <c r="L807" s="70" t="n">
        <v>0</v>
      </c>
      <c r="M807" s="69" t="n">
        <v>0</v>
      </c>
      <c r="N807" s="69"/>
      <c r="O807" s="173" t="str">
        <f aca="false">CONCATENATE(E807,F807)</f>
        <v>176120103</v>
      </c>
      <c r="P807" s="164" t="n">
        <f aca="false">J807</f>
        <v>0</v>
      </c>
      <c r="Q807" s="164" t="n">
        <f aca="false">M807</f>
        <v>0</v>
      </c>
    </row>
    <row r="808" customFormat="false" ht="15" hidden="false" customHeight="false" outlineLevel="0" collapsed="false">
      <c r="A808" s="74" t="s">
        <v>70</v>
      </c>
      <c r="B808" s="74" t="str">
        <f aca="false">VLOOKUP(A808,PROGRAMAS!A:I,5,0)</f>
        <v>TEMÁTICO</v>
      </c>
      <c r="C808" s="62" t="s">
        <v>2941</v>
      </c>
      <c r="D808" s="74" t="s">
        <v>4218</v>
      </c>
      <c r="E808" s="74" t="s">
        <v>4396</v>
      </c>
      <c r="F808" s="174" t="n">
        <v>28102</v>
      </c>
      <c r="G808" s="74" t="e">
        <f aca="false">#N/A</f>
        <v>#N/A</v>
      </c>
      <c r="H808" s="147" t="e">
        <f aca="false">#N/A</f>
        <v>#N/A</v>
      </c>
      <c r="I808" s="147" t="e">
        <f aca="false">#N/A</f>
        <v>#N/A</v>
      </c>
      <c r="J808" s="69" t="n">
        <v>0</v>
      </c>
      <c r="K808" s="69" t="n">
        <v>3150000</v>
      </c>
      <c r="L808" s="70" t="n">
        <v>0</v>
      </c>
      <c r="M808" s="69" t="n">
        <v>0</v>
      </c>
      <c r="N808" s="69"/>
      <c r="O808" s="173" t="str">
        <f aca="false">CONCATENATE(E808,F808)</f>
        <v>176728102</v>
      </c>
      <c r="P808" s="164" t="n">
        <f aca="false">J808</f>
        <v>0</v>
      </c>
      <c r="Q808" s="164" t="n">
        <f aca="false">M808</f>
        <v>0</v>
      </c>
    </row>
    <row r="809" customFormat="false" ht="15" hidden="false" customHeight="false" outlineLevel="0" collapsed="false">
      <c r="A809" s="74" t="s">
        <v>73</v>
      </c>
      <c r="B809" s="74" t="str">
        <f aca="false">VLOOKUP(A809,PROGRAMAS!A:I,5,0)</f>
        <v>TEMÁTICO</v>
      </c>
      <c r="C809" s="62" t="s">
        <v>2950</v>
      </c>
      <c r="D809" s="74" t="s">
        <v>4320</v>
      </c>
      <c r="E809" s="74" t="s">
        <v>4397</v>
      </c>
      <c r="F809" s="174" t="s">
        <v>4388</v>
      </c>
      <c r="G809" s="74" t="e">
        <f aca="false">#N/A</f>
        <v>#N/A</v>
      </c>
      <c r="H809" s="147" t="e">
        <f aca="false">#N/A</f>
        <v>#N/A</v>
      </c>
      <c r="I809" s="147" t="e">
        <f aca="false">#N/A</f>
        <v>#N/A</v>
      </c>
      <c r="J809" s="69" t="n">
        <v>0</v>
      </c>
      <c r="K809" s="69" t="n">
        <v>7911500</v>
      </c>
      <c r="L809" s="70" t="n">
        <v>0</v>
      </c>
      <c r="M809" s="69" t="n">
        <v>0</v>
      </c>
      <c r="N809" s="69"/>
      <c r="O809" s="173" t="str">
        <f aca="false">CONCATENATE(E809,F809)</f>
        <v>176646102</v>
      </c>
      <c r="P809" s="164" t="n">
        <f aca="false">J809</f>
        <v>0</v>
      </c>
      <c r="Q809" s="164" t="n">
        <f aca="false">M809</f>
        <v>0</v>
      </c>
    </row>
    <row r="810" customFormat="false" ht="15" hidden="false" customHeight="false" outlineLevel="0" collapsed="false">
      <c r="A810" s="74" t="s">
        <v>74</v>
      </c>
      <c r="B810" s="74" t="str">
        <f aca="false">VLOOKUP(A810,PROGRAMAS!A:I,5,0)</f>
        <v>TEMÁTICO</v>
      </c>
      <c r="C810" s="62" t="s">
        <v>2953</v>
      </c>
      <c r="D810" s="74" t="s">
        <v>1150</v>
      </c>
      <c r="E810" s="74" t="s">
        <v>4398</v>
      </c>
      <c r="F810" s="174" t="s">
        <v>4385</v>
      </c>
      <c r="G810" s="74" t="e">
        <f aca="false">#N/A</f>
        <v>#N/A</v>
      </c>
      <c r="H810" s="147" t="e">
        <f aca="false">#N/A</f>
        <v>#N/A</v>
      </c>
      <c r="I810" s="147" t="e">
        <f aca="false">#N/A</f>
        <v>#N/A</v>
      </c>
      <c r="J810" s="69" t="n">
        <v>0</v>
      </c>
      <c r="K810" s="69" t="n">
        <v>3010000</v>
      </c>
      <c r="L810" s="70" t="n">
        <v>0</v>
      </c>
      <c r="M810" s="69" t="n">
        <v>0</v>
      </c>
      <c r="N810" s="69"/>
      <c r="O810" s="173" t="str">
        <f aca="false">CONCATENATE(E810,F810)</f>
        <v>176828102</v>
      </c>
      <c r="P810" s="164" t="n">
        <f aca="false">J810</f>
        <v>0</v>
      </c>
      <c r="Q810" s="164" t="n">
        <f aca="false">M810</f>
        <v>0</v>
      </c>
    </row>
    <row r="811" customFormat="false" ht="15" hidden="false" customHeight="false" outlineLevel="0" collapsed="false">
      <c r="A811" s="74" t="s">
        <v>74</v>
      </c>
      <c r="B811" s="74" t="str">
        <f aca="false">VLOOKUP(A811,PROGRAMAS!A:I,5,0)</f>
        <v>TEMÁTICO</v>
      </c>
      <c r="C811" s="62" t="s">
        <v>2953</v>
      </c>
      <c r="D811" s="74" t="s">
        <v>1203</v>
      </c>
      <c r="E811" s="74" t="s">
        <v>4399</v>
      </c>
      <c r="F811" s="174" t="s">
        <v>4385</v>
      </c>
      <c r="G811" s="74" t="e">
        <f aca="false">#N/A</f>
        <v>#N/A</v>
      </c>
      <c r="H811" s="147" t="e">
        <f aca="false">#N/A</f>
        <v>#N/A</v>
      </c>
      <c r="I811" s="147" t="e">
        <f aca="false">#N/A</f>
        <v>#N/A</v>
      </c>
      <c r="J811" s="69" t="n">
        <v>0</v>
      </c>
      <c r="K811" s="69" t="n">
        <v>3010000</v>
      </c>
      <c r="L811" s="70" t="n">
        <v>0</v>
      </c>
      <c r="M811" s="69" t="n">
        <v>0</v>
      </c>
      <c r="N811" s="69"/>
      <c r="O811" s="173" t="str">
        <f aca="false">CONCATENATE(E811,F811)</f>
        <v>176928102</v>
      </c>
      <c r="P811" s="164" t="n">
        <f aca="false">J811</f>
        <v>0</v>
      </c>
      <c r="Q811" s="164" t="n">
        <f aca="false">M811</f>
        <v>0</v>
      </c>
    </row>
    <row r="812" customFormat="false" ht="15" hidden="false" customHeight="false" outlineLevel="0" collapsed="false">
      <c r="A812" s="74" t="s">
        <v>74</v>
      </c>
      <c r="B812" s="74" t="str">
        <f aca="false">VLOOKUP(A812,PROGRAMAS!A:I,5,0)</f>
        <v>TEMÁTICO</v>
      </c>
      <c r="C812" s="62" t="s">
        <v>2953</v>
      </c>
      <c r="D812" s="74" t="s">
        <v>1191</v>
      </c>
      <c r="E812" s="74" t="s">
        <v>4400</v>
      </c>
      <c r="F812" s="174" t="n">
        <v>28102</v>
      </c>
      <c r="G812" s="74" t="e">
        <f aca="false">#N/A</f>
        <v>#N/A</v>
      </c>
      <c r="H812" s="147" t="e">
        <f aca="false">#N/A</f>
        <v>#N/A</v>
      </c>
      <c r="I812" s="147" t="e">
        <f aca="false">#N/A</f>
        <v>#N/A</v>
      </c>
      <c r="J812" s="69" t="n">
        <v>0</v>
      </c>
      <c r="K812" s="69" t="n">
        <v>3000000</v>
      </c>
      <c r="L812" s="70" t="n">
        <v>0</v>
      </c>
      <c r="M812" s="69" t="n">
        <v>0</v>
      </c>
      <c r="N812" s="69"/>
      <c r="O812" s="173" t="str">
        <f aca="false">CONCATENATE(E812,F812)</f>
        <v>177628102</v>
      </c>
      <c r="P812" s="164" t="n">
        <f aca="false">J812</f>
        <v>0</v>
      </c>
      <c r="Q812" s="164" t="n">
        <f aca="false">M812</f>
        <v>0</v>
      </c>
    </row>
    <row r="813" customFormat="false" ht="15" hidden="false" customHeight="false" outlineLevel="0" collapsed="false">
      <c r="A813" s="74" t="s">
        <v>74</v>
      </c>
      <c r="B813" s="74" t="str">
        <f aca="false">VLOOKUP(A813,PROGRAMAS!A:I,5,0)</f>
        <v>TEMÁTICO</v>
      </c>
      <c r="C813" s="62" t="s">
        <v>2953</v>
      </c>
      <c r="D813" s="74" t="s">
        <v>1201</v>
      </c>
      <c r="E813" s="74" t="s">
        <v>4401</v>
      </c>
      <c r="F813" s="174" t="n">
        <v>28102</v>
      </c>
      <c r="G813" s="74" t="e">
        <f aca="false">#N/A</f>
        <v>#N/A</v>
      </c>
      <c r="H813" s="147" t="e">
        <f aca="false">#N/A</f>
        <v>#N/A</v>
      </c>
      <c r="I813" s="147" t="e">
        <f aca="false">#N/A</f>
        <v>#N/A</v>
      </c>
      <c r="J813" s="69" t="n">
        <v>0</v>
      </c>
      <c r="K813" s="69" t="n">
        <v>10000</v>
      </c>
      <c r="L813" s="70" t="n">
        <v>0</v>
      </c>
      <c r="M813" s="69" t="n">
        <v>0</v>
      </c>
      <c r="N813" s="69"/>
      <c r="O813" s="173" t="str">
        <f aca="false">CONCATENATE(E813,F813)</f>
        <v>177028102</v>
      </c>
      <c r="P813" s="164" t="n">
        <f aca="false">J813</f>
        <v>0</v>
      </c>
      <c r="Q813" s="164" t="n">
        <f aca="false">M813</f>
        <v>0</v>
      </c>
    </row>
    <row r="814" customFormat="false" ht="15" hidden="false" customHeight="false" outlineLevel="0" collapsed="false">
      <c r="A814" s="74" t="s">
        <v>74</v>
      </c>
      <c r="B814" s="74" t="str">
        <f aca="false">VLOOKUP(A814,PROGRAMAS!A:I,5,0)</f>
        <v>TEMÁTICO</v>
      </c>
      <c r="C814" s="62" t="s">
        <v>2953</v>
      </c>
      <c r="D814" s="74" t="s">
        <v>1163</v>
      </c>
      <c r="E814" s="74" t="s">
        <v>4402</v>
      </c>
      <c r="F814" s="174" t="n">
        <v>28102</v>
      </c>
      <c r="G814" s="74" t="e">
        <f aca="false">#N/A</f>
        <v>#N/A</v>
      </c>
      <c r="H814" s="147" t="e">
        <f aca="false">#N/A</f>
        <v>#N/A</v>
      </c>
      <c r="I814" s="147" t="e">
        <f aca="false">#N/A</f>
        <v>#N/A</v>
      </c>
      <c r="J814" s="69" t="n">
        <v>0</v>
      </c>
      <c r="K814" s="69" t="n">
        <v>10000</v>
      </c>
      <c r="L814" s="70" t="n">
        <v>0</v>
      </c>
      <c r="M814" s="69" t="n">
        <v>0</v>
      </c>
      <c r="N814" s="69"/>
      <c r="O814" s="173" t="str">
        <f aca="false">CONCATENATE(E814,F814)</f>
        <v>177128102</v>
      </c>
      <c r="P814" s="164" t="n">
        <f aca="false">J814</f>
        <v>0</v>
      </c>
      <c r="Q814" s="164" t="n">
        <f aca="false">M814</f>
        <v>0</v>
      </c>
    </row>
    <row r="815" customFormat="false" ht="15" hidden="false" customHeight="false" outlineLevel="0" collapsed="false">
      <c r="A815" s="74" t="s">
        <v>74</v>
      </c>
      <c r="B815" s="74" t="str">
        <f aca="false">VLOOKUP(A815,PROGRAMAS!A:I,5,0)</f>
        <v>TEMÁTICO</v>
      </c>
      <c r="C815" s="62" t="s">
        <v>2953</v>
      </c>
      <c r="D815" s="74" t="s">
        <v>1178</v>
      </c>
      <c r="E815" s="74" t="s">
        <v>4403</v>
      </c>
      <c r="F815" s="174" t="n">
        <v>28102</v>
      </c>
      <c r="G815" s="74" t="e">
        <f aca="false">#N/A</f>
        <v>#N/A</v>
      </c>
      <c r="H815" s="147" t="e">
        <f aca="false">#N/A</f>
        <v>#N/A</v>
      </c>
      <c r="I815" s="147" t="e">
        <f aca="false">#N/A</f>
        <v>#N/A</v>
      </c>
      <c r="J815" s="69" t="n">
        <v>0</v>
      </c>
      <c r="K815" s="69" t="n">
        <v>10000</v>
      </c>
      <c r="L815" s="70" t="n">
        <v>0</v>
      </c>
      <c r="M815" s="69" t="n">
        <v>0</v>
      </c>
      <c r="N815" s="69"/>
      <c r="O815" s="173" t="str">
        <f aca="false">CONCATENATE(E815,F815)</f>
        <v>177228102</v>
      </c>
      <c r="P815" s="164" t="n">
        <f aca="false">J815</f>
        <v>0</v>
      </c>
      <c r="Q815" s="164" t="n">
        <f aca="false">M815</f>
        <v>0</v>
      </c>
    </row>
    <row r="816" customFormat="false" ht="15" hidden="false" customHeight="false" outlineLevel="0" collapsed="false">
      <c r="A816" s="74" t="s">
        <v>74</v>
      </c>
      <c r="B816" s="74" t="str">
        <f aca="false">VLOOKUP(A816,PROGRAMAS!A:I,5,0)</f>
        <v>TEMÁTICO</v>
      </c>
      <c r="C816" s="62" t="s">
        <v>2953</v>
      </c>
      <c r="D816" s="74" t="s">
        <v>4404</v>
      </c>
      <c r="E816" s="74" t="s">
        <v>4405</v>
      </c>
      <c r="F816" s="174" t="n">
        <v>28102</v>
      </c>
      <c r="G816" s="74" t="e">
        <f aca="false">#N/A</f>
        <v>#N/A</v>
      </c>
      <c r="H816" s="147" t="e">
        <f aca="false">#N/A</f>
        <v>#N/A</v>
      </c>
      <c r="I816" s="147" t="e">
        <f aca="false">#N/A</f>
        <v>#N/A</v>
      </c>
      <c r="J816" s="69" t="n">
        <v>0</v>
      </c>
      <c r="K816" s="69" t="n">
        <v>10000</v>
      </c>
      <c r="L816" s="70" t="n">
        <v>0</v>
      </c>
      <c r="M816" s="69" t="n">
        <v>0</v>
      </c>
      <c r="N816" s="69"/>
      <c r="O816" s="173" t="str">
        <f aca="false">CONCATENATE(E816,F816)</f>
        <v>177328102</v>
      </c>
      <c r="P816" s="164" t="n">
        <f aca="false">J816</f>
        <v>0</v>
      </c>
      <c r="Q816" s="164" t="n">
        <f aca="false">M816</f>
        <v>0</v>
      </c>
    </row>
    <row r="817" customFormat="false" ht="15" hidden="false" customHeight="false" outlineLevel="0" collapsed="false">
      <c r="A817" s="74" t="s">
        <v>74</v>
      </c>
      <c r="B817" s="74" t="str">
        <f aca="false">VLOOKUP(A817,PROGRAMAS!A:I,5,0)</f>
        <v>TEMÁTICO</v>
      </c>
      <c r="C817" s="62" t="s">
        <v>2953</v>
      </c>
      <c r="D817" s="74" t="s">
        <v>1184</v>
      </c>
      <c r="E817" s="74" t="s">
        <v>4406</v>
      </c>
      <c r="F817" s="174" t="n">
        <v>28102</v>
      </c>
      <c r="G817" s="74" t="e">
        <f aca="false">#N/A</f>
        <v>#N/A</v>
      </c>
      <c r="H817" s="147" t="e">
        <f aca="false">#N/A</f>
        <v>#N/A</v>
      </c>
      <c r="I817" s="147" t="e">
        <f aca="false">#N/A</f>
        <v>#N/A</v>
      </c>
      <c r="J817" s="69" t="n">
        <v>0</v>
      </c>
      <c r="K817" s="69" t="n">
        <v>10000</v>
      </c>
      <c r="L817" s="70" t="n">
        <v>0</v>
      </c>
      <c r="M817" s="69" t="n">
        <v>0</v>
      </c>
      <c r="N817" s="69"/>
      <c r="O817" s="173" t="str">
        <f aca="false">CONCATENATE(E817,F817)</f>
        <v>177428102</v>
      </c>
      <c r="P817" s="164" t="n">
        <f aca="false">J817</f>
        <v>0</v>
      </c>
      <c r="Q817" s="164" t="n">
        <f aca="false">M817</f>
        <v>0</v>
      </c>
    </row>
    <row r="818" customFormat="false" ht="15" hidden="false" customHeight="false" outlineLevel="0" collapsed="false">
      <c r="A818" s="74" t="s">
        <v>74</v>
      </c>
      <c r="B818" s="74" t="str">
        <f aca="false">VLOOKUP(A818,PROGRAMAS!A:I,5,0)</f>
        <v>TEMÁTICO</v>
      </c>
      <c r="C818" s="62" t="s">
        <v>2953</v>
      </c>
      <c r="D818" s="74" t="s">
        <v>1172</v>
      </c>
      <c r="E818" s="74" t="s">
        <v>4407</v>
      </c>
      <c r="F818" s="174" t="n">
        <v>28102</v>
      </c>
      <c r="G818" s="74" t="e">
        <f aca="false">#N/A</f>
        <v>#N/A</v>
      </c>
      <c r="H818" s="147" t="e">
        <f aca="false">#N/A</f>
        <v>#N/A</v>
      </c>
      <c r="I818" s="147" t="e">
        <f aca="false">#N/A</f>
        <v>#N/A</v>
      </c>
      <c r="J818" s="69" t="n">
        <v>0</v>
      </c>
      <c r="K818" s="69" t="n">
        <v>14000</v>
      </c>
      <c r="L818" s="70" t="n">
        <v>0</v>
      </c>
      <c r="M818" s="69" t="n">
        <v>0</v>
      </c>
      <c r="N818" s="69"/>
      <c r="O818" s="173" t="str">
        <f aca="false">CONCATENATE(E818,F818)</f>
        <v>177528102</v>
      </c>
      <c r="P818" s="164" t="n">
        <f aca="false">J818</f>
        <v>0</v>
      </c>
      <c r="Q818" s="164" t="n">
        <f aca="false">M818</f>
        <v>0</v>
      </c>
    </row>
    <row r="819" customFormat="false" ht="15" hidden="false" customHeight="false" outlineLevel="0" collapsed="false">
      <c r="A819" s="74" t="s">
        <v>74</v>
      </c>
      <c r="B819" s="74" t="str">
        <f aca="false">VLOOKUP(A819,PROGRAMAS!A:I,5,0)</f>
        <v>TEMÁTICO</v>
      </c>
      <c r="C819" s="62" t="s">
        <v>2953</v>
      </c>
      <c r="D819" s="74" t="s">
        <v>1189</v>
      </c>
      <c r="E819" s="74" t="s">
        <v>4408</v>
      </c>
      <c r="F819" s="174" t="n">
        <v>28102</v>
      </c>
      <c r="G819" s="74" t="e">
        <f aca="false">#N/A</f>
        <v>#N/A</v>
      </c>
      <c r="H819" s="147" t="e">
        <f aca="false">#N/A</f>
        <v>#N/A</v>
      </c>
      <c r="I819" s="147" t="e">
        <f aca="false">#N/A</f>
        <v>#N/A</v>
      </c>
      <c r="J819" s="69" t="n">
        <v>0</v>
      </c>
      <c r="K819" s="69" t="n">
        <v>10000</v>
      </c>
      <c r="L819" s="70" t="n">
        <v>0</v>
      </c>
      <c r="M819" s="69" t="n">
        <v>0</v>
      </c>
      <c r="N819" s="69"/>
      <c r="O819" s="173" t="str">
        <f aca="false">CONCATENATE(E819,F819)</f>
        <v>177728102</v>
      </c>
      <c r="P819" s="164" t="n">
        <f aca="false">J819</f>
        <v>0</v>
      </c>
      <c r="Q819" s="164" t="n">
        <f aca="false">M819</f>
        <v>0</v>
      </c>
    </row>
    <row r="820" customFormat="false" ht="15" hidden="false" customHeight="false" outlineLevel="0" collapsed="false">
      <c r="A820" s="74" t="s">
        <v>75</v>
      </c>
      <c r="B820" s="74" t="str">
        <f aca="false">VLOOKUP(A820,PROGRAMAS!A:I,5,0)</f>
        <v>TEMÁTICO</v>
      </c>
      <c r="C820" s="62" t="s">
        <v>2956</v>
      </c>
      <c r="D820" s="74" t="s">
        <v>4409</v>
      </c>
      <c r="E820" s="74" t="s">
        <v>4410</v>
      </c>
      <c r="F820" s="174" t="s">
        <v>4380</v>
      </c>
      <c r="G820" s="74" t="e">
        <f aca="false">#N/A</f>
        <v>#N/A</v>
      </c>
      <c r="H820" s="147" t="e">
        <f aca="false">#N/A</f>
        <v>#N/A</v>
      </c>
      <c r="I820" s="147" t="e">
        <f aca="false">#N/A</f>
        <v>#N/A</v>
      </c>
      <c r="J820" s="69" t="n">
        <v>0</v>
      </c>
      <c r="K820" s="69" t="n">
        <v>4095000</v>
      </c>
      <c r="L820" s="70" t="n">
        <v>0</v>
      </c>
      <c r="M820" s="69" t="n">
        <v>0</v>
      </c>
      <c r="N820" s="69"/>
      <c r="O820" s="173" t="str">
        <f aca="false">CONCATENATE(E820,F820)</f>
        <v>176015103</v>
      </c>
      <c r="P820" s="164" t="n">
        <f aca="false">J820</f>
        <v>0</v>
      </c>
      <c r="Q820" s="164" t="n">
        <f aca="false">M820</f>
        <v>0</v>
      </c>
    </row>
    <row r="821" customFormat="false" ht="15" hidden="false" customHeight="false" outlineLevel="0" collapsed="false">
      <c r="A821" s="74" t="s">
        <v>75</v>
      </c>
      <c r="B821" s="74" t="str">
        <f aca="false">VLOOKUP(A821,PROGRAMAS!A:I,5,0)</f>
        <v>TEMÁTICO</v>
      </c>
      <c r="C821" s="62" t="s">
        <v>2956</v>
      </c>
      <c r="D821" s="74" t="s">
        <v>3945</v>
      </c>
      <c r="E821" s="74" t="s">
        <v>4411</v>
      </c>
      <c r="F821" s="174" t="s">
        <v>4381</v>
      </c>
      <c r="G821" s="74" t="e">
        <f aca="false">#N/A</f>
        <v>#N/A</v>
      </c>
      <c r="H821" s="147" t="e">
        <f aca="false">#N/A</f>
        <v>#N/A</v>
      </c>
      <c r="I821" s="147" t="e">
        <f aca="false">#N/A</f>
        <v>#N/A</v>
      </c>
      <c r="J821" s="69" t="n">
        <v>0</v>
      </c>
      <c r="K821" s="69" t="n">
        <v>8215000</v>
      </c>
      <c r="L821" s="70" t="n">
        <v>0</v>
      </c>
      <c r="M821" s="69" t="n">
        <v>0</v>
      </c>
      <c r="N821" s="69"/>
      <c r="O821" s="173" t="str">
        <f aca="false">CONCATENATE(E821,F821)</f>
        <v>275915105</v>
      </c>
      <c r="P821" s="164" t="n">
        <f aca="false">J821</f>
        <v>0</v>
      </c>
      <c r="Q821" s="164" t="n">
        <f aca="false">M821</f>
        <v>0</v>
      </c>
    </row>
    <row r="822" customFormat="false" ht="15" hidden="false" customHeight="false" outlineLevel="0" collapsed="false">
      <c r="A822" s="74" t="s">
        <v>75</v>
      </c>
      <c r="B822" s="74" t="str">
        <f aca="false">VLOOKUP(A822,PROGRAMAS!A:I,5,0)</f>
        <v>TEMÁTICO</v>
      </c>
      <c r="C822" s="62" t="s">
        <v>2956</v>
      </c>
      <c r="D822" s="74" t="s">
        <v>883</v>
      </c>
      <c r="E822" s="74" t="s">
        <v>4412</v>
      </c>
      <c r="F822" s="174" t="n">
        <v>15105</v>
      </c>
      <c r="G822" s="74" t="e">
        <f aca="false">#N/A</f>
        <v>#N/A</v>
      </c>
      <c r="H822" s="147" t="e">
        <f aca="false">#N/A</f>
        <v>#N/A</v>
      </c>
      <c r="I822" s="147" t="e">
        <f aca="false">#N/A</f>
        <v>#N/A</v>
      </c>
      <c r="J822" s="69" t="n">
        <v>0</v>
      </c>
      <c r="K822" s="69" t="n">
        <v>5259000</v>
      </c>
      <c r="L822" s="70" t="n">
        <v>0</v>
      </c>
      <c r="M822" s="69" t="n">
        <v>258448.05</v>
      </c>
      <c r="N822" s="69"/>
      <c r="O822" s="173" t="str">
        <f aca="false">CONCATENATE(E822,F822)</f>
        <v>175815105</v>
      </c>
      <c r="P822" s="164" t="n">
        <f aca="false">J822</f>
        <v>0</v>
      </c>
      <c r="Q822" s="164" t="n">
        <f aca="false">M822</f>
        <v>258448.05</v>
      </c>
    </row>
    <row r="823" customFormat="false" ht="15" hidden="false" customHeight="false" outlineLevel="0" collapsed="false">
      <c r="A823" s="74" t="s">
        <v>75</v>
      </c>
      <c r="B823" s="74" t="str">
        <f aca="false">VLOOKUP(A823,PROGRAMAS!A:I,5,0)</f>
        <v>TEMÁTICO</v>
      </c>
      <c r="C823" s="62" t="s">
        <v>2956</v>
      </c>
      <c r="D823" s="74" t="s">
        <v>4413</v>
      </c>
      <c r="E823" s="74" t="s">
        <v>4414</v>
      </c>
      <c r="F823" s="174" t="n">
        <v>15106</v>
      </c>
      <c r="G823" s="74" t="e">
        <f aca="false">#N/A</f>
        <v>#N/A</v>
      </c>
      <c r="H823" s="147" t="e">
        <f aca="false">#N/A</f>
        <v>#N/A</v>
      </c>
      <c r="I823" s="147" t="e">
        <f aca="false">#N/A</f>
        <v>#N/A</v>
      </c>
      <c r="J823" s="69" t="n">
        <v>0</v>
      </c>
      <c r="K823" s="69" t="n">
        <v>6457588</v>
      </c>
      <c r="L823" s="70" t="n">
        <v>0</v>
      </c>
      <c r="M823" s="69" t="n">
        <v>0</v>
      </c>
      <c r="N823" s="69"/>
      <c r="O823" s="173" t="str">
        <f aca="false">CONCATENATE(E823,F823)</f>
        <v>176215106</v>
      </c>
      <c r="P823" s="164" t="n">
        <f aca="false">J823</f>
        <v>0</v>
      </c>
      <c r="Q823" s="164" t="n">
        <f aca="false">M823</f>
        <v>0</v>
      </c>
    </row>
    <row r="824" customFormat="false" ht="15" hidden="false" customHeight="false" outlineLevel="0" collapsed="false">
      <c r="A824" s="74" t="s">
        <v>76</v>
      </c>
      <c r="B824" s="74" t="str">
        <f aca="false">VLOOKUP(A824,PROGRAMAS!A:I,5,0)</f>
        <v>TEMÁTICO</v>
      </c>
      <c r="C824" s="62" t="s">
        <v>2959</v>
      </c>
      <c r="D824" s="74" t="s">
        <v>4415</v>
      </c>
      <c r="E824" s="74" t="s">
        <v>4416</v>
      </c>
      <c r="F824" s="174" t="s">
        <v>4380</v>
      </c>
      <c r="G824" s="74" t="e">
        <f aca="false">#N/A</f>
        <v>#N/A</v>
      </c>
      <c r="H824" s="147" t="e">
        <f aca="false">#N/A</f>
        <v>#N/A</v>
      </c>
      <c r="I824" s="147" t="e">
        <f aca="false">#N/A</f>
        <v>#N/A</v>
      </c>
      <c r="J824" s="69" t="n">
        <v>0</v>
      </c>
      <c r="K824" s="69" t="n">
        <v>4098000</v>
      </c>
      <c r="L824" s="70" t="n">
        <v>0</v>
      </c>
      <c r="M824" s="69" t="n">
        <v>0</v>
      </c>
      <c r="N824" s="69"/>
      <c r="O824" s="173" t="str">
        <f aca="false">CONCATENATE(E824,F824)</f>
        <v>175915103</v>
      </c>
      <c r="P824" s="164" t="n">
        <f aca="false">J824</f>
        <v>0</v>
      </c>
      <c r="Q824" s="164" t="n">
        <f aca="false">M824</f>
        <v>0</v>
      </c>
    </row>
    <row r="825" customFormat="false" ht="15" hidden="false" customHeight="false" outlineLevel="0" collapsed="false">
      <c r="A825" s="74" t="s">
        <v>78</v>
      </c>
      <c r="B825" s="74" t="str">
        <f aca="false">VLOOKUP(A825,PROGRAMAS!A:I,5,0)</f>
        <v>TEMÁTICO</v>
      </c>
      <c r="C825" s="62" t="s">
        <v>2965</v>
      </c>
      <c r="D825" s="74" t="s">
        <v>3955</v>
      </c>
      <c r="E825" s="74" t="s">
        <v>4417</v>
      </c>
      <c r="F825" s="174" t="s">
        <v>4381</v>
      </c>
      <c r="G825" s="74" t="e">
        <f aca="false">#N/A</f>
        <v>#N/A</v>
      </c>
      <c r="H825" s="147" t="e">
        <f aca="false">#N/A</f>
        <v>#N/A</v>
      </c>
      <c r="I825" s="147" t="e">
        <f aca="false">#N/A</f>
        <v>#N/A</v>
      </c>
      <c r="J825" s="69" t="n">
        <v>0</v>
      </c>
      <c r="K825" s="69" t="n">
        <v>3010000</v>
      </c>
      <c r="L825" s="70" t="n">
        <v>0</v>
      </c>
      <c r="M825" s="69" t="n">
        <v>0</v>
      </c>
      <c r="N825" s="69"/>
      <c r="O825" s="173" t="str">
        <f aca="false">CONCATENATE(E825,F825)</f>
        <v>175615105</v>
      </c>
      <c r="P825" s="164" t="n">
        <f aca="false">J825</f>
        <v>0</v>
      </c>
      <c r="Q825" s="164" t="n">
        <f aca="false">M825</f>
        <v>0</v>
      </c>
    </row>
    <row r="826" customFormat="false" ht="15" hidden="false" customHeight="false" outlineLevel="0" collapsed="false">
      <c r="A826" s="74" t="s">
        <v>78</v>
      </c>
      <c r="B826" s="74" t="str">
        <f aca="false">VLOOKUP(A826,PROGRAMAS!A:I,5,0)</f>
        <v>TEMÁTICO</v>
      </c>
      <c r="C826" s="62" t="s">
        <v>2965</v>
      </c>
      <c r="D826" s="74" t="s">
        <v>3957</v>
      </c>
      <c r="E826" s="74" t="s">
        <v>4418</v>
      </c>
      <c r="F826" s="174" t="n">
        <v>15105</v>
      </c>
      <c r="G826" s="74" t="e">
        <f aca="false">#N/A</f>
        <v>#N/A</v>
      </c>
      <c r="H826" s="147" t="e">
        <f aca="false">#N/A</f>
        <v>#N/A</v>
      </c>
      <c r="I826" s="147" t="e">
        <f aca="false">#N/A</f>
        <v>#N/A</v>
      </c>
      <c r="J826" s="69" t="n">
        <v>0</v>
      </c>
      <c r="K826" s="69" t="n">
        <v>3956000</v>
      </c>
      <c r="L826" s="70" t="n">
        <v>0</v>
      </c>
      <c r="M826" s="69" t="n">
        <v>149999.9</v>
      </c>
      <c r="N826" s="69"/>
      <c r="O826" s="173" t="str">
        <f aca="false">CONCATENATE(E826,F826)</f>
        <v>175715105</v>
      </c>
      <c r="P826" s="164" t="n">
        <f aca="false">J826</f>
        <v>0</v>
      </c>
      <c r="Q826" s="164" t="n">
        <f aca="false">M826</f>
        <v>149999.9</v>
      </c>
    </row>
    <row r="827" customFormat="false" ht="15" hidden="false" customHeight="false" outlineLevel="0" collapsed="false">
      <c r="A827" s="74" t="s">
        <v>79</v>
      </c>
      <c r="B827" s="74" t="str">
        <f aca="false">VLOOKUP(A827,PROGRAMAS!A:I,5,0)</f>
        <v>TEMÁTICO</v>
      </c>
      <c r="C827" s="62" t="s">
        <v>2768</v>
      </c>
      <c r="D827" s="74" t="s">
        <v>2759</v>
      </c>
      <c r="E827" s="74" t="s">
        <v>4419</v>
      </c>
      <c r="F827" s="174" t="s">
        <v>4389</v>
      </c>
      <c r="G827" s="74" t="e">
        <f aca="false">#N/A</f>
        <v>#N/A</v>
      </c>
      <c r="H827" s="147" t="e">
        <f aca="false">#N/A</f>
        <v>#N/A</v>
      </c>
      <c r="I827" s="147" t="e">
        <f aca="false">#N/A</f>
        <v>#N/A</v>
      </c>
      <c r="J827" s="69" t="n">
        <v>0</v>
      </c>
      <c r="K827" s="69" t="n">
        <v>4241000</v>
      </c>
      <c r="L827" s="70" t="n">
        <v>0</v>
      </c>
      <c r="M827" s="69" t="n">
        <v>0</v>
      </c>
      <c r="N827" s="69"/>
      <c r="O827" s="173" t="str">
        <f aca="false">CONCATENATE(E827,F827)</f>
        <v>276248103</v>
      </c>
      <c r="P827" s="164" t="n">
        <f aca="false">J827</f>
        <v>0</v>
      </c>
      <c r="Q827" s="164" t="n">
        <f aca="false">M827</f>
        <v>0</v>
      </c>
    </row>
    <row r="828" customFormat="false" ht="15" hidden="false" customHeight="false" outlineLevel="0" collapsed="false">
      <c r="A828" s="74" t="s">
        <v>79</v>
      </c>
      <c r="B828" s="74" t="str">
        <f aca="false">VLOOKUP(A828,PROGRAMAS!A:I,5,0)</f>
        <v>TEMÁTICO</v>
      </c>
      <c r="C828" s="62" t="s">
        <v>2768</v>
      </c>
      <c r="D828" s="74" t="s">
        <v>2756</v>
      </c>
      <c r="E828" s="74" t="s">
        <v>4420</v>
      </c>
      <c r="F828" s="174" t="s">
        <v>4389</v>
      </c>
      <c r="G828" s="74" t="e">
        <f aca="false">#N/A</f>
        <v>#N/A</v>
      </c>
      <c r="H828" s="147" t="e">
        <f aca="false">#N/A</f>
        <v>#N/A</v>
      </c>
      <c r="I828" s="147" t="e">
        <f aca="false">#N/A</f>
        <v>#N/A</v>
      </c>
      <c r="J828" s="69" t="n">
        <v>0</v>
      </c>
      <c r="K828" s="69" t="n">
        <v>6800494</v>
      </c>
      <c r="L828" s="70" t="n">
        <v>0</v>
      </c>
      <c r="M828" s="69" t="n">
        <v>0</v>
      </c>
      <c r="N828" s="69"/>
      <c r="O828" s="173" t="str">
        <f aca="false">CONCATENATE(E828,F828)</f>
        <v>276348103</v>
      </c>
      <c r="P828" s="164" t="n">
        <f aca="false">J828</f>
        <v>0</v>
      </c>
      <c r="Q828" s="164" t="n">
        <f aca="false">M828</f>
        <v>0</v>
      </c>
    </row>
    <row r="829" customFormat="false" ht="15" hidden="false" customHeight="false" outlineLevel="0" collapsed="false">
      <c r="H829" s="83"/>
      <c r="I829" s="83"/>
      <c r="Q829" s="164" t="n">
        <f aca="false">M829</f>
        <v>0</v>
      </c>
    </row>
  </sheetData>
  <autoFilter ref="A2:N828"/>
  <mergeCells count="1">
    <mergeCell ref="A1:N1"/>
  </mergeCells>
  <conditionalFormatting sqref="L3">
    <cfRule type="expression" priority="2" aboveAverage="0" equalAverage="0" bottom="0" percent="0" rank="0" text="" dxfId="0">
      <formula>$L$3=0</formula>
    </cfRule>
  </conditionalFormatting>
  <conditionalFormatting sqref="L2:L1048576">
    <cfRule type="cellIs" priority="3" operator="between" aboveAverage="0" equalAverage="0" bottom="0" percent="0" rank="0" text="" dxfId="0">
      <formula>-0.01</formula>
      <formula>-100</formula>
    </cfRule>
    <cfRule type="cellIs" priority="4" operator="between" aboveAverage="0" equalAverage="0" bottom="0" percent="0" rank="0" text="" dxfId="1">
      <formula>0.25</formula>
      <formula>100</formula>
    </cfRule>
  </conditionalFormatting>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otalTime>140</TotalTime>
  <Application>LibreOffice/4.4.2.2$MacOSX_X86_64 LibreOffice_project/c4c7d32d0d49397cad38d62472b0bc8acff48dd6</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2017-07-20T12:20:57Z</dcterms:created>
  <dc:creator>Usuario</dc:creator>
  <dc:language>pt-BR</dc:language>
  <dcterms:modified xsi:type="dcterms:W3CDTF">2018-02-02T13:35:42Z</dcterms:modified>
  <cp:revision>1</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