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davidkwak/Desktop/Freestyle/"/>
    </mc:Choice>
  </mc:AlternateContent>
  <bookViews>
    <workbookView xWindow="0" yWindow="460" windowWidth="19160" windowHeight="6980"/>
  </bookViews>
  <sheets>
    <sheet name="CARS (adj)" sheetId="4" r:id="rId1"/>
    <sheet name="CARS (ORIG)" sheetId="1" r:id="rId2"/>
    <sheet name="list of skus" sheetId="2" r:id="rId3"/>
    <sheet name="Forecast" sheetId="3" r:id="rId4"/>
  </sheets>
  <definedNames>
    <definedName name="_xlnm._FilterDatabase" localSheetId="0" hidden="1">'CARS (adj)'!$A$1:$I$87</definedName>
    <definedName name="_xlnm._FilterDatabase" localSheetId="1" hidden="1">'CARS (ORIG)'!$A$1:$I$90</definedName>
    <definedName name="_xlnm._FilterDatabase" localSheetId="3" hidden="1">Forecast!$A$1:$DE$31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7" i="4" l="1"/>
  <c r="H85" i="1"/>
  <c r="U90" i="1"/>
  <c r="H78" i="1"/>
  <c r="H50" i="4"/>
  <c r="F87" i="4"/>
  <c r="F86" i="4"/>
  <c r="F85" i="4"/>
  <c r="F84" i="4"/>
  <c r="F83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J83" i="4"/>
  <c r="K83" i="4"/>
  <c r="F80" i="4"/>
  <c r="F79" i="4"/>
  <c r="F78" i="4"/>
  <c r="F77" i="4"/>
  <c r="F76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J76" i="4"/>
  <c r="F72" i="4"/>
  <c r="F71" i="4"/>
  <c r="F70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J70" i="4"/>
  <c r="S67" i="4"/>
  <c r="F67" i="4"/>
  <c r="F66" i="4"/>
  <c r="F65" i="4"/>
  <c r="F64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J64" i="4"/>
  <c r="J65" i="4"/>
  <c r="F61" i="4"/>
  <c r="F60" i="4"/>
  <c r="M59" i="4"/>
  <c r="F59" i="4"/>
  <c r="F58" i="4"/>
  <c r="K57" i="4"/>
  <c r="F57" i="4"/>
  <c r="F56" i="4"/>
  <c r="F55" i="4"/>
  <c r="F54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N60" i="4"/>
  <c r="M53" i="4"/>
  <c r="L53" i="4"/>
  <c r="L58" i="4"/>
  <c r="K53" i="4"/>
  <c r="J53" i="4"/>
  <c r="J54" i="4"/>
  <c r="J55" i="4"/>
  <c r="J56" i="4"/>
  <c r="F51" i="4"/>
  <c r="F50" i="4"/>
  <c r="F49" i="4"/>
  <c r="F48" i="4"/>
  <c r="F47" i="4"/>
  <c r="AE46" i="4"/>
  <c r="AD46" i="4"/>
  <c r="AC46" i="4"/>
  <c r="AB46" i="4"/>
  <c r="AA46" i="4"/>
  <c r="Z46" i="4"/>
  <c r="Y46" i="4"/>
  <c r="X46" i="4"/>
  <c r="W46" i="4"/>
  <c r="V46" i="4"/>
  <c r="U46" i="4"/>
  <c r="T46" i="4"/>
  <c r="T51" i="4"/>
  <c r="S46" i="4"/>
  <c r="R46" i="4"/>
  <c r="Q46" i="4"/>
  <c r="P46" i="4"/>
  <c r="O46" i="4"/>
  <c r="N46" i="4"/>
  <c r="M46" i="4"/>
  <c r="M49" i="4"/>
  <c r="L46" i="4"/>
  <c r="K46" i="4"/>
  <c r="J46" i="4"/>
  <c r="J47" i="4"/>
  <c r="F44" i="4"/>
  <c r="F43" i="4"/>
  <c r="F42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N43" i="4"/>
  <c r="M41" i="4"/>
  <c r="L41" i="4"/>
  <c r="K41" i="4"/>
  <c r="J41" i="4"/>
  <c r="J42" i="4"/>
  <c r="F39" i="4"/>
  <c r="F38" i="4"/>
  <c r="F37" i="4"/>
  <c r="F36" i="4"/>
  <c r="AE35" i="4"/>
  <c r="AD35" i="4"/>
  <c r="AC35" i="4"/>
  <c r="AB35" i="4"/>
  <c r="AA35" i="4"/>
  <c r="Z35" i="4"/>
  <c r="Y35" i="4"/>
  <c r="X35" i="4"/>
  <c r="W35" i="4"/>
  <c r="V35" i="4"/>
  <c r="U35" i="4"/>
  <c r="T35" i="4"/>
  <c r="T39" i="4"/>
  <c r="S35" i="4"/>
  <c r="R35" i="4"/>
  <c r="Q35" i="4"/>
  <c r="P35" i="4"/>
  <c r="P38" i="4"/>
  <c r="O35" i="4"/>
  <c r="O37" i="4"/>
  <c r="N35" i="4"/>
  <c r="M35" i="4"/>
  <c r="L35" i="4"/>
  <c r="K35" i="4"/>
  <c r="J35" i="4"/>
  <c r="J36" i="4"/>
  <c r="F33" i="4"/>
  <c r="F32" i="4"/>
  <c r="F31" i="4"/>
  <c r="F30" i="4"/>
  <c r="F29" i="4"/>
  <c r="F28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J30" i="4"/>
  <c r="H27" i="4"/>
  <c r="F25" i="4"/>
  <c r="F24" i="4"/>
  <c r="F23" i="4"/>
  <c r="Q22" i="4"/>
  <c r="F22" i="4"/>
  <c r="Q21" i="4"/>
  <c r="F21" i="4"/>
  <c r="F20" i="4"/>
  <c r="F19" i="4"/>
  <c r="F18" i="4"/>
  <c r="F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R23" i="4"/>
  <c r="R24" i="4"/>
  <c r="R25" i="4"/>
  <c r="Q16" i="4"/>
  <c r="P16" i="4"/>
  <c r="O16" i="4"/>
  <c r="N16" i="4"/>
  <c r="M16" i="4"/>
  <c r="L16" i="4"/>
  <c r="K16" i="4"/>
  <c r="J16" i="4"/>
  <c r="J17" i="4"/>
  <c r="J18" i="4"/>
  <c r="F14" i="4"/>
  <c r="F13" i="4"/>
  <c r="F12" i="4"/>
  <c r="F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J11" i="4"/>
  <c r="K11" i="4"/>
  <c r="F8" i="4"/>
  <c r="F7" i="4"/>
  <c r="F6" i="4"/>
  <c r="F5" i="4"/>
  <c r="F4" i="4"/>
  <c r="AG3" i="4"/>
  <c r="AF3" i="4"/>
  <c r="F3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R8" i="4"/>
  <c r="Q2" i="4"/>
  <c r="P2" i="4"/>
  <c r="O2" i="4"/>
  <c r="N2" i="4"/>
  <c r="M2" i="4"/>
  <c r="L2" i="4"/>
  <c r="K2" i="4"/>
  <c r="J2" i="4"/>
  <c r="J3" i="4"/>
  <c r="H52" i="1"/>
  <c r="K56" i="4"/>
  <c r="O60" i="4"/>
  <c r="P60" i="4"/>
  <c r="K65" i="4"/>
  <c r="K66" i="4"/>
  <c r="L66" i="4"/>
  <c r="K76" i="4"/>
  <c r="L76" i="4"/>
  <c r="M76" i="4"/>
  <c r="N76" i="4"/>
  <c r="N77" i="4"/>
  <c r="O77" i="4"/>
  <c r="P77" i="4"/>
  <c r="Q77" i="4"/>
  <c r="R77" i="4"/>
  <c r="S77" i="4"/>
  <c r="S78" i="4"/>
  <c r="S79" i="4"/>
  <c r="T79" i="4"/>
  <c r="T80" i="4"/>
  <c r="U80" i="4"/>
  <c r="V80" i="4"/>
  <c r="O73" i="4"/>
  <c r="P73" i="4"/>
  <c r="Q73" i="4"/>
  <c r="N50" i="4"/>
  <c r="Q60" i="4"/>
  <c r="R60" i="4"/>
  <c r="S60" i="4"/>
  <c r="S61" i="4"/>
  <c r="T61" i="4"/>
  <c r="U51" i="4"/>
  <c r="K18" i="4"/>
  <c r="K19" i="4"/>
  <c r="M66" i="4"/>
  <c r="N66" i="4"/>
  <c r="O66" i="4"/>
  <c r="P66" i="4"/>
  <c r="Q66" i="4"/>
  <c r="R66" i="4"/>
  <c r="S66" i="4"/>
  <c r="H63" i="4"/>
  <c r="K36" i="4"/>
  <c r="L36" i="4"/>
  <c r="M36" i="4"/>
  <c r="N36" i="4"/>
  <c r="L83" i="4"/>
  <c r="M83" i="4"/>
  <c r="M84" i="4"/>
  <c r="N84" i="4"/>
  <c r="O84" i="4"/>
  <c r="P84" i="4"/>
  <c r="P85" i="4"/>
  <c r="Q85" i="4"/>
  <c r="Q86" i="4"/>
  <c r="R86" i="4"/>
  <c r="S86" i="4"/>
  <c r="T86" i="4"/>
  <c r="U86" i="4"/>
  <c r="K3" i="4"/>
  <c r="K4" i="4"/>
  <c r="K5" i="4"/>
  <c r="L5" i="4"/>
  <c r="L6" i="4"/>
  <c r="M6" i="4"/>
  <c r="N6" i="4"/>
  <c r="O6" i="4"/>
  <c r="O7" i="4"/>
  <c r="P7" i="4"/>
  <c r="Q7" i="4"/>
  <c r="S8" i="4"/>
  <c r="K30" i="4"/>
  <c r="L30" i="4"/>
  <c r="M30" i="4"/>
  <c r="N30" i="4"/>
  <c r="N31" i="4"/>
  <c r="O31" i="4"/>
  <c r="P31" i="4"/>
  <c r="Q31" i="4"/>
  <c r="Q32" i="4"/>
  <c r="R32" i="4"/>
  <c r="R33" i="4"/>
  <c r="S33" i="4"/>
  <c r="T33" i="4"/>
  <c r="K47" i="4"/>
  <c r="L47" i="4"/>
  <c r="L48" i="4"/>
  <c r="O50" i="4"/>
  <c r="P50" i="4"/>
  <c r="Q50" i="4"/>
  <c r="R50" i="4"/>
  <c r="S50" i="4"/>
  <c r="L11" i="4"/>
  <c r="M11" i="4"/>
  <c r="M12" i="4"/>
  <c r="N12" i="4"/>
  <c r="O12" i="4"/>
  <c r="P12" i="4"/>
  <c r="P13" i="4"/>
  <c r="Q13" i="4"/>
  <c r="R13" i="4"/>
  <c r="R14" i="4"/>
  <c r="S14" i="4"/>
  <c r="L19" i="4"/>
  <c r="M19" i="4"/>
  <c r="N19" i="4"/>
  <c r="N20" i="4"/>
  <c r="O20" i="4"/>
  <c r="P20" i="4"/>
  <c r="Q20" i="4"/>
  <c r="H16" i="4"/>
  <c r="P37" i="4"/>
  <c r="K42" i="4"/>
  <c r="L42" i="4"/>
  <c r="M42" i="4"/>
  <c r="H41" i="4"/>
  <c r="O43" i="4"/>
  <c r="P43" i="4"/>
  <c r="Q43" i="4"/>
  <c r="R43" i="4"/>
  <c r="S43" i="4"/>
  <c r="K70" i="4"/>
  <c r="K71" i="4"/>
  <c r="L71" i="4"/>
  <c r="M71" i="4"/>
  <c r="N71" i="4"/>
  <c r="N72" i="4"/>
  <c r="O72" i="4"/>
  <c r="U39" i="4"/>
  <c r="V39" i="4"/>
  <c r="W39" i="4"/>
  <c r="X39" i="4"/>
  <c r="Q38" i="4"/>
  <c r="R38" i="4"/>
  <c r="S38" i="4"/>
  <c r="M58" i="4"/>
  <c r="H27" i="1"/>
  <c r="H53" i="4"/>
  <c r="H2" i="4"/>
  <c r="H46" i="4"/>
  <c r="S44" i="4"/>
  <c r="T44" i="4"/>
  <c r="U44" i="4"/>
  <c r="H35" i="4"/>
  <c r="S71" i="1"/>
  <c r="M61" i="1"/>
  <c r="K59" i="1"/>
  <c r="Q22" i="1"/>
  <c r="Q21" i="1"/>
  <c r="F14" i="1"/>
  <c r="F13" i="1"/>
  <c r="F12" i="1"/>
  <c r="F11" i="1"/>
  <c r="F75" i="1"/>
  <c r="F46" i="1"/>
  <c r="F43" i="1"/>
  <c r="F42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J86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J79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J74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J68" i="1"/>
  <c r="J69" i="1"/>
  <c r="AE48" i="1"/>
  <c r="AD48" i="1"/>
  <c r="AC48" i="1"/>
  <c r="AB48" i="1"/>
  <c r="AA48" i="1"/>
  <c r="Z48" i="1"/>
  <c r="Y48" i="1"/>
  <c r="X48" i="1"/>
  <c r="W48" i="1"/>
  <c r="V48" i="1"/>
  <c r="U48" i="1"/>
  <c r="T48" i="1"/>
  <c r="T53" i="1"/>
  <c r="S48" i="1"/>
  <c r="R48" i="1"/>
  <c r="Q48" i="1"/>
  <c r="P48" i="1"/>
  <c r="O48" i="1"/>
  <c r="N48" i="1"/>
  <c r="N52" i="1"/>
  <c r="M48" i="1"/>
  <c r="M51" i="1"/>
  <c r="L48" i="1"/>
  <c r="K48" i="1"/>
  <c r="J48" i="1"/>
  <c r="J49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N62" i="1"/>
  <c r="M55" i="1"/>
  <c r="L55" i="1"/>
  <c r="L60" i="1"/>
  <c r="K55" i="1"/>
  <c r="J55" i="1"/>
  <c r="J56" i="1"/>
  <c r="J57" i="1"/>
  <c r="J58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N43" i="1"/>
  <c r="M41" i="1"/>
  <c r="L41" i="1"/>
  <c r="K41" i="1"/>
  <c r="J41" i="1"/>
  <c r="J42" i="1"/>
  <c r="AE35" i="1"/>
  <c r="AD35" i="1"/>
  <c r="AC35" i="1"/>
  <c r="AB35" i="1"/>
  <c r="AA35" i="1"/>
  <c r="Z35" i="1"/>
  <c r="Y35" i="1"/>
  <c r="X35" i="1"/>
  <c r="W35" i="1"/>
  <c r="V35" i="1"/>
  <c r="U35" i="1"/>
  <c r="T35" i="1"/>
  <c r="T39" i="1"/>
  <c r="S35" i="1"/>
  <c r="R35" i="1"/>
  <c r="Q35" i="1"/>
  <c r="P35" i="1"/>
  <c r="P38" i="1"/>
  <c r="O35" i="1"/>
  <c r="O37" i="1"/>
  <c r="N35" i="1"/>
  <c r="M35" i="1"/>
  <c r="L35" i="1"/>
  <c r="K35" i="1"/>
  <c r="J35" i="1"/>
  <c r="J36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J30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R23" i="1"/>
  <c r="R24" i="1"/>
  <c r="R25" i="1"/>
  <c r="Q16" i="1"/>
  <c r="P16" i="1"/>
  <c r="O16" i="1"/>
  <c r="N16" i="1"/>
  <c r="M16" i="1"/>
  <c r="L16" i="1"/>
  <c r="K16" i="1"/>
  <c r="J16" i="1"/>
  <c r="J17" i="1"/>
  <c r="J18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J11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8" i="1"/>
  <c r="Q2" i="1"/>
  <c r="P2" i="1"/>
  <c r="O2" i="1"/>
  <c r="N2" i="1"/>
  <c r="M2" i="1"/>
  <c r="L2" i="1"/>
  <c r="K2" i="1"/>
  <c r="J2" i="1"/>
  <c r="J3" i="1"/>
  <c r="F86" i="1"/>
  <c r="F87" i="1"/>
  <c r="F88" i="1"/>
  <c r="F89" i="1"/>
  <c r="F90" i="1"/>
  <c r="F56" i="1"/>
  <c r="F57" i="1"/>
  <c r="F65" i="1"/>
  <c r="F62" i="1"/>
  <c r="F58" i="1"/>
  <c r="F60" i="1"/>
  <c r="F61" i="1"/>
  <c r="F59" i="1"/>
  <c r="F28" i="1"/>
  <c r="F29" i="1"/>
  <c r="F33" i="1"/>
  <c r="F32" i="1"/>
  <c r="F30" i="1"/>
  <c r="F31" i="1"/>
  <c r="F83" i="1"/>
  <c r="F82" i="1"/>
  <c r="F81" i="1"/>
  <c r="F80" i="1"/>
  <c r="F79" i="1"/>
  <c r="F49" i="1"/>
  <c r="F50" i="1"/>
  <c r="F51" i="1"/>
  <c r="F52" i="1"/>
  <c r="F53" i="1"/>
  <c r="F17" i="1"/>
  <c r="F18" i="1"/>
  <c r="F19" i="1"/>
  <c r="F20" i="1"/>
  <c r="F21" i="1"/>
  <c r="F22" i="1"/>
  <c r="F23" i="1"/>
  <c r="F24" i="1"/>
  <c r="F25" i="1"/>
  <c r="F76" i="1"/>
  <c r="F74" i="1"/>
  <c r="F68" i="1"/>
  <c r="F71" i="1"/>
  <c r="F69" i="1"/>
  <c r="F70" i="1"/>
  <c r="F37" i="1"/>
  <c r="F36" i="1"/>
  <c r="F39" i="1"/>
  <c r="F38" i="1"/>
  <c r="F6" i="1"/>
  <c r="F5" i="1"/>
  <c r="F4" i="1"/>
  <c r="F8" i="1"/>
  <c r="F7" i="1"/>
  <c r="F3" i="1"/>
  <c r="AG3" i="1"/>
  <c r="AF3" i="1"/>
  <c r="G47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G33" i="3"/>
  <c r="H33" i="3"/>
  <c r="I33" i="3"/>
  <c r="J33" i="3"/>
  <c r="K33" i="3"/>
  <c r="L33" i="3"/>
  <c r="M33" i="3"/>
  <c r="G34" i="3"/>
  <c r="H34" i="3"/>
  <c r="I34" i="3"/>
  <c r="J34" i="3"/>
  <c r="K34" i="3"/>
  <c r="L34" i="3"/>
  <c r="M34" i="3"/>
  <c r="G35" i="3"/>
  <c r="H35" i="3"/>
  <c r="I35" i="3"/>
  <c r="J35" i="3"/>
  <c r="K35" i="3"/>
  <c r="L35" i="3"/>
  <c r="M35" i="3"/>
  <c r="G36" i="3"/>
  <c r="H36" i="3"/>
  <c r="I36" i="3"/>
  <c r="J36" i="3"/>
  <c r="K36" i="3"/>
  <c r="L36" i="3"/>
  <c r="M36" i="3"/>
  <c r="G37" i="3"/>
  <c r="H37" i="3"/>
  <c r="I37" i="3"/>
  <c r="J37" i="3"/>
  <c r="K37" i="3"/>
  <c r="L37" i="3"/>
  <c r="M37" i="3"/>
  <c r="G38" i="3"/>
  <c r="H38" i="3"/>
  <c r="I38" i="3"/>
  <c r="J38" i="3"/>
  <c r="K38" i="3"/>
  <c r="L38" i="3"/>
  <c r="M38" i="3"/>
  <c r="G39" i="3"/>
  <c r="H39" i="3"/>
  <c r="I39" i="3"/>
  <c r="J39" i="3"/>
  <c r="K39" i="3"/>
  <c r="L39" i="3"/>
  <c r="M39" i="3"/>
  <c r="G40" i="3"/>
  <c r="H40" i="3"/>
  <c r="I40" i="3"/>
  <c r="J40" i="3"/>
  <c r="K40" i="3"/>
  <c r="L40" i="3"/>
  <c r="M40" i="3"/>
  <c r="G41" i="3"/>
  <c r="H41" i="3"/>
  <c r="I41" i="3"/>
  <c r="J41" i="3"/>
  <c r="K41" i="3"/>
  <c r="L41" i="3"/>
  <c r="M41" i="3"/>
  <c r="G42" i="3"/>
  <c r="H42" i="3"/>
  <c r="I42" i="3"/>
  <c r="J42" i="3"/>
  <c r="K42" i="3"/>
  <c r="L42" i="3"/>
  <c r="M42" i="3"/>
  <c r="G43" i="3"/>
  <c r="H43" i="3"/>
  <c r="I43" i="3"/>
  <c r="J43" i="3"/>
  <c r="K43" i="3"/>
  <c r="L43" i="3"/>
  <c r="M43" i="3"/>
  <c r="G44" i="3"/>
  <c r="H44" i="3"/>
  <c r="I44" i="3"/>
  <c r="J44" i="3"/>
  <c r="K44" i="3"/>
  <c r="L44" i="3"/>
  <c r="M44" i="3"/>
  <c r="G45" i="3"/>
  <c r="H45" i="3"/>
  <c r="I45" i="3"/>
  <c r="J45" i="3"/>
  <c r="K45" i="3"/>
  <c r="L45" i="3"/>
  <c r="M45" i="3"/>
  <c r="G46" i="3"/>
  <c r="H46" i="3"/>
  <c r="I46" i="3"/>
  <c r="J46" i="3"/>
  <c r="K46" i="3"/>
  <c r="L46" i="3"/>
  <c r="M46" i="3"/>
  <c r="H47" i="3"/>
  <c r="I47" i="3"/>
  <c r="J47" i="3"/>
  <c r="K47" i="3"/>
  <c r="L47" i="3"/>
  <c r="M47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33" i="3"/>
  <c r="P37" i="1"/>
  <c r="K11" i="1"/>
  <c r="L11" i="1"/>
  <c r="M11" i="1"/>
  <c r="M12" i="1"/>
  <c r="N12" i="1"/>
  <c r="O12" i="1"/>
  <c r="P12" i="1"/>
  <c r="P13" i="1"/>
  <c r="Q13" i="1"/>
  <c r="R13" i="1"/>
  <c r="R14" i="1"/>
  <c r="S14" i="1"/>
  <c r="K30" i="1"/>
  <c r="L30" i="1"/>
  <c r="M30" i="1"/>
  <c r="N30" i="1"/>
  <c r="N31" i="1"/>
  <c r="O31" i="1"/>
  <c r="P31" i="1"/>
  <c r="Q31" i="1"/>
  <c r="Q32" i="1"/>
  <c r="R32" i="1"/>
  <c r="R33" i="1"/>
  <c r="S33" i="1"/>
  <c r="T33" i="1"/>
  <c r="Q38" i="1"/>
  <c r="R38" i="1"/>
  <c r="S38" i="1"/>
  <c r="U39" i="1"/>
  <c r="V39" i="1"/>
  <c r="W39" i="1"/>
  <c r="X39" i="1"/>
  <c r="K42" i="1"/>
  <c r="L42" i="1"/>
  <c r="M42" i="1"/>
  <c r="H41" i="1"/>
  <c r="O43" i="1"/>
  <c r="P43" i="1"/>
  <c r="Q43" i="1"/>
  <c r="R43" i="1"/>
  <c r="S43" i="1"/>
  <c r="S45" i="1"/>
  <c r="T45" i="1"/>
  <c r="T46" i="1"/>
  <c r="U46" i="1"/>
  <c r="M60" i="1"/>
  <c r="K49" i="1"/>
  <c r="L49" i="1"/>
  <c r="L50" i="1"/>
  <c r="O52" i="1"/>
  <c r="P52" i="1"/>
  <c r="Q52" i="1"/>
  <c r="R52" i="1"/>
  <c r="S52" i="1"/>
  <c r="K74" i="1"/>
  <c r="K75" i="1"/>
  <c r="L75" i="1"/>
  <c r="M75" i="1"/>
  <c r="N75" i="1"/>
  <c r="N76" i="1"/>
  <c r="O76" i="1"/>
  <c r="K86" i="1"/>
  <c r="L86" i="1"/>
  <c r="M86" i="1"/>
  <c r="M87" i="1"/>
  <c r="N87" i="1"/>
  <c r="O87" i="1"/>
  <c r="P87" i="1"/>
  <c r="P88" i="1"/>
  <c r="Q88" i="1"/>
  <c r="Q89" i="1"/>
  <c r="R89" i="1"/>
  <c r="S89" i="1"/>
  <c r="T89" i="1"/>
  <c r="U89" i="1"/>
  <c r="K3" i="1"/>
  <c r="K4" i="1"/>
  <c r="K5" i="1"/>
  <c r="L5" i="1"/>
  <c r="L6" i="1"/>
  <c r="M6" i="1"/>
  <c r="N6" i="1"/>
  <c r="O6" i="1"/>
  <c r="O7" i="1"/>
  <c r="P7" i="1"/>
  <c r="Q7" i="1"/>
  <c r="S8" i="1"/>
  <c r="K18" i="1"/>
  <c r="K19" i="1"/>
  <c r="L19" i="1"/>
  <c r="M19" i="1"/>
  <c r="N19" i="1"/>
  <c r="N20" i="1"/>
  <c r="O20" i="1"/>
  <c r="P20" i="1"/>
  <c r="Q20" i="1"/>
  <c r="H16" i="1"/>
  <c r="K36" i="1"/>
  <c r="L36" i="1"/>
  <c r="M36" i="1"/>
  <c r="N36" i="1"/>
  <c r="K58" i="1"/>
  <c r="O62" i="1"/>
  <c r="P62" i="1"/>
  <c r="Q62" i="1"/>
  <c r="R62" i="1"/>
  <c r="S62" i="1"/>
  <c r="S64" i="1"/>
  <c r="U53" i="1"/>
  <c r="K69" i="1"/>
  <c r="K70" i="1"/>
  <c r="L70" i="1"/>
  <c r="M70" i="1"/>
  <c r="N70" i="1"/>
  <c r="O70" i="1"/>
  <c r="P70" i="1"/>
  <c r="Q70" i="1"/>
  <c r="R70" i="1"/>
  <c r="S70" i="1"/>
  <c r="K79" i="1"/>
  <c r="L79" i="1"/>
  <c r="M79" i="1"/>
  <c r="N79" i="1"/>
  <c r="N80" i="1"/>
  <c r="O80" i="1"/>
  <c r="P80" i="1"/>
  <c r="Q80" i="1"/>
  <c r="R80" i="1"/>
  <c r="S80" i="1"/>
  <c r="S81" i="1"/>
  <c r="S82" i="1"/>
  <c r="T82" i="1"/>
  <c r="T83" i="1"/>
  <c r="U83" i="1"/>
  <c r="T64" i="1"/>
  <c r="T65" i="1"/>
  <c r="U65" i="1"/>
  <c r="V65" i="1"/>
  <c r="H55" i="1"/>
  <c r="H67" i="1"/>
  <c r="H2" i="1"/>
  <c r="H35" i="1"/>
  <c r="H48" i="1"/>
</calcChain>
</file>

<file path=xl/comments1.xml><?xml version="1.0" encoding="utf-8"?>
<comments xmlns="http://schemas.openxmlformats.org/spreadsheetml/2006/main">
  <authors>
    <author>David Kwak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Material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Material Description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Plant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SLED/BBD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Batch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Total Stock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UOM</t>
        </r>
      </text>
    </comment>
  </commentList>
</comments>
</file>

<file path=xl/comments2.xml><?xml version="1.0" encoding="utf-8"?>
<comments xmlns="http://schemas.openxmlformats.org/spreadsheetml/2006/main">
  <authors>
    <author>David Kwak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Material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Material Description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Plant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SLED/BBD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Batch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Total Stock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UOM</t>
        </r>
      </text>
    </comment>
  </commentList>
</comments>
</file>

<file path=xl/sharedStrings.xml><?xml version="1.0" encoding="utf-8"?>
<sst xmlns="http://schemas.openxmlformats.org/spreadsheetml/2006/main" count="1011" uniqueCount="74">
  <si>
    <t>Material</t>
  </si>
  <si>
    <t>Material Description</t>
  </si>
  <si>
    <t>Plant</t>
  </si>
  <si>
    <t>SLED/BBD</t>
  </si>
  <si>
    <t>Batch</t>
  </si>
  <si>
    <t>Total Stock</t>
  </si>
  <si>
    <t>UOM</t>
  </si>
  <si>
    <t>200140074830</t>
  </si>
  <si>
    <t>6.6OZ GF CARS 3 UNP</t>
  </si>
  <si>
    <t>4013</t>
  </si>
  <si>
    <t>1002536804</t>
  </si>
  <si>
    <t>CS</t>
  </si>
  <si>
    <t>1002542262</t>
  </si>
  <si>
    <t>1002551583</t>
  </si>
  <si>
    <t>1002536822</t>
  </si>
  <si>
    <t>1002536831</t>
  </si>
  <si>
    <t>200140074832</t>
  </si>
  <si>
    <t>10.8OZ GF CARS 3 12CT MP UNP</t>
  </si>
  <si>
    <t>1002542210</t>
  </si>
  <si>
    <t>1002546679</t>
  </si>
  <si>
    <t>1002512781</t>
  </si>
  <si>
    <t>1002522865</t>
  </si>
  <si>
    <t>200140074833</t>
  </si>
  <si>
    <t>8.1OZ GF CARS 3 9CT MP UNP</t>
  </si>
  <si>
    <t>1002542204</t>
  </si>
  <si>
    <t>1002527723</t>
  </si>
  <si>
    <t>1002512775</t>
  </si>
  <si>
    <t>200140004830</t>
  </si>
  <si>
    <t>6.6OZ GF CARS 3</t>
  </si>
  <si>
    <t>4014</t>
  </si>
  <si>
    <t>P4014</t>
  </si>
  <si>
    <t>200140004832</t>
  </si>
  <si>
    <t>10.8OZ GF CARS 3 12CT MP</t>
  </si>
  <si>
    <t>200140004833</t>
  </si>
  <si>
    <t>8.1OZ GF CARS 3 9CT MP</t>
  </si>
  <si>
    <t>4015</t>
  </si>
  <si>
    <t>1002551584</t>
  </si>
  <si>
    <t>1002546681</t>
  </si>
  <si>
    <t>1002546668</t>
  </si>
  <si>
    <t>1002542209</t>
  </si>
  <si>
    <t>1002536869</t>
  </si>
  <si>
    <t>1002536864</t>
  </si>
  <si>
    <t>1002531905</t>
  </si>
  <si>
    <t>1002527698</t>
  </si>
  <si>
    <t>1002522855</t>
  </si>
  <si>
    <t>1002554667</t>
  </si>
  <si>
    <t>1002536862</t>
  </si>
  <si>
    <t>1002509369</t>
  </si>
  <si>
    <t>1002505455</t>
  </si>
  <si>
    <t>1002505439</t>
  </si>
  <si>
    <t>1002534111</t>
  </si>
  <si>
    <t>1002542212</t>
  </si>
  <si>
    <t>1002542253</t>
  </si>
  <si>
    <t>1002546676</t>
  </si>
  <si>
    <t>1002554670</t>
  </si>
  <si>
    <t>4034</t>
  </si>
  <si>
    <t>1002519166</t>
  </si>
  <si>
    <t>1002512707</t>
  </si>
  <si>
    <t>1002512692</t>
  </si>
  <si>
    <t>1002495059</t>
  </si>
  <si>
    <t>1002495055</t>
  </si>
  <si>
    <t>1002509356</t>
  </si>
  <si>
    <t>APO Product</t>
  </si>
  <si>
    <t>APO Location</t>
  </si>
  <si>
    <t>SUPPLY PLAN</t>
  </si>
  <si>
    <t>Unit</t>
  </si>
  <si>
    <t>Initial</t>
  </si>
  <si>
    <t>Total Forecast</t>
  </si>
  <si>
    <t>Sales Order</t>
  </si>
  <si>
    <t>4830</t>
  </si>
  <si>
    <t>4832</t>
  </si>
  <si>
    <t>4833</t>
  </si>
  <si>
    <t>MOA</t>
  </si>
  <si>
    <t>STOP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</si>
</sst>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2" xfId="0" applyFont="1" applyFill="1" applyBorder="1"/>
    <xf numFmtId="49" fontId="1" fillId="3" borderId="3" xfId="0" applyNumberFormat="1" applyFont="1" applyFill="1" applyBorder="1"/>
    <xf numFmtId="49" fontId="1" fillId="3" borderId="1" xfId="0" applyNumberFormat="1" applyFont="1" applyFill="1" applyBorder="1"/>
    <xf numFmtId="1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5" borderId="0" xfId="0" applyFill="1"/>
    <xf numFmtId="3" fontId="0" fillId="5" borderId="0" xfId="0" applyNumberFormat="1" applyFill="1"/>
    <xf numFmtId="49" fontId="1" fillId="5" borderId="0" xfId="0" applyNumberFormat="1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0" fontId="0" fillId="5" borderId="0" xfId="0" applyNumberFormat="1" applyFill="1"/>
    <xf numFmtId="3" fontId="0" fillId="8" borderId="0" xfId="0" applyNumberFormat="1" applyFill="1"/>
    <xf numFmtId="0" fontId="0" fillId="8" borderId="0" xfId="0" applyFill="1"/>
    <xf numFmtId="3" fontId="0" fillId="6" borderId="0" xfId="0" applyNumberFormat="1" applyFill="1"/>
    <xf numFmtId="0" fontId="0" fillId="5" borderId="0" xfId="0" applyFill="1" applyBorder="1"/>
    <xf numFmtId="49" fontId="1" fillId="5" borderId="0" xfId="0" applyNumberFormat="1" applyFont="1" applyFill="1" applyBorder="1"/>
    <xf numFmtId="14" fontId="1" fillId="5" borderId="0" xfId="0" applyNumberFormat="1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/>
    <xf numFmtId="0" fontId="0" fillId="6" borderId="0" xfId="0" applyFill="1" applyBorder="1"/>
    <xf numFmtId="49" fontId="1" fillId="6" borderId="0" xfId="0" applyNumberFormat="1" applyFont="1" applyFill="1" applyBorder="1"/>
    <xf numFmtId="49" fontId="1" fillId="6" borderId="0" xfId="0" applyNumberFormat="1" applyFont="1" applyFill="1" applyBorder="1" applyAlignment="1">
      <alignment horizontal="left"/>
    </xf>
    <xf numFmtId="14" fontId="1" fillId="6" borderId="0" xfId="0" applyNumberFormat="1" applyFont="1" applyFill="1" applyBorder="1"/>
    <xf numFmtId="0" fontId="1" fillId="6" borderId="0" xfId="0" applyFont="1" applyFill="1" applyBorder="1"/>
    <xf numFmtId="3" fontId="1" fillId="6" borderId="0" xfId="0" applyNumberFormat="1" applyFont="1" applyFill="1" applyBorder="1"/>
    <xf numFmtId="0" fontId="0" fillId="7" borderId="0" xfId="0" applyFill="1" applyBorder="1"/>
    <xf numFmtId="49" fontId="1" fillId="7" borderId="0" xfId="0" applyNumberFormat="1" applyFont="1" applyFill="1" applyBorder="1"/>
    <xf numFmtId="49" fontId="1" fillId="7" borderId="0" xfId="0" applyNumberFormat="1" applyFont="1" applyFill="1" applyBorder="1" applyAlignment="1">
      <alignment horizontal="left"/>
    </xf>
    <xf numFmtId="14" fontId="1" fillId="7" borderId="0" xfId="0" applyNumberFormat="1" applyFont="1" applyFill="1" applyBorder="1"/>
    <xf numFmtId="0" fontId="1" fillId="7" borderId="0" xfId="0" applyFont="1" applyFill="1" applyBorder="1"/>
    <xf numFmtId="3" fontId="1" fillId="7" borderId="0" xfId="0" applyNumberFormat="1" applyFont="1" applyFill="1" applyBorder="1"/>
    <xf numFmtId="0" fontId="0" fillId="5" borderId="4" xfId="0" applyFill="1" applyBorder="1"/>
    <xf numFmtId="49" fontId="1" fillId="5" borderId="5" xfId="0" applyNumberFormat="1" applyFont="1" applyFill="1" applyBorder="1"/>
    <xf numFmtId="49" fontId="1" fillId="5" borderId="5" xfId="0" applyNumberFormat="1" applyFont="1" applyFill="1" applyBorder="1" applyAlignment="1">
      <alignment horizontal="left"/>
    </xf>
    <xf numFmtId="14" fontId="1" fillId="5" borderId="5" xfId="0" applyNumberFormat="1" applyFont="1" applyFill="1" applyBorder="1"/>
    <xf numFmtId="0" fontId="1" fillId="8" borderId="5" xfId="0" applyFont="1" applyFill="1" applyBorder="1"/>
    <xf numFmtId="0" fontId="0" fillId="5" borderId="5" xfId="0" applyFill="1" applyBorder="1"/>
    <xf numFmtId="3" fontId="1" fillId="8" borderId="5" xfId="0" applyNumberFormat="1" applyFont="1" applyFill="1" applyBorder="1"/>
    <xf numFmtId="0" fontId="0" fillId="6" borderId="4" xfId="0" applyFill="1" applyBorder="1"/>
    <xf numFmtId="49" fontId="1" fillId="6" borderId="5" xfId="0" applyNumberFormat="1" applyFont="1" applyFill="1" applyBorder="1"/>
    <xf numFmtId="49" fontId="1" fillId="6" borderId="5" xfId="0" applyNumberFormat="1" applyFont="1" applyFill="1" applyBorder="1" applyAlignment="1">
      <alignment horizontal="left"/>
    </xf>
    <xf numFmtId="14" fontId="1" fillId="6" borderId="5" xfId="0" applyNumberFormat="1" applyFont="1" applyFill="1" applyBorder="1"/>
    <xf numFmtId="0" fontId="0" fillId="6" borderId="5" xfId="0" applyFill="1" applyBorder="1"/>
    <xf numFmtId="0" fontId="0" fillId="7" borderId="4" xfId="0" applyFill="1" applyBorder="1"/>
    <xf numFmtId="49" fontId="1" fillId="7" borderId="5" xfId="0" applyNumberFormat="1" applyFont="1" applyFill="1" applyBorder="1"/>
    <xf numFmtId="49" fontId="1" fillId="7" borderId="5" xfId="0" applyNumberFormat="1" applyFont="1" applyFill="1" applyBorder="1" applyAlignment="1">
      <alignment horizontal="left"/>
    </xf>
    <xf numFmtId="14" fontId="1" fillId="7" borderId="5" xfId="0" applyNumberFormat="1" applyFont="1" applyFill="1" applyBorder="1"/>
    <xf numFmtId="0" fontId="1" fillId="7" borderId="5" xfId="0" applyFont="1" applyFill="1" applyBorder="1"/>
    <xf numFmtId="0" fontId="0" fillId="7" borderId="5" xfId="0" applyFill="1" applyBorder="1"/>
    <xf numFmtId="3" fontId="0" fillId="7" borderId="0" xfId="0" applyNumberFormat="1" applyFill="1"/>
    <xf numFmtId="0" fontId="0" fillId="4" borderId="0" xfId="0" applyFill="1"/>
    <xf numFmtId="3" fontId="0" fillId="4" borderId="0" xfId="0" applyNumberFormat="1" applyFill="1"/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94"/>
  <sheetViews>
    <sheetView tabSelected="1" workbookViewId="0">
      <pane xSplit="9" ySplit="1" topLeftCell="J59" activePane="bottomRight" state="frozen"/>
      <selection pane="topRight" activeCell="J1" sqref="J1"/>
      <selection pane="bottomLeft" activeCell="A2" sqref="A2"/>
      <selection pane="bottomRight" activeCell="C59" sqref="C59"/>
    </sheetView>
  </sheetViews>
  <sheetFormatPr baseColWidth="10" defaultColWidth="8.83203125" defaultRowHeight="15" x14ac:dyDescent="0.2"/>
  <cols>
    <col min="2" max="2" width="13.1640625" bestFit="1" customWidth="1"/>
    <col min="3" max="3" width="30.83203125" bestFit="1" customWidth="1"/>
    <col min="4" max="4" width="5.33203125" bestFit="1" customWidth="1"/>
    <col min="5" max="6" width="10.33203125" customWidth="1"/>
    <col min="7" max="7" width="11" hidden="1" customWidth="1"/>
    <col min="8" max="8" width="10.5" bestFit="1" customWidth="1"/>
    <col min="9" max="9" width="5.33203125" customWidth="1"/>
    <col min="10" max="10" width="9.6640625" bestFit="1" customWidth="1"/>
    <col min="11" max="11" width="8.6640625" bestFit="1" customWidth="1"/>
    <col min="12" max="14" width="9.6640625" bestFit="1" customWidth="1"/>
    <col min="15" max="15" width="8.6640625" bestFit="1" customWidth="1"/>
    <col min="16" max="20" width="9.6640625" bestFit="1" customWidth="1"/>
    <col min="21" max="23" width="10.6640625" bestFit="1" customWidth="1"/>
    <col min="24" max="24" width="9.6640625" bestFit="1" customWidth="1"/>
    <col min="25" max="27" width="10.6640625" bestFit="1" customWidth="1"/>
    <col min="28" max="28" width="9.6640625" bestFit="1" customWidth="1"/>
    <col min="29" max="31" width="10.6640625" bestFit="1" customWidth="1"/>
    <col min="32" max="33" width="8.6640625" bestFit="1" customWidth="1"/>
    <col min="34" max="36" width="9.6640625" bestFit="1" customWidth="1"/>
    <col min="37" max="37" width="8.6640625" bestFit="1" customWidth="1"/>
    <col min="38" max="40" width="9.6640625" bestFit="1" customWidth="1"/>
    <col min="41" max="41" width="8.6640625" bestFit="1" customWidth="1"/>
    <col min="42" max="43" width="9.6640625" bestFit="1" customWidth="1"/>
  </cols>
  <sheetData>
    <row r="1" spans="1:48" ht="16" thickBot="1" x14ac:dyDescent="0.25">
      <c r="A1" t="s">
        <v>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73</v>
      </c>
      <c r="G1" s="1" t="s">
        <v>4</v>
      </c>
      <c r="H1" s="1" t="s">
        <v>5</v>
      </c>
      <c r="I1" s="1" t="s">
        <v>6</v>
      </c>
      <c r="J1" s="4">
        <v>42947</v>
      </c>
      <c r="K1" s="4">
        <v>42954</v>
      </c>
      <c r="L1" s="4">
        <v>42961</v>
      </c>
      <c r="M1" s="4">
        <v>42968</v>
      </c>
      <c r="N1" s="4">
        <v>42975</v>
      </c>
      <c r="O1" s="4">
        <v>42982</v>
      </c>
      <c r="P1" s="4">
        <v>42989</v>
      </c>
      <c r="Q1" s="4">
        <v>42996</v>
      </c>
      <c r="R1" s="4">
        <v>43003</v>
      </c>
      <c r="S1" s="4">
        <v>43010</v>
      </c>
      <c r="T1" s="4">
        <v>43017</v>
      </c>
      <c r="U1" s="4">
        <v>43024</v>
      </c>
      <c r="V1" s="4">
        <v>43031</v>
      </c>
      <c r="W1" s="4">
        <v>43038</v>
      </c>
      <c r="X1" s="4">
        <v>43045</v>
      </c>
      <c r="Y1" s="4">
        <v>43052</v>
      </c>
      <c r="Z1" s="4">
        <v>43059</v>
      </c>
      <c r="AA1" s="4">
        <v>43066</v>
      </c>
      <c r="AB1" s="4">
        <v>43073</v>
      </c>
      <c r="AC1" s="4">
        <v>43080</v>
      </c>
      <c r="AD1" s="4">
        <v>43087</v>
      </c>
      <c r="AE1" s="4">
        <v>43094</v>
      </c>
      <c r="AF1" s="4">
        <v>43101</v>
      </c>
      <c r="AG1" s="4">
        <v>43108</v>
      </c>
      <c r="AH1" s="4">
        <v>43115</v>
      </c>
      <c r="AI1" s="4">
        <v>43122</v>
      </c>
      <c r="AJ1" s="4">
        <v>43129</v>
      </c>
      <c r="AK1" s="4">
        <v>43136</v>
      </c>
      <c r="AL1" s="4">
        <v>43143</v>
      </c>
      <c r="AM1" s="4">
        <v>43150</v>
      </c>
      <c r="AN1" s="4">
        <v>43157</v>
      </c>
      <c r="AO1" s="4">
        <v>43164</v>
      </c>
      <c r="AP1" s="4">
        <v>43171</v>
      </c>
      <c r="AQ1" s="4">
        <v>43178</v>
      </c>
      <c r="AR1" s="4">
        <v>43185</v>
      </c>
      <c r="AS1" s="4">
        <v>43192</v>
      </c>
      <c r="AT1" s="4">
        <v>43199</v>
      </c>
      <c r="AU1" s="4">
        <v>43206</v>
      </c>
      <c r="AV1" s="4">
        <v>43213</v>
      </c>
    </row>
    <row r="2" spans="1:48" s="38" customFormat="1" ht="16" thickBot="1" x14ac:dyDescent="0.25">
      <c r="A2" s="33" t="s">
        <v>69</v>
      </c>
      <c r="B2" s="34" t="s">
        <v>7</v>
      </c>
      <c r="C2" s="34" t="s">
        <v>8</v>
      </c>
      <c r="D2" s="35" t="s">
        <v>9</v>
      </c>
      <c r="E2" s="36"/>
      <c r="F2" s="36"/>
      <c r="G2" s="34"/>
      <c r="H2" s="39">
        <f>SUM(Q7,S8)</f>
        <v>1167</v>
      </c>
      <c r="I2" s="34"/>
      <c r="J2" s="38">
        <f>SUMIFS(Forecast!F$33:F$47,Forecast!$A$33:$A$47,'CARS (adj)'!$B2,Forecast!$B$33:$B$47,'CARS (adj)'!$D2)</f>
        <v>247</v>
      </c>
      <c r="K2" s="38">
        <f>SUMIFS(Forecast!G$33:G$47,Forecast!$A$33:$A$47,'CARS (adj)'!$B2,Forecast!$B$33:$B$47,'CARS (adj)'!$D2)</f>
        <v>567</v>
      </c>
      <c r="L2" s="38">
        <f>SUMIFS(Forecast!H$33:H$47,Forecast!$A$33:$A$47,'CARS (adj)'!$B2,Forecast!$B$33:$B$47,'CARS (adj)'!$D2)</f>
        <v>500</v>
      </c>
      <c r="M2" s="38">
        <f>SUMIFS(Forecast!I$33:I$47,Forecast!$A$33:$A$47,'CARS (adj)'!$B2,Forecast!$B$33:$B$47,'CARS (adj)'!$D2)</f>
        <v>531</v>
      </c>
      <c r="N2" s="38">
        <f>SUMIFS(Forecast!J$33:J$47,Forecast!$A$33:$A$47,'CARS (adj)'!$B2,Forecast!$B$33:$B$47,'CARS (adj)'!$D2)</f>
        <v>621</v>
      </c>
      <c r="O2" s="38">
        <f>SUMIFS(Forecast!K$33:K$47,Forecast!$A$33:$A$47,'CARS (adj)'!$B2,Forecast!$B$33:$B$47,'CARS (adj)'!$D2)</f>
        <v>702</v>
      </c>
      <c r="P2" s="38">
        <f>SUMIFS(Forecast!L$33:L$47,Forecast!$A$33:$A$47,'CARS (adj)'!$B2,Forecast!$B$33:$B$47,'CARS (adj)'!$D2)</f>
        <v>832</v>
      </c>
      <c r="Q2" s="38">
        <f>SUMIFS(Forecast!M$33:M$47,Forecast!$A$33:$A$47,'CARS (adj)'!$B2,Forecast!$B$33:$B$47,'CARS (adj)'!$D2)</f>
        <v>715</v>
      </c>
      <c r="R2" s="38">
        <f>SUMIFS(Forecast!N$33:N$47,Forecast!$A$33:$A$47,'CARS (adj)'!$B2,Forecast!$B$33:$B$47,'CARS (adj)'!$D2)</f>
        <v>655</v>
      </c>
      <c r="S2" s="38">
        <f>SUMIFS(Forecast!O$33:O$47,Forecast!$A$33:$A$47,'CARS (adj)'!$B2,Forecast!$B$33:$B$47,'CARS (adj)'!$D2)</f>
        <v>786</v>
      </c>
      <c r="T2" s="38">
        <f>SUMIFS(Forecast!P$33:P$47,Forecast!$A$33:$A$47,'CARS (adj)'!$B2,Forecast!$B$33:$B$47,'CARS (adj)'!$D2)</f>
        <v>1109</v>
      </c>
      <c r="U2" s="38">
        <f>SUMIFS(Forecast!Q$33:Q$47,Forecast!$A$33:$A$47,'CARS (adj)'!$B2,Forecast!$B$33:$B$47,'CARS (adj)'!$D2)</f>
        <v>705</v>
      </c>
      <c r="V2" s="38">
        <f>SUMIFS(Forecast!R$33:R$47,Forecast!$A$33:$A$47,'CARS (adj)'!$B2,Forecast!$B$33:$B$47,'CARS (adj)'!$D2)</f>
        <v>559</v>
      </c>
      <c r="W2" s="38">
        <f>SUMIFS(Forecast!S$33:S$47,Forecast!$A$33:$A$47,'CARS (adj)'!$B2,Forecast!$B$33:$B$47,'CARS (adj)'!$D2)</f>
        <v>953</v>
      </c>
      <c r="X2" s="38">
        <f>SUMIFS(Forecast!T$33:T$47,Forecast!$A$33:$A$47,'CARS (adj)'!$B2,Forecast!$B$33:$B$47,'CARS (adj)'!$D2)</f>
        <v>960</v>
      </c>
      <c r="Y2" s="38">
        <f>SUMIFS(Forecast!U$33:U$47,Forecast!$A$33:$A$47,'CARS (adj)'!$B2,Forecast!$B$33:$B$47,'CARS (adj)'!$D2)</f>
        <v>1189</v>
      </c>
      <c r="Z2" s="38">
        <f>SUMIFS(Forecast!V$33:V$47,Forecast!$A$33:$A$47,'CARS (adj)'!$B2,Forecast!$B$33:$B$47,'CARS (adj)'!$D2)</f>
        <v>823</v>
      </c>
      <c r="AA2" s="38">
        <f>SUMIFS(Forecast!W$33:W$47,Forecast!$A$33:$A$47,'CARS (adj)'!$B2,Forecast!$B$33:$B$47,'CARS (adj)'!$D2)</f>
        <v>818</v>
      </c>
      <c r="AB2" s="38">
        <f>SUMIFS(Forecast!X$33:X$47,Forecast!$A$33:$A$47,'CARS (adj)'!$B2,Forecast!$B$33:$B$47,'CARS (adj)'!$D2)</f>
        <v>774</v>
      </c>
      <c r="AC2" s="38">
        <f>SUMIFS(Forecast!Y$33:Y$47,Forecast!$A$33:$A$47,'CARS (adj)'!$B2,Forecast!$B$33:$B$47,'CARS (adj)'!$D2)</f>
        <v>696</v>
      </c>
      <c r="AD2" s="38">
        <f>SUMIFS(Forecast!Z$33:Z$47,Forecast!$A$33:$A$47,'CARS (adj)'!$B2,Forecast!$B$33:$B$47,'CARS (adj)'!$D2)</f>
        <v>661</v>
      </c>
      <c r="AE2" s="38">
        <f>SUMIFS(Forecast!AA$33:AA$47,Forecast!$A$33:$A$47,'CARS (adj)'!$B2,Forecast!$B$33:$B$47,'CARS (adj)'!$D2)</f>
        <v>638</v>
      </c>
    </row>
    <row r="3" spans="1:48" s="7" customFormat="1" x14ac:dyDescent="0.2">
      <c r="A3" s="16" t="s">
        <v>69</v>
      </c>
      <c r="B3" s="17" t="s">
        <v>7</v>
      </c>
      <c r="C3" s="17" t="s">
        <v>8</v>
      </c>
      <c r="D3" s="9" t="s">
        <v>9</v>
      </c>
      <c r="E3" s="18">
        <v>43059</v>
      </c>
      <c r="F3" s="18">
        <f t="shared" ref="F3:F8" si="0">E3-(9*7)</f>
        <v>42996</v>
      </c>
      <c r="G3" s="17" t="s">
        <v>10</v>
      </c>
      <c r="H3" s="19">
        <v>384</v>
      </c>
      <c r="I3" s="17" t="s">
        <v>11</v>
      </c>
      <c r="J3" s="12">
        <f>H3-J2</f>
        <v>137</v>
      </c>
      <c r="K3" s="12">
        <f>J3-K2</f>
        <v>-430</v>
      </c>
      <c r="L3" s="12"/>
      <c r="M3" s="12"/>
      <c r="N3" s="12"/>
      <c r="O3" s="12"/>
      <c r="P3" s="12"/>
      <c r="AF3" s="7">
        <f>SUMIFS(Forecast!AB$33:AB$47,Forecast!$A$33:$A$47,'CARS (adj)'!$B3,Forecast!$B$33:$B$47,'CARS (adj)'!$D3)</f>
        <v>634</v>
      </c>
      <c r="AG3" s="7">
        <f>SUMIFS(Forecast!AC$33:AC$47,Forecast!$A$33:$A$47,'CARS (adj)'!$B3,Forecast!$B$33:$B$47,'CARS (adj)'!$D3)</f>
        <v>584</v>
      </c>
    </row>
    <row r="4" spans="1:48" s="7" customFormat="1" x14ac:dyDescent="0.2">
      <c r="A4" s="16" t="s">
        <v>69</v>
      </c>
      <c r="B4" s="17" t="s">
        <v>7</v>
      </c>
      <c r="C4" s="17" t="s">
        <v>8</v>
      </c>
      <c r="D4" s="9" t="s">
        <v>9</v>
      </c>
      <c r="E4" s="18">
        <v>43059</v>
      </c>
      <c r="F4" s="18">
        <f t="shared" si="0"/>
        <v>42996</v>
      </c>
      <c r="G4" s="17" t="s">
        <v>10</v>
      </c>
      <c r="H4" s="19">
        <v>305</v>
      </c>
      <c r="I4" s="17" t="s">
        <v>11</v>
      </c>
      <c r="J4" s="12"/>
      <c r="K4" s="12">
        <f>K3+H4</f>
        <v>-125</v>
      </c>
      <c r="L4" s="12"/>
      <c r="M4" s="12"/>
      <c r="N4" s="12"/>
      <c r="O4" s="12"/>
      <c r="P4" s="12"/>
      <c r="Q4" s="8"/>
    </row>
    <row r="5" spans="1:48" s="7" customFormat="1" x14ac:dyDescent="0.2">
      <c r="A5" s="16" t="s">
        <v>69</v>
      </c>
      <c r="B5" s="17" t="s">
        <v>7</v>
      </c>
      <c r="C5" s="17" t="s">
        <v>8</v>
      </c>
      <c r="D5" s="9" t="s">
        <v>9</v>
      </c>
      <c r="E5" s="18">
        <v>43061</v>
      </c>
      <c r="F5" s="18">
        <f t="shared" si="0"/>
        <v>42998</v>
      </c>
      <c r="G5" s="17" t="s">
        <v>14</v>
      </c>
      <c r="H5" s="19">
        <v>432</v>
      </c>
      <c r="I5" s="17" t="s">
        <v>11</v>
      </c>
      <c r="J5" s="12"/>
      <c r="K5" s="12">
        <f>H5+K4</f>
        <v>307</v>
      </c>
      <c r="L5" s="12">
        <f>K5-L2</f>
        <v>-193</v>
      </c>
      <c r="M5" s="12"/>
      <c r="N5" s="12"/>
      <c r="O5" s="12"/>
      <c r="P5" s="12"/>
      <c r="Q5" s="8"/>
      <c r="R5" s="8"/>
    </row>
    <row r="6" spans="1:48" s="7" customFormat="1" x14ac:dyDescent="0.2">
      <c r="A6" s="16" t="s">
        <v>69</v>
      </c>
      <c r="B6" s="17" t="s">
        <v>7</v>
      </c>
      <c r="C6" s="17" t="s">
        <v>8</v>
      </c>
      <c r="D6" s="9" t="s">
        <v>9</v>
      </c>
      <c r="E6" s="18">
        <v>43062</v>
      </c>
      <c r="F6" s="18">
        <f t="shared" si="0"/>
        <v>42999</v>
      </c>
      <c r="G6" s="17" t="s">
        <v>15</v>
      </c>
      <c r="H6" s="20">
        <v>1460</v>
      </c>
      <c r="I6" s="17" t="s">
        <v>11</v>
      </c>
      <c r="J6" s="12"/>
      <c r="K6" s="12"/>
      <c r="L6" s="8">
        <f>H6+L5</f>
        <v>1267</v>
      </c>
      <c r="M6" s="8">
        <f>L6-M2</f>
        <v>736</v>
      </c>
      <c r="N6" s="8">
        <f t="shared" ref="N6:O6" si="1">M6-N2</f>
        <v>115</v>
      </c>
      <c r="O6" s="8">
        <f t="shared" si="1"/>
        <v>-587</v>
      </c>
      <c r="P6" s="8"/>
      <c r="R6" s="8"/>
      <c r="S6" s="8"/>
    </row>
    <row r="7" spans="1:48" s="7" customFormat="1" x14ac:dyDescent="0.2">
      <c r="A7" s="16" t="s">
        <v>69</v>
      </c>
      <c r="B7" s="17" t="s">
        <v>7</v>
      </c>
      <c r="C7" s="17" t="s">
        <v>8</v>
      </c>
      <c r="D7" s="9" t="s">
        <v>9</v>
      </c>
      <c r="E7" s="18">
        <v>43070</v>
      </c>
      <c r="F7" s="18">
        <f t="shared" si="0"/>
        <v>43007</v>
      </c>
      <c r="G7" s="17" t="s">
        <v>12</v>
      </c>
      <c r="H7" s="20">
        <v>3094</v>
      </c>
      <c r="I7" s="17" t="s">
        <v>11</v>
      </c>
      <c r="J7" s="12"/>
      <c r="K7" s="12"/>
      <c r="L7" s="12"/>
      <c r="M7" s="12"/>
      <c r="N7" s="12"/>
      <c r="O7" s="8">
        <f>H7+O6</f>
        <v>2507</v>
      </c>
      <c r="P7" s="8">
        <f>O7-P2</f>
        <v>1675</v>
      </c>
      <c r="Q7" s="13">
        <f>P7-Q2</f>
        <v>960</v>
      </c>
    </row>
    <row r="8" spans="1:48" s="7" customFormat="1" x14ac:dyDescent="0.2">
      <c r="A8" s="16" t="s">
        <v>69</v>
      </c>
      <c r="B8" s="17" t="s">
        <v>7</v>
      </c>
      <c r="C8" s="17" t="s">
        <v>8</v>
      </c>
      <c r="D8" s="9" t="s">
        <v>9</v>
      </c>
      <c r="E8" s="18">
        <v>43081</v>
      </c>
      <c r="F8" s="18">
        <f t="shared" si="0"/>
        <v>43018</v>
      </c>
      <c r="G8" s="17" t="s">
        <v>13</v>
      </c>
      <c r="H8" s="20">
        <v>1648</v>
      </c>
      <c r="I8" s="17" t="s">
        <v>11</v>
      </c>
      <c r="J8" s="12"/>
      <c r="K8" s="12"/>
      <c r="L8" s="12"/>
      <c r="M8" s="12"/>
      <c r="N8" s="12"/>
      <c r="O8" s="12"/>
      <c r="P8" s="12"/>
      <c r="R8" s="8">
        <f>H8-R2</f>
        <v>993</v>
      </c>
      <c r="S8" s="13">
        <f>R8-S2</f>
        <v>207</v>
      </c>
    </row>
    <row r="9" spans="1:48" s="7" customFormat="1" ht="16" thickBot="1" x14ac:dyDescent="0.25">
      <c r="A9" s="16"/>
      <c r="B9" s="17"/>
      <c r="C9" s="17"/>
      <c r="D9" s="9"/>
      <c r="E9" s="18"/>
      <c r="F9" s="18"/>
      <c r="G9" s="17"/>
      <c r="H9" s="20"/>
      <c r="I9" s="17"/>
    </row>
    <row r="10" spans="1:48" s="38" customFormat="1" ht="16" thickBot="1" x14ac:dyDescent="0.25">
      <c r="A10" s="33" t="s">
        <v>69</v>
      </c>
      <c r="B10" s="34" t="s">
        <v>27</v>
      </c>
      <c r="C10" s="34" t="s">
        <v>28</v>
      </c>
      <c r="D10" s="35" t="s">
        <v>29</v>
      </c>
      <c r="E10" s="36"/>
      <c r="F10" s="36"/>
      <c r="G10" s="34"/>
      <c r="H10" s="37">
        <v>0</v>
      </c>
      <c r="I10" s="34"/>
      <c r="J10" s="38">
        <f>SUMIFS(Forecast!F$33:F$47,Forecast!$A$33:$A$47,'CARS (adj)'!$B10,Forecast!$B$33:$B$47,'CARS (adj)'!$D10)</f>
        <v>596</v>
      </c>
      <c r="K10" s="38">
        <f>SUMIFS(Forecast!G$33:G$47,Forecast!$A$33:$A$47,'CARS (adj)'!$B10,Forecast!$B$33:$B$47,'CARS (adj)'!$D10)</f>
        <v>742</v>
      </c>
      <c r="L10" s="38">
        <f>SUMIFS(Forecast!H$33:H$47,Forecast!$A$33:$A$47,'CARS (adj)'!$B10,Forecast!$B$33:$B$47,'CARS (adj)'!$D10)</f>
        <v>690</v>
      </c>
      <c r="M10" s="38">
        <f>SUMIFS(Forecast!I$33:I$47,Forecast!$A$33:$A$47,'CARS (adj)'!$B10,Forecast!$B$33:$B$47,'CARS (adj)'!$D10)</f>
        <v>753</v>
      </c>
      <c r="N10" s="38">
        <f>SUMIFS(Forecast!J$33:J$47,Forecast!$A$33:$A$47,'CARS (adj)'!$B10,Forecast!$B$33:$B$47,'CARS (adj)'!$D10)</f>
        <v>713</v>
      </c>
      <c r="O10" s="38">
        <f>SUMIFS(Forecast!K$33:K$47,Forecast!$A$33:$A$47,'CARS (adj)'!$B10,Forecast!$B$33:$B$47,'CARS (adj)'!$D10)</f>
        <v>721</v>
      </c>
      <c r="P10" s="38">
        <f>SUMIFS(Forecast!L$33:L$47,Forecast!$A$33:$A$47,'CARS (adj)'!$B10,Forecast!$B$33:$B$47,'CARS (adj)'!$D10)</f>
        <v>823</v>
      </c>
      <c r="Q10" s="38">
        <f>SUMIFS(Forecast!M$33:M$47,Forecast!$A$33:$A$47,'CARS (adj)'!$B10,Forecast!$B$33:$B$47,'CARS (adj)'!$D10)</f>
        <v>738</v>
      </c>
      <c r="R10" s="38">
        <f>SUMIFS(Forecast!N$33:N$47,Forecast!$A$33:$A$47,'CARS (adj)'!$B10,Forecast!$B$33:$B$47,'CARS (adj)'!$D10)</f>
        <v>728</v>
      </c>
      <c r="S10" s="38">
        <f>SUMIFS(Forecast!O$33:O$47,Forecast!$A$33:$A$47,'CARS (adj)'!$B10,Forecast!$B$33:$B$47,'CARS (adj)'!$D10)</f>
        <v>1260</v>
      </c>
      <c r="T10" s="38">
        <f>SUMIFS(Forecast!P$33:P$47,Forecast!$A$33:$A$47,'CARS (adj)'!$B10,Forecast!$B$33:$B$47,'CARS (adj)'!$D10)</f>
        <v>963</v>
      </c>
      <c r="U10" s="38">
        <f>SUMIFS(Forecast!Q$33:Q$47,Forecast!$A$33:$A$47,'CARS (adj)'!$B10,Forecast!$B$33:$B$47,'CARS (adj)'!$D10)</f>
        <v>399</v>
      </c>
      <c r="V10" s="38">
        <f>SUMIFS(Forecast!R$33:R$47,Forecast!$A$33:$A$47,'CARS (adj)'!$B10,Forecast!$B$33:$B$47,'CARS (adj)'!$D10)</f>
        <v>955</v>
      </c>
      <c r="W10" s="38">
        <f>SUMIFS(Forecast!S$33:S$47,Forecast!$A$33:$A$47,'CARS (adj)'!$B10,Forecast!$B$33:$B$47,'CARS (adj)'!$D10)</f>
        <v>965</v>
      </c>
      <c r="X10" s="38">
        <f>SUMIFS(Forecast!T$33:T$47,Forecast!$A$33:$A$47,'CARS (adj)'!$B10,Forecast!$B$33:$B$47,'CARS (adj)'!$D10)</f>
        <v>1278</v>
      </c>
      <c r="Y10" s="38">
        <f>SUMIFS(Forecast!U$33:U$47,Forecast!$A$33:$A$47,'CARS (adj)'!$B10,Forecast!$B$33:$B$47,'CARS (adj)'!$D10)</f>
        <v>775</v>
      </c>
      <c r="Z10" s="38">
        <f>SUMIFS(Forecast!V$33:V$47,Forecast!$A$33:$A$47,'CARS (adj)'!$B10,Forecast!$B$33:$B$47,'CARS (adj)'!$D10)</f>
        <v>773</v>
      </c>
      <c r="AA10" s="38">
        <f>SUMIFS(Forecast!W$33:W$47,Forecast!$A$33:$A$47,'CARS (adj)'!$B10,Forecast!$B$33:$B$47,'CARS (adj)'!$D10)</f>
        <v>712</v>
      </c>
      <c r="AB10" s="38">
        <f>SUMIFS(Forecast!X$33:X$47,Forecast!$A$33:$A$47,'CARS (adj)'!$B10,Forecast!$B$33:$B$47,'CARS (adj)'!$D10)</f>
        <v>606</v>
      </c>
      <c r="AC10" s="38">
        <f>SUMIFS(Forecast!Y$33:Y$47,Forecast!$A$33:$A$47,'CARS (adj)'!$B10,Forecast!$B$33:$B$47,'CARS (adj)'!$D10)</f>
        <v>772</v>
      </c>
      <c r="AD10" s="38">
        <f>SUMIFS(Forecast!Z$33:Z$47,Forecast!$A$33:$A$47,'CARS (adj)'!$B10,Forecast!$B$33:$B$47,'CARS (adj)'!$D10)</f>
        <v>1074</v>
      </c>
      <c r="AE10" s="38">
        <f>SUMIFS(Forecast!AA$33:AA$47,Forecast!$A$33:$A$47,'CARS (adj)'!$B10,Forecast!$B$33:$B$47,'CARS (adj)'!$D10)</f>
        <v>1066</v>
      </c>
    </row>
    <row r="11" spans="1:48" s="7" customFormat="1" x14ac:dyDescent="0.2">
      <c r="A11" s="16" t="s">
        <v>69</v>
      </c>
      <c r="B11" s="17" t="s">
        <v>27</v>
      </c>
      <c r="C11" s="17" t="s">
        <v>28</v>
      </c>
      <c r="D11" s="9" t="s">
        <v>29</v>
      </c>
      <c r="E11" s="18">
        <v>43072</v>
      </c>
      <c r="F11" s="18">
        <f t="shared" ref="F11:F14" si="2">E11-(9*7)</f>
        <v>43009</v>
      </c>
      <c r="G11" s="17"/>
      <c r="H11" s="20">
        <v>2113</v>
      </c>
      <c r="I11" s="17" t="s">
        <v>11</v>
      </c>
      <c r="J11" s="8">
        <f>H11-J10</f>
        <v>1517</v>
      </c>
      <c r="K11" s="8">
        <f>J11-K10</f>
        <v>775</v>
      </c>
      <c r="L11" s="8">
        <f>K11-L10</f>
        <v>85</v>
      </c>
      <c r="M11" s="8">
        <f>L11-M10</f>
        <v>-668</v>
      </c>
    </row>
    <row r="12" spans="1:48" s="7" customFormat="1" x14ac:dyDescent="0.2">
      <c r="A12" s="16" t="s">
        <v>69</v>
      </c>
      <c r="B12" s="17" t="s">
        <v>27</v>
      </c>
      <c r="C12" s="17" t="s">
        <v>28</v>
      </c>
      <c r="D12" s="9" t="s">
        <v>29</v>
      </c>
      <c r="E12" s="18">
        <v>43079</v>
      </c>
      <c r="F12" s="18">
        <f t="shared" si="2"/>
        <v>43016</v>
      </c>
      <c r="G12" s="17"/>
      <c r="H12" s="20">
        <v>2804</v>
      </c>
      <c r="I12" s="17" t="s">
        <v>11</v>
      </c>
      <c r="M12" s="8">
        <f>H12+M11</f>
        <v>2136</v>
      </c>
      <c r="N12" s="8">
        <f>M12-N10</f>
        <v>1423</v>
      </c>
      <c r="O12" s="8">
        <f t="shared" ref="O12:P12" si="3">N12-O10</f>
        <v>702</v>
      </c>
      <c r="P12" s="8">
        <f t="shared" si="3"/>
        <v>-121</v>
      </c>
      <c r="Q12" s="8"/>
      <c r="R12" s="8"/>
      <c r="S12" s="8"/>
    </row>
    <row r="13" spans="1:48" s="7" customFormat="1" x14ac:dyDescent="0.2">
      <c r="A13" s="16" t="s">
        <v>69</v>
      </c>
      <c r="B13" s="17" t="s">
        <v>27</v>
      </c>
      <c r="C13" s="17" t="s">
        <v>28</v>
      </c>
      <c r="D13" s="9" t="s">
        <v>29</v>
      </c>
      <c r="E13" s="18">
        <v>43086</v>
      </c>
      <c r="F13" s="18">
        <f t="shared" si="2"/>
        <v>43023</v>
      </c>
      <c r="G13" s="17"/>
      <c r="H13" s="20">
        <v>1101</v>
      </c>
      <c r="I13" s="17" t="s">
        <v>11</v>
      </c>
      <c r="P13" s="8">
        <f>H13+P12</f>
        <v>980</v>
      </c>
      <c r="Q13" s="8">
        <f>P13-Q10</f>
        <v>242</v>
      </c>
      <c r="R13" s="8">
        <f>Q13-R10</f>
        <v>-486</v>
      </c>
    </row>
    <row r="14" spans="1:48" s="7" customFormat="1" x14ac:dyDescent="0.2">
      <c r="A14" s="16" t="s">
        <v>69</v>
      </c>
      <c r="B14" s="17" t="s">
        <v>27</v>
      </c>
      <c r="C14" s="17" t="s">
        <v>28</v>
      </c>
      <c r="D14" s="9" t="s">
        <v>29</v>
      </c>
      <c r="E14" s="18">
        <v>43093</v>
      </c>
      <c r="F14" s="18">
        <f t="shared" si="2"/>
        <v>43030</v>
      </c>
      <c r="G14" s="17"/>
      <c r="H14" s="20">
        <v>1772</v>
      </c>
      <c r="I14" s="17" t="s">
        <v>11</v>
      </c>
      <c r="R14" s="8">
        <f>H14+R13</f>
        <v>1286</v>
      </c>
      <c r="S14" s="8">
        <f>R14-S10</f>
        <v>26</v>
      </c>
    </row>
    <row r="15" spans="1:48" s="7" customFormat="1" ht="16" thickBot="1" x14ac:dyDescent="0.25">
      <c r="A15" s="16"/>
      <c r="B15" s="17"/>
      <c r="C15" s="17"/>
      <c r="D15" s="9"/>
      <c r="E15" s="18"/>
      <c r="F15" s="18"/>
      <c r="G15" s="17"/>
      <c r="H15" s="20"/>
      <c r="I15" s="17"/>
    </row>
    <row r="16" spans="1:48" s="38" customFormat="1" ht="16" thickBot="1" x14ac:dyDescent="0.25">
      <c r="A16" s="33" t="s">
        <v>69</v>
      </c>
      <c r="B16" s="34" t="s">
        <v>27</v>
      </c>
      <c r="C16" s="34" t="s">
        <v>28</v>
      </c>
      <c r="D16" s="35" t="s">
        <v>35</v>
      </c>
      <c r="E16" s="36"/>
      <c r="F16" s="36"/>
      <c r="G16" s="34"/>
      <c r="H16" s="39">
        <f>SUM(Q20:Q22)</f>
        <v>3027</v>
      </c>
      <c r="I16" s="34"/>
      <c r="J16" s="38">
        <f>SUMIFS(Forecast!F$33:F$47,Forecast!$A$33:$A$47,'CARS (adj)'!$B16,Forecast!$B$33:$B$47,'CARS (adj)'!$D16)</f>
        <v>140</v>
      </c>
      <c r="K16" s="38">
        <f>SUMIFS(Forecast!G$33:G$47,Forecast!$A$33:$A$47,'CARS (adj)'!$B16,Forecast!$B$33:$B$47,'CARS (adj)'!$D16)</f>
        <v>152</v>
      </c>
      <c r="L16" s="38">
        <f>SUMIFS(Forecast!H$33:H$47,Forecast!$A$33:$A$47,'CARS (adj)'!$B16,Forecast!$B$33:$B$47,'CARS (adj)'!$D16)</f>
        <v>103</v>
      </c>
      <c r="M16" s="38">
        <f>SUMIFS(Forecast!I$33:I$47,Forecast!$A$33:$A$47,'CARS (adj)'!$B16,Forecast!$B$33:$B$47,'CARS (adj)'!$D16)</f>
        <v>203</v>
      </c>
      <c r="N16" s="38">
        <f>SUMIFS(Forecast!J$33:J$47,Forecast!$A$33:$A$47,'CARS (adj)'!$B16,Forecast!$B$33:$B$47,'CARS (adj)'!$D16)</f>
        <v>250</v>
      </c>
      <c r="O16" s="38">
        <f>SUMIFS(Forecast!K$33:K$47,Forecast!$A$33:$A$47,'CARS (adj)'!$B16,Forecast!$B$33:$B$47,'CARS (adj)'!$D16)</f>
        <v>280</v>
      </c>
      <c r="P16" s="38">
        <f>SUMIFS(Forecast!L$33:L$47,Forecast!$A$33:$A$47,'CARS (adj)'!$B16,Forecast!$B$33:$B$47,'CARS (adj)'!$D16)</f>
        <v>325</v>
      </c>
      <c r="Q16" s="38">
        <f>SUMIFS(Forecast!M$33:M$47,Forecast!$A$33:$A$47,'CARS (adj)'!$B16,Forecast!$B$33:$B$47,'CARS (adj)'!$D16)</f>
        <v>293</v>
      </c>
      <c r="R16" s="38">
        <f>SUMIFS(Forecast!N$33:N$47,Forecast!$A$33:$A$47,'CARS (adj)'!$B16,Forecast!$B$33:$B$47,'CARS (adj)'!$D16)</f>
        <v>478</v>
      </c>
      <c r="S16" s="38">
        <f>SUMIFS(Forecast!O$33:O$47,Forecast!$A$33:$A$47,'CARS (adj)'!$B16,Forecast!$B$33:$B$47,'CARS (adj)'!$D16)</f>
        <v>740</v>
      </c>
      <c r="T16" s="38">
        <f>SUMIFS(Forecast!P$33:P$47,Forecast!$A$33:$A$47,'CARS (adj)'!$B16,Forecast!$B$33:$B$47,'CARS (adj)'!$D16)</f>
        <v>369</v>
      </c>
      <c r="U16" s="38">
        <f>SUMIFS(Forecast!Q$33:Q$47,Forecast!$A$33:$A$47,'CARS (adj)'!$B16,Forecast!$B$33:$B$47,'CARS (adj)'!$D16)</f>
        <v>195</v>
      </c>
      <c r="V16" s="38">
        <f>SUMIFS(Forecast!R$33:R$47,Forecast!$A$33:$A$47,'CARS (adj)'!$B16,Forecast!$B$33:$B$47,'CARS (adj)'!$D16)</f>
        <v>467</v>
      </c>
      <c r="W16" s="38">
        <f>SUMIFS(Forecast!S$33:S$47,Forecast!$A$33:$A$47,'CARS (adj)'!$B16,Forecast!$B$33:$B$47,'CARS (adj)'!$D16)</f>
        <v>471</v>
      </c>
      <c r="X16" s="38">
        <f>SUMIFS(Forecast!T$33:T$47,Forecast!$A$33:$A$47,'CARS (adj)'!$B16,Forecast!$B$33:$B$47,'CARS (adj)'!$D16)</f>
        <v>625</v>
      </c>
      <c r="Y16" s="38">
        <f>SUMIFS(Forecast!U$33:U$47,Forecast!$A$33:$A$47,'CARS (adj)'!$B16,Forecast!$B$33:$B$47,'CARS (adj)'!$D16)</f>
        <v>379</v>
      </c>
      <c r="Z16" s="38">
        <f>SUMIFS(Forecast!V$33:V$47,Forecast!$A$33:$A$47,'CARS (adj)'!$B16,Forecast!$B$33:$B$47,'CARS (adj)'!$D16)</f>
        <v>378</v>
      </c>
      <c r="AA16" s="38">
        <f>SUMIFS(Forecast!W$33:W$47,Forecast!$A$33:$A$47,'CARS (adj)'!$B16,Forecast!$B$33:$B$47,'CARS (adj)'!$D16)</f>
        <v>348</v>
      </c>
      <c r="AB16" s="38">
        <f>SUMIFS(Forecast!X$33:X$47,Forecast!$A$33:$A$47,'CARS (adj)'!$B16,Forecast!$B$33:$B$47,'CARS (adj)'!$D16)</f>
        <v>296</v>
      </c>
      <c r="AC16" s="38">
        <f>SUMIFS(Forecast!Y$33:Y$47,Forecast!$A$33:$A$47,'CARS (adj)'!$B16,Forecast!$B$33:$B$47,'CARS (adj)'!$D16)</f>
        <v>377</v>
      </c>
      <c r="AD16" s="38">
        <f>SUMIFS(Forecast!Z$33:Z$47,Forecast!$A$33:$A$47,'CARS (adj)'!$B16,Forecast!$B$33:$B$47,'CARS (adj)'!$D16)</f>
        <v>525</v>
      </c>
      <c r="AE16" s="38">
        <f>SUMIFS(Forecast!AA$33:AA$47,Forecast!$A$33:$A$47,'CARS (adj)'!$B16,Forecast!$B$33:$B$47,'CARS (adj)'!$D16)</f>
        <v>521</v>
      </c>
    </row>
    <row r="17" spans="1:31" s="7" customFormat="1" x14ac:dyDescent="0.2">
      <c r="A17" s="16" t="s">
        <v>69</v>
      </c>
      <c r="B17" s="17" t="s">
        <v>27</v>
      </c>
      <c r="C17" s="17" t="s">
        <v>28</v>
      </c>
      <c r="D17" s="9" t="s">
        <v>35</v>
      </c>
      <c r="E17" s="18">
        <v>43014</v>
      </c>
      <c r="F17" s="18">
        <f t="shared" ref="F17:F25" si="4">E17-(9*7)</f>
        <v>42951</v>
      </c>
      <c r="G17" s="17" t="s">
        <v>44</v>
      </c>
      <c r="H17" s="19">
        <v>96</v>
      </c>
      <c r="I17" s="17" t="s">
        <v>11</v>
      </c>
      <c r="J17" s="7">
        <f>H17-J16</f>
        <v>-44</v>
      </c>
    </row>
    <row r="18" spans="1:31" s="7" customFormat="1" x14ac:dyDescent="0.2">
      <c r="A18" s="16" t="s">
        <v>69</v>
      </c>
      <c r="B18" s="17" t="s">
        <v>27</v>
      </c>
      <c r="C18" s="17" t="s">
        <v>28</v>
      </c>
      <c r="D18" s="9" t="s">
        <v>35</v>
      </c>
      <c r="E18" s="18">
        <v>43047</v>
      </c>
      <c r="F18" s="18">
        <f t="shared" si="4"/>
        <v>42984</v>
      </c>
      <c r="G18" s="17" t="s">
        <v>43</v>
      </c>
      <c r="H18" s="19">
        <v>96</v>
      </c>
      <c r="I18" s="17" t="s">
        <v>11</v>
      </c>
      <c r="J18" s="7">
        <f>H18+J17</f>
        <v>52</v>
      </c>
      <c r="K18" s="7">
        <f>J18-K16</f>
        <v>-100</v>
      </c>
    </row>
    <row r="19" spans="1:31" s="7" customFormat="1" x14ac:dyDescent="0.2">
      <c r="A19" s="16" t="s">
        <v>69</v>
      </c>
      <c r="B19" s="17" t="s">
        <v>27</v>
      </c>
      <c r="C19" s="17" t="s">
        <v>28</v>
      </c>
      <c r="D19" s="9" t="s">
        <v>35</v>
      </c>
      <c r="E19" s="18">
        <v>43053</v>
      </c>
      <c r="F19" s="18">
        <f t="shared" si="4"/>
        <v>42990</v>
      </c>
      <c r="G19" s="17" t="s">
        <v>42</v>
      </c>
      <c r="H19" s="19">
        <v>467</v>
      </c>
      <c r="I19" s="17" t="s">
        <v>11</v>
      </c>
      <c r="K19" s="7">
        <f>H19+K18</f>
        <v>367</v>
      </c>
      <c r="L19" s="7">
        <f>K19-L16</f>
        <v>264</v>
      </c>
      <c r="M19" s="7">
        <f>L19-M16</f>
        <v>61</v>
      </c>
      <c r="N19" s="7">
        <f>M19-N16</f>
        <v>-189</v>
      </c>
    </row>
    <row r="20" spans="1:31" s="7" customFormat="1" x14ac:dyDescent="0.2">
      <c r="A20" s="16" t="s">
        <v>69</v>
      </c>
      <c r="B20" s="17" t="s">
        <v>27</v>
      </c>
      <c r="C20" s="17" t="s">
        <v>28</v>
      </c>
      <c r="D20" s="9" t="s">
        <v>35</v>
      </c>
      <c r="E20" s="18">
        <v>43064</v>
      </c>
      <c r="F20" s="18">
        <f t="shared" si="4"/>
        <v>43001</v>
      </c>
      <c r="G20" s="17" t="s">
        <v>41</v>
      </c>
      <c r="H20" s="20">
        <v>1304</v>
      </c>
      <c r="I20" s="17" t="s">
        <v>11</v>
      </c>
      <c r="N20" s="8">
        <f>H20+N19</f>
        <v>1115</v>
      </c>
      <c r="O20" s="8">
        <f>N20-O16</f>
        <v>835</v>
      </c>
      <c r="P20" s="8">
        <f>O20-P16</f>
        <v>510</v>
      </c>
      <c r="Q20" s="13">
        <f>P20-Q16</f>
        <v>217</v>
      </c>
      <c r="R20" s="8"/>
    </row>
    <row r="21" spans="1:31" s="7" customFormat="1" x14ac:dyDescent="0.2">
      <c r="A21" s="16" t="s">
        <v>69</v>
      </c>
      <c r="B21" s="17" t="s">
        <v>27</v>
      </c>
      <c r="C21" s="17" t="s">
        <v>28</v>
      </c>
      <c r="D21" s="9" t="s">
        <v>35</v>
      </c>
      <c r="E21" s="18">
        <v>43065</v>
      </c>
      <c r="F21" s="18">
        <f t="shared" si="4"/>
        <v>43002</v>
      </c>
      <c r="G21" s="17" t="s">
        <v>40</v>
      </c>
      <c r="H21" s="20">
        <v>2072</v>
      </c>
      <c r="I21" s="17" t="s">
        <v>11</v>
      </c>
      <c r="Q21" s="13">
        <f>H21</f>
        <v>2072</v>
      </c>
    </row>
    <row r="22" spans="1:31" s="7" customFormat="1" x14ac:dyDescent="0.2">
      <c r="A22" s="16" t="s">
        <v>69</v>
      </c>
      <c r="B22" s="17" t="s">
        <v>27</v>
      </c>
      <c r="C22" s="17" t="s">
        <v>28</v>
      </c>
      <c r="D22" s="9" t="s">
        <v>35</v>
      </c>
      <c r="E22" s="18">
        <v>43066</v>
      </c>
      <c r="F22" s="18">
        <f t="shared" si="4"/>
        <v>43003</v>
      </c>
      <c r="G22" s="17" t="s">
        <v>39</v>
      </c>
      <c r="H22" s="19">
        <v>738</v>
      </c>
      <c r="I22" s="17" t="s">
        <v>11</v>
      </c>
      <c r="Q22" s="14">
        <f>H22</f>
        <v>738</v>
      </c>
    </row>
    <row r="23" spans="1:31" s="7" customFormat="1" x14ac:dyDescent="0.2">
      <c r="A23" s="16" t="s">
        <v>69</v>
      </c>
      <c r="B23" s="17" t="s">
        <v>27</v>
      </c>
      <c r="C23" s="17" t="s">
        <v>28</v>
      </c>
      <c r="D23" s="9" t="s">
        <v>35</v>
      </c>
      <c r="E23" s="18">
        <v>43076</v>
      </c>
      <c r="F23" s="18">
        <f t="shared" si="4"/>
        <v>43013</v>
      </c>
      <c r="G23" s="17" t="s">
        <v>38</v>
      </c>
      <c r="H23" s="19">
        <v>172</v>
      </c>
      <c r="I23" s="17" t="s">
        <v>11</v>
      </c>
      <c r="R23" s="7">
        <f>H23-R16</f>
        <v>-306</v>
      </c>
    </row>
    <row r="24" spans="1:31" s="7" customFormat="1" x14ac:dyDescent="0.2">
      <c r="A24" s="16" t="s">
        <v>69</v>
      </c>
      <c r="B24" s="17" t="s">
        <v>27</v>
      </c>
      <c r="C24" s="17" t="s">
        <v>28</v>
      </c>
      <c r="D24" s="9" t="s">
        <v>35</v>
      </c>
      <c r="E24" s="18">
        <v>43077</v>
      </c>
      <c r="F24" s="18">
        <f t="shared" si="4"/>
        <v>43014</v>
      </c>
      <c r="G24" s="17" t="s">
        <v>37</v>
      </c>
      <c r="H24" s="19">
        <v>248</v>
      </c>
      <c r="I24" s="17" t="s">
        <v>11</v>
      </c>
      <c r="R24" s="7">
        <f>H24+R23</f>
        <v>-58</v>
      </c>
    </row>
    <row r="25" spans="1:31" s="7" customFormat="1" x14ac:dyDescent="0.2">
      <c r="A25" s="16" t="s">
        <v>69</v>
      </c>
      <c r="B25" s="17" t="s">
        <v>27</v>
      </c>
      <c r="C25" s="17" t="s">
        <v>28</v>
      </c>
      <c r="D25" s="9" t="s">
        <v>35</v>
      </c>
      <c r="E25" s="18">
        <v>43081</v>
      </c>
      <c r="F25" s="18">
        <f t="shared" si="4"/>
        <v>43018</v>
      </c>
      <c r="G25" s="17" t="s">
        <v>36</v>
      </c>
      <c r="H25" s="19">
        <v>240</v>
      </c>
      <c r="I25" s="17" t="s">
        <v>11</v>
      </c>
      <c r="R25" s="7">
        <f>H25+R24</f>
        <v>182</v>
      </c>
    </row>
    <row r="26" spans="1:31" s="7" customFormat="1" ht="16" thickBot="1" x14ac:dyDescent="0.25">
      <c r="A26" s="16"/>
      <c r="B26" s="17"/>
      <c r="C26" s="17"/>
      <c r="D26" s="9"/>
      <c r="E26" s="18"/>
      <c r="F26" s="18"/>
      <c r="G26" s="17"/>
      <c r="H26" s="19"/>
      <c r="I26" s="17"/>
    </row>
    <row r="27" spans="1:31" s="38" customFormat="1" ht="16" thickBot="1" x14ac:dyDescent="0.25">
      <c r="A27" s="33" t="s">
        <v>69</v>
      </c>
      <c r="B27" s="34" t="s">
        <v>27</v>
      </c>
      <c r="C27" s="34" t="s">
        <v>28</v>
      </c>
      <c r="D27" s="35" t="s">
        <v>55</v>
      </c>
      <c r="E27" s="36"/>
      <c r="F27" s="36"/>
      <c r="G27" s="34"/>
      <c r="H27" s="37">
        <f>SUM(H28:H29)</f>
        <v>1080</v>
      </c>
      <c r="I27" s="34"/>
      <c r="J27" s="38">
        <f>SUMIFS(Forecast!F$33:F$47,Forecast!$A$33:$A$47,'CARS (adj)'!$B27,Forecast!$B$33:$B$47,'CARS (adj)'!$D27)</f>
        <v>117</v>
      </c>
      <c r="K27" s="38">
        <f>SUMIFS(Forecast!G$33:G$47,Forecast!$A$33:$A$47,'CARS (adj)'!$B27,Forecast!$B$33:$B$47,'CARS (adj)'!$D27)</f>
        <v>185</v>
      </c>
      <c r="L27" s="38">
        <f>SUMIFS(Forecast!H$33:H$47,Forecast!$A$33:$A$47,'CARS (adj)'!$B27,Forecast!$B$33:$B$47,'CARS (adj)'!$D27)</f>
        <v>173</v>
      </c>
      <c r="M27" s="38">
        <f>SUMIFS(Forecast!I$33:I$47,Forecast!$A$33:$A$47,'CARS (adj)'!$B27,Forecast!$B$33:$B$47,'CARS (adj)'!$D27)</f>
        <v>204</v>
      </c>
      <c r="N27" s="38">
        <f>SUMIFS(Forecast!J$33:J$47,Forecast!$A$33:$A$47,'CARS (adj)'!$B27,Forecast!$B$33:$B$47,'CARS (adj)'!$D27)</f>
        <v>250</v>
      </c>
      <c r="O27" s="38">
        <f>SUMIFS(Forecast!K$33:K$47,Forecast!$A$33:$A$47,'CARS (adj)'!$B27,Forecast!$B$33:$B$47,'CARS (adj)'!$D27)</f>
        <v>283</v>
      </c>
      <c r="P27" s="38">
        <f>SUMIFS(Forecast!L$33:L$47,Forecast!$A$33:$A$47,'CARS (adj)'!$B27,Forecast!$B$33:$B$47,'CARS (adj)'!$D27)</f>
        <v>363</v>
      </c>
      <c r="Q27" s="38">
        <f>SUMIFS(Forecast!M$33:M$47,Forecast!$A$33:$A$47,'CARS (adj)'!$B27,Forecast!$B$33:$B$47,'CARS (adj)'!$D27)</f>
        <v>188</v>
      </c>
      <c r="R27" s="38">
        <f>SUMIFS(Forecast!N$33:N$47,Forecast!$A$33:$A$47,'CARS (adj)'!$B27,Forecast!$B$33:$B$47,'CARS (adj)'!$D27)</f>
        <v>180</v>
      </c>
      <c r="S27" s="38">
        <f>SUMIFS(Forecast!O$33:O$47,Forecast!$A$33:$A$47,'CARS (adj)'!$B27,Forecast!$B$33:$B$47,'CARS (adj)'!$D27)</f>
        <v>275</v>
      </c>
      <c r="T27" s="38">
        <f>SUMIFS(Forecast!P$33:P$47,Forecast!$A$33:$A$47,'CARS (adj)'!$B27,Forecast!$B$33:$B$47,'CARS (adj)'!$D27)</f>
        <v>183</v>
      </c>
      <c r="U27" s="38">
        <f>SUMIFS(Forecast!Q$33:Q$47,Forecast!$A$33:$A$47,'CARS (adj)'!$B27,Forecast!$B$33:$B$47,'CARS (adj)'!$D27)</f>
        <v>102</v>
      </c>
      <c r="V27" s="38">
        <f>SUMIFS(Forecast!R$33:R$47,Forecast!$A$33:$A$47,'CARS (adj)'!$B27,Forecast!$B$33:$B$47,'CARS (adj)'!$D27)</f>
        <v>245</v>
      </c>
      <c r="W27" s="38">
        <f>SUMIFS(Forecast!S$33:S$47,Forecast!$A$33:$A$47,'CARS (adj)'!$B27,Forecast!$B$33:$B$47,'CARS (adj)'!$D27)</f>
        <v>248</v>
      </c>
      <c r="X27" s="38">
        <f>SUMIFS(Forecast!T$33:T$47,Forecast!$A$33:$A$47,'CARS (adj)'!$B27,Forecast!$B$33:$B$47,'CARS (adj)'!$D27)</f>
        <v>328</v>
      </c>
      <c r="Y27" s="38">
        <f>SUMIFS(Forecast!U$33:U$47,Forecast!$A$33:$A$47,'CARS (adj)'!$B27,Forecast!$B$33:$B$47,'CARS (adj)'!$D27)</f>
        <v>199</v>
      </c>
      <c r="Z27" s="38">
        <f>SUMIFS(Forecast!V$33:V$47,Forecast!$A$33:$A$47,'CARS (adj)'!$B27,Forecast!$B$33:$B$47,'CARS (adj)'!$D27)</f>
        <v>199</v>
      </c>
      <c r="AA27" s="38">
        <f>SUMIFS(Forecast!W$33:W$47,Forecast!$A$33:$A$47,'CARS (adj)'!$B27,Forecast!$B$33:$B$47,'CARS (adj)'!$D27)</f>
        <v>183</v>
      </c>
      <c r="AB27" s="38">
        <f>SUMIFS(Forecast!X$33:X$47,Forecast!$A$33:$A$47,'CARS (adj)'!$B27,Forecast!$B$33:$B$47,'CARS (adj)'!$D27)</f>
        <v>156</v>
      </c>
      <c r="AC27" s="38">
        <f>SUMIFS(Forecast!Y$33:Y$47,Forecast!$A$33:$A$47,'CARS (adj)'!$B27,Forecast!$B$33:$B$47,'CARS (adj)'!$D27)</f>
        <v>199</v>
      </c>
      <c r="AD27" s="38">
        <f>SUMIFS(Forecast!Z$33:Z$47,Forecast!$A$33:$A$47,'CARS (adj)'!$B27,Forecast!$B$33:$B$47,'CARS (adj)'!$D27)</f>
        <v>276</v>
      </c>
      <c r="AE27" s="38">
        <f>SUMIFS(Forecast!AA$33:AA$47,Forecast!$A$33:$A$47,'CARS (adj)'!$B27,Forecast!$B$33:$B$47,'CARS (adj)'!$D27)</f>
        <v>274</v>
      </c>
    </row>
    <row r="28" spans="1:31" s="7" customFormat="1" x14ac:dyDescent="0.2">
      <c r="A28" s="16" t="s">
        <v>69</v>
      </c>
      <c r="B28" s="17" t="s">
        <v>27</v>
      </c>
      <c r="C28" s="17" t="s">
        <v>28</v>
      </c>
      <c r="D28" s="9" t="s">
        <v>55</v>
      </c>
      <c r="E28" s="18">
        <v>42996</v>
      </c>
      <c r="F28" s="18">
        <f t="shared" ref="F28:F33" si="5">E28-(9*7)</f>
        <v>42933</v>
      </c>
      <c r="G28" s="17" t="s">
        <v>57</v>
      </c>
      <c r="H28" s="19">
        <v>22</v>
      </c>
      <c r="I28" s="17" t="s">
        <v>11</v>
      </c>
    </row>
    <row r="29" spans="1:31" s="7" customFormat="1" x14ac:dyDescent="0.2">
      <c r="A29" s="16" t="s">
        <v>69</v>
      </c>
      <c r="B29" s="17" t="s">
        <v>27</v>
      </c>
      <c r="C29" s="17" t="s">
        <v>28</v>
      </c>
      <c r="D29" s="9" t="s">
        <v>55</v>
      </c>
      <c r="E29" s="18">
        <v>43006</v>
      </c>
      <c r="F29" s="18">
        <f t="shared" si="5"/>
        <v>42943</v>
      </c>
      <c r="G29" s="17" t="s">
        <v>56</v>
      </c>
      <c r="H29" s="19">
        <v>1058</v>
      </c>
      <c r="I29" s="17" t="s">
        <v>11</v>
      </c>
    </row>
    <row r="30" spans="1:31" s="7" customFormat="1" x14ac:dyDescent="0.2">
      <c r="A30" s="16" t="s">
        <v>69</v>
      </c>
      <c r="B30" s="17" t="s">
        <v>27</v>
      </c>
      <c r="C30" s="17" t="s">
        <v>28</v>
      </c>
      <c r="D30" s="9" t="s">
        <v>55</v>
      </c>
      <c r="E30" s="18">
        <v>43053</v>
      </c>
      <c r="F30" s="18">
        <f t="shared" si="5"/>
        <v>42990</v>
      </c>
      <c r="G30" s="17" t="s">
        <v>42</v>
      </c>
      <c r="H30" s="19">
        <v>698</v>
      </c>
      <c r="I30" s="17" t="s">
        <v>11</v>
      </c>
      <c r="J30" s="7">
        <f>H30-J27</f>
        <v>581</v>
      </c>
      <c r="K30" s="7">
        <f>J30-K27</f>
        <v>396</v>
      </c>
      <c r="L30" s="7">
        <f>K30-L27</f>
        <v>223</v>
      </c>
      <c r="M30" s="7">
        <f>L30-M27</f>
        <v>19</v>
      </c>
      <c r="N30" s="7">
        <f>M30-N27</f>
        <v>-231</v>
      </c>
    </row>
    <row r="31" spans="1:31" s="7" customFormat="1" x14ac:dyDescent="0.2">
      <c r="A31" s="16" t="s">
        <v>69</v>
      </c>
      <c r="B31" s="17" t="s">
        <v>27</v>
      </c>
      <c r="C31" s="17" t="s">
        <v>28</v>
      </c>
      <c r="D31" s="9" t="s">
        <v>55</v>
      </c>
      <c r="E31" s="18">
        <v>43065</v>
      </c>
      <c r="F31" s="18">
        <f t="shared" si="5"/>
        <v>43002</v>
      </c>
      <c r="G31" s="17" t="s">
        <v>40</v>
      </c>
      <c r="H31" s="19">
        <v>924</v>
      </c>
      <c r="I31" s="17" t="s">
        <v>11</v>
      </c>
      <c r="N31" s="7">
        <f>H31+N30</f>
        <v>693</v>
      </c>
      <c r="O31" s="7">
        <f>N31-O27</f>
        <v>410</v>
      </c>
      <c r="P31" s="7">
        <f>O31-P27</f>
        <v>47</v>
      </c>
      <c r="Q31" s="7">
        <f>P31-Q27</f>
        <v>-141</v>
      </c>
    </row>
    <row r="32" spans="1:31" s="7" customFormat="1" x14ac:dyDescent="0.2">
      <c r="A32" s="16" t="s">
        <v>69</v>
      </c>
      <c r="B32" s="17" t="s">
        <v>27</v>
      </c>
      <c r="C32" s="17" t="s">
        <v>28</v>
      </c>
      <c r="D32" s="9" t="s">
        <v>55</v>
      </c>
      <c r="E32" s="18">
        <v>43076</v>
      </c>
      <c r="F32" s="18">
        <f t="shared" si="5"/>
        <v>43013</v>
      </c>
      <c r="G32" s="17" t="s">
        <v>38</v>
      </c>
      <c r="H32" s="19">
        <v>144</v>
      </c>
      <c r="I32" s="17" t="s">
        <v>11</v>
      </c>
      <c r="Q32" s="7">
        <f>Q31+H32</f>
        <v>3</v>
      </c>
      <c r="R32" s="7">
        <f>Q32-R27</f>
        <v>-177</v>
      </c>
    </row>
    <row r="33" spans="1:31" s="7" customFormat="1" x14ac:dyDescent="0.2">
      <c r="A33" s="16" t="s">
        <v>69</v>
      </c>
      <c r="B33" s="17" t="s">
        <v>27</v>
      </c>
      <c r="C33" s="17" t="s">
        <v>28</v>
      </c>
      <c r="D33" s="9" t="s">
        <v>55</v>
      </c>
      <c r="E33" s="18">
        <v>43077</v>
      </c>
      <c r="F33" s="18">
        <f t="shared" si="5"/>
        <v>43014</v>
      </c>
      <c r="G33" s="17" t="s">
        <v>37</v>
      </c>
      <c r="H33" s="19">
        <v>480</v>
      </c>
      <c r="I33" s="17" t="s">
        <v>11</v>
      </c>
      <c r="R33" s="7">
        <f>H33+R32</f>
        <v>303</v>
      </c>
      <c r="S33" s="7">
        <f>R33-S27</f>
        <v>28</v>
      </c>
      <c r="T33" s="7">
        <f>S33-T27</f>
        <v>-155</v>
      </c>
    </row>
    <row r="34" spans="1:31" s="7" customFormat="1" ht="16" thickBot="1" x14ac:dyDescent="0.25">
      <c r="A34" s="16"/>
      <c r="B34" s="17"/>
      <c r="C34" s="17"/>
      <c r="D34" s="9"/>
      <c r="E34" s="18"/>
      <c r="F34" s="18"/>
      <c r="G34" s="17"/>
      <c r="H34" s="19"/>
      <c r="I34" s="17"/>
    </row>
    <row r="35" spans="1:31" s="44" customFormat="1" ht="15.75" customHeight="1" thickBot="1" x14ac:dyDescent="0.25">
      <c r="A35" s="40" t="s">
        <v>70</v>
      </c>
      <c r="B35" s="41" t="s">
        <v>16</v>
      </c>
      <c r="C35" s="41" t="s">
        <v>17</v>
      </c>
      <c r="D35" s="42" t="s">
        <v>9</v>
      </c>
      <c r="E35" s="43"/>
      <c r="F35" s="43"/>
      <c r="G35" s="41"/>
      <c r="H35" s="39">
        <f>SUM(N36,P37,S38)</f>
        <v>830</v>
      </c>
      <c r="I35" s="41"/>
      <c r="J35" s="44">
        <f>SUMIFS(Forecast!F$33:F$47,Forecast!$A$33:$A$47,'CARS (adj)'!$B35,Forecast!$B$33:$B$47,'CARS (adj)'!$D35)</f>
        <v>11</v>
      </c>
      <c r="K35" s="44">
        <f>SUMIFS(Forecast!G$33:G$47,Forecast!$A$33:$A$47,'CARS (adj)'!$B35,Forecast!$B$33:$B$47,'CARS (adj)'!$D35)</f>
        <v>31</v>
      </c>
      <c r="L35" s="44">
        <f>SUMIFS(Forecast!H$33:H$47,Forecast!$A$33:$A$47,'CARS (adj)'!$B35,Forecast!$B$33:$B$47,'CARS (adj)'!$D35)</f>
        <v>33</v>
      </c>
      <c r="M35" s="44">
        <f>SUMIFS(Forecast!I$33:I$47,Forecast!$A$33:$A$47,'CARS (adj)'!$B35,Forecast!$B$33:$B$47,'CARS (adj)'!$D35)</f>
        <v>34</v>
      </c>
      <c r="N35" s="44">
        <f>SUMIFS(Forecast!J$33:J$47,Forecast!$A$33:$A$47,'CARS (adj)'!$B35,Forecast!$B$33:$B$47,'CARS (adj)'!$D35)</f>
        <v>31</v>
      </c>
      <c r="O35" s="44">
        <f>SUMIFS(Forecast!K$33:K$47,Forecast!$A$33:$A$47,'CARS (adj)'!$B35,Forecast!$B$33:$B$47,'CARS (adj)'!$D35)</f>
        <v>37</v>
      </c>
      <c r="P35" s="44">
        <f>SUMIFS(Forecast!L$33:L$47,Forecast!$A$33:$A$47,'CARS (adj)'!$B35,Forecast!$B$33:$B$47,'CARS (adj)'!$D35)</f>
        <v>36</v>
      </c>
      <c r="Q35" s="44">
        <f>SUMIFS(Forecast!M$33:M$47,Forecast!$A$33:$A$47,'CARS (adj)'!$B35,Forecast!$B$33:$B$47,'CARS (adj)'!$D35)</f>
        <v>47</v>
      </c>
      <c r="R35" s="44">
        <f>SUMIFS(Forecast!N$33:N$47,Forecast!$A$33:$A$47,'CARS (adj)'!$B35,Forecast!$B$33:$B$47,'CARS (adj)'!$D35)</f>
        <v>59</v>
      </c>
      <c r="S35" s="44">
        <f>SUMIFS(Forecast!O$33:O$47,Forecast!$A$33:$A$47,'CARS (adj)'!$B35,Forecast!$B$33:$B$47,'CARS (adj)'!$D35)</f>
        <v>126</v>
      </c>
      <c r="T35" s="44">
        <f>SUMIFS(Forecast!P$33:P$47,Forecast!$A$33:$A$47,'CARS (adj)'!$B35,Forecast!$B$33:$B$47,'CARS (adj)'!$D35)</f>
        <v>147</v>
      </c>
      <c r="U35" s="44">
        <f>SUMIFS(Forecast!Q$33:Q$47,Forecast!$A$33:$A$47,'CARS (adj)'!$B35,Forecast!$B$33:$B$47,'CARS (adj)'!$D35)</f>
        <v>218</v>
      </c>
      <c r="V35" s="44">
        <f>SUMIFS(Forecast!R$33:R$47,Forecast!$A$33:$A$47,'CARS (adj)'!$B35,Forecast!$B$33:$B$47,'CARS (adj)'!$D35)</f>
        <v>149</v>
      </c>
      <c r="W35" s="44">
        <f>SUMIFS(Forecast!S$33:S$47,Forecast!$A$33:$A$47,'CARS (adj)'!$B35,Forecast!$B$33:$B$47,'CARS (adj)'!$D35)</f>
        <v>79</v>
      </c>
      <c r="X35" s="44">
        <f>SUMIFS(Forecast!T$33:T$47,Forecast!$A$33:$A$47,'CARS (adj)'!$B35,Forecast!$B$33:$B$47,'CARS (adj)'!$D35)</f>
        <v>181</v>
      </c>
      <c r="Y35" s="44">
        <f>SUMIFS(Forecast!U$33:U$47,Forecast!$A$33:$A$47,'CARS (adj)'!$B35,Forecast!$B$33:$B$47,'CARS (adj)'!$D35)</f>
        <v>183</v>
      </c>
      <c r="Z35" s="44">
        <f>SUMIFS(Forecast!V$33:V$47,Forecast!$A$33:$A$47,'CARS (adj)'!$B35,Forecast!$B$33:$B$47,'CARS (adj)'!$D35)</f>
        <v>240</v>
      </c>
      <c r="AA35" s="44">
        <f>SUMIFS(Forecast!W$33:W$47,Forecast!$A$33:$A$47,'CARS (adj)'!$B35,Forecast!$B$33:$B$47,'CARS (adj)'!$D35)</f>
        <v>149</v>
      </c>
      <c r="AB35" s="44">
        <f>SUMIFS(Forecast!X$33:X$47,Forecast!$A$33:$A$47,'CARS (adj)'!$B35,Forecast!$B$33:$B$47,'CARS (adj)'!$D35)</f>
        <v>143</v>
      </c>
      <c r="AC35" s="44">
        <f>SUMIFS(Forecast!Y$33:Y$47,Forecast!$A$33:$A$47,'CARS (adj)'!$B35,Forecast!$B$33:$B$47,'CARS (adj)'!$D35)</f>
        <v>134</v>
      </c>
      <c r="AD35" s="44">
        <f>SUMIFS(Forecast!Z$33:Z$47,Forecast!$A$33:$A$47,'CARS (adj)'!$B35,Forecast!$B$33:$B$47,'CARS (adj)'!$D35)</f>
        <v>111</v>
      </c>
      <c r="AE35" s="44">
        <f>SUMIFS(Forecast!AA$33:AA$47,Forecast!$A$33:$A$47,'CARS (adj)'!$B35,Forecast!$B$33:$B$47,'CARS (adj)'!$D35)</f>
        <v>231</v>
      </c>
    </row>
    <row r="36" spans="1:31" s="10" customFormat="1" x14ac:dyDescent="0.2">
      <c r="A36" s="21" t="s">
        <v>70</v>
      </c>
      <c r="B36" s="22" t="s">
        <v>16</v>
      </c>
      <c r="C36" s="22" t="s">
        <v>17</v>
      </c>
      <c r="D36" s="23" t="s">
        <v>9</v>
      </c>
      <c r="E36" s="24">
        <v>43044</v>
      </c>
      <c r="F36" s="24">
        <f>E36-(9*7)</f>
        <v>42981</v>
      </c>
      <c r="G36" s="22" t="s">
        <v>20</v>
      </c>
      <c r="H36" s="25">
        <v>274</v>
      </c>
      <c r="I36" s="22" t="s">
        <v>11</v>
      </c>
      <c r="J36" s="10">
        <f>H36-J35</f>
        <v>263</v>
      </c>
      <c r="K36" s="10">
        <f>J36-K35</f>
        <v>232</v>
      </c>
      <c r="L36" s="10">
        <f>K36-L35</f>
        <v>199</v>
      </c>
      <c r="M36" s="10">
        <f>L36-M35</f>
        <v>165</v>
      </c>
      <c r="N36" s="14">
        <f>M36-N35</f>
        <v>134</v>
      </c>
    </row>
    <row r="37" spans="1:31" s="10" customFormat="1" x14ac:dyDescent="0.2">
      <c r="A37" s="21" t="s">
        <v>70</v>
      </c>
      <c r="B37" s="22" t="s">
        <v>16</v>
      </c>
      <c r="C37" s="22" t="s">
        <v>17</v>
      </c>
      <c r="D37" s="23" t="s">
        <v>9</v>
      </c>
      <c r="E37" s="24">
        <v>43056</v>
      </c>
      <c r="F37" s="24">
        <f>E37-(9*7)</f>
        <v>42993</v>
      </c>
      <c r="G37" s="22" t="s">
        <v>21</v>
      </c>
      <c r="H37" s="25">
        <v>493</v>
      </c>
      <c r="I37" s="22" t="s">
        <v>11</v>
      </c>
      <c r="O37" s="10">
        <f>H37-O35</f>
        <v>456</v>
      </c>
      <c r="P37" s="14">
        <f>O37-P35*0.5</f>
        <v>438</v>
      </c>
    </row>
    <row r="38" spans="1:31" s="10" customFormat="1" x14ac:dyDescent="0.2">
      <c r="A38" s="21" t="s">
        <v>70</v>
      </c>
      <c r="B38" s="22" t="s">
        <v>16</v>
      </c>
      <c r="C38" s="22" t="s">
        <v>17</v>
      </c>
      <c r="D38" s="23" t="s">
        <v>9</v>
      </c>
      <c r="E38" s="24">
        <v>43080</v>
      </c>
      <c r="F38" s="24">
        <f>E38-(9*7)</f>
        <v>43017</v>
      </c>
      <c r="G38" s="22" t="s">
        <v>18</v>
      </c>
      <c r="H38" s="25">
        <v>508</v>
      </c>
      <c r="I38" s="22" t="s">
        <v>11</v>
      </c>
      <c r="P38" s="10">
        <f>H38-P35*0.5</f>
        <v>490</v>
      </c>
      <c r="Q38" s="10">
        <f>P38-Q35</f>
        <v>443</v>
      </c>
      <c r="R38" s="10">
        <f>Q38-R35</f>
        <v>384</v>
      </c>
      <c r="S38" s="14">
        <f>R38-S35</f>
        <v>258</v>
      </c>
    </row>
    <row r="39" spans="1:31" s="10" customFormat="1" x14ac:dyDescent="0.2">
      <c r="A39" s="21" t="s">
        <v>70</v>
      </c>
      <c r="B39" s="22" t="s">
        <v>16</v>
      </c>
      <c r="C39" s="22" t="s">
        <v>17</v>
      </c>
      <c r="D39" s="23" t="s">
        <v>9</v>
      </c>
      <c r="E39" s="24">
        <v>43091</v>
      </c>
      <c r="F39" s="24">
        <f>E39-(9*7)</f>
        <v>43028</v>
      </c>
      <c r="G39" s="22" t="s">
        <v>19</v>
      </c>
      <c r="H39" s="25">
        <v>714</v>
      </c>
      <c r="I39" s="22" t="s">
        <v>11</v>
      </c>
      <c r="T39" s="10">
        <f>H39-T35</f>
        <v>567</v>
      </c>
      <c r="U39" s="10">
        <f>T39-U35</f>
        <v>349</v>
      </c>
      <c r="V39" s="10">
        <f>U39-V35</f>
        <v>200</v>
      </c>
      <c r="W39" s="10">
        <f>V39-W35</f>
        <v>121</v>
      </c>
      <c r="X39" s="10">
        <f>W39-X35</f>
        <v>-60</v>
      </c>
    </row>
    <row r="40" spans="1:31" s="10" customFormat="1" ht="16" thickBot="1" x14ac:dyDescent="0.25">
      <c r="A40" s="21"/>
      <c r="B40" s="22"/>
      <c r="C40" s="22"/>
      <c r="D40" s="23"/>
      <c r="E40" s="24"/>
      <c r="F40" s="24"/>
      <c r="G40" s="22"/>
      <c r="H40" s="25"/>
      <c r="I40" s="22"/>
    </row>
    <row r="41" spans="1:31" s="44" customFormat="1" ht="16" thickBot="1" x14ac:dyDescent="0.25">
      <c r="A41" s="40" t="s">
        <v>70</v>
      </c>
      <c r="B41" s="41" t="s">
        <v>31</v>
      </c>
      <c r="C41" s="41" t="s">
        <v>32</v>
      </c>
      <c r="D41" s="42" t="s">
        <v>29</v>
      </c>
      <c r="E41" s="43"/>
      <c r="F41" s="43"/>
      <c r="G41" s="41"/>
      <c r="H41" s="39">
        <f>M42</f>
        <v>929</v>
      </c>
      <c r="I41" s="41"/>
      <c r="J41" s="44">
        <f>SUMIFS(Forecast!F$33:F$47,Forecast!$A$33:$A$47,'CARS (adj)'!$B41,Forecast!$B$33:$B$47,'CARS (adj)'!$D41)</f>
        <v>31</v>
      </c>
      <c r="K41" s="44">
        <f>SUMIFS(Forecast!G$33:G$47,Forecast!$A$33:$A$47,'CARS (adj)'!$B41,Forecast!$B$33:$B$47,'CARS (adj)'!$D41)</f>
        <v>36</v>
      </c>
      <c r="L41" s="44">
        <f>SUMIFS(Forecast!H$33:H$47,Forecast!$A$33:$A$47,'CARS (adj)'!$B41,Forecast!$B$33:$B$47,'CARS (adj)'!$D41)</f>
        <v>38</v>
      </c>
      <c r="M41" s="44">
        <f>SUMIFS(Forecast!I$33:I$47,Forecast!$A$33:$A$47,'CARS (adj)'!$B41,Forecast!$B$33:$B$47,'CARS (adj)'!$D41)</f>
        <v>35</v>
      </c>
      <c r="N41" s="44">
        <f>SUMIFS(Forecast!J$33:J$47,Forecast!$A$33:$A$47,'CARS (adj)'!$B41,Forecast!$B$33:$B$47,'CARS (adj)'!$D41)</f>
        <v>29</v>
      </c>
      <c r="O41" s="44">
        <f>SUMIFS(Forecast!K$33:K$47,Forecast!$A$33:$A$47,'CARS (adj)'!$B41,Forecast!$B$33:$B$47,'CARS (adj)'!$D41)</f>
        <v>42</v>
      </c>
      <c r="P41" s="44">
        <f>SUMIFS(Forecast!L$33:L$47,Forecast!$A$33:$A$47,'CARS (adj)'!$B41,Forecast!$B$33:$B$47,'CARS (adj)'!$D41)</f>
        <v>44</v>
      </c>
      <c r="Q41" s="44">
        <f>SUMIFS(Forecast!M$33:M$47,Forecast!$A$33:$A$47,'CARS (adj)'!$B41,Forecast!$B$33:$B$47,'CARS (adj)'!$D41)</f>
        <v>41</v>
      </c>
      <c r="R41" s="44">
        <f>SUMIFS(Forecast!N$33:N$47,Forecast!$A$33:$A$47,'CARS (adj)'!$B41,Forecast!$B$33:$B$47,'CARS (adj)'!$D41)</f>
        <v>52</v>
      </c>
      <c r="S41" s="44">
        <f>SUMIFS(Forecast!O$33:O$47,Forecast!$A$33:$A$47,'CARS (adj)'!$B41,Forecast!$B$33:$B$47,'CARS (adj)'!$D41)</f>
        <v>180</v>
      </c>
      <c r="T41" s="44">
        <f>SUMIFS(Forecast!P$33:P$47,Forecast!$A$33:$A$47,'CARS (adj)'!$B41,Forecast!$B$33:$B$47,'CARS (adj)'!$D41)</f>
        <v>141</v>
      </c>
      <c r="U41" s="44">
        <f>SUMIFS(Forecast!Q$33:Q$47,Forecast!$A$33:$A$47,'CARS (adj)'!$B41,Forecast!$B$33:$B$47,'CARS (adj)'!$D41)</f>
        <v>65</v>
      </c>
      <c r="V41" s="44">
        <f>SUMIFS(Forecast!R$33:R$47,Forecast!$A$33:$A$47,'CARS (adj)'!$B41,Forecast!$B$33:$B$47,'CARS (adj)'!$D41)</f>
        <v>148</v>
      </c>
      <c r="W41" s="44">
        <f>SUMIFS(Forecast!S$33:S$47,Forecast!$A$33:$A$47,'CARS (adj)'!$B41,Forecast!$B$33:$B$47,'CARS (adj)'!$D41)</f>
        <v>149</v>
      </c>
      <c r="X41" s="44">
        <f>SUMIFS(Forecast!T$33:T$47,Forecast!$A$33:$A$47,'CARS (adj)'!$B41,Forecast!$B$33:$B$47,'CARS (adj)'!$D41)</f>
        <v>193</v>
      </c>
      <c r="Y41" s="44">
        <f>SUMIFS(Forecast!U$33:U$47,Forecast!$A$33:$A$47,'CARS (adj)'!$B41,Forecast!$B$33:$B$47,'CARS (adj)'!$D41)</f>
        <v>122</v>
      </c>
      <c r="Z41" s="44">
        <f>SUMIFS(Forecast!V$33:V$47,Forecast!$A$33:$A$47,'CARS (adj)'!$B41,Forecast!$B$33:$B$47,'CARS (adj)'!$D41)</f>
        <v>117</v>
      </c>
      <c r="AA41" s="44">
        <f>SUMIFS(Forecast!W$33:W$47,Forecast!$A$33:$A$47,'CARS (adj)'!$B41,Forecast!$B$33:$B$47,'CARS (adj)'!$D41)</f>
        <v>110</v>
      </c>
      <c r="AB41" s="44">
        <f>SUMIFS(Forecast!X$33:X$47,Forecast!$A$33:$A$47,'CARS (adj)'!$B41,Forecast!$B$33:$B$47,'CARS (adj)'!$D41)</f>
        <v>94</v>
      </c>
      <c r="AC41" s="44">
        <f>SUMIFS(Forecast!Y$33:Y$47,Forecast!$A$33:$A$47,'CARS (adj)'!$B41,Forecast!$B$33:$B$47,'CARS (adj)'!$D41)</f>
        <v>85</v>
      </c>
      <c r="AD41" s="44">
        <f>SUMIFS(Forecast!Z$33:Z$47,Forecast!$A$33:$A$47,'CARS (adj)'!$B41,Forecast!$B$33:$B$47,'CARS (adj)'!$D41)</f>
        <v>117</v>
      </c>
      <c r="AE41" s="44">
        <f>SUMIFS(Forecast!AA$33:AA$47,Forecast!$A$33:$A$47,'CARS (adj)'!$B41,Forecast!$B$33:$B$47,'CARS (adj)'!$D41)</f>
        <v>112</v>
      </c>
    </row>
    <row r="42" spans="1:31" s="10" customFormat="1" x14ac:dyDescent="0.2">
      <c r="A42" s="21" t="s">
        <v>70</v>
      </c>
      <c r="B42" s="22" t="s">
        <v>31</v>
      </c>
      <c r="C42" s="22" t="s">
        <v>32</v>
      </c>
      <c r="D42" s="23" t="s">
        <v>29</v>
      </c>
      <c r="E42" s="24">
        <v>43037</v>
      </c>
      <c r="F42" s="24">
        <f>E42-(9*7)</f>
        <v>42974</v>
      </c>
      <c r="G42" s="22" t="s">
        <v>30</v>
      </c>
      <c r="H42" s="26">
        <v>1069</v>
      </c>
      <c r="I42" s="22" t="s">
        <v>11</v>
      </c>
      <c r="J42" s="15">
        <f>H42-J41</f>
        <v>1038</v>
      </c>
      <c r="K42" s="15">
        <f>J42-K41</f>
        <v>1002</v>
      </c>
      <c r="L42" s="15">
        <f t="shared" ref="L42:M42" si="6">K42-L41</f>
        <v>964</v>
      </c>
      <c r="M42" s="13">
        <f t="shared" si="6"/>
        <v>929</v>
      </c>
      <c r="N42" s="15"/>
      <c r="O42" s="15"/>
    </row>
    <row r="43" spans="1:31" s="10" customFormat="1" x14ac:dyDescent="0.2">
      <c r="A43" s="21" t="s">
        <v>70</v>
      </c>
      <c r="B43" s="22" t="s">
        <v>31</v>
      </c>
      <c r="C43" s="22" t="s">
        <v>32</v>
      </c>
      <c r="D43" s="23" t="s">
        <v>29</v>
      </c>
      <c r="E43" s="24">
        <v>43080</v>
      </c>
      <c r="F43" s="24">
        <f>E43-(9*7)</f>
        <v>43017</v>
      </c>
      <c r="G43" s="22" t="s">
        <v>30</v>
      </c>
      <c r="H43" s="25">
        <v>298</v>
      </c>
      <c r="I43" s="22" t="s">
        <v>11</v>
      </c>
      <c r="N43" s="10">
        <f>H43-N41</f>
        <v>269</v>
      </c>
      <c r="O43" s="10">
        <f>N43-O41</f>
        <v>227</v>
      </c>
      <c r="P43" s="10">
        <f t="shared" ref="P43:S43" si="7">O43-P41</f>
        <v>183</v>
      </c>
      <c r="Q43" s="10">
        <f t="shared" si="7"/>
        <v>142</v>
      </c>
      <c r="R43" s="10">
        <f t="shared" si="7"/>
        <v>90</v>
      </c>
      <c r="S43" s="10">
        <f t="shared" si="7"/>
        <v>-90</v>
      </c>
    </row>
    <row r="44" spans="1:31" s="10" customFormat="1" x14ac:dyDescent="0.2">
      <c r="A44" s="21" t="s">
        <v>70</v>
      </c>
      <c r="B44" s="22" t="s">
        <v>31</v>
      </c>
      <c r="C44" s="22" t="s">
        <v>32</v>
      </c>
      <c r="D44" s="23" t="s">
        <v>29</v>
      </c>
      <c r="E44" s="24">
        <v>43100</v>
      </c>
      <c r="F44" s="24">
        <f>E44-(9*7)</f>
        <v>43037</v>
      </c>
      <c r="G44" s="22" t="s">
        <v>30</v>
      </c>
      <c r="H44" s="25">
        <v>160</v>
      </c>
      <c r="I44" s="22" t="s">
        <v>11</v>
      </c>
      <c r="S44" s="10">
        <f>H44+S43</f>
        <v>70</v>
      </c>
      <c r="T44" s="10">
        <f>S44-T41</f>
        <v>-71</v>
      </c>
      <c r="U44" s="10">
        <f>T44-U41</f>
        <v>-136</v>
      </c>
    </row>
    <row r="45" spans="1:31" s="10" customFormat="1" ht="16" thickBot="1" x14ac:dyDescent="0.25">
      <c r="A45" s="21"/>
      <c r="B45" s="22"/>
      <c r="C45" s="22"/>
      <c r="D45" s="23"/>
      <c r="E45" s="24"/>
      <c r="F45" s="24"/>
      <c r="G45" s="22"/>
      <c r="H45" s="26"/>
      <c r="I45" s="22"/>
    </row>
    <row r="46" spans="1:31" s="44" customFormat="1" ht="16" thickBot="1" x14ac:dyDescent="0.25">
      <c r="A46" s="40" t="s">
        <v>70</v>
      </c>
      <c r="B46" s="41" t="s">
        <v>31</v>
      </c>
      <c r="C46" s="41" t="s">
        <v>32</v>
      </c>
      <c r="D46" s="42" t="s">
        <v>35</v>
      </c>
      <c r="E46" s="43"/>
      <c r="F46" s="43"/>
      <c r="G46" s="41"/>
      <c r="H46" s="39">
        <f>SUM(L48,M49,S50)</f>
        <v>1301</v>
      </c>
      <c r="I46" s="41"/>
      <c r="J46" s="44">
        <f>SUMIFS(Forecast!F$33:F$47,Forecast!$A$33:$A$47,'CARS (adj)'!$B46,Forecast!$B$33:$B$47,'CARS (adj)'!$D46)</f>
        <v>3</v>
      </c>
      <c r="K46" s="44">
        <f>SUMIFS(Forecast!G$33:G$47,Forecast!$A$33:$A$47,'CARS (adj)'!$B46,Forecast!$B$33:$B$47,'CARS (adj)'!$D46)</f>
        <v>10</v>
      </c>
      <c r="L46" s="44">
        <f>SUMIFS(Forecast!H$33:H$47,Forecast!$A$33:$A$47,'CARS (adj)'!$B46,Forecast!$B$33:$B$47,'CARS (adj)'!$D46)</f>
        <v>16</v>
      </c>
      <c r="M46" s="44">
        <f>SUMIFS(Forecast!I$33:I$47,Forecast!$A$33:$A$47,'CARS (adj)'!$B46,Forecast!$B$33:$B$47,'CARS (adj)'!$D46)</f>
        <v>23</v>
      </c>
      <c r="N46" s="44">
        <f>SUMIFS(Forecast!J$33:J$47,Forecast!$A$33:$A$47,'CARS (adj)'!$B46,Forecast!$B$33:$B$47,'CARS (adj)'!$D46)</f>
        <v>9</v>
      </c>
      <c r="O46" s="44">
        <f>SUMIFS(Forecast!K$33:K$47,Forecast!$A$33:$A$47,'CARS (adj)'!$B46,Forecast!$B$33:$B$47,'CARS (adj)'!$D46)</f>
        <v>15</v>
      </c>
      <c r="P46" s="44">
        <f>SUMIFS(Forecast!L$33:L$47,Forecast!$A$33:$A$47,'CARS (adj)'!$B46,Forecast!$B$33:$B$47,'CARS (adj)'!$D46)</f>
        <v>10</v>
      </c>
      <c r="Q46" s="44">
        <f>SUMIFS(Forecast!M$33:M$47,Forecast!$A$33:$A$47,'CARS (adj)'!$B46,Forecast!$B$33:$B$47,'CARS (adj)'!$D46)</f>
        <v>15</v>
      </c>
      <c r="R46" s="44">
        <f>SUMIFS(Forecast!N$33:N$47,Forecast!$A$33:$A$47,'CARS (adj)'!$B46,Forecast!$B$33:$B$47,'CARS (adj)'!$D46)</f>
        <v>21</v>
      </c>
      <c r="S46" s="44">
        <f>SUMIFS(Forecast!O$33:O$47,Forecast!$A$33:$A$47,'CARS (adj)'!$B46,Forecast!$B$33:$B$47,'CARS (adj)'!$D46)</f>
        <v>228</v>
      </c>
      <c r="T46" s="44">
        <f>SUMIFS(Forecast!P$33:P$47,Forecast!$A$33:$A$47,'CARS (adj)'!$B46,Forecast!$B$33:$B$47,'CARS (adj)'!$D46)</f>
        <v>178</v>
      </c>
      <c r="U46" s="44">
        <f>SUMIFS(Forecast!Q$33:Q$47,Forecast!$A$33:$A$47,'CARS (adj)'!$B46,Forecast!$B$33:$B$47,'CARS (adj)'!$D46)</f>
        <v>82</v>
      </c>
      <c r="V46" s="44">
        <f>SUMIFS(Forecast!R$33:R$47,Forecast!$A$33:$A$47,'CARS (adj)'!$B46,Forecast!$B$33:$B$47,'CARS (adj)'!$D46)</f>
        <v>188</v>
      </c>
      <c r="W46" s="44">
        <f>SUMIFS(Forecast!S$33:S$47,Forecast!$A$33:$A$47,'CARS (adj)'!$B46,Forecast!$B$33:$B$47,'CARS (adj)'!$D46)</f>
        <v>189</v>
      </c>
      <c r="X46" s="44">
        <f>SUMIFS(Forecast!T$33:T$47,Forecast!$A$33:$A$47,'CARS (adj)'!$B46,Forecast!$B$33:$B$47,'CARS (adj)'!$D46)</f>
        <v>244</v>
      </c>
      <c r="Y46" s="44">
        <f>SUMIFS(Forecast!U$33:U$47,Forecast!$A$33:$A$47,'CARS (adj)'!$B46,Forecast!$B$33:$B$47,'CARS (adj)'!$D46)</f>
        <v>154</v>
      </c>
      <c r="Z46" s="44">
        <f>SUMIFS(Forecast!V$33:V$47,Forecast!$A$33:$A$47,'CARS (adj)'!$B46,Forecast!$B$33:$B$47,'CARS (adj)'!$D46)</f>
        <v>148</v>
      </c>
      <c r="AA46" s="44">
        <f>SUMIFS(Forecast!W$33:W$47,Forecast!$A$33:$A$47,'CARS (adj)'!$B46,Forecast!$B$33:$B$47,'CARS (adj)'!$D46)</f>
        <v>139</v>
      </c>
      <c r="AB46" s="44">
        <f>SUMIFS(Forecast!X$33:X$47,Forecast!$A$33:$A$47,'CARS (adj)'!$B46,Forecast!$B$33:$B$47,'CARS (adj)'!$D46)</f>
        <v>119</v>
      </c>
      <c r="AC46" s="44">
        <f>SUMIFS(Forecast!Y$33:Y$47,Forecast!$A$33:$A$47,'CARS (adj)'!$B46,Forecast!$B$33:$B$47,'CARS (adj)'!$D46)</f>
        <v>108</v>
      </c>
      <c r="AD46" s="44">
        <f>SUMIFS(Forecast!Z$33:Z$47,Forecast!$A$33:$A$47,'CARS (adj)'!$B46,Forecast!$B$33:$B$47,'CARS (adj)'!$D46)</f>
        <v>148</v>
      </c>
      <c r="AE46" s="44">
        <f>SUMIFS(Forecast!AA$33:AA$47,Forecast!$A$33:$A$47,'CARS (adj)'!$B46,Forecast!$B$33:$B$47,'CARS (adj)'!$D46)</f>
        <v>142</v>
      </c>
    </row>
    <row r="47" spans="1:31" s="10" customFormat="1" x14ac:dyDescent="0.2">
      <c r="A47" s="21" t="s">
        <v>70</v>
      </c>
      <c r="B47" s="22" t="s">
        <v>31</v>
      </c>
      <c r="C47" s="22" t="s">
        <v>32</v>
      </c>
      <c r="D47" s="23" t="s">
        <v>35</v>
      </c>
      <c r="E47" s="24">
        <v>43028</v>
      </c>
      <c r="F47" s="24">
        <f>E47-(9*7)</f>
        <v>42965</v>
      </c>
      <c r="G47" s="22" t="s">
        <v>49</v>
      </c>
      <c r="H47" s="25">
        <v>22</v>
      </c>
      <c r="I47" s="22" t="s">
        <v>11</v>
      </c>
      <c r="J47" s="10">
        <f>H47-J46</f>
        <v>19</v>
      </c>
      <c r="K47" s="10">
        <f>J47-K46</f>
        <v>9</v>
      </c>
      <c r="L47" s="10">
        <f>K47-L46</f>
        <v>-7</v>
      </c>
    </row>
    <row r="48" spans="1:31" s="10" customFormat="1" x14ac:dyDescent="0.2">
      <c r="A48" s="21" t="s">
        <v>70</v>
      </c>
      <c r="B48" s="22" t="s">
        <v>31</v>
      </c>
      <c r="C48" s="22" t="s">
        <v>32</v>
      </c>
      <c r="D48" s="23" t="s">
        <v>35</v>
      </c>
      <c r="E48" s="24">
        <v>43029</v>
      </c>
      <c r="F48" s="24">
        <f>E48-(9*7)</f>
        <v>42966</v>
      </c>
      <c r="G48" s="22" t="s">
        <v>48</v>
      </c>
      <c r="H48" s="25">
        <v>329</v>
      </c>
      <c r="I48" s="22" t="s">
        <v>11</v>
      </c>
      <c r="L48" s="14">
        <f>L47+H48</f>
        <v>322</v>
      </c>
    </row>
    <row r="49" spans="1:31" s="10" customFormat="1" x14ac:dyDescent="0.2">
      <c r="A49" s="21" t="s">
        <v>70</v>
      </c>
      <c r="B49" s="22" t="s">
        <v>31</v>
      </c>
      <c r="C49" s="22" t="s">
        <v>32</v>
      </c>
      <c r="D49" s="23" t="s">
        <v>35</v>
      </c>
      <c r="E49" s="24">
        <v>43037</v>
      </c>
      <c r="F49" s="24">
        <f>E49-(9*7)</f>
        <v>42974</v>
      </c>
      <c r="G49" s="22" t="s">
        <v>47</v>
      </c>
      <c r="H49" s="25">
        <v>500</v>
      </c>
      <c r="I49" s="22" t="s">
        <v>11</v>
      </c>
      <c r="M49" s="14">
        <f>H49-M46</f>
        <v>477</v>
      </c>
    </row>
    <row r="50" spans="1:31" s="10" customFormat="1" x14ac:dyDescent="0.2">
      <c r="A50" s="21" t="s">
        <v>70</v>
      </c>
      <c r="B50" s="22" t="s">
        <v>31</v>
      </c>
      <c r="C50" s="22" t="s">
        <v>32</v>
      </c>
      <c r="D50" s="23" t="s">
        <v>35</v>
      </c>
      <c r="E50" s="24">
        <v>43078</v>
      </c>
      <c r="F50" s="24">
        <f>E50-(9*7)</f>
        <v>43015</v>
      </c>
      <c r="G50" s="22" t="s">
        <v>46</v>
      </c>
      <c r="H50" s="54">
        <f>800</f>
        <v>800</v>
      </c>
      <c r="I50" s="22" t="s">
        <v>11</v>
      </c>
      <c r="N50" s="10">
        <f>H50-N46</f>
        <v>791</v>
      </c>
      <c r="O50" s="10">
        <f>N50-O46</f>
        <v>776</v>
      </c>
      <c r="P50" s="10">
        <f>O50-P46</f>
        <v>766</v>
      </c>
      <c r="Q50" s="10">
        <f>P50-Q46</f>
        <v>751</v>
      </c>
      <c r="R50" s="10">
        <f>Q50-R46</f>
        <v>730</v>
      </c>
      <c r="S50" s="14">
        <f>R50-S46</f>
        <v>502</v>
      </c>
    </row>
    <row r="51" spans="1:31" s="10" customFormat="1" x14ac:dyDescent="0.2">
      <c r="A51" s="21" t="s">
        <v>70</v>
      </c>
      <c r="B51" s="22" t="s">
        <v>31</v>
      </c>
      <c r="C51" s="22" t="s">
        <v>32</v>
      </c>
      <c r="D51" s="23" t="s">
        <v>35</v>
      </c>
      <c r="E51" s="24">
        <v>43097</v>
      </c>
      <c r="F51" s="24">
        <f>E51-(9*7)</f>
        <v>43034</v>
      </c>
      <c r="G51" s="22" t="s">
        <v>45</v>
      </c>
      <c r="H51" s="25">
        <v>206</v>
      </c>
      <c r="I51" s="22" t="s">
        <v>11</v>
      </c>
      <c r="T51" s="10">
        <f>H51-T46</f>
        <v>28</v>
      </c>
      <c r="U51" s="10">
        <f>T51-U46</f>
        <v>-54</v>
      </c>
    </row>
    <row r="52" spans="1:31" s="10" customFormat="1" ht="16" thickBot="1" x14ac:dyDescent="0.25">
      <c r="A52" s="21"/>
      <c r="B52" s="22"/>
      <c r="C52" s="22"/>
      <c r="D52" s="23"/>
      <c r="E52" s="24"/>
      <c r="F52" s="24"/>
      <c r="G52" s="22"/>
      <c r="H52" s="25"/>
      <c r="I52" s="22"/>
    </row>
    <row r="53" spans="1:31" s="44" customFormat="1" ht="16" thickBot="1" x14ac:dyDescent="0.25">
      <c r="A53" s="40" t="s">
        <v>70</v>
      </c>
      <c r="B53" s="41" t="s">
        <v>31</v>
      </c>
      <c r="C53" s="41" t="s">
        <v>32</v>
      </c>
      <c r="D53" s="42" t="s">
        <v>55</v>
      </c>
      <c r="E53" s="43"/>
      <c r="F53" s="43"/>
      <c r="G53" s="41"/>
      <c r="H53" s="37">
        <f>SUM(K56:K57,M58:M59)</f>
        <v>1439</v>
      </c>
      <c r="I53" s="41"/>
      <c r="J53" s="44">
        <f>SUMIFS(Forecast!F$33:F$47,Forecast!$A$33:$A$47,'CARS (adj)'!$B53,Forecast!$B$33:$B$47,'CARS (adj)'!$D53)</f>
        <v>28</v>
      </c>
      <c r="K53" s="44">
        <f>SUMIFS(Forecast!G$33:G$47,Forecast!$A$33:$A$47,'CARS (adj)'!$B53,Forecast!$B$33:$B$47,'CARS (adj)'!$D53)</f>
        <v>31</v>
      </c>
      <c r="L53" s="44">
        <f>SUMIFS(Forecast!H$33:H$47,Forecast!$A$33:$A$47,'CARS (adj)'!$B53,Forecast!$B$33:$B$47,'CARS (adj)'!$D53)</f>
        <v>31</v>
      </c>
      <c r="M53" s="44">
        <f>SUMIFS(Forecast!I$33:I$47,Forecast!$A$33:$A$47,'CARS (adj)'!$B53,Forecast!$B$33:$B$47,'CARS (adj)'!$D53)</f>
        <v>36</v>
      </c>
      <c r="N53" s="44">
        <f>SUMIFS(Forecast!J$33:J$47,Forecast!$A$33:$A$47,'CARS (adj)'!$B53,Forecast!$B$33:$B$47,'CARS (adj)'!$D53)</f>
        <v>34</v>
      </c>
      <c r="O53" s="44">
        <f>SUMIFS(Forecast!K$33:K$47,Forecast!$A$33:$A$47,'CARS (adj)'!$B53,Forecast!$B$33:$B$47,'CARS (adj)'!$D53)</f>
        <v>36</v>
      </c>
      <c r="P53" s="44">
        <f>SUMIFS(Forecast!L$33:L$47,Forecast!$A$33:$A$47,'CARS (adj)'!$B53,Forecast!$B$33:$B$47,'CARS (adj)'!$D53)</f>
        <v>40</v>
      </c>
      <c r="Q53" s="44">
        <f>SUMIFS(Forecast!M$33:M$47,Forecast!$A$33:$A$47,'CARS (adj)'!$B53,Forecast!$B$33:$B$47,'CARS (adj)'!$D53)</f>
        <v>43</v>
      </c>
      <c r="R53" s="44">
        <f>SUMIFS(Forecast!N$33:N$47,Forecast!$A$33:$A$47,'CARS (adj)'!$B53,Forecast!$B$33:$B$47,'CARS (adj)'!$D53)</f>
        <v>46</v>
      </c>
      <c r="S53" s="44">
        <f>SUMIFS(Forecast!O$33:O$47,Forecast!$A$33:$A$47,'CARS (adj)'!$B53,Forecast!$B$33:$B$47,'CARS (adj)'!$D53)</f>
        <v>241</v>
      </c>
      <c r="T53" s="44">
        <f>SUMIFS(Forecast!P$33:P$47,Forecast!$A$33:$A$47,'CARS (adj)'!$B53,Forecast!$B$33:$B$47,'CARS (adj)'!$D53)</f>
        <v>189</v>
      </c>
      <c r="U53" s="44">
        <f>SUMIFS(Forecast!Q$33:Q$47,Forecast!$A$33:$A$47,'CARS (adj)'!$B53,Forecast!$B$33:$B$47,'CARS (adj)'!$D53)</f>
        <v>87</v>
      </c>
      <c r="V53" s="44">
        <f>SUMIFS(Forecast!R$33:R$47,Forecast!$A$33:$A$47,'CARS (adj)'!$B53,Forecast!$B$33:$B$47,'CARS (adj)'!$D53)</f>
        <v>199</v>
      </c>
      <c r="W53" s="44">
        <f>SUMIFS(Forecast!S$33:S$47,Forecast!$A$33:$A$47,'CARS (adj)'!$B53,Forecast!$B$33:$B$47,'CARS (adj)'!$D53)</f>
        <v>200</v>
      </c>
      <c r="X53" s="44">
        <f>SUMIFS(Forecast!T$33:T$47,Forecast!$A$33:$A$47,'CARS (adj)'!$B53,Forecast!$B$33:$B$47,'CARS (adj)'!$D53)</f>
        <v>258</v>
      </c>
      <c r="Y53" s="44">
        <f>SUMIFS(Forecast!U$33:U$47,Forecast!$A$33:$A$47,'CARS (adj)'!$B53,Forecast!$B$33:$B$47,'CARS (adj)'!$D53)</f>
        <v>163</v>
      </c>
      <c r="Z53" s="44">
        <f>SUMIFS(Forecast!V$33:V$47,Forecast!$A$33:$A$47,'CARS (adj)'!$B53,Forecast!$B$33:$B$47,'CARS (adj)'!$D53)</f>
        <v>157</v>
      </c>
      <c r="AA53" s="44">
        <f>SUMIFS(Forecast!W$33:W$47,Forecast!$A$33:$A$47,'CARS (adj)'!$B53,Forecast!$B$33:$B$47,'CARS (adj)'!$D53)</f>
        <v>147</v>
      </c>
      <c r="AB53" s="44">
        <f>SUMIFS(Forecast!X$33:X$47,Forecast!$A$33:$A$47,'CARS (adj)'!$B53,Forecast!$B$33:$B$47,'CARS (adj)'!$D53)</f>
        <v>126</v>
      </c>
      <c r="AC53" s="44">
        <f>SUMIFS(Forecast!Y$33:Y$47,Forecast!$A$33:$A$47,'CARS (adj)'!$B53,Forecast!$B$33:$B$47,'CARS (adj)'!$D53)</f>
        <v>114</v>
      </c>
      <c r="AD53" s="44">
        <f>SUMIFS(Forecast!Z$33:Z$47,Forecast!$A$33:$A$47,'CARS (adj)'!$B53,Forecast!$B$33:$B$47,'CARS (adj)'!$D53)</f>
        <v>157</v>
      </c>
      <c r="AE53" s="44">
        <f>SUMIFS(Forecast!AA$33:AA$47,Forecast!$A$33:$A$47,'CARS (adj)'!$B53,Forecast!$B$33:$B$47,'CARS (adj)'!$D53)</f>
        <v>151</v>
      </c>
    </row>
    <row r="54" spans="1:31" s="10" customFormat="1" x14ac:dyDescent="0.2">
      <c r="A54" s="21" t="s">
        <v>70</v>
      </c>
      <c r="B54" s="22" t="s">
        <v>31</v>
      </c>
      <c r="C54" s="22" t="s">
        <v>32</v>
      </c>
      <c r="D54" s="23" t="s">
        <v>55</v>
      </c>
      <c r="E54" s="24">
        <v>43015</v>
      </c>
      <c r="F54" s="24">
        <f t="shared" ref="F54:F61" si="8">E54-(9*7)</f>
        <v>42952</v>
      </c>
      <c r="G54" s="22" t="s">
        <v>60</v>
      </c>
      <c r="H54" s="25">
        <v>12</v>
      </c>
      <c r="I54" s="22" t="s">
        <v>11</v>
      </c>
      <c r="J54" s="10">
        <f>H54-J53</f>
        <v>-16</v>
      </c>
    </row>
    <row r="55" spans="1:31" s="10" customFormat="1" x14ac:dyDescent="0.2">
      <c r="A55" s="21" t="s">
        <v>70</v>
      </c>
      <c r="B55" s="22" t="s">
        <v>31</v>
      </c>
      <c r="C55" s="22" t="s">
        <v>32</v>
      </c>
      <c r="D55" s="23" t="s">
        <v>55</v>
      </c>
      <c r="E55" s="24">
        <v>43016</v>
      </c>
      <c r="F55" s="24">
        <f t="shared" si="8"/>
        <v>42953</v>
      </c>
      <c r="G55" s="22" t="s">
        <v>59</v>
      </c>
      <c r="H55" s="25">
        <v>7</v>
      </c>
      <c r="I55" s="22" t="s">
        <v>11</v>
      </c>
      <c r="J55" s="10">
        <f>J54+H55</f>
        <v>-9</v>
      </c>
    </row>
    <row r="56" spans="1:31" s="10" customFormat="1" x14ac:dyDescent="0.2">
      <c r="A56" s="21" t="s">
        <v>70</v>
      </c>
      <c r="B56" s="22" t="s">
        <v>31</v>
      </c>
      <c r="C56" s="22" t="s">
        <v>32</v>
      </c>
      <c r="D56" s="23" t="s">
        <v>55</v>
      </c>
      <c r="E56" s="24">
        <v>43028</v>
      </c>
      <c r="F56" s="24">
        <f t="shared" si="8"/>
        <v>42965</v>
      </c>
      <c r="G56" s="22" t="s">
        <v>49</v>
      </c>
      <c r="H56" s="25">
        <v>421</v>
      </c>
      <c r="I56" s="22" t="s">
        <v>11</v>
      </c>
      <c r="J56" s="10">
        <f>J55+H56</f>
        <v>412</v>
      </c>
      <c r="K56" s="14">
        <f>J56-K53</f>
        <v>381</v>
      </c>
    </row>
    <row r="57" spans="1:31" s="10" customFormat="1" x14ac:dyDescent="0.2">
      <c r="A57" s="21" t="s">
        <v>70</v>
      </c>
      <c r="B57" s="22" t="s">
        <v>31</v>
      </c>
      <c r="C57" s="22" t="s">
        <v>32</v>
      </c>
      <c r="D57" s="23" t="s">
        <v>55</v>
      </c>
      <c r="E57" s="24">
        <v>43029</v>
      </c>
      <c r="F57" s="24">
        <f t="shared" si="8"/>
        <v>42966</v>
      </c>
      <c r="G57" s="22" t="s">
        <v>48</v>
      </c>
      <c r="H57" s="25">
        <v>390</v>
      </c>
      <c r="I57" s="22" t="s">
        <v>11</v>
      </c>
      <c r="K57" s="14">
        <f>H57</f>
        <v>390</v>
      </c>
    </row>
    <row r="58" spans="1:31" s="10" customFormat="1" x14ac:dyDescent="0.2">
      <c r="A58" s="21" t="s">
        <v>70</v>
      </c>
      <c r="B58" s="22" t="s">
        <v>31</v>
      </c>
      <c r="C58" s="22" t="s">
        <v>32</v>
      </c>
      <c r="D58" s="23" t="s">
        <v>55</v>
      </c>
      <c r="E58" s="24">
        <v>43036</v>
      </c>
      <c r="F58" s="24">
        <f t="shared" si="8"/>
        <v>42973</v>
      </c>
      <c r="G58" s="22" t="s">
        <v>58</v>
      </c>
      <c r="H58" s="25">
        <v>272</v>
      </c>
      <c r="I58" s="22" t="s">
        <v>11</v>
      </c>
      <c r="L58" s="10">
        <f>H58-L53</f>
        <v>241</v>
      </c>
      <c r="M58" s="14">
        <f>L58-M53</f>
        <v>205</v>
      </c>
    </row>
    <row r="59" spans="1:31" s="10" customFormat="1" x14ac:dyDescent="0.2">
      <c r="A59" s="21" t="s">
        <v>70</v>
      </c>
      <c r="B59" s="22" t="s">
        <v>31</v>
      </c>
      <c r="C59" s="22" t="s">
        <v>32</v>
      </c>
      <c r="D59" s="23" t="s">
        <v>55</v>
      </c>
      <c r="E59" s="24">
        <v>43037</v>
      </c>
      <c r="F59" s="24">
        <f t="shared" si="8"/>
        <v>42974</v>
      </c>
      <c r="G59" s="22" t="s">
        <v>47</v>
      </c>
      <c r="H59" s="25">
        <v>463</v>
      </c>
      <c r="I59" s="22" t="s">
        <v>11</v>
      </c>
      <c r="M59" s="14">
        <f>H59</f>
        <v>463</v>
      </c>
    </row>
    <row r="60" spans="1:31" s="10" customFormat="1" x14ac:dyDescent="0.2">
      <c r="A60" s="21" t="s">
        <v>70</v>
      </c>
      <c r="B60" s="22" t="s">
        <v>31</v>
      </c>
      <c r="C60" s="22" t="s">
        <v>32</v>
      </c>
      <c r="D60" s="23" t="s">
        <v>55</v>
      </c>
      <c r="E60" s="24">
        <v>43078</v>
      </c>
      <c r="F60" s="24">
        <f t="shared" si="8"/>
        <v>43015</v>
      </c>
      <c r="G60" s="22" t="s">
        <v>46</v>
      </c>
      <c r="H60" s="25">
        <v>264</v>
      </c>
      <c r="I60" s="22" t="s">
        <v>11</v>
      </c>
      <c r="N60" s="10">
        <f>H60-N53</f>
        <v>230</v>
      </c>
      <c r="O60" s="10">
        <f>N60-O53</f>
        <v>194</v>
      </c>
      <c r="P60" s="10">
        <f>O60-P53</f>
        <v>154</v>
      </c>
      <c r="Q60" s="10">
        <f>P60-Q53</f>
        <v>111</v>
      </c>
      <c r="R60" s="10">
        <f>Q60-R53</f>
        <v>65</v>
      </c>
      <c r="S60" s="10">
        <f>R60-S53</f>
        <v>-176</v>
      </c>
    </row>
    <row r="61" spans="1:31" s="10" customFormat="1" x14ac:dyDescent="0.2">
      <c r="A61" s="21" t="s">
        <v>70</v>
      </c>
      <c r="B61" s="22" t="s">
        <v>31</v>
      </c>
      <c r="C61" s="22" t="s">
        <v>32</v>
      </c>
      <c r="D61" s="23" t="s">
        <v>55</v>
      </c>
      <c r="E61" s="24">
        <v>43097</v>
      </c>
      <c r="F61" s="24">
        <f t="shared" si="8"/>
        <v>43034</v>
      </c>
      <c r="G61" s="22" t="s">
        <v>45</v>
      </c>
      <c r="H61" s="25">
        <v>353</v>
      </c>
      <c r="I61" s="22" t="s">
        <v>11</v>
      </c>
      <c r="S61" s="10">
        <f>H61+S60</f>
        <v>177</v>
      </c>
      <c r="T61" s="10">
        <f>S61-T53</f>
        <v>-12</v>
      </c>
    </row>
    <row r="62" spans="1:31" s="10" customFormat="1" ht="16" thickBot="1" x14ac:dyDescent="0.25">
      <c r="A62" s="21"/>
      <c r="B62" s="22"/>
      <c r="C62" s="22"/>
      <c r="D62" s="23"/>
      <c r="E62" s="24"/>
      <c r="F62" s="24"/>
      <c r="G62" s="22"/>
      <c r="H62" s="25"/>
      <c r="I62" s="22"/>
    </row>
    <row r="63" spans="1:31" s="50" customFormat="1" ht="16" thickBot="1" x14ac:dyDescent="0.25">
      <c r="A63" s="45" t="s">
        <v>71</v>
      </c>
      <c r="B63" s="46" t="s">
        <v>22</v>
      </c>
      <c r="C63" s="46" t="s">
        <v>23</v>
      </c>
      <c r="D63" s="47" t="s">
        <v>9</v>
      </c>
      <c r="E63" s="48"/>
      <c r="F63" s="48"/>
      <c r="G63" s="46"/>
      <c r="H63" s="39">
        <f>SUM(S66:S67)</f>
        <v>2240</v>
      </c>
      <c r="I63" s="46"/>
      <c r="J63" s="50">
        <f>SUMIFS(Forecast!F$33:F$47,Forecast!$A$33:$A$47,'CARS (adj)'!$B63,Forecast!$B$33:$B$47,'CARS (adj)'!$D63)</f>
        <v>49</v>
      </c>
      <c r="K63" s="50">
        <f>SUMIFS(Forecast!G$33:G$47,Forecast!$A$33:$A$47,'CARS (adj)'!$B63,Forecast!$B$33:$B$47,'CARS (adj)'!$D63)</f>
        <v>84</v>
      </c>
      <c r="L63" s="50">
        <f>SUMIFS(Forecast!H$33:H$47,Forecast!$A$33:$A$47,'CARS (adj)'!$B63,Forecast!$B$33:$B$47,'CARS (adj)'!$D63)</f>
        <v>83</v>
      </c>
      <c r="M63" s="50">
        <f>SUMIFS(Forecast!I$33:I$47,Forecast!$A$33:$A$47,'CARS (adj)'!$B63,Forecast!$B$33:$B$47,'CARS (adj)'!$D63)</f>
        <v>87</v>
      </c>
      <c r="N63" s="50">
        <f>SUMIFS(Forecast!J$33:J$47,Forecast!$A$33:$A$47,'CARS (adj)'!$B63,Forecast!$B$33:$B$47,'CARS (adj)'!$D63)</f>
        <v>76</v>
      </c>
      <c r="O63" s="50">
        <f>SUMIFS(Forecast!K$33:K$47,Forecast!$A$33:$A$47,'CARS (adj)'!$B63,Forecast!$B$33:$B$47,'CARS (adj)'!$D63)</f>
        <v>87</v>
      </c>
      <c r="P63" s="50">
        <f>SUMIFS(Forecast!L$33:L$47,Forecast!$A$33:$A$47,'CARS (adj)'!$B63,Forecast!$B$33:$B$47,'CARS (adj)'!$D63)</f>
        <v>96</v>
      </c>
      <c r="Q63" s="50">
        <f>SUMIFS(Forecast!M$33:M$47,Forecast!$A$33:$A$47,'CARS (adj)'!$B63,Forecast!$B$33:$B$47,'CARS (adj)'!$D63)</f>
        <v>110</v>
      </c>
      <c r="R63" s="50">
        <f>SUMIFS(Forecast!N$33:N$47,Forecast!$A$33:$A$47,'CARS (adj)'!$B63,Forecast!$B$33:$B$47,'CARS (adj)'!$D63)</f>
        <v>157</v>
      </c>
      <c r="S63" s="50">
        <f>SUMIFS(Forecast!O$33:O$47,Forecast!$A$33:$A$47,'CARS (adj)'!$B63,Forecast!$B$33:$B$47,'CARS (adj)'!$D63)</f>
        <v>193</v>
      </c>
      <c r="T63" s="50">
        <f>SUMIFS(Forecast!P$33:P$47,Forecast!$A$33:$A$47,'CARS (adj)'!$B63,Forecast!$B$33:$B$47,'CARS (adj)'!$D63)</f>
        <v>275</v>
      </c>
      <c r="U63" s="50">
        <f>SUMIFS(Forecast!Q$33:Q$47,Forecast!$A$33:$A$47,'CARS (adj)'!$B63,Forecast!$B$33:$B$47,'CARS (adj)'!$D63)</f>
        <v>231</v>
      </c>
      <c r="V63" s="50">
        <f>SUMIFS(Forecast!R$33:R$47,Forecast!$A$33:$A$47,'CARS (adj)'!$B63,Forecast!$B$33:$B$47,'CARS (adj)'!$D63)</f>
        <v>99</v>
      </c>
      <c r="W63" s="50">
        <f>SUMIFS(Forecast!S$33:S$47,Forecast!$A$33:$A$47,'CARS (adj)'!$B63,Forecast!$B$33:$B$47,'CARS (adj)'!$D63)</f>
        <v>230</v>
      </c>
      <c r="X63" s="50">
        <f>SUMIFS(Forecast!T$33:T$47,Forecast!$A$33:$A$47,'CARS (adj)'!$B63,Forecast!$B$33:$B$47,'CARS (adj)'!$D63)</f>
        <v>232</v>
      </c>
      <c r="Y63" s="50">
        <f>SUMIFS(Forecast!U$33:U$47,Forecast!$A$33:$A$47,'CARS (adj)'!$B63,Forecast!$B$33:$B$47,'CARS (adj)'!$D63)</f>
        <v>302</v>
      </c>
      <c r="Z63" s="50">
        <f>SUMIFS(Forecast!V$33:V$47,Forecast!$A$33:$A$47,'CARS (adj)'!$B63,Forecast!$B$33:$B$47,'CARS (adj)'!$D63)</f>
        <v>200</v>
      </c>
      <c r="AA63" s="50">
        <f>SUMIFS(Forecast!W$33:W$47,Forecast!$A$33:$A$47,'CARS (adj)'!$B63,Forecast!$B$33:$B$47,'CARS (adj)'!$D63)</f>
        <v>195</v>
      </c>
      <c r="AB63" s="50">
        <f>SUMIFS(Forecast!X$33:X$47,Forecast!$A$33:$A$47,'CARS (adj)'!$B63,Forecast!$B$33:$B$47,'CARS (adj)'!$D63)</f>
        <v>179</v>
      </c>
      <c r="AC63" s="50">
        <f>SUMIFS(Forecast!Y$33:Y$47,Forecast!$A$33:$A$47,'CARS (adj)'!$B63,Forecast!$B$33:$B$47,'CARS (adj)'!$D63)</f>
        <v>152</v>
      </c>
      <c r="AD63" s="50">
        <f>SUMIFS(Forecast!Z$33:Z$47,Forecast!$A$33:$A$47,'CARS (adj)'!$B63,Forecast!$B$33:$B$47,'CARS (adj)'!$D63)</f>
        <v>142</v>
      </c>
      <c r="AE63" s="50">
        <f>SUMIFS(Forecast!AA$33:AA$47,Forecast!$A$33:$A$47,'CARS (adj)'!$B63,Forecast!$B$33:$B$47,'CARS (adj)'!$D63)</f>
        <v>202</v>
      </c>
    </row>
    <row r="64" spans="1:31" s="11" customFormat="1" x14ac:dyDescent="0.2">
      <c r="A64" s="27" t="s">
        <v>71</v>
      </c>
      <c r="B64" s="28" t="s">
        <v>22</v>
      </c>
      <c r="C64" s="28" t="s">
        <v>23</v>
      </c>
      <c r="D64" s="29" t="s">
        <v>9</v>
      </c>
      <c r="E64" s="30">
        <v>43043</v>
      </c>
      <c r="F64" s="30">
        <f>E64-(9*7)</f>
        <v>42980</v>
      </c>
      <c r="G64" s="28" t="s">
        <v>26</v>
      </c>
      <c r="H64" s="31">
        <v>1</v>
      </c>
      <c r="I64" s="28" t="s">
        <v>11</v>
      </c>
      <c r="J64" s="11">
        <f>H64-J63</f>
        <v>-48</v>
      </c>
    </row>
    <row r="65" spans="1:31" s="11" customFormat="1" x14ac:dyDescent="0.2">
      <c r="A65" s="27" t="s">
        <v>71</v>
      </c>
      <c r="B65" s="28" t="s">
        <v>22</v>
      </c>
      <c r="C65" s="28" t="s">
        <v>23</v>
      </c>
      <c r="D65" s="29" t="s">
        <v>9</v>
      </c>
      <c r="E65" s="30">
        <v>43063</v>
      </c>
      <c r="F65" s="30">
        <f>E65-(9*7)</f>
        <v>43000</v>
      </c>
      <c r="G65" s="28" t="s">
        <v>25</v>
      </c>
      <c r="H65" s="31">
        <v>49</v>
      </c>
      <c r="I65" s="28" t="s">
        <v>11</v>
      </c>
      <c r="J65" s="11">
        <f>H65+J64</f>
        <v>1</v>
      </c>
      <c r="K65" s="11">
        <f>J65-K63</f>
        <v>-83</v>
      </c>
    </row>
    <row r="66" spans="1:31" s="11" customFormat="1" x14ac:dyDescent="0.2">
      <c r="A66" s="27" t="s">
        <v>71</v>
      </c>
      <c r="B66" s="28" t="s">
        <v>22</v>
      </c>
      <c r="C66" s="28" t="s">
        <v>23</v>
      </c>
      <c r="D66" s="29" t="s">
        <v>9</v>
      </c>
      <c r="E66" s="30">
        <v>43080</v>
      </c>
      <c r="F66" s="30">
        <f>E66-(9*7)</f>
        <v>43017</v>
      </c>
      <c r="G66" s="28" t="s">
        <v>24</v>
      </c>
      <c r="H66" s="32">
        <v>3038</v>
      </c>
      <c r="I66" s="28" t="s">
        <v>11</v>
      </c>
      <c r="K66" s="51">
        <f>K65+H66</f>
        <v>2955</v>
      </c>
      <c r="L66" s="51">
        <f t="shared" ref="L66:S66" si="9">K66-L63</f>
        <v>2872</v>
      </c>
      <c r="M66" s="51">
        <f t="shared" si="9"/>
        <v>2785</v>
      </c>
      <c r="N66" s="51">
        <f t="shared" si="9"/>
        <v>2709</v>
      </c>
      <c r="O66" s="51">
        <f t="shared" si="9"/>
        <v>2622</v>
      </c>
      <c r="P66" s="51">
        <f t="shared" si="9"/>
        <v>2526</v>
      </c>
      <c r="Q66" s="51">
        <f t="shared" si="9"/>
        <v>2416</v>
      </c>
      <c r="R66" s="51">
        <f t="shared" si="9"/>
        <v>2259</v>
      </c>
      <c r="S66" s="13">
        <f t="shared" si="9"/>
        <v>2066</v>
      </c>
    </row>
    <row r="67" spans="1:31" s="11" customFormat="1" x14ac:dyDescent="0.2">
      <c r="A67" s="27" t="s">
        <v>71</v>
      </c>
      <c r="B67" s="28" t="s">
        <v>22</v>
      </c>
      <c r="C67" s="28" t="s">
        <v>23</v>
      </c>
      <c r="D67" s="29" t="s">
        <v>9</v>
      </c>
      <c r="E67" s="30">
        <v>43080</v>
      </c>
      <c r="F67" s="30">
        <f>E67-(9*7)</f>
        <v>43017</v>
      </c>
      <c r="G67" s="28" t="s">
        <v>24</v>
      </c>
      <c r="H67" s="31">
        <v>174</v>
      </c>
      <c r="I67" s="28" t="s">
        <v>11</v>
      </c>
      <c r="S67" s="14">
        <f>H67</f>
        <v>174</v>
      </c>
    </row>
    <row r="68" spans="1:31" s="11" customFormat="1" ht="16" thickBot="1" x14ac:dyDescent="0.25">
      <c r="A68" s="27"/>
      <c r="B68" s="28"/>
      <c r="C68" s="28"/>
      <c r="D68" s="29"/>
      <c r="E68" s="30"/>
      <c r="F68" s="30"/>
      <c r="G68" s="28"/>
      <c r="H68" s="31"/>
      <c r="I68" s="28"/>
    </row>
    <row r="69" spans="1:31" s="50" customFormat="1" ht="16" thickBot="1" x14ac:dyDescent="0.25">
      <c r="A69" s="45" t="s">
        <v>71</v>
      </c>
      <c r="B69" s="46" t="s">
        <v>33</v>
      </c>
      <c r="C69" s="46" t="s">
        <v>34</v>
      </c>
      <c r="D69" s="47" t="s">
        <v>29</v>
      </c>
      <c r="E69" s="48"/>
      <c r="F69" s="48"/>
      <c r="G69" s="46"/>
      <c r="H69" s="49"/>
      <c r="I69" s="46"/>
      <c r="J69" s="50">
        <f>SUMIFS(Forecast!F$33:F$47,Forecast!$A$33:$A$47,'CARS (adj)'!$B69,Forecast!$B$33:$B$47,'CARS (adj)'!$D69)</f>
        <v>170</v>
      </c>
      <c r="K69" s="50">
        <f>SUMIFS(Forecast!G$33:G$47,Forecast!$A$33:$A$47,'CARS (adj)'!$B69,Forecast!$B$33:$B$47,'CARS (adj)'!$D69)</f>
        <v>230</v>
      </c>
      <c r="L69" s="50">
        <f>SUMIFS(Forecast!H$33:H$47,Forecast!$A$33:$A$47,'CARS (adj)'!$B69,Forecast!$B$33:$B$47,'CARS (adj)'!$D69)</f>
        <v>250</v>
      </c>
      <c r="M69" s="50">
        <f>SUMIFS(Forecast!I$33:I$47,Forecast!$A$33:$A$47,'CARS (adj)'!$B69,Forecast!$B$33:$B$47,'CARS (adj)'!$D69)</f>
        <v>260</v>
      </c>
      <c r="N69" s="50">
        <f>SUMIFS(Forecast!J$33:J$47,Forecast!$A$33:$A$47,'CARS (adj)'!$B69,Forecast!$B$33:$B$47,'CARS (adj)'!$D69)</f>
        <v>280</v>
      </c>
      <c r="O69" s="50">
        <f>SUMIFS(Forecast!K$33:K$47,Forecast!$A$33:$A$47,'CARS (adj)'!$B69,Forecast!$B$33:$B$47,'CARS (adj)'!$D69)</f>
        <v>290</v>
      </c>
      <c r="P69" s="50">
        <f>SUMIFS(Forecast!L$33:L$47,Forecast!$A$33:$A$47,'CARS (adj)'!$B69,Forecast!$B$33:$B$47,'CARS (adj)'!$D69)</f>
        <v>340</v>
      </c>
      <c r="Q69" s="50">
        <f>SUMIFS(Forecast!M$33:M$47,Forecast!$A$33:$A$47,'CARS (adj)'!$B69,Forecast!$B$33:$B$47,'CARS (adj)'!$D69)</f>
        <v>360</v>
      </c>
      <c r="R69" s="50">
        <f>SUMIFS(Forecast!N$33:N$47,Forecast!$A$33:$A$47,'CARS (adj)'!$B69,Forecast!$B$33:$B$47,'CARS (adj)'!$D69)</f>
        <v>184</v>
      </c>
      <c r="S69" s="50">
        <f>SUMIFS(Forecast!O$33:O$47,Forecast!$A$33:$A$47,'CARS (adj)'!$B69,Forecast!$B$33:$B$47,'CARS (adj)'!$D69)</f>
        <v>282</v>
      </c>
      <c r="T69" s="50">
        <f>SUMIFS(Forecast!P$33:P$47,Forecast!$A$33:$A$47,'CARS (adj)'!$B69,Forecast!$B$33:$B$47,'CARS (adj)'!$D69)</f>
        <v>236</v>
      </c>
      <c r="U69" s="50">
        <f>SUMIFS(Forecast!Q$33:Q$47,Forecast!$A$33:$A$47,'CARS (adj)'!$B69,Forecast!$B$33:$B$47,'CARS (adj)'!$D69)</f>
        <v>112</v>
      </c>
      <c r="V69" s="50">
        <f>SUMIFS(Forecast!R$33:R$47,Forecast!$A$33:$A$47,'CARS (adj)'!$B69,Forecast!$B$33:$B$47,'CARS (adj)'!$D69)</f>
        <v>260</v>
      </c>
      <c r="W69" s="50">
        <f>SUMIFS(Forecast!S$33:S$47,Forecast!$A$33:$A$47,'CARS (adj)'!$B69,Forecast!$B$33:$B$47,'CARS (adj)'!$D69)</f>
        <v>263</v>
      </c>
      <c r="X69" s="50">
        <f>SUMIFS(Forecast!T$33:T$47,Forecast!$A$33:$A$47,'CARS (adj)'!$B69,Forecast!$B$33:$B$47,'CARS (adj)'!$D69)</f>
        <v>342</v>
      </c>
      <c r="Y69" s="50">
        <f>SUMIFS(Forecast!U$33:U$47,Forecast!$A$33:$A$47,'CARS (adj)'!$B69,Forecast!$B$33:$B$47,'CARS (adj)'!$D69)</f>
        <v>226</v>
      </c>
      <c r="Z69" s="50">
        <f>SUMIFS(Forecast!V$33:V$47,Forecast!$A$33:$A$47,'CARS (adj)'!$B69,Forecast!$B$33:$B$47,'CARS (adj)'!$D69)</f>
        <v>220</v>
      </c>
      <c r="AA69" s="50">
        <f>SUMIFS(Forecast!W$33:W$47,Forecast!$A$33:$A$47,'CARS (adj)'!$B69,Forecast!$B$33:$B$47,'CARS (adj)'!$D69)</f>
        <v>203</v>
      </c>
      <c r="AB69" s="50">
        <f>SUMIFS(Forecast!X$33:X$47,Forecast!$A$33:$A$47,'CARS (adj)'!$B69,Forecast!$B$33:$B$47,'CARS (adj)'!$D69)</f>
        <v>172</v>
      </c>
      <c r="AC69" s="50">
        <f>SUMIFS(Forecast!Y$33:Y$47,Forecast!$A$33:$A$47,'CARS (adj)'!$B69,Forecast!$B$33:$B$47,'CARS (adj)'!$D69)</f>
        <v>160</v>
      </c>
      <c r="AD69" s="50">
        <f>SUMIFS(Forecast!Z$33:Z$47,Forecast!$A$33:$A$47,'CARS (adj)'!$B69,Forecast!$B$33:$B$47,'CARS (adj)'!$D69)</f>
        <v>228</v>
      </c>
      <c r="AE69" s="50">
        <f>SUMIFS(Forecast!AA$33:AA$47,Forecast!$A$33:$A$47,'CARS (adj)'!$B69,Forecast!$B$33:$B$47,'CARS (adj)'!$D69)</f>
        <v>222</v>
      </c>
    </row>
    <row r="70" spans="1:31" s="11" customFormat="1" x14ac:dyDescent="0.2">
      <c r="A70" s="27" t="s">
        <v>71</v>
      </c>
      <c r="B70" s="28" t="s">
        <v>33</v>
      </c>
      <c r="C70" s="28" t="s">
        <v>34</v>
      </c>
      <c r="D70" s="29" t="s">
        <v>29</v>
      </c>
      <c r="E70" s="30">
        <v>43072</v>
      </c>
      <c r="F70" s="30">
        <f>E70-(9*7)</f>
        <v>43009</v>
      </c>
      <c r="G70" s="28" t="s">
        <v>30</v>
      </c>
      <c r="H70" s="31">
        <v>194</v>
      </c>
      <c r="I70" s="28" t="s">
        <v>11</v>
      </c>
      <c r="J70" s="11">
        <f>H70-J69</f>
        <v>24</v>
      </c>
      <c r="K70" s="11">
        <f>J70-K69</f>
        <v>-206</v>
      </c>
    </row>
    <row r="71" spans="1:31" s="11" customFormat="1" x14ac:dyDescent="0.2">
      <c r="A71" s="27" t="s">
        <v>71</v>
      </c>
      <c r="B71" s="28" t="s">
        <v>33</v>
      </c>
      <c r="C71" s="28" t="s">
        <v>34</v>
      </c>
      <c r="D71" s="29" t="s">
        <v>29</v>
      </c>
      <c r="E71" s="30">
        <v>43076</v>
      </c>
      <c r="F71" s="30">
        <f>E71-(9*7)</f>
        <v>43013</v>
      </c>
      <c r="G71" s="28" t="s">
        <v>30</v>
      </c>
      <c r="H71" s="31">
        <v>733</v>
      </c>
      <c r="I71" s="28" t="s">
        <v>11</v>
      </c>
      <c r="K71" s="11">
        <f>H71+K70</f>
        <v>527</v>
      </c>
      <c r="L71" s="11">
        <f>K71-L69</f>
        <v>277</v>
      </c>
      <c r="M71" s="11">
        <f>L71-M69</f>
        <v>17</v>
      </c>
      <c r="N71" s="11">
        <f>M71-N69</f>
        <v>-263</v>
      </c>
    </row>
    <row r="72" spans="1:31" s="11" customFormat="1" x14ac:dyDescent="0.2">
      <c r="A72" s="27" t="s">
        <v>71</v>
      </c>
      <c r="B72" s="28" t="s">
        <v>33</v>
      </c>
      <c r="C72" s="28" t="s">
        <v>34</v>
      </c>
      <c r="D72" s="29" t="s">
        <v>29</v>
      </c>
      <c r="E72" s="30">
        <v>43093</v>
      </c>
      <c r="F72" s="30">
        <f>E72-(9*7)</f>
        <v>43030</v>
      </c>
      <c r="G72" s="28" t="s">
        <v>30</v>
      </c>
      <c r="H72" s="31">
        <v>298</v>
      </c>
      <c r="I72" s="28" t="s">
        <v>11</v>
      </c>
      <c r="N72" s="11">
        <f>H72+N71</f>
        <v>35</v>
      </c>
      <c r="O72" s="11">
        <f>N72-O69</f>
        <v>-255</v>
      </c>
    </row>
    <row r="73" spans="1:31" s="11" customFormat="1" x14ac:dyDescent="0.2">
      <c r="A73" s="27"/>
      <c r="B73" s="28"/>
      <c r="C73" s="28"/>
      <c r="D73" s="29"/>
      <c r="E73" s="30"/>
      <c r="F73" s="30"/>
      <c r="G73" s="28"/>
      <c r="H73" s="31"/>
      <c r="I73" s="28"/>
      <c r="O73" s="53">
        <f>V80+U86+U87</f>
        <v>387</v>
      </c>
      <c r="P73" s="51">
        <f>O73-P69</f>
        <v>47</v>
      </c>
      <c r="Q73" s="51">
        <f>P73-Q69</f>
        <v>-313</v>
      </c>
    </row>
    <row r="74" spans="1:31" s="11" customFormat="1" ht="16" thickBot="1" x14ac:dyDescent="0.25">
      <c r="A74" s="27"/>
      <c r="B74" s="28"/>
      <c r="C74" s="28"/>
      <c r="D74" s="29"/>
      <c r="E74" s="30"/>
      <c r="F74" s="30"/>
      <c r="G74" s="28"/>
      <c r="H74" s="31"/>
      <c r="I74" s="28"/>
    </row>
    <row r="75" spans="1:31" s="50" customFormat="1" ht="16" thickBot="1" x14ac:dyDescent="0.25">
      <c r="A75" s="45" t="s">
        <v>71</v>
      </c>
      <c r="B75" s="46" t="s">
        <v>33</v>
      </c>
      <c r="C75" s="46" t="s">
        <v>34</v>
      </c>
      <c r="D75" s="47" t="s">
        <v>35</v>
      </c>
      <c r="E75" s="48"/>
      <c r="F75" s="48"/>
      <c r="G75" s="46"/>
      <c r="H75" s="49"/>
      <c r="I75" s="46"/>
      <c r="J75" s="50">
        <f>SUMIFS(Forecast!F$33:F$47,Forecast!$A$33:$A$47,'CARS (adj)'!$B75,Forecast!$B$33:$B$47,'CARS (adj)'!$D75)</f>
        <v>32</v>
      </c>
      <c r="K75" s="50">
        <f>SUMIFS(Forecast!G$33:G$47,Forecast!$A$33:$A$47,'CARS (adj)'!$B75,Forecast!$B$33:$B$47,'CARS (adj)'!$D75)</f>
        <v>61</v>
      </c>
      <c r="L75" s="50">
        <f>SUMIFS(Forecast!H$33:H$47,Forecast!$A$33:$A$47,'CARS (adj)'!$B75,Forecast!$B$33:$B$47,'CARS (adj)'!$D75)</f>
        <v>76</v>
      </c>
      <c r="M75" s="50">
        <f>SUMIFS(Forecast!I$33:I$47,Forecast!$A$33:$A$47,'CARS (adj)'!$B75,Forecast!$B$33:$B$47,'CARS (adj)'!$D75)</f>
        <v>78</v>
      </c>
      <c r="N75" s="50">
        <f>SUMIFS(Forecast!J$33:J$47,Forecast!$A$33:$A$47,'CARS (adj)'!$B75,Forecast!$B$33:$B$47,'CARS (adj)'!$D75)</f>
        <v>82</v>
      </c>
      <c r="O75" s="50">
        <f>SUMIFS(Forecast!K$33:K$47,Forecast!$A$33:$A$47,'CARS (adj)'!$B75,Forecast!$B$33:$B$47,'CARS (adj)'!$D75)</f>
        <v>72</v>
      </c>
      <c r="P75" s="50">
        <f>SUMIFS(Forecast!L$33:L$47,Forecast!$A$33:$A$47,'CARS (adj)'!$B75,Forecast!$B$33:$B$47,'CARS (adj)'!$D75)</f>
        <v>78</v>
      </c>
      <c r="Q75" s="50">
        <f>SUMIFS(Forecast!M$33:M$47,Forecast!$A$33:$A$47,'CARS (adj)'!$B75,Forecast!$B$33:$B$47,'CARS (adj)'!$D75)</f>
        <v>81</v>
      </c>
      <c r="R75" s="50">
        <f>SUMIFS(Forecast!N$33:N$47,Forecast!$A$33:$A$47,'CARS (adj)'!$B75,Forecast!$B$33:$B$47,'CARS (adj)'!$D75)</f>
        <v>132</v>
      </c>
      <c r="S75" s="50">
        <f>SUMIFS(Forecast!O$33:O$47,Forecast!$A$33:$A$47,'CARS (adj)'!$B75,Forecast!$B$33:$B$47,'CARS (adj)'!$D75)</f>
        <v>211</v>
      </c>
      <c r="T75" s="50">
        <f>SUMIFS(Forecast!P$33:P$47,Forecast!$A$33:$A$47,'CARS (adj)'!$B75,Forecast!$B$33:$B$47,'CARS (adj)'!$D75)</f>
        <v>173</v>
      </c>
      <c r="U75" s="50">
        <f>SUMIFS(Forecast!Q$33:Q$47,Forecast!$A$33:$A$47,'CARS (adj)'!$B75,Forecast!$B$33:$B$47,'CARS (adj)'!$D75)</f>
        <v>78</v>
      </c>
      <c r="V75" s="50">
        <f>SUMIFS(Forecast!R$33:R$47,Forecast!$A$33:$A$47,'CARS (adj)'!$B75,Forecast!$B$33:$B$47,'CARS (adj)'!$D75)</f>
        <v>181</v>
      </c>
      <c r="W75" s="50">
        <f>SUMIFS(Forecast!S$33:S$47,Forecast!$A$33:$A$47,'CARS (adj)'!$B75,Forecast!$B$33:$B$47,'CARS (adj)'!$D75)</f>
        <v>183</v>
      </c>
      <c r="X75" s="50">
        <f>SUMIFS(Forecast!T$33:T$47,Forecast!$A$33:$A$47,'CARS (adj)'!$B75,Forecast!$B$33:$B$47,'CARS (adj)'!$D75)</f>
        <v>238</v>
      </c>
      <c r="Y75" s="50">
        <f>SUMIFS(Forecast!U$33:U$47,Forecast!$A$33:$A$47,'CARS (adj)'!$B75,Forecast!$B$33:$B$47,'CARS (adj)'!$D75)</f>
        <v>158</v>
      </c>
      <c r="Z75" s="50">
        <f>SUMIFS(Forecast!V$33:V$47,Forecast!$A$33:$A$47,'CARS (adj)'!$B75,Forecast!$B$33:$B$47,'CARS (adj)'!$D75)</f>
        <v>154</v>
      </c>
      <c r="AA75" s="50">
        <f>SUMIFS(Forecast!W$33:W$47,Forecast!$A$33:$A$47,'CARS (adj)'!$B75,Forecast!$B$33:$B$47,'CARS (adj)'!$D75)</f>
        <v>141</v>
      </c>
      <c r="AB75" s="50">
        <f>SUMIFS(Forecast!X$33:X$47,Forecast!$A$33:$A$47,'CARS (adj)'!$B75,Forecast!$B$33:$B$47,'CARS (adj)'!$D75)</f>
        <v>120</v>
      </c>
      <c r="AC75" s="50">
        <f>SUMIFS(Forecast!Y$33:Y$47,Forecast!$A$33:$A$47,'CARS (adj)'!$B75,Forecast!$B$33:$B$47,'CARS (adj)'!$D75)</f>
        <v>112</v>
      </c>
      <c r="AD75" s="50">
        <f>SUMIFS(Forecast!Z$33:Z$47,Forecast!$A$33:$A$47,'CARS (adj)'!$B75,Forecast!$B$33:$B$47,'CARS (adj)'!$D75)</f>
        <v>159</v>
      </c>
      <c r="AE75" s="50">
        <f>SUMIFS(Forecast!AA$33:AA$47,Forecast!$A$33:$A$47,'CARS (adj)'!$B75,Forecast!$B$33:$B$47,'CARS (adj)'!$D75)</f>
        <v>155</v>
      </c>
    </row>
    <row r="76" spans="1:31" s="11" customFormat="1" x14ac:dyDescent="0.2">
      <c r="A76" s="27" t="s">
        <v>71</v>
      </c>
      <c r="B76" s="28" t="s">
        <v>33</v>
      </c>
      <c r="C76" s="28" t="s">
        <v>34</v>
      </c>
      <c r="D76" s="29" t="s">
        <v>35</v>
      </c>
      <c r="E76" s="30">
        <v>43072</v>
      </c>
      <c r="F76" s="30">
        <f>E76-(9*7)</f>
        <v>43009</v>
      </c>
      <c r="G76" s="28" t="s">
        <v>50</v>
      </c>
      <c r="H76" s="31">
        <v>315</v>
      </c>
      <c r="I76" s="28" t="s">
        <v>11</v>
      </c>
      <c r="J76" s="11">
        <f>H76-J75</f>
        <v>283</v>
      </c>
      <c r="K76" s="11">
        <f>J76-K75</f>
        <v>222</v>
      </c>
      <c r="L76" s="11">
        <f>K76-L75</f>
        <v>146</v>
      </c>
      <c r="M76" s="11">
        <f>L76-M75</f>
        <v>68</v>
      </c>
      <c r="N76" s="11">
        <f>M76-N75</f>
        <v>-14</v>
      </c>
    </row>
    <row r="77" spans="1:31" s="11" customFormat="1" x14ac:dyDescent="0.2">
      <c r="A77" s="27" t="s">
        <v>71</v>
      </c>
      <c r="B77" s="28" t="s">
        <v>33</v>
      </c>
      <c r="C77" s="28" t="s">
        <v>34</v>
      </c>
      <c r="D77" s="29" t="s">
        <v>35</v>
      </c>
      <c r="E77" s="30">
        <v>43080</v>
      </c>
      <c r="F77" s="30">
        <f>E77-(9*7)</f>
        <v>43017</v>
      </c>
      <c r="G77" s="28" t="s">
        <v>51</v>
      </c>
      <c r="H77" s="31">
        <v>452</v>
      </c>
      <c r="I77" s="28" t="s">
        <v>11</v>
      </c>
      <c r="N77" s="11">
        <f>N76+H77</f>
        <v>438</v>
      </c>
      <c r="O77" s="11">
        <f>N77-O75</f>
        <v>366</v>
      </c>
      <c r="P77" s="11">
        <f>O77-P75</f>
        <v>288</v>
      </c>
      <c r="Q77" s="11">
        <f>P77-Q75</f>
        <v>207</v>
      </c>
      <c r="R77" s="11">
        <f>Q77-R75</f>
        <v>75</v>
      </c>
      <c r="S77" s="11">
        <f>R77-S75</f>
        <v>-136</v>
      </c>
    </row>
    <row r="78" spans="1:31" s="11" customFormat="1" x14ac:dyDescent="0.2">
      <c r="A78" s="27" t="s">
        <v>71</v>
      </c>
      <c r="B78" s="28" t="s">
        <v>33</v>
      </c>
      <c r="C78" s="28" t="s">
        <v>34</v>
      </c>
      <c r="D78" s="29" t="s">
        <v>35</v>
      </c>
      <c r="E78" s="30">
        <v>43083</v>
      </c>
      <c r="F78" s="30">
        <f>E78-(9*7)</f>
        <v>43020</v>
      </c>
      <c r="G78" s="28" t="s">
        <v>52</v>
      </c>
      <c r="H78" s="31">
        <v>91</v>
      </c>
      <c r="I78" s="28" t="s">
        <v>11</v>
      </c>
      <c r="S78" s="11">
        <f>S77+H78</f>
        <v>-45</v>
      </c>
    </row>
    <row r="79" spans="1:31" s="11" customFormat="1" x14ac:dyDescent="0.2">
      <c r="A79" s="27" t="s">
        <v>71</v>
      </c>
      <c r="B79" s="28" t="s">
        <v>33</v>
      </c>
      <c r="C79" s="28" t="s">
        <v>34</v>
      </c>
      <c r="D79" s="29" t="s">
        <v>35</v>
      </c>
      <c r="E79" s="30">
        <v>43091</v>
      </c>
      <c r="F79" s="30">
        <f>E79-(9*7)</f>
        <v>43028</v>
      </c>
      <c r="G79" s="28" t="s">
        <v>53</v>
      </c>
      <c r="H79" s="31">
        <v>83</v>
      </c>
      <c r="I79" s="28" t="s">
        <v>11</v>
      </c>
      <c r="S79" s="11">
        <f>S78+H79</f>
        <v>38</v>
      </c>
      <c r="T79" s="11">
        <f>S79-T75</f>
        <v>-135</v>
      </c>
    </row>
    <row r="80" spans="1:31" s="11" customFormat="1" x14ac:dyDescent="0.2">
      <c r="A80" s="27" t="s">
        <v>71</v>
      </c>
      <c r="B80" s="28" t="s">
        <v>33</v>
      </c>
      <c r="C80" s="28" t="s">
        <v>34</v>
      </c>
      <c r="D80" s="29" t="s">
        <v>35</v>
      </c>
      <c r="E80" s="30">
        <v>43097</v>
      </c>
      <c r="F80" s="30">
        <f>E80-(9*7)</f>
        <v>43034</v>
      </c>
      <c r="G80" s="28" t="s">
        <v>54</v>
      </c>
      <c r="H80" s="31">
        <v>517</v>
      </c>
      <c r="I80" s="28" t="s">
        <v>11</v>
      </c>
      <c r="T80" s="11">
        <f>H80+T79</f>
        <v>382</v>
      </c>
      <c r="U80" s="11">
        <f>T80-U75</f>
        <v>304</v>
      </c>
      <c r="V80" s="52">
        <f>U80-V75</f>
        <v>123</v>
      </c>
    </row>
    <row r="81" spans="1:31" s="11" customFormat="1" ht="16" thickBot="1" x14ac:dyDescent="0.25">
      <c r="A81" s="27"/>
      <c r="B81" s="28"/>
      <c r="C81" s="28"/>
      <c r="D81" s="29"/>
      <c r="E81" s="30"/>
      <c r="F81" s="30"/>
      <c r="G81" s="28"/>
      <c r="H81" s="31"/>
      <c r="I81" s="28"/>
    </row>
    <row r="82" spans="1:31" s="50" customFormat="1" ht="16" thickBot="1" x14ac:dyDescent="0.25">
      <c r="A82" s="45" t="s">
        <v>71</v>
      </c>
      <c r="B82" s="46" t="s">
        <v>33</v>
      </c>
      <c r="C82" s="46" t="s">
        <v>34</v>
      </c>
      <c r="D82" s="47" t="s">
        <v>55</v>
      </c>
      <c r="E82" s="48"/>
      <c r="F82" s="48"/>
      <c r="G82" s="46"/>
      <c r="H82" s="46"/>
      <c r="I82" s="46"/>
      <c r="J82" s="50">
        <f>SUMIFS(Forecast!F$33:F$47,Forecast!$A$33:$A$47,'CARS (adj)'!$B82,Forecast!$B$33:$B$47,'CARS (adj)'!$D82)</f>
        <v>117</v>
      </c>
      <c r="K82" s="50">
        <f>SUMIFS(Forecast!G$33:G$47,Forecast!$A$33:$A$47,'CARS (adj)'!$B82,Forecast!$B$33:$B$47,'CARS (adj)'!$D82)</f>
        <v>179</v>
      </c>
      <c r="L82" s="50">
        <f>SUMIFS(Forecast!H$33:H$47,Forecast!$A$33:$A$47,'CARS (adj)'!$B82,Forecast!$B$33:$B$47,'CARS (adj)'!$D82)</f>
        <v>153</v>
      </c>
      <c r="M82" s="50">
        <f>SUMIFS(Forecast!I$33:I$47,Forecast!$A$33:$A$47,'CARS (adj)'!$B82,Forecast!$B$33:$B$47,'CARS (adj)'!$D82)</f>
        <v>132</v>
      </c>
      <c r="N82" s="50">
        <f>SUMIFS(Forecast!J$33:J$47,Forecast!$A$33:$A$47,'CARS (adj)'!$B82,Forecast!$B$33:$B$47,'CARS (adj)'!$D82)</f>
        <v>186</v>
      </c>
      <c r="O82" s="50">
        <f>SUMIFS(Forecast!K$33:K$47,Forecast!$A$33:$A$47,'CARS (adj)'!$B82,Forecast!$B$33:$B$47,'CARS (adj)'!$D82)</f>
        <v>194</v>
      </c>
      <c r="P82" s="50">
        <f>SUMIFS(Forecast!L$33:L$47,Forecast!$A$33:$A$47,'CARS (adj)'!$B82,Forecast!$B$33:$B$47,'CARS (adj)'!$D82)</f>
        <v>213</v>
      </c>
      <c r="Q82" s="50">
        <f>SUMIFS(Forecast!M$33:M$47,Forecast!$A$33:$A$47,'CARS (adj)'!$B82,Forecast!$B$33:$B$47,'CARS (adj)'!$D82)</f>
        <v>214</v>
      </c>
      <c r="R82" s="50">
        <f>SUMIFS(Forecast!N$33:N$47,Forecast!$A$33:$A$47,'CARS (adj)'!$B82,Forecast!$B$33:$B$47,'CARS (adj)'!$D82)</f>
        <v>100</v>
      </c>
      <c r="S82" s="50">
        <f>SUMIFS(Forecast!O$33:O$47,Forecast!$A$33:$A$47,'CARS (adj)'!$B82,Forecast!$B$33:$B$47,'CARS (adj)'!$D82)</f>
        <v>755</v>
      </c>
      <c r="T82" s="50">
        <f>SUMIFS(Forecast!P$33:P$47,Forecast!$A$33:$A$47,'CARS (adj)'!$B82,Forecast!$B$33:$B$47,'CARS (adj)'!$D82)</f>
        <v>134</v>
      </c>
      <c r="U82" s="50">
        <f>SUMIFS(Forecast!Q$33:Q$47,Forecast!$A$33:$A$47,'CARS (adj)'!$B82,Forecast!$B$33:$B$47,'CARS (adj)'!$D82)</f>
        <v>73</v>
      </c>
      <c r="V82" s="50">
        <f>SUMIFS(Forecast!R$33:R$47,Forecast!$A$33:$A$47,'CARS (adj)'!$B82,Forecast!$B$33:$B$47,'CARS (adj)'!$D82)</f>
        <v>169</v>
      </c>
      <c r="W82" s="50">
        <f>SUMIFS(Forecast!S$33:S$47,Forecast!$A$33:$A$47,'CARS (adj)'!$B82,Forecast!$B$33:$B$47,'CARS (adj)'!$D82)</f>
        <v>171</v>
      </c>
      <c r="X82" s="50">
        <f>SUMIFS(Forecast!T$33:T$47,Forecast!$A$33:$A$47,'CARS (adj)'!$B82,Forecast!$B$33:$B$47,'CARS (adj)'!$D82)</f>
        <v>222</v>
      </c>
      <c r="Y82" s="50">
        <f>SUMIFS(Forecast!U$33:U$47,Forecast!$A$33:$A$47,'CARS (adj)'!$B82,Forecast!$B$33:$B$47,'CARS (adj)'!$D82)</f>
        <v>147</v>
      </c>
      <c r="Z82" s="50">
        <f>SUMIFS(Forecast!V$33:V$47,Forecast!$A$33:$A$47,'CARS (adj)'!$B82,Forecast!$B$33:$B$47,'CARS (adj)'!$D82)</f>
        <v>143</v>
      </c>
      <c r="AA82" s="50">
        <f>SUMIFS(Forecast!W$33:W$47,Forecast!$A$33:$A$47,'CARS (adj)'!$B82,Forecast!$B$33:$B$47,'CARS (adj)'!$D82)</f>
        <v>132</v>
      </c>
      <c r="AB82" s="50">
        <f>SUMIFS(Forecast!X$33:X$47,Forecast!$A$33:$A$47,'CARS (adj)'!$B82,Forecast!$B$33:$B$47,'CARS (adj)'!$D82)</f>
        <v>112</v>
      </c>
      <c r="AC82" s="50">
        <f>SUMIFS(Forecast!Y$33:Y$47,Forecast!$A$33:$A$47,'CARS (adj)'!$B82,Forecast!$B$33:$B$47,'CARS (adj)'!$D82)</f>
        <v>104</v>
      </c>
      <c r="AD82" s="50">
        <f>SUMIFS(Forecast!Z$33:Z$47,Forecast!$A$33:$A$47,'CARS (adj)'!$B82,Forecast!$B$33:$B$47,'CARS (adj)'!$D82)</f>
        <v>148</v>
      </c>
      <c r="AE82" s="50">
        <f>SUMIFS(Forecast!AA$33:AA$47,Forecast!$A$33:$A$47,'CARS (adj)'!$B82,Forecast!$B$33:$B$47,'CARS (adj)'!$D82)</f>
        <v>144</v>
      </c>
    </row>
    <row r="83" spans="1:31" s="11" customFormat="1" x14ac:dyDescent="0.2">
      <c r="A83" s="27" t="s">
        <v>71</v>
      </c>
      <c r="B83" s="28" t="s">
        <v>33</v>
      </c>
      <c r="C83" s="28" t="s">
        <v>34</v>
      </c>
      <c r="D83" s="29" t="s">
        <v>55</v>
      </c>
      <c r="E83" s="30">
        <v>43035</v>
      </c>
      <c r="F83" s="30">
        <f>E83-(9*7)</f>
        <v>42972</v>
      </c>
      <c r="G83" s="28" t="s">
        <v>61</v>
      </c>
      <c r="H83" s="31">
        <v>480</v>
      </c>
      <c r="I83" s="28" t="s">
        <v>11</v>
      </c>
      <c r="J83" s="11">
        <f>H83-J82</f>
        <v>363</v>
      </c>
      <c r="K83" s="11">
        <f>J83-K82</f>
        <v>184</v>
      </c>
      <c r="L83" s="11">
        <f>K83-L82</f>
        <v>31</v>
      </c>
      <c r="M83" s="11">
        <f>L83-M82</f>
        <v>-101</v>
      </c>
    </row>
    <row r="84" spans="1:31" s="11" customFormat="1" x14ac:dyDescent="0.2">
      <c r="A84" s="27" t="s">
        <v>71</v>
      </c>
      <c r="B84" s="28" t="s">
        <v>33</v>
      </c>
      <c r="C84" s="28" t="s">
        <v>34</v>
      </c>
      <c r="D84" s="29" t="s">
        <v>55</v>
      </c>
      <c r="E84" s="30">
        <v>43080</v>
      </c>
      <c r="F84" s="30">
        <f>E84-(9*7)</f>
        <v>43017</v>
      </c>
      <c r="G84" s="28" t="s">
        <v>51</v>
      </c>
      <c r="H84" s="31">
        <v>504</v>
      </c>
      <c r="I84" s="28" t="s">
        <v>11</v>
      </c>
      <c r="M84" s="11">
        <f>M83+H84</f>
        <v>403</v>
      </c>
      <c r="N84" s="11">
        <f>M84-N82</f>
        <v>217</v>
      </c>
      <c r="O84" s="11">
        <f>N84-O82</f>
        <v>23</v>
      </c>
      <c r="P84" s="11">
        <f>O84-P82</f>
        <v>-190</v>
      </c>
    </row>
    <row r="85" spans="1:31" s="11" customFormat="1" x14ac:dyDescent="0.2">
      <c r="A85" s="27" t="s">
        <v>71</v>
      </c>
      <c r="B85" s="28" t="s">
        <v>33</v>
      </c>
      <c r="C85" s="28" t="s">
        <v>34</v>
      </c>
      <c r="D85" s="29" t="s">
        <v>55</v>
      </c>
      <c r="E85" s="30">
        <v>43083</v>
      </c>
      <c r="F85" s="30">
        <f>E85-(9*7)</f>
        <v>43020</v>
      </c>
      <c r="G85" s="28" t="s">
        <v>52</v>
      </c>
      <c r="H85" s="31">
        <v>240</v>
      </c>
      <c r="I85" s="28" t="s">
        <v>11</v>
      </c>
      <c r="P85" s="11">
        <f>P84+H85</f>
        <v>50</v>
      </c>
      <c r="Q85" s="11">
        <f>P85-Q82</f>
        <v>-164</v>
      </c>
    </row>
    <row r="86" spans="1:31" s="11" customFormat="1" x14ac:dyDescent="0.2">
      <c r="A86" s="27" t="s">
        <v>71</v>
      </c>
      <c r="B86" s="28" t="s">
        <v>33</v>
      </c>
      <c r="C86" s="28" t="s">
        <v>34</v>
      </c>
      <c r="D86" s="29" t="s">
        <v>55</v>
      </c>
      <c r="E86" s="30">
        <v>43091</v>
      </c>
      <c r="F86" s="30">
        <f>E86-(9*7)</f>
        <v>43028</v>
      </c>
      <c r="G86" s="28" t="s">
        <v>53</v>
      </c>
      <c r="H86" s="32">
        <v>1302</v>
      </c>
      <c r="I86" s="28" t="s">
        <v>11</v>
      </c>
      <c r="Q86" s="51">
        <f>Q85+H86</f>
        <v>1138</v>
      </c>
      <c r="R86" s="51">
        <f>Q86-R82</f>
        <v>1038</v>
      </c>
      <c r="S86" s="51">
        <f>R86-S82</f>
        <v>283</v>
      </c>
      <c r="T86" s="51">
        <f>S86-T82</f>
        <v>149</v>
      </c>
      <c r="U86" s="53">
        <f>T86-U82</f>
        <v>76</v>
      </c>
    </row>
    <row r="87" spans="1:31" s="11" customFormat="1" x14ac:dyDescent="0.2">
      <c r="A87" s="27" t="s">
        <v>71</v>
      </c>
      <c r="B87" s="28" t="s">
        <v>33</v>
      </c>
      <c r="C87" s="28" t="s">
        <v>34</v>
      </c>
      <c r="D87" s="29" t="s">
        <v>55</v>
      </c>
      <c r="E87" s="30">
        <v>43097</v>
      </c>
      <c r="F87" s="30">
        <f>E87-(9*7)</f>
        <v>43034</v>
      </c>
      <c r="G87" s="28" t="s">
        <v>54</v>
      </c>
      <c r="H87" s="31">
        <v>188</v>
      </c>
      <c r="I87" s="28" t="s">
        <v>11</v>
      </c>
      <c r="U87" s="52">
        <f>H87</f>
        <v>188</v>
      </c>
    </row>
    <row r="88" spans="1:31" s="6" customFormat="1" x14ac:dyDescent="0.2"/>
    <row r="89" spans="1:31" s="6" customFormat="1" x14ac:dyDescent="0.2"/>
    <row r="90" spans="1:31" s="6" customFormat="1" x14ac:dyDescent="0.2"/>
    <row r="91" spans="1:31" s="6" customFormat="1" x14ac:dyDescent="0.2">
      <c r="N91" s="11"/>
    </row>
    <row r="92" spans="1:31" s="6" customFormat="1" x14ac:dyDescent="0.2"/>
    <row r="93" spans="1:31" s="6" customFormat="1" x14ac:dyDescent="0.2"/>
    <row r="94" spans="1:31" s="6" customFormat="1" x14ac:dyDescent="0.2"/>
  </sheetData>
  <autoFilter ref="A1:I87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97"/>
  <sheetViews>
    <sheetView workbookViewId="0">
      <pane xSplit="9" ySplit="1" topLeftCell="J65" activePane="bottomRight" state="frozen"/>
      <selection pane="topRight" activeCell="J1" sqref="J1"/>
      <selection pane="bottomLeft" activeCell="A2" sqref="A2"/>
      <selection pane="bottomRight" activeCell="A83" sqref="A83:XFD83"/>
    </sheetView>
  </sheetViews>
  <sheetFormatPr baseColWidth="10" defaultColWidth="8.83203125" defaultRowHeight="15" x14ac:dyDescent="0.2"/>
  <cols>
    <col min="2" max="2" width="13.1640625" bestFit="1" customWidth="1"/>
    <col min="3" max="3" width="30.83203125" bestFit="1" customWidth="1"/>
    <col min="4" max="4" width="5.33203125" bestFit="1" customWidth="1"/>
    <col min="5" max="6" width="10.33203125" customWidth="1"/>
    <col min="7" max="7" width="11" hidden="1" customWidth="1"/>
    <col min="8" max="8" width="10.5" bestFit="1" customWidth="1"/>
    <col min="9" max="9" width="5.33203125" customWidth="1"/>
    <col min="10" max="10" width="9.6640625" bestFit="1" customWidth="1"/>
    <col min="11" max="11" width="8.6640625" bestFit="1" customWidth="1"/>
    <col min="12" max="14" width="9.6640625" bestFit="1" customWidth="1"/>
    <col min="15" max="15" width="8.6640625" bestFit="1" customWidth="1"/>
    <col min="16" max="20" width="9.6640625" bestFit="1" customWidth="1"/>
    <col min="21" max="23" width="10.6640625" bestFit="1" customWidth="1"/>
    <col min="24" max="24" width="9.6640625" bestFit="1" customWidth="1"/>
    <col min="25" max="27" width="10.6640625" bestFit="1" customWidth="1"/>
    <col min="28" max="28" width="9.6640625" bestFit="1" customWidth="1"/>
    <col min="29" max="31" width="10.6640625" bestFit="1" customWidth="1"/>
    <col min="32" max="33" width="8.6640625" bestFit="1" customWidth="1"/>
    <col min="34" max="36" width="9.6640625" bestFit="1" customWidth="1"/>
    <col min="37" max="37" width="8.6640625" bestFit="1" customWidth="1"/>
    <col min="38" max="40" width="9.6640625" bestFit="1" customWidth="1"/>
    <col min="41" max="41" width="8.6640625" bestFit="1" customWidth="1"/>
    <col min="42" max="43" width="9.6640625" bestFit="1" customWidth="1"/>
  </cols>
  <sheetData>
    <row r="1" spans="1:48" ht="16" thickBot="1" x14ac:dyDescent="0.25">
      <c r="A1" t="s">
        <v>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73</v>
      </c>
      <c r="G1" s="1" t="s">
        <v>4</v>
      </c>
      <c r="H1" s="1" t="s">
        <v>5</v>
      </c>
      <c r="I1" s="1" t="s">
        <v>6</v>
      </c>
      <c r="J1" s="4">
        <v>42947</v>
      </c>
      <c r="K1" s="4">
        <v>42954</v>
      </c>
      <c r="L1" s="4">
        <v>42961</v>
      </c>
      <c r="M1" s="4">
        <v>42968</v>
      </c>
      <c r="N1" s="4">
        <v>42975</v>
      </c>
      <c r="O1" s="4">
        <v>42982</v>
      </c>
      <c r="P1" s="4">
        <v>42989</v>
      </c>
      <c r="Q1" s="4">
        <v>42996</v>
      </c>
      <c r="R1" s="4">
        <v>43003</v>
      </c>
      <c r="S1" s="4">
        <v>43010</v>
      </c>
      <c r="T1" s="4">
        <v>43017</v>
      </c>
      <c r="U1" s="4">
        <v>43024</v>
      </c>
      <c r="V1" s="4">
        <v>43031</v>
      </c>
      <c r="W1" s="4">
        <v>43038</v>
      </c>
      <c r="X1" s="4">
        <v>43045</v>
      </c>
      <c r="Y1" s="4">
        <v>43052</v>
      </c>
      <c r="Z1" s="4">
        <v>43059</v>
      </c>
      <c r="AA1" s="4">
        <v>43066</v>
      </c>
      <c r="AB1" s="4">
        <v>43073</v>
      </c>
      <c r="AC1" s="4">
        <v>43080</v>
      </c>
      <c r="AD1" s="4">
        <v>43087</v>
      </c>
      <c r="AE1" s="4">
        <v>43094</v>
      </c>
      <c r="AF1" s="4">
        <v>43101</v>
      </c>
      <c r="AG1" s="4">
        <v>43108</v>
      </c>
      <c r="AH1" s="4">
        <v>43115</v>
      </c>
      <c r="AI1" s="4">
        <v>43122</v>
      </c>
      <c r="AJ1" s="4">
        <v>43129</v>
      </c>
      <c r="AK1" s="4">
        <v>43136</v>
      </c>
      <c r="AL1" s="4">
        <v>43143</v>
      </c>
      <c r="AM1" s="4">
        <v>43150</v>
      </c>
      <c r="AN1" s="4">
        <v>43157</v>
      </c>
      <c r="AO1" s="4">
        <v>43164</v>
      </c>
      <c r="AP1" s="4">
        <v>43171</v>
      </c>
      <c r="AQ1" s="4">
        <v>43178</v>
      </c>
      <c r="AR1" s="4">
        <v>43185</v>
      </c>
      <c r="AS1" s="4">
        <v>43192</v>
      </c>
      <c r="AT1" s="4">
        <v>43199</v>
      </c>
      <c r="AU1" s="4">
        <v>43206</v>
      </c>
      <c r="AV1" s="4">
        <v>43213</v>
      </c>
    </row>
    <row r="2" spans="1:48" s="38" customFormat="1" ht="16" thickBot="1" x14ac:dyDescent="0.25">
      <c r="A2" s="33" t="s">
        <v>69</v>
      </c>
      <c r="B2" s="34" t="s">
        <v>7</v>
      </c>
      <c r="C2" s="34" t="s">
        <v>8</v>
      </c>
      <c r="D2" s="35" t="s">
        <v>9</v>
      </c>
      <c r="E2" s="36"/>
      <c r="F2" s="36"/>
      <c r="G2" s="34"/>
      <c r="H2" s="39">
        <f>SUM(Q7,S8)</f>
        <v>1167</v>
      </c>
      <c r="I2" s="34"/>
      <c r="J2" s="38">
        <f>SUMIFS(Forecast!F$33:F$47,Forecast!$A$33:$A$47,'CARS (ORIG)'!$B2,Forecast!$B$33:$B$47,'CARS (ORIG)'!$D2)</f>
        <v>247</v>
      </c>
      <c r="K2" s="38">
        <f>SUMIFS(Forecast!G$33:G$47,Forecast!$A$33:$A$47,'CARS (ORIG)'!$B2,Forecast!$B$33:$B$47,'CARS (ORIG)'!$D2)</f>
        <v>567</v>
      </c>
      <c r="L2" s="38">
        <f>SUMIFS(Forecast!H$33:H$47,Forecast!$A$33:$A$47,'CARS (ORIG)'!$B2,Forecast!$B$33:$B$47,'CARS (ORIG)'!$D2)</f>
        <v>500</v>
      </c>
      <c r="M2" s="38">
        <f>SUMIFS(Forecast!I$33:I$47,Forecast!$A$33:$A$47,'CARS (ORIG)'!$B2,Forecast!$B$33:$B$47,'CARS (ORIG)'!$D2)</f>
        <v>531</v>
      </c>
      <c r="N2" s="38">
        <f>SUMIFS(Forecast!J$33:J$47,Forecast!$A$33:$A$47,'CARS (ORIG)'!$B2,Forecast!$B$33:$B$47,'CARS (ORIG)'!$D2)</f>
        <v>621</v>
      </c>
      <c r="O2" s="38">
        <f>SUMIFS(Forecast!K$33:K$47,Forecast!$A$33:$A$47,'CARS (ORIG)'!$B2,Forecast!$B$33:$B$47,'CARS (ORIG)'!$D2)</f>
        <v>702</v>
      </c>
      <c r="P2" s="38">
        <f>SUMIFS(Forecast!L$33:L$47,Forecast!$A$33:$A$47,'CARS (ORIG)'!$B2,Forecast!$B$33:$B$47,'CARS (ORIG)'!$D2)</f>
        <v>832</v>
      </c>
      <c r="Q2" s="38">
        <f>SUMIFS(Forecast!M$33:M$47,Forecast!$A$33:$A$47,'CARS (ORIG)'!$B2,Forecast!$B$33:$B$47,'CARS (ORIG)'!$D2)</f>
        <v>715</v>
      </c>
      <c r="R2" s="38">
        <f>SUMIFS(Forecast!N$33:N$47,Forecast!$A$33:$A$47,'CARS (ORIG)'!$B2,Forecast!$B$33:$B$47,'CARS (ORIG)'!$D2)</f>
        <v>655</v>
      </c>
      <c r="S2" s="38">
        <f>SUMIFS(Forecast!O$33:O$47,Forecast!$A$33:$A$47,'CARS (ORIG)'!$B2,Forecast!$B$33:$B$47,'CARS (ORIG)'!$D2)</f>
        <v>786</v>
      </c>
      <c r="T2" s="38">
        <f>SUMIFS(Forecast!P$33:P$47,Forecast!$A$33:$A$47,'CARS (ORIG)'!$B2,Forecast!$B$33:$B$47,'CARS (ORIG)'!$D2)</f>
        <v>1109</v>
      </c>
      <c r="U2" s="38">
        <f>SUMIFS(Forecast!Q$33:Q$47,Forecast!$A$33:$A$47,'CARS (ORIG)'!$B2,Forecast!$B$33:$B$47,'CARS (ORIG)'!$D2)</f>
        <v>705</v>
      </c>
      <c r="V2" s="38">
        <f>SUMIFS(Forecast!R$33:R$47,Forecast!$A$33:$A$47,'CARS (ORIG)'!$B2,Forecast!$B$33:$B$47,'CARS (ORIG)'!$D2)</f>
        <v>559</v>
      </c>
      <c r="W2" s="38">
        <f>SUMIFS(Forecast!S$33:S$47,Forecast!$A$33:$A$47,'CARS (ORIG)'!$B2,Forecast!$B$33:$B$47,'CARS (ORIG)'!$D2)</f>
        <v>953</v>
      </c>
      <c r="X2" s="38">
        <f>SUMIFS(Forecast!T$33:T$47,Forecast!$A$33:$A$47,'CARS (ORIG)'!$B2,Forecast!$B$33:$B$47,'CARS (ORIG)'!$D2)</f>
        <v>960</v>
      </c>
      <c r="Y2" s="38">
        <f>SUMIFS(Forecast!U$33:U$47,Forecast!$A$33:$A$47,'CARS (ORIG)'!$B2,Forecast!$B$33:$B$47,'CARS (ORIG)'!$D2)</f>
        <v>1189</v>
      </c>
      <c r="Z2" s="38">
        <f>SUMIFS(Forecast!V$33:V$47,Forecast!$A$33:$A$47,'CARS (ORIG)'!$B2,Forecast!$B$33:$B$47,'CARS (ORIG)'!$D2)</f>
        <v>823</v>
      </c>
      <c r="AA2" s="38">
        <f>SUMIFS(Forecast!W$33:W$47,Forecast!$A$33:$A$47,'CARS (ORIG)'!$B2,Forecast!$B$33:$B$47,'CARS (ORIG)'!$D2)</f>
        <v>818</v>
      </c>
      <c r="AB2" s="38">
        <f>SUMIFS(Forecast!X$33:X$47,Forecast!$A$33:$A$47,'CARS (ORIG)'!$B2,Forecast!$B$33:$B$47,'CARS (ORIG)'!$D2)</f>
        <v>774</v>
      </c>
      <c r="AC2" s="38">
        <f>SUMIFS(Forecast!Y$33:Y$47,Forecast!$A$33:$A$47,'CARS (ORIG)'!$B2,Forecast!$B$33:$B$47,'CARS (ORIG)'!$D2)</f>
        <v>696</v>
      </c>
      <c r="AD2" s="38">
        <f>SUMIFS(Forecast!Z$33:Z$47,Forecast!$A$33:$A$47,'CARS (ORIG)'!$B2,Forecast!$B$33:$B$47,'CARS (ORIG)'!$D2)</f>
        <v>661</v>
      </c>
      <c r="AE2" s="38">
        <f>SUMIFS(Forecast!AA$33:AA$47,Forecast!$A$33:$A$47,'CARS (ORIG)'!$B2,Forecast!$B$33:$B$47,'CARS (ORIG)'!$D2)</f>
        <v>638</v>
      </c>
    </row>
    <row r="3" spans="1:48" s="7" customFormat="1" x14ac:dyDescent="0.2">
      <c r="A3" s="16" t="s">
        <v>69</v>
      </c>
      <c r="B3" s="17" t="s">
        <v>7</v>
      </c>
      <c r="C3" s="17" t="s">
        <v>8</v>
      </c>
      <c r="D3" s="9" t="s">
        <v>9</v>
      </c>
      <c r="E3" s="18">
        <v>43059</v>
      </c>
      <c r="F3" s="18">
        <f t="shared" ref="F3:F8" si="0">E3-(9*7)</f>
        <v>42996</v>
      </c>
      <c r="G3" s="17" t="s">
        <v>10</v>
      </c>
      <c r="H3" s="19">
        <v>384</v>
      </c>
      <c r="I3" s="17" t="s">
        <v>11</v>
      </c>
      <c r="J3" s="12">
        <f>H3-J2</f>
        <v>137</v>
      </c>
      <c r="K3" s="12">
        <f>J3-K2</f>
        <v>-430</v>
      </c>
      <c r="L3" s="12"/>
      <c r="M3" s="12"/>
      <c r="N3" s="12"/>
      <c r="O3" s="12"/>
      <c r="P3" s="12"/>
      <c r="AF3" s="7">
        <f>SUMIFS(Forecast!AB$33:AB$47,Forecast!$A$33:$A$47,'CARS (ORIG)'!$B3,Forecast!$B$33:$B$47,'CARS (ORIG)'!$D3)</f>
        <v>634</v>
      </c>
      <c r="AG3" s="7">
        <f>SUMIFS(Forecast!AC$33:AC$47,Forecast!$A$33:$A$47,'CARS (ORIG)'!$B3,Forecast!$B$33:$B$47,'CARS (ORIG)'!$D3)</f>
        <v>584</v>
      </c>
    </row>
    <row r="4" spans="1:48" s="7" customFormat="1" x14ac:dyDescent="0.2">
      <c r="A4" s="16" t="s">
        <v>69</v>
      </c>
      <c r="B4" s="17" t="s">
        <v>7</v>
      </c>
      <c r="C4" s="17" t="s">
        <v>8</v>
      </c>
      <c r="D4" s="9" t="s">
        <v>9</v>
      </c>
      <c r="E4" s="18">
        <v>43059</v>
      </c>
      <c r="F4" s="18">
        <f t="shared" si="0"/>
        <v>42996</v>
      </c>
      <c r="G4" s="17" t="s">
        <v>10</v>
      </c>
      <c r="H4" s="19">
        <v>305</v>
      </c>
      <c r="I4" s="17" t="s">
        <v>11</v>
      </c>
      <c r="J4" s="12"/>
      <c r="K4" s="12">
        <f>K3+H4</f>
        <v>-125</v>
      </c>
      <c r="L4" s="12"/>
      <c r="M4" s="12"/>
      <c r="N4" s="12"/>
      <c r="O4" s="12"/>
      <c r="P4" s="12"/>
      <c r="Q4" s="8"/>
    </row>
    <row r="5" spans="1:48" s="7" customFormat="1" x14ac:dyDescent="0.2">
      <c r="A5" s="16" t="s">
        <v>69</v>
      </c>
      <c r="B5" s="17" t="s">
        <v>7</v>
      </c>
      <c r="C5" s="17" t="s">
        <v>8</v>
      </c>
      <c r="D5" s="9" t="s">
        <v>9</v>
      </c>
      <c r="E5" s="18">
        <v>43061</v>
      </c>
      <c r="F5" s="18">
        <f t="shared" si="0"/>
        <v>42998</v>
      </c>
      <c r="G5" s="17" t="s">
        <v>14</v>
      </c>
      <c r="H5" s="19">
        <v>432</v>
      </c>
      <c r="I5" s="17" t="s">
        <v>11</v>
      </c>
      <c r="J5" s="12"/>
      <c r="K5" s="12">
        <f>H5+K4</f>
        <v>307</v>
      </c>
      <c r="L5" s="12">
        <f>K5-L2</f>
        <v>-193</v>
      </c>
      <c r="M5" s="12"/>
      <c r="N5" s="12"/>
      <c r="O5" s="12"/>
      <c r="P5" s="12"/>
      <c r="Q5" s="8"/>
      <c r="R5" s="8"/>
    </row>
    <row r="6" spans="1:48" s="7" customFormat="1" x14ac:dyDescent="0.2">
      <c r="A6" s="16" t="s">
        <v>69</v>
      </c>
      <c r="B6" s="17" t="s">
        <v>7</v>
      </c>
      <c r="C6" s="17" t="s">
        <v>8</v>
      </c>
      <c r="D6" s="9" t="s">
        <v>9</v>
      </c>
      <c r="E6" s="18">
        <v>43062</v>
      </c>
      <c r="F6" s="18">
        <f t="shared" si="0"/>
        <v>42999</v>
      </c>
      <c r="G6" s="17" t="s">
        <v>15</v>
      </c>
      <c r="H6" s="20">
        <v>1460</v>
      </c>
      <c r="I6" s="17" t="s">
        <v>11</v>
      </c>
      <c r="J6" s="12"/>
      <c r="K6" s="12"/>
      <c r="L6" s="8">
        <f>H6+L5</f>
        <v>1267</v>
      </c>
      <c r="M6" s="8">
        <f>L6-M2</f>
        <v>736</v>
      </c>
      <c r="N6" s="8">
        <f t="shared" ref="N6:O6" si="1">M6-N2</f>
        <v>115</v>
      </c>
      <c r="O6" s="8">
        <f t="shared" si="1"/>
        <v>-587</v>
      </c>
      <c r="P6" s="8"/>
      <c r="R6" s="8"/>
      <c r="S6" s="8"/>
    </row>
    <row r="7" spans="1:48" s="7" customFormat="1" x14ac:dyDescent="0.2">
      <c r="A7" s="16" t="s">
        <v>69</v>
      </c>
      <c r="B7" s="17" t="s">
        <v>7</v>
      </c>
      <c r="C7" s="17" t="s">
        <v>8</v>
      </c>
      <c r="D7" s="9" t="s">
        <v>9</v>
      </c>
      <c r="E7" s="18">
        <v>43070</v>
      </c>
      <c r="F7" s="18">
        <f t="shared" si="0"/>
        <v>43007</v>
      </c>
      <c r="G7" s="17" t="s">
        <v>12</v>
      </c>
      <c r="H7" s="20">
        <v>3094</v>
      </c>
      <c r="I7" s="17" t="s">
        <v>11</v>
      </c>
      <c r="J7" s="12"/>
      <c r="K7" s="12"/>
      <c r="L7" s="12"/>
      <c r="M7" s="12"/>
      <c r="N7" s="12"/>
      <c r="O7" s="8">
        <f>H7+O6</f>
        <v>2507</v>
      </c>
      <c r="P7" s="8">
        <f>O7-P2</f>
        <v>1675</v>
      </c>
      <c r="Q7" s="13">
        <f>P7-Q2</f>
        <v>960</v>
      </c>
    </row>
    <row r="8" spans="1:48" s="7" customFormat="1" x14ac:dyDescent="0.2">
      <c r="A8" s="16" t="s">
        <v>69</v>
      </c>
      <c r="B8" s="17" t="s">
        <v>7</v>
      </c>
      <c r="C8" s="17" t="s">
        <v>8</v>
      </c>
      <c r="D8" s="9" t="s">
        <v>9</v>
      </c>
      <c r="E8" s="18">
        <v>43081</v>
      </c>
      <c r="F8" s="18">
        <f t="shared" si="0"/>
        <v>43018</v>
      </c>
      <c r="G8" s="17" t="s">
        <v>13</v>
      </c>
      <c r="H8" s="20">
        <v>1648</v>
      </c>
      <c r="I8" s="17" t="s">
        <v>11</v>
      </c>
      <c r="J8" s="12"/>
      <c r="K8" s="12"/>
      <c r="L8" s="12"/>
      <c r="M8" s="12"/>
      <c r="N8" s="12"/>
      <c r="O8" s="12"/>
      <c r="P8" s="12"/>
      <c r="R8" s="8">
        <f>H8-R2</f>
        <v>993</v>
      </c>
      <c r="S8" s="13">
        <f>R8-S2</f>
        <v>207</v>
      </c>
    </row>
    <row r="9" spans="1:48" s="7" customFormat="1" ht="16" thickBot="1" x14ac:dyDescent="0.25">
      <c r="A9" s="16"/>
      <c r="B9" s="17"/>
      <c r="C9" s="17"/>
      <c r="D9" s="9"/>
      <c r="E9" s="18"/>
      <c r="F9" s="18"/>
      <c r="G9" s="17"/>
      <c r="H9" s="20"/>
      <c r="I9" s="17"/>
    </row>
    <row r="10" spans="1:48" s="38" customFormat="1" ht="16" thickBot="1" x14ac:dyDescent="0.25">
      <c r="A10" s="33" t="s">
        <v>69</v>
      </c>
      <c r="B10" s="34" t="s">
        <v>27</v>
      </c>
      <c r="C10" s="34" t="s">
        <v>28</v>
      </c>
      <c r="D10" s="35" t="s">
        <v>29</v>
      </c>
      <c r="E10" s="36"/>
      <c r="F10" s="36"/>
      <c r="G10" s="34"/>
      <c r="H10" s="37">
        <v>0</v>
      </c>
      <c r="I10" s="34"/>
      <c r="J10" s="38">
        <f>SUMIFS(Forecast!F$33:F$47,Forecast!$A$33:$A$47,'CARS (ORIG)'!$B10,Forecast!$B$33:$B$47,'CARS (ORIG)'!$D10)</f>
        <v>596</v>
      </c>
      <c r="K10" s="38">
        <f>SUMIFS(Forecast!G$33:G$47,Forecast!$A$33:$A$47,'CARS (ORIG)'!$B10,Forecast!$B$33:$B$47,'CARS (ORIG)'!$D10)</f>
        <v>742</v>
      </c>
      <c r="L10" s="38">
        <f>SUMIFS(Forecast!H$33:H$47,Forecast!$A$33:$A$47,'CARS (ORIG)'!$B10,Forecast!$B$33:$B$47,'CARS (ORIG)'!$D10)</f>
        <v>690</v>
      </c>
      <c r="M10" s="38">
        <f>SUMIFS(Forecast!I$33:I$47,Forecast!$A$33:$A$47,'CARS (ORIG)'!$B10,Forecast!$B$33:$B$47,'CARS (ORIG)'!$D10)</f>
        <v>753</v>
      </c>
      <c r="N10" s="38">
        <f>SUMIFS(Forecast!J$33:J$47,Forecast!$A$33:$A$47,'CARS (ORIG)'!$B10,Forecast!$B$33:$B$47,'CARS (ORIG)'!$D10)</f>
        <v>713</v>
      </c>
      <c r="O10" s="38">
        <f>SUMIFS(Forecast!K$33:K$47,Forecast!$A$33:$A$47,'CARS (ORIG)'!$B10,Forecast!$B$33:$B$47,'CARS (ORIG)'!$D10)</f>
        <v>721</v>
      </c>
      <c r="P10" s="38">
        <f>SUMIFS(Forecast!L$33:L$47,Forecast!$A$33:$A$47,'CARS (ORIG)'!$B10,Forecast!$B$33:$B$47,'CARS (ORIG)'!$D10)</f>
        <v>823</v>
      </c>
      <c r="Q10" s="38">
        <f>SUMIFS(Forecast!M$33:M$47,Forecast!$A$33:$A$47,'CARS (ORIG)'!$B10,Forecast!$B$33:$B$47,'CARS (ORIG)'!$D10)</f>
        <v>738</v>
      </c>
      <c r="R10" s="38">
        <f>SUMIFS(Forecast!N$33:N$47,Forecast!$A$33:$A$47,'CARS (ORIG)'!$B10,Forecast!$B$33:$B$47,'CARS (ORIG)'!$D10)</f>
        <v>728</v>
      </c>
      <c r="S10" s="38">
        <f>SUMIFS(Forecast!O$33:O$47,Forecast!$A$33:$A$47,'CARS (ORIG)'!$B10,Forecast!$B$33:$B$47,'CARS (ORIG)'!$D10)</f>
        <v>1260</v>
      </c>
      <c r="T10" s="38">
        <f>SUMIFS(Forecast!P$33:P$47,Forecast!$A$33:$A$47,'CARS (ORIG)'!$B10,Forecast!$B$33:$B$47,'CARS (ORIG)'!$D10)</f>
        <v>963</v>
      </c>
      <c r="U10" s="38">
        <f>SUMIFS(Forecast!Q$33:Q$47,Forecast!$A$33:$A$47,'CARS (ORIG)'!$B10,Forecast!$B$33:$B$47,'CARS (ORIG)'!$D10)</f>
        <v>399</v>
      </c>
      <c r="V10" s="38">
        <f>SUMIFS(Forecast!R$33:R$47,Forecast!$A$33:$A$47,'CARS (ORIG)'!$B10,Forecast!$B$33:$B$47,'CARS (ORIG)'!$D10)</f>
        <v>955</v>
      </c>
      <c r="W10" s="38">
        <f>SUMIFS(Forecast!S$33:S$47,Forecast!$A$33:$A$47,'CARS (ORIG)'!$B10,Forecast!$B$33:$B$47,'CARS (ORIG)'!$D10)</f>
        <v>965</v>
      </c>
      <c r="X10" s="38">
        <f>SUMIFS(Forecast!T$33:T$47,Forecast!$A$33:$A$47,'CARS (ORIG)'!$B10,Forecast!$B$33:$B$47,'CARS (ORIG)'!$D10)</f>
        <v>1278</v>
      </c>
      <c r="Y10" s="38">
        <f>SUMIFS(Forecast!U$33:U$47,Forecast!$A$33:$A$47,'CARS (ORIG)'!$B10,Forecast!$B$33:$B$47,'CARS (ORIG)'!$D10)</f>
        <v>775</v>
      </c>
      <c r="Z10" s="38">
        <f>SUMIFS(Forecast!V$33:V$47,Forecast!$A$33:$A$47,'CARS (ORIG)'!$B10,Forecast!$B$33:$B$47,'CARS (ORIG)'!$D10)</f>
        <v>773</v>
      </c>
      <c r="AA10" s="38">
        <f>SUMIFS(Forecast!W$33:W$47,Forecast!$A$33:$A$47,'CARS (ORIG)'!$B10,Forecast!$B$33:$B$47,'CARS (ORIG)'!$D10)</f>
        <v>712</v>
      </c>
      <c r="AB10" s="38">
        <f>SUMIFS(Forecast!X$33:X$47,Forecast!$A$33:$A$47,'CARS (ORIG)'!$B10,Forecast!$B$33:$B$47,'CARS (ORIG)'!$D10)</f>
        <v>606</v>
      </c>
      <c r="AC10" s="38">
        <f>SUMIFS(Forecast!Y$33:Y$47,Forecast!$A$33:$A$47,'CARS (ORIG)'!$B10,Forecast!$B$33:$B$47,'CARS (ORIG)'!$D10)</f>
        <v>772</v>
      </c>
      <c r="AD10" s="38">
        <f>SUMIFS(Forecast!Z$33:Z$47,Forecast!$A$33:$A$47,'CARS (ORIG)'!$B10,Forecast!$B$33:$B$47,'CARS (ORIG)'!$D10)</f>
        <v>1074</v>
      </c>
      <c r="AE10" s="38">
        <f>SUMIFS(Forecast!AA$33:AA$47,Forecast!$A$33:$A$47,'CARS (ORIG)'!$B10,Forecast!$B$33:$B$47,'CARS (ORIG)'!$D10)</f>
        <v>1066</v>
      </c>
    </row>
    <row r="11" spans="1:48" s="7" customFormat="1" x14ac:dyDescent="0.2">
      <c r="A11" s="16" t="s">
        <v>69</v>
      </c>
      <c r="B11" s="17" t="s">
        <v>27</v>
      </c>
      <c r="C11" s="17" t="s">
        <v>28</v>
      </c>
      <c r="D11" s="9" t="s">
        <v>29</v>
      </c>
      <c r="E11" s="18">
        <v>43072</v>
      </c>
      <c r="F11" s="18">
        <f t="shared" ref="F11:F14" si="2">E11-(9*7)</f>
        <v>43009</v>
      </c>
      <c r="G11" s="17"/>
      <c r="H11" s="20">
        <v>2113</v>
      </c>
      <c r="I11" s="17" t="s">
        <v>11</v>
      </c>
      <c r="J11" s="8">
        <f>H11-J10</f>
        <v>1517</v>
      </c>
      <c r="K11" s="8">
        <f>J11-K10</f>
        <v>775</v>
      </c>
      <c r="L11" s="8">
        <f>K11-L10</f>
        <v>85</v>
      </c>
      <c r="M11" s="8">
        <f>L11-M10</f>
        <v>-668</v>
      </c>
    </row>
    <row r="12" spans="1:48" s="7" customFormat="1" x14ac:dyDescent="0.2">
      <c r="A12" s="16" t="s">
        <v>69</v>
      </c>
      <c r="B12" s="17" t="s">
        <v>27</v>
      </c>
      <c r="C12" s="17" t="s">
        <v>28</v>
      </c>
      <c r="D12" s="9" t="s">
        <v>29</v>
      </c>
      <c r="E12" s="18">
        <v>43079</v>
      </c>
      <c r="F12" s="18">
        <f t="shared" si="2"/>
        <v>43016</v>
      </c>
      <c r="G12" s="17"/>
      <c r="H12" s="20">
        <v>2804</v>
      </c>
      <c r="I12" s="17" t="s">
        <v>11</v>
      </c>
      <c r="M12" s="8">
        <f>H12+M11</f>
        <v>2136</v>
      </c>
      <c r="N12" s="8">
        <f>M12-N10</f>
        <v>1423</v>
      </c>
      <c r="O12" s="8">
        <f t="shared" ref="O12:P12" si="3">N12-O10</f>
        <v>702</v>
      </c>
      <c r="P12" s="8">
        <f t="shared" si="3"/>
        <v>-121</v>
      </c>
      <c r="Q12" s="8"/>
      <c r="R12" s="8"/>
      <c r="S12" s="8"/>
    </row>
    <row r="13" spans="1:48" s="7" customFormat="1" x14ac:dyDescent="0.2">
      <c r="A13" s="16" t="s">
        <v>69</v>
      </c>
      <c r="B13" s="17" t="s">
        <v>27</v>
      </c>
      <c r="C13" s="17" t="s">
        <v>28</v>
      </c>
      <c r="D13" s="9" t="s">
        <v>29</v>
      </c>
      <c r="E13" s="18">
        <v>43086</v>
      </c>
      <c r="F13" s="18">
        <f t="shared" si="2"/>
        <v>43023</v>
      </c>
      <c r="G13" s="17"/>
      <c r="H13" s="20">
        <v>1101</v>
      </c>
      <c r="I13" s="17" t="s">
        <v>11</v>
      </c>
      <c r="P13" s="8">
        <f>H13+P12</f>
        <v>980</v>
      </c>
      <c r="Q13" s="8">
        <f>P13-Q10</f>
        <v>242</v>
      </c>
      <c r="R13" s="8">
        <f>Q13-R10</f>
        <v>-486</v>
      </c>
    </row>
    <row r="14" spans="1:48" s="7" customFormat="1" x14ac:dyDescent="0.2">
      <c r="A14" s="16" t="s">
        <v>69</v>
      </c>
      <c r="B14" s="17" t="s">
        <v>27</v>
      </c>
      <c r="C14" s="17" t="s">
        <v>28</v>
      </c>
      <c r="D14" s="9" t="s">
        <v>29</v>
      </c>
      <c r="E14" s="18">
        <v>43093</v>
      </c>
      <c r="F14" s="18">
        <f t="shared" si="2"/>
        <v>43030</v>
      </c>
      <c r="G14" s="17"/>
      <c r="H14" s="20">
        <v>1772</v>
      </c>
      <c r="I14" s="17" t="s">
        <v>11</v>
      </c>
      <c r="R14" s="8">
        <f>H14+R13</f>
        <v>1286</v>
      </c>
      <c r="S14" s="8">
        <f>R14-S10</f>
        <v>26</v>
      </c>
    </row>
    <row r="15" spans="1:48" s="7" customFormat="1" ht="16" thickBot="1" x14ac:dyDescent="0.25">
      <c r="A15" s="16"/>
      <c r="B15" s="17"/>
      <c r="C15" s="17"/>
      <c r="D15" s="9"/>
      <c r="E15" s="18"/>
      <c r="F15" s="18"/>
      <c r="G15" s="17"/>
      <c r="H15" s="20"/>
      <c r="I15" s="17"/>
    </row>
    <row r="16" spans="1:48" s="38" customFormat="1" ht="16" thickBot="1" x14ac:dyDescent="0.25">
      <c r="A16" s="33" t="s">
        <v>69</v>
      </c>
      <c r="B16" s="34" t="s">
        <v>27</v>
      </c>
      <c r="C16" s="34" t="s">
        <v>28</v>
      </c>
      <c r="D16" s="35" t="s">
        <v>35</v>
      </c>
      <c r="E16" s="36"/>
      <c r="F16" s="36"/>
      <c r="G16" s="34"/>
      <c r="H16" s="39">
        <f>SUM(Q20:Q22)</f>
        <v>3027</v>
      </c>
      <c r="I16" s="34"/>
      <c r="J16" s="38">
        <f>SUMIFS(Forecast!F$33:F$47,Forecast!$A$33:$A$47,'CARS (ORIG)'!$B16,Forecast!$B$33:$B$47,'CARS (ORIG)'!$D16)</f>
        <v>140</v>
      </c>
      <c r="K16" s="38">
        <f>SUMIFS(Forecast!G$33:G$47,Forecast!$A$33:$A$47,'CARS (ORIG)'!$B16,Forecast!$B$33:$B$47,'CARS (ORIG)'!$D16)</f>
        <v>152</v>
      </c>
      <c r="L16" s="38">
        <f>SUMIFS(Forecast!H$33:H$47,Forecast!$A$33:$A$47,'CARS (ORIG)'!$B16,Forecast!$B$33:$B$47,'CARS (ORIG)'!$D16)</f>
        <v>103</v>
      </c>
      <c r="M16" s="38">
        <f>SUMIFS(Forecast!I$33:I$47,Forecast!$A$33:$A$47,'CARS (ORIG)'!$B16,Forecast!$B$33:$B$47,'CARS (ORIG)'!$D16)</f>
        <v>203</v>
      </c>
      <c r="N16" s="38">
        <f>SUMIFS(Forecast!J$33:J$47,Forecast!$A$33:$A$47,'CARS (ORIG)'!$B16,Forecast!$B$33:$B$47,'CARS (ORIG)'!$D16)</f>
        <v>250</v>
      </c>
      <c r="O16" s="38">
        <f>SUMIFS(Forecast!K$33:K$47,Forecast!$A$33:$A$47,'CARS (ORIG)'!$B16,Forecast!$B$33:$B$47,'CARS (ORIG)'!$D16)</f>
        <v>280</v>
      </c>
      <c r="P16" s="38">
        <f>SUMIFS(Forecast!L$33:L$47,Forecast!$A$33:$A$47,'CARS (ORIG)'!$B16,Forecast!$B$33:$B$47,'CARS (ORIG)'!$D16)</f>
        <v>325</v>
      </c>
      <c r="Q16" s="38">
        <f>SUMIFS(Forecast!M$33:M$47,Forecast!$A$33:$A$47,'CARS (ORIG)'!$B16,Forecast!$B$33:$B$47,'CARS (ORIG)'!$D16)</f>
        <v>293</v>
      </c>
      <c r="R16" s="38">
        <f>SUMIFS(Forecast!N$33:N$47,Forecast!$A$33:$A$47,'CARS (ORIG)'!$B16,Forecast!$B$33:$B$47,'CARS (ORIG)'!$D16)</f>
        <v>478</v>
      </c>
      <c r="S16" s="38">
        <f>SUMIFS(Forecast!O$33:O$47,Forecast!$A$33:$A$47,'CARS (ORIG)'!$B16,Forecast!$B$33:$B$47,'CARS (ORIG)'!$D16)</f>
        <v>740</v>
      </c>
      <c r="T16" s="38">
        <f>SUMIFS(Forecast!P$33:P$47,Forecast!$A$33:$A$47,'CARS (ORIG)'!$B16,Forecast!$B$33:$B$47,'CARS (ORIG)'!$D16)</f>
        <v>369</v>
      </c>
      <c r="U16" s="38">
        <f>SUMIFS(Forecast!Q$33:Q$47,Forecast!$A$33:$A$47,'CARS (ORIG)'!$B16,Forecast!$B$33:$B$47,'CARS (ORIG)'!$D16)</f>
        <v>195</v>
      </c>
      <c r="V16" s="38">
        <f>SUMIFS(Forecast!R$33:R$47,Forecast!$A$33:$A$47,'CARS (ORIG)'!$B16,Forecast!$B$33:$B$47,'CARS (ORIG)'!$D16)</f>
        <v>467</v>
      </c>
      <c r="W16" s="38">
        <f>SUMIFS(Forecast!S$33:S$47,Forecast!$A$33:$A$47,'CARS (ORIG)'!$B16,Forecast!$B$33:$B$47,'CARS (ORIG)'!$D16)</f>
        <v>471</v>
      </c>
      <c r="X16" s="38">
        <f>SUMIFS(Forecast!T$33:T$47,Forecast!$A$33:$A$47,'CARS (ORIG)'!$B16,Forecast!$B$33:$B$47,'CARS (ORIG)'!$D16)</f>
        <v>625</v>
      </c>
      <c r="Y16" s="38">
        <f>SUMIFS(Forecast!U$33:U$47,Forecast!$A$33:$A$47,'CARS (ORIG)'!$B16,Forecast!$B$33:$B$47,'CARS (ORIG)'!$D16)</f>
        <v>379</v>
      </c>
      <c r="Z16" s="38">
        <f>SUMIFS(Forecast!V$33:V$47,Forecast!$A$33:$A$47,'CARS (ORIG)'!$B16,Forecast!$B$33:$B$47,'CARS (ORIG)'!$D16)</f>
        <v>378</v>
      </c>
      <c r="AA16" s="38">
        <f>SUMIFS(Forecast!W$33:W$47,Forecast!$A$33:$A$47,'CARS (ORIG)'!$B16,Forecast!$B$33:$B$47,'CARS (ORIG)'!$D16)</f>
        <v>348</v>
      </c>
      <c r="AB16" s="38">
        <f>SUMIFS(Forecast!X$33:X$47,Forecast!$A$33:$A$47,'CARS (ORIG)'!$B16,Forecast!$B$33:$B$47,'CARS (ORIG)'!$D16)</f>
        <v>296</v>
      </c>
      <c r="AC16" s="38">
        <f>SUMIFS(Forecast!Y$33:Y$47,Forecast!$A$33:$A$47,'CARS (ORIG)'!$B16,Forecast!$B$33:$B$47,'CARS (ORIG)'!$D16)</f>
        <v>377</v>
      </c>
      <c r="AD16" s="38">
        <f>SUMIFS(Forecast!Z$33:Z$47,Forecast!$A$33:$A$47,'CARS (ORIG)'!$B16,Forecast!$B$33:$B$47,'CARS (ORIG)'!$D16)</f>
        <v>525</v>
      </c>
      <c r="AE16" s="38">
        <f>SUMIFS(Forecast!AA$33:AA$47,Forecast!$A$33:$A$47,'CARS (ORIG)'!$B16,Forecast!$B$33:$B$47,'CARS (ORIG)'!$D16)</f>
        <v>521</v>
      </c>
    </row>
    <row r="17" spans="1:31" s="7" customFormat="1" x14ac:dyDescent="0.2">
      <c r="A17" s="16" t="s">
        <v>69</v>
      </c>
      <c r="B17" s="17" t="s">
        <v>27</v>
      </c>
      <c r="C17" s="17" t="s">
        <v>28</v>
      </c>
      <c r="D17" s="9" t="s">
        <v>35</v>
      </c>
      <c r="E17" s="18">
        <v>43014</v>
      </c>
      <c r="F17" s="18">
        <f t="shared" ref="F17:F25" si="4">E17-(9*7)</f>
        <v>42951</v>
      </c>
      <c r="G17" s="17" t="s">
        <v>44</v>
      </c>
      <c r="H17" s="19">
        <v>96</v>
      </c>
      <c r="I17" s="17" t="s">
        <v>11</v>
      </c>
      <c r="J17" s="7">
        <f>H17-J16</f>
        <v>-44</v>
      </c>
    </row>
    <row r="18" spans="1:31" s="7" customFormat="1" x14ac:dyDescent="0.2">
      <c r="A18" s="16" t="s">
        <v>69</v>
      </c>
      <c r="B18" s="17" t="s">
        <v>27</v>
      </c>
      <c r="C18" s="17" t="s">
        <v>28</v>
      </c>
      <c r="D18" s="9" t="s">
        <v>35</v>
      </c>
      <c r="E18" s="18">
        <v>43047</v>
      </c>
      <c r="F18" s="18">
        <f t="shared" si="4"/>
        <v>42984</v>
      </c>
      <c r="G18" s="17" t="s">
        <v>43</v>
      </c>
      <c r="H18" s="19">
        <v>96</v>
      </c>
      <c r="I18" s="17" t="s">
        <v>11</v>
      </c>
      <c r="J18" s="7">
        <f>H18+J17</f>
        <v>52</v>
      </c>
      <c r="K18" s="7">
        <f>J18-K16</f>
        <v>-100</v>
      </c>
    </row>
    <row r="19" spans="1:31" s="7" customFormat="1" x14ac:dyDescent="0.2">
      <c r="A19" s="16" t="s">
        <v>69</v>
      </c>
      <c r="B19" s="17" t="s">
        <v>27</v>
      </c>
      <c r="C19" s="17" t="s">
        <v>28</v>
      </c>
      <c r="D19" s="9" t="s">
        <v>35</v>
      </c>
      <c r="E19" s="18">
        <v>43053</v>
      </c>
      <c r="F19" s="18">
        <f t="shared" si="4"/>
        <v>42990</v>
      </c>
      <c r="G19" s="17" t="s">
        <v>42</v>
      </c>
      <c r="H19" s="19">
        <v>467</v>
      </c>
      <c r="I19" s="17" t="s">
        <v>11</v>
      </c>
      <c r="K19" s="7">
        <f>H19+K18</f>
        <v>367</v>
      </c>
      <c r="L19" s="7">
        <f>K19-L16</f>
        <v>264</v>
      </c>
      <c r="M19" s="7">
        <f>L19-M16</f>
        <v>61</v>
      </c>
      <c r="N19" s="7">
        <f>M19-N16</f>
        <v>-189</v>
      </c>
    </row>
    <row r="20" spans="1:31" s="7" customFormat="1" x14ac:dyDescent="0.2">
      <c r="A20" s="16" t="s">
        <v>69</v>
      </c>
      <c r="B20" s="17" t="s">
        <v>27</v>
      </c>
      <c r="C20" s="17" t="s">
        <v>28</v>
      </c>
      <c r="D20" s="9" t="s">
        <v>35</v>
      </c>
      <c r="E20" s="18">
        <v>43064</v>
      </c>
      <c r="F20" s="18">
        <f t="shared" si="4"/>
        <v>43001</v>
      </c>
      <c r="G20" s="17" t="s">
        <v>41</v>
      </c>
      <c r="H20" s="20">
        <v>1304</v>
      </c>
      <c r="I20" s="17" t="s">
        <v>11</v>
      </c>
      <c r="N20" s="8">
        <f>H20+N19</f>
        <v>1115</v>
      </c>
      <c r="O20" s="8">
        <f>N20-O16</f>
        <v>835</v>
      </c>
      <c r="P20" s="8">
        <f>O20-P16</f>
        <v>510</v>
      </c>
      <c r="Q20" s="13">
        <f>P20-Q16</f>
        <v>217</v>
      </c>
      <c r="R20" s="8"/>
    </row>
    <row r="21" spans="1:31" s="7" customFormat="1" x14ac:dyDescent="0.2">
      <c r="A21" s="16" t="s">
        <v>69</v>
      </c>
      <c r="B21" s="17" t="s">
        <v>27</v>
      </c>
      <c r="C21" s="17" t="s">
        <v>28</v>
      </c>
      <c r="D21" s="9" t="s">
        <v>35</v>
      </c>
      <c r="E21" s="18">
        <v>43065</v>
      </c>
      <c r="F21" s="18">
        <f t="shared" si="4"/>
        <v>43002</v>
      </c>
      <c r="G21" s="17" t="s">
        <v>40</v>
      </c>
      <c r="H21" s="20">
        <v>2072</v>
      </c>
      <c r="I21" s="17" t="s">
        <v>11</v>
      </c>
      <c r="Q21" s="13">
        <f>H21</f>
        <v>2072</v>
      </c>
    </row>
    <row r="22" spans="1:31" s="7" customFormat="1" x14ac:dyDescent="0.2">
      <c r="A22" s="16" t="s">
        <v>69</v>
      </c>
      <c r="B22" s="17" t="s">
        <v>27</v>
      </c>
      <c r="C22" s="17" t="s">
        <v>28</v>
      </c>
      <c r="D22" s="9" t="s">
        <v>35</v>
      </c>
      <c r="E22" s="18">
        <v>43066</v>
      </c>
      <c r="F22" s="18">
        <f t="shared" si="4"/>
        <v>43003</v>
      </c>
      <c r="G22" s="17" t="s">
        <v>39</v>
      </c>
      <c r="H22" s="19">
        <v>738</v>
      </c>
      <c r="I22" s="17" t="s">
        <v>11</v>
      </c>
      <c r="Q22" s="14">
        <f>H22</f>
        <v>738</v>
      </c>
    </row>
    <row r="23" spans="1:31" s="7" customFormat="1" x14ac:dyDescent="0.2">
      <c r="A23" s="16" t="s">
        <v>69</v>
      </c>
      <c r="B23" s="17" t="s">
        <v>27</v>
      </c>
      <c r="C23" s="17" t="s">
        <v>28</v>
      </c>
      <c r="D23" s="9" t="s">
        <v>35</v>
      </c>
      <c r="E23" s="18">
        <v>43076</v>
      </c>
      <c r="F23" s="18">
        <f t="shared" si="4"/>
        <v>43013</v>
      </c>
      <c r="G23" s="17" t="s">
        <v>38</v>
      </c>
      <c r="H23" s="19">
        <v>172</v>
      </c>
      <c r="I23" s="17" t="s">
        <v>11</v>
      </c>
      <c r="R23" s="7">
        <f>H23-R16</f>
        <v>-306</v>
      </c>
    </row>
    <row r="24" spans="1:31" s="7" customFormat="1" x14ac:dyDescent="0.2">
      <c r="A24" s="16" t="s">
        <v>69</v>
      </c>
      <c r="B24" s="17" t="s">
        <v>27</v>
      </c>
      <c r="C24" s="17" t="s">
        <v>28</v>
      </c>
      <c r="D24" s="9" t="s">
        <v>35</v>
      </c>
      <c r="E24" s="18">
        <v>43077</v>
      </c>
      <c r="F24" s="18">
        <f t="shared" si="4"/>
        <v>43014</v>
      </c>
      <c r="G24" s="17" t="s">
        <v>37</v>
      </c>
      <c r="H24" s="19">
        <v>248</v>
      </c>
      <c r="I24" s="17" t="s">
        <v>11</v>
      </c>
      <c r="R24" s="7">
        <f>H24+R23</f>
        <v>-58</v>
      </c>
    </row>
    <row r="25" spans="1:31" s="7" customFormat="1" x14ac:dyDescent="0.2">
      <c r="A25" s="16" t="s">
        <v>69</v>
      </c>
      <c r="B25" s="17" t="s">
        <v>27</v>
      </c>
      <c r="C25" s="17" t="s">
        <v>28</v>
      </c>
      <c r="D25" s="9" t="s">
        <v>35</v>
      </c>
      <c r="E25" s="18">
        <v>43081</v>
      </c>
      <c r="F25" s="18">
        <f t="shared" si="4"/>
        <v>43018</v>
      </c>
      <c r="G25" s="17" t="s">
        <v>36</v>
      </c>
      <c r="H25" s="19">
        <v>240</v>
      </c>
      <c r="I25" s="17" t="s">
        <v>11</v>
      </c>
      <c r="R25" s="7">
        <f>H25+R24</f>
        <v>182</v>
      </c>
    </row>
    <row r="26" spans="1:31" s="7" customFormat="1" ht="16" thickBot="1" x14ac:dyDescent="0.25">
      <c r="A26" s="16"/>
      <c r="B26" s="17"/>
      <c r="C26" s="17"/>
      <c r="D26" s="9"/>
      <c r="E26" s="18"/>
      <c r="F26" s="18"/>
      <c r="G26" s="17"/>
      <c r="H26" s="19"/>
      <c r="I26" s="17"/>
    </row>
    <row r="27" spans="1:31" s="38" customFormat="1" ht="16" thickBot="1" x14ac:dyDescent="0.25">
      <c r="A27" s="33" t="s">
        <v>69</v>
      </c>
      <c r="B27" s="34" t="s">
        <v>27</v>
      </c>
      <c r="C27" s="34" t="s">
        <v>28</v>
      </c>
      <c r="D27" s="35" t="s">
        <v>55</v>
      </c>
      <c r="E27" s="36"/>
      <c r="F27" s="36"/>
      <c r="G27" s="34"/>
      <c r="H27" s="37">
        <f>SUM(H28:H29)</f>
        <v>1080</v>
      </c>
      <c r="I27" s="34"/>
      <c r="J27" s="38">
        <f>SUMIFS(Forecast!F$33:F$47,Forecast!$A$33:$A$47,'CARS (ORIG)'!$B27,Forecast!$B$33:$B$47,'CARS (ORIG)'!$D27)</f>
        <v>117</v>
      </c>
      <c r="K27" s="38">
        <f>SUMIFS(Forecast!G$33:G$47,Forecast!$A$33:$A$47,'CARS (ORIG)'!$B27,Forecast!$B$33:$B$47,'CARS (ORIG)'!$D27)</f>
        <v>185</v>
      </c>
      <c r="L27" s="38">
        <f>SUMIFS(Forecast!H$33:H$47,Forecast!$A$33:$A$47,'CARS (ORIG)'!$B27,Forecast!$B$33:$B$47,'CARS (ORIG)'!$D27)</f>
        <v>173</v>
      </c>
      <c r="M27" s="38">
        <f>SUMIFS(Forecast!I$33:I$47,Forecast!$A$33:$A$47,'CARS (ORIG)'!$B27,Forecast!$B$33:$B$47,'CARS (ORIG)'!$D27)</f>
        <v>204</v>
      </c>
      <c r="N27" s="38">
        <f>SUMIFS(Forecast!J$33:J$47,Forecast!$A$33:$A$47,'CARS (ORIG)'!$B27,Forecast!$B$33:$B$47,'CARS (ORIG)'!$D27)</f>
        <v>250</v>
      </c>
      <c r="O27" s="38">
        <f>SUMIFS(Forecast!K$33:K$47,Forecast!$A$33:$A$47,'CARS (ORIG)'!$B27,Forecast!$B$33:$B$47,'CARS (ORIG)'!$D27)</f>
        <v>283</v>
      </c>
      <c r="P27" s="38">
        <f>SUMIFS(Forecast!L$33:L$47,Forecast!$A$33:$A$47,'CARS (ORIG)'!$B27,Forecast!$B$33:$B$47,'CARS (ORIG)'!$D27)</f>
        <v>363</v>
      </c>
      <c r="Q27" s="38">
        <f>SUMIFS(Forecast!M$33:M$47,Forecast!$A$33:$A$47,'CARS (ORIG)'!$B27,Forecast!$B$33:$B$47,'CARS (ORIG)'!$D27)</f>
        <v>188</v>
      </c>
      <c r="R27" s="38">
        <f>SUMIFS(Forecast!N$33:N$47,Forecast!$A$33:$A$47,'CARS (ORIG)'!$B27,Forecast!$B$33:$B$47,'CARS (ORIG)'!$D27)</f>
        <v>180</v>
      </c>
      <c r="S27" s="38">
        <f>SUMIFS(Forecast!O$33:O$47,Forecast!$A$33:$A$47,'CARS (ORIG)'!$B27,Forecast!$B$33:$B$47,'CARS (ORIG)'!$D27)</f>
        <v>275</v>
      </c>
      <c r="T27" s="38">
        <f>SUMIFS(Forecast!P$33:P$47,Forecast!$A$33:$A$47,'CARS (ORIG)'!$B27,Forecast!$B$33:$B$47,'CARS (ORIG)'!$D27)</f>
        <v>183</v>
      </c>
      <c r="U27" s="38">
        <f>SUMIFS(Forecast!Q$33:Q$47,Forecast!$A$33:$A$47,'CARS (ORIG)'!$B27,Forecast!$B$33:$B$47,'CARS (ORIG)'!$D27)</f>
        <v>102</v>
      </c>
      <c r="V27" s="38">
        <f>SUMIFS(Forecast!R$33:R$47,Forecast!$A$33:$A$47,'CARS (ORIG)'!$B27,Forecast!$B$33:$B$47,'CARS (ORIG)'!$D27)</f>
        <v>245</v>
      </c>
      <c r="W27" s="38">
        <f>SUMIFS(Forecast!S$33:S$47,Forecast!$A$33:$A$47,'CARS (ORIG)'!$B27,Forecast!$B$33:$B$47,'CARS (ORIG)'!$D27)</f>
        <v>248</v>
      </c>
      <c r="X27" s="38">
        <f>SUMIFS(Forecast!T$33:T$47,Forecast!$A$33:$A$47,'CARS (ORIG)'!$B27,Forecast!$B$33:$B$47,'CARS (ORIG)'!$D27)</f>
        <v>328</v>
      </c>
      <c r="Y27" s="38">
        <f>SUMIFS(Forecast!U$33:U$47,Forecast!$A$33:$A$47,'CARS (ORIG)'!$B27,Forecast!$B$33:$B$47,'CARS (ORIG)'!$D27)</f>
        <v>199</v>
      </c>
      <c r="Z27" s="38">
        <f>SUMIFS(Forecast!V$33:V$47,Forecast!$A$33:$A$47,'CARS (ORIG)'!$B27,Forecast!$B$33:$B$47,'CARS (ORIG)'!$D27)</f>
        <v>199</v>
      </c>
      <c r="AA27" s="38">
        <f>SUMIFS(Forecast!W$33:W$47,Forecast!$A$33:$A$47,'CARS (ORIG)'!$B27,Forecast!$B$33:$B$47,'CARS (ORIG)'!$D27)</f>
        <v>183</v>
      </c>
      <c r="AB27" s="38">
        <f>SUMIFS(Forecast!X$33:X$47,Forecast!$A$33:$A$47,'CARS (ORIG)'!$B27,Forecast!$B$33:$B$47,'CARS (ORIG)'!$D27)</f>
        <v>156</v>
      </c>
      <c r="AC27" s="38">
        <f>SUMIFS(Forecast!Y$33:Y$47,Forecast!$A$33:$A$47,'CARS (ORIG)'!$B27,Forecast!$B$33:$B$47,'CARS (ORIG)'!$D27)</f>
        <v>199</v>
      </c>
      <c r="AD27" s="38">
        <f>SUMIFS(Forecast!Z$33:Z$47,Forecast!$A$33:$A$47,'CARS (ORIG)'!$B27,Forecast!$B$33:$B$47,'CARS (ORIG)'!$D27)</f>
        <v>276</v>
      </c>
      <c r="AE27" s="38">
        <f>SUMIFS(Forecast!AA$33:AA$47,Forecast!$A$33:$A$47,'CARS (ORIG)'!$B27,Forecast!$B$33:$B$47,'CARS (ORIG)'!$D27)</f>
        <v>274</v>
      </c>
    </row>
    <row r="28" spans="1:31" s="7" customFormat="1" x14ac:dyDescent="0.2">
      <c r="A28" s="16" t="s">
        <v>69</v>
      </c>
      <c r="B28" s="17" t="s">
        <v>27</v>
      </c>
      <c r="C28" s="17" t="s">
        <v>28</v>
      </c>
      <c r="D28" s="9" t="s">
        <v>55</v>
      </c>
      <c r="E28" s="18">
        <v>42996</v>
      </c>
      <c r="F28" s="18">
        <f t="shared" ref="F28:F33" si="5">E28-(9*7)</f>
        <v>42933</v>
      </c>
      <c r="G28" s="17" t="s">
        <v>57</v>
      </c>
      <c r="H28" s="19">
        <v>22</v>
      </c>
      <c r="I28" s="17" t="s">
        <v>11</v>
      </c>
    </row>
    <row r="29" spans="1:31" s="7" customFormat="1" x14ac:dyDescent="0.2">
      <c r="A29" s="16" t="s">
        <v>69</v>
      </c>
      <c r="B29" s="17" t="s">
        <v>27</v>
      </c>
      <c r="C29" s="17" t="s">
        <v>28</v>
      </c>
      <c r="D29" s="9" t="s">
        <v>55</v>
      </c>
      <c r="E29" s="18">
        <v>43006</v>
      </c>
      <c r="F29" s="18">
        <f t="shared" si="5"/>
        <v>42943</v>
      </c>
      <c r="G29" s="17" t="s">
        <v>56</v>
      </c>
      <c r="H29" s="19">
        <v>1058</v>
      </c>
      <c r="I29" s="17" t="s">
        <v>11</v>
      </c>
    </row>
    <row r="30" spans="1:31" s="7" customFormat="1" x14ac:dyDescent="0.2">
      <c r="A30" s="16" t="s">
        <v>69</v>
      </c>
      <c r="B30" s="17" t="s">
        <v>27</v>
      </c>
      <c r="C30" s="17" t="s">
        <v>28</v>
      </c>
      <c r="D30" s="9" t="s">
        <v>55</v>
      </c>
      <c r="E30" s="18">
        <v>43053</v>
      </c>
      <c r="F30" s="18">
        <f t="shared" si="5"/>
        <v>42990</v>
      </c>
      <c r="G30" s="17" t="s">
        <v>42</v>
      </c>
      <c r="H30" s="19">
        <v>698</v>
      </c>
      <c r="I30" s="17" t="s">
        <v>11</v>
      </c>
      <c r="J30" s="7">
        <f>H30-J27</f>
        <v>581</v>
      </c>
      <c r="K30" s="7">
        <f>J30-K27</f>
        <v>396</v>
      </c>
      <c r="L30" s="7">
        <f>K30-L27</f>
        <v>223</v>
      </c>
      <c r="M30" s="7">
        <f>L30-M27</f>
        <v>19</v>
      </c>
      <c r="N30" s="7">
        <f>M30-N27</f>
        <v>-231</v>
      </c>
    </row>
    <row r="31" spans="1:31" s="7" customFormat="1" x14ac:dyDescent="0.2">
      <c r="A31" s="16" t="s">
        <v>69</v>
      </c>
      <c r="B31" s="17" t="s">
        <v>27</v>
      </c>
      <c r="C31" s="17" t="s">
        <v>28</v>
      </c>
      <c r="D31" s="9" t="s">
        <v>55</v>
      </c>
      <c r="E31" s="18">
        <v>43065</v>
      </c>
      <c r="F31" s="18">
        <f t="shared" si="5"/>
        <v>43002</v>
      </c>
      <c r="G31" s="17" t="s">
        <v>40</v>
      </c>
      <c r="H31" s="19">
        <v>924</v>
      </c>
      <c r="I31" s="17" t="s">
        <v>11</v>
      </c>
      <c r="N31" s="7">
        <f>H31+N30</f>
        <v>693</v>
      </c>
      <c r="O31" s="7">
        <f>N31-O27</f>
        <v>410</v>
      </c>
      <c r="P31" s="7">
        <f>O31-P27</f>
        <v>47</v>
      </c>
      <c r="Q31" s="7">
        <f>P31-Q27</f>
        <v>-141</v>
      </c>
    </row>
    <row r="32" spans="1:31" s="7" customFormat="1" x14ac:dyDescent="0.2">
      <c r="A32" s="16" t="s">
        <v>69</v>
      </c>
      <c r="B32" s="17" t="s">
        <v>27</v>
      </c>
      <c r="C32" s="17" t="s">
        <v>28</v>
      </c>
      <c r="D32" s="9" t="s">
        <v>55</v>
      </c>
      <c r="E32" s="18">
        <v>43076</v>
      </c>
      <c r="F32" s="18">
        <f t="shared" si="5"/>
        <v>43013</v>
      </c>
      <c r="G32" s="17" t="s">
        <v>38</v>
      </c>
      <c r="H32" s="19">
        <v>144</v>
      </c>
      <c r="I32" s="17" t="s">
        <v>11</v>
      </c>
      <c r="Q32" s="7">
        <f>Q31+H32</f>
        <v>3</v>
      </c>
      <c r="R32" s="7">
        <f>Q32-R27</f>
        <v>-177</v>
      </c>
    </row>
    <row r="33" spans="1:31" s="7" customFormat="1" x14ac:dyDescent="0.2">
      <c r="A33" s="16" t="s">
        <v>69</v>
      </c>
      <c r="B33" s="17" t="s">
        <v>27</v>
      </c>
      <c r="C33" s="17" t="s">
        <v>28</v>
      </c>
      <c r="D33" s="9" t="s">
        <v>55</v>
      </c>
      <c r="E33" s="18">
        <v>43077</v>
      </c>
      <c r="F33" s="18">
        <f t="shared" si="5"/>
        <v>43014</v>
      </c>
      <c r="G33" s="17" t="s">
        <v>37</v>
      </c>
      <c r="H33" s="19">
        <v>480</v>
      </c>
      <c r="I33" s="17" t="s">
        <v>11</v>
      </c>
      <c r="R33" s="7">
        <f>H33+R32</f>
        <v>303</v>
      </c>
      <c r="S33" s="7">
        <f>R33-S27</f>
        <v>28</v>
      </c>
      <c r="T33" s="7">
        <f>S33-T27</f>
        <v>-155</v>
      </c>
    </row>
    <row r="34" spans="1:31" s="7" customFormat="1" ht="16" thickBot="1" x14ac:dyDescent="0.25">
      <c r="A34" s="16"/>
      <c r="B34" s="17"/>
      <c r="C34" s="17"/>
      <c r="D34" s="9"/>
      <c r="E34" s="18"/>
      <c r="F34" s="18"/>
      <c r="G34" s="17"/>
      <c r="H34" s="19"/>
      <c r="I34" s="17"/>
    </row>
    <row r="35" spans="1:31" s="44" customFormat="1" ht="15.75" customHeight="1" thickBot="1" x14ac:dyDescent="0.25">
      <c r="A35" s="40" t="s">
        <v>70</v>
      </c>
      <c r="B35" s="41" t="s">
        <v>16</v>
      </c>
      <c r="C35" s="41" t="s">
        <v>17</v>
      </c>
      <c r="D35" s="42" t="s">
        <v>9</v>
      </c>
      <c r="E35" s="43"/>
      <c r="F35" s="43"/>
      <c r="G35" s="41"/>
      <c r="H35" s="39">
        <f>SUM(N36,P37,S38)</f>
        <v>830</v>
      </c>
      <c r="I35" s="41"/>
      <c r="J35" s="44">
        <f>SUMIFS(Forecast!F$33:F$47,Forecast!$A$33:$A$47,'CARS (ORIG)'!$B35,Forecast!$B$33:$B$47,'CARS (ORIG)'!$D35)</f>
        <v>11</v>
      </c>
      <c r="K35" s="44">
        <f>SUMIFS(Forecast!G$33:G$47,Forecast!$A$33:$A$47,'CARS (ORIG)'!$B35,Forecast!$B$33:$B$47,'CARS (ORIG)'!$D35)</f>
        <v>31</v>
      </c>
      <c r="L35" s="44">
        <f>SUMIFS(Forecast!H$33:H$47,Forecast!$A$33:$A$47,'CARS (ORIG)'!$B35,Forecast!$B$33:$B$47,'CARS (ORIG)'!$D35)</f>
        <v>33</v>
      </c>
      <c r="M35" s="44">
        <f>SUMIFS(Forecast!I$33:I$47,Forecast!$A$33:$A$47,'CARS (ORIG)'!$B35,Forecast!$B$33:$B$47,'CARS (ORIG)'!$D35)</f>
        <v>34</v>
      </c>
      <c r="N35" s="44">
        <f>SUMIFS(Forecast!J$33:J$47,Forecast!$A$33:$A$47,'CARS (ORIG)'!$B35,Forecast!$B$33:$B$47,'CARS (ORIG)'!$D35)</f>
        <v>31</v>
      </c>
      <c r="O35" s="44">
        <f>SUMIFS(Forecast!K$33:K$47,Forecast!$A$33:$A$47,'CARS (ORIG)'!$B35,Forecast!$B$33:$B$47,'CARS (ORIG)'!$D35)</f>
        <v>37</v>
      </c>
      <c r="P35" s="44">
        <f>SUMIFS(Forecast!L$33:L$47,Forecast!$A$33:$A$47,'CARS (ORIG)'!$B35,Forecast!$B$33:$B$47,'CARS (ORIG)'!$D35)</f>
        <v>36</v>
      </c>
      <c r="Q35" s="44">
        <f>SUMIFS(Forecast!M$33:M$47,Forecast!$A$33:$A$47,'CARS (ORIG)'!$B35,Forecast!$B$33:$B$47,'CARS (ORIG)'!$D35)</f>
        <v>47</v>
      </c>
      <c r="R35" s="44">
        <f>SUMIFS(Forecast!N$33:N$47,Forecast!$A$33:$A$47,'CARS (ORIG)'!$B35,Forecast!$B$33:$B$47,'CARS (ORIG)'!$D35)</f>
        <v>59</v>
      </c>
      <c r="S35" s="44">
        <f>SUMIFS(Forecast!O$33:O$47,Forecast!$A$33:$A$47,'CARS (ORIG)'!$B35,Forecast!$B$33:$B$47,'CARS (ORIG)'!$D35)</f>
        <v>126</v>
      </c>
      <c r="T35" s="44">
        <f>SUMIFS(Forecast!P$33:P$47,Forecast!$A$33:$A$47,'CARS (ORIG)'!$B35,Forecast!$B$33:$B$47,'CARS (ORIG)'!$D35)</f>
        <v>147</v>
      </c>
      <c r="U35" s="44">
        <f>SUMIFS(Forecast!Q$33:Q$47,Forecast!$A$33:$A$47,'CARS (ORIG)'!$B35,Forecast!$B$33:$B$47,'CARS (ORIG)'!$D35)</f>
        <v>218</v>
      </c>
      <c r="V35" s="44">
        <f>SUMIFS(Forecast!R$33:R$47,Forecast!$A$33:$A$47,'CARS (ORIG)'!$B35,Forecast!$B$33:$B$47,'CARS (ORIG)'!$D35)</f>
        <v>149</v>
      </c>
      <c r="W35" s="44">
        <f>SUMIFS(Forecast!S$33:S$47,Forecast!$A$33:$A$47,'CARS (ORIG)'!$B35,Forecast!$B$33:$B$47,'CARS (ORIG)'!$D35)</f>
        <v>79</v>
      </c>
      <c r="X35" s="44">
        <f>SUMIFS(Forecast!T$33:T$47,Forecast!$A$33:$A$47,'CARS (ORIG)'!$B35,Forecast!$B$33:$B$47,'CARS (ORIG)'!$D35)</f>
        <v>181</v>
      </c>
      <c r="Y35" s="44">
        <f>SUMIFS(Forecast!U$33:U$47,Forecast!$A$33:$A$47,'CARS (ORIG)'!$B35,Forecast!$B$33:$B$47,'CARS (ORIG)'!$D35)</f>
        <v>183</v>
      </c>
      <c r="Z35" s="44">
        <f>SUMIFS(Forecast!V$33:V$47,Forecast!$A$33:$A$47,'CARS (ORIG)'!$B35,Forecast!$B$33:$B$47,'CARS (ORIG)'!$D35)</f>
        <v>240</v>
      </c>
      <c r="AA35" s="44">
        <f>SUMIFS(Forecast!W$33:W$47,Forecast!$A$33:$A$47,'CARS (ORIG)'!$B35,Forecast!$B$33:$B$47,'CARS (ORIG)'!$D35)</f>
        <v>149</v>
      </c>
      <c r="AB35" s="44">
        <f>SUMIFS(Forecast!X$33:X$47,Forecast!$A$33:$A$47,'CARS (ORIG)'!$B35,Forecast!$B$33:$B$47,'CARS (ORIG)'!$D35)</f>
        <v>143</v>
      </c>
      <c r="AC35" s="44">
        <f>SUMIFS(Forecast!Y$33:Y$47,Forecast!$A$33:$A$47,'CARS (ORIG)'!$B35,Forecast!$B$33:$B$47,'CARS (ORIG)'!$D35)</f>
        <v>134</v>
      </c>
      <c r="AD35" s="44">
        <f>SUMIFS(Forecast!Z$33:Z$47,Forecast!$A$33:$A$47,'CARS (ORIG)'!$B35,Forecast!$B$33:$B$47,'CARS (ORIG)'!$D35)</f>
        <v>111</v>
      </c>
      <c r="AE35" s="44">
        <f>SUMIFS(Forecast!AA$33:AA$47,Forecast!$A$33:$A$47,'CARS (ORIG)'!$B35,Forecast!$B$33:$B$47,'CARS (ORIG)'!$D35)</f>
        <v>231</v>
      </c>
    </row>
    <row r="36" spans="1:31" s="10" customFormat="1" x14ac:dyDescent="0.2">
      <c r="A36" s="21" t="s">
        <v>70</v>
      </c>
      <c r="B36" s="22" t="s">
        <v>16</v>
      </c>
      <c r="C36" s="22" t="s">
        <v>17</v>
      </c>
      <c r="D36" s="23" t="s">
        <v>9</v>
      </c>
      <c r="E36" s="24">
        <v>43044</v>
      </c>
      <c r="F36" s="24">
        <f>E36-(9*7)</f>
        <v>42981</v>
      </c>
      <c r="G36" s="22" t="s">
        <v>20</v>
      </c>
      <c r="H36" s="25">
        <v>274</v>
      </c>
      <c r="I36" s="22" t="s">
        <v>11</v>
      </c>
      <c r="J36" s="10">
        <f>H36-J35</f>
        <v>263</v>
      </c>
      <c r="K36" s="10">
        <f>J36-K35</f>
        <v>232</v>
      </c>
      <c r="L36" s="10">
        <f>K36-L35</f>
        <v>199</v>
      </c>
      <c r="M36" s="10">
        <f>L36-M35</f>
        <v>165</v>
      </c>
      <c r="N36" s="14">
        <f>M36-N35</f>
        <v>134</v>
      </c>
    </row>
    <row r="37" spans="1:31" s="10" customFormat="1" x14ac:dyDescent="0.2">
      <c r="A37" s="21" t="s">
        <v>70</v>
      </c>
      <c r="B37" s="22" t="s">
        <v>16</v>
      </c>
      <c r="C37" s="22" t="s">
        <v>17</v>
      </c>
      <c r="D37" s="23" t="s">
        <v>9</v>
      </c>
      <c r="E37" s="24">
        <v>43056</v>
      </c>
      <c r="F37" s="24">
        <f>E37-(9*7)</f>
        <v>42993</v>
      </c>
      <c r="G37" s="22" t="s">
        <v>21</v>
      </c>
      <c r="H37" s="25">
        <v>493</v>
      </c>
      <c r="I37" s="22" t="s">
        <v>11</v>
      </c>
      <c r="O37" s="10">
        <f>H37-O35</f>
        <v>456</v>
      </c>
      <c r="P37" s="14">
        <f>O37-P35*0.5</f>
        <v>438</v>
      </c>
    </row>
    <row r="38" spans="1:31" s="10" customFormat="1" x14ac:dyDescent="0.2">
      <c r="A38" s="21" t="s">
        <v>70</v>
      </c>
      <c r="B38" s="22" t="s">
        <v>16</v>
      </c>
      <c r="C38" s="22" t="s">
        <v>17</v>
      </c>
      <c r="D38" s="23" t="s">
        <v>9</v>
      </c>
      <c r="E38" s="24">
        <v>43080</v>
      </c>
      <c r="F38" s="24">
        <f>E38-(9*7)</f>
        <v>43017</v>
      </c>
      <c r="G38" s="22" t="s">
        <v>18</v>
      </c>
      <c r="H38" s="25">
        <v>508</v>
      </c>
      <c r="I38" s="22" t="s">
        <v>11</v>
      </c>
      <c r="P38" s="10">
        <f>H38-P35*0.5</f>
        <v>490</v>
      </c>
      <c r="Q38" s="10">
        <f>P38-Q35</f>
        <v>443</v>
      </c>
      <c r="R38" s="10">
        <f>Q38-R35</f>
        <v>384</v>
      </c>
      <c r="S38" s="14">
        <f>R38-S35</f>
        <v>258</v>
      </c>
    </row>
    <row r="39" spans="1:31" s="10" customFormat="1" x14ac:dyDescent="0.2">
      <c r="A39" s="21" t="s">
        <v>70</v>
      </c>
      <c r="B39" s="22" t="s">
        <v>16</v>
      </c>
      <c r="C39" s="22" t="s">
        <v>17</v>
      </c>
      <c r="D39" s="23" t="s">
        <v>9</v>
      </c>
      <c r="E39" s="24">
        <v>43091</v>
      </c>
      <c r="F39" s="24">
        <f>E39-(9*7)</f>
        <v>43028</v>
      </c>
      <c r="G39" s="22" t="s">
        <v>19</v>
      </c>
      <c r="H39" s="25">
        <v>714</v>
      </c>
      <c r="I39" s="22" t="s">
        <v>11</v>
      </c>
      <c r="T39" s="10">
        <f>H39-T35</f>
        <v>567</v>
      </c>
      <c r="U39" s="10">
        <f>T39-U35</f>
        <v>349</v>
      </c>
      <c r="V39" s="10">
        <f>U39-V35</f>
        <v>200</v>
      </c>
      <c r="W39" s="10">
        <f>V39-W35</f>
        <v>121</v>
      </c>
      <c r="X39" s="10">
        <f>W39-X35</f>
        <v>-60</v>
      </c>
    </row>
    <row r="40" spans="1:31" s="10" customFormat="1" ht="16" thickBot="1" x14ac:dyDescent="0.25">
      <c r="A40" s="21"/>
      <c r="B40" s="22"/>
      <c r="C40" s="22"/>
      <c r="D40" s="23"/>
      <c r="E40" s="24"/>
      <c r="F40" s="24"/>
      <c r="G40" s="22"/>
      <c r="H40" s="25"/>
      <c r="I40" s="22"/>
    </row>
    <row r="41" spans="1:31" s="44" customFormat="1" ht="16" thickBot="1" x14ac:dyDescent="0.25">
      <c r="A41" s="40" t="s">
        <v>70</v>
      </c>
      <c r="B41" s="41" t="s">
        <v>31</v>
      </c>
      <c r="C41" s="41" t="s">
        <v>32</v>
      </c>
      <c r="D41" s="42" t="s">
        <v>29</v>
      </c>
      <c r="E41" s="43"/>
      <c r="F41" s="43"/>
      <c r="G41" s="41"/>
      <c r="H41" s="39">
        <f>M42</f>
        <v>929</v>
      </c>
      <c r="I41" s="41"/>
      <c r="J41" s="44">
        <f>SUMIFS(Forecast!F$33:F$47,Forecast!$A$33:$A$47,'CARS (ORIG)'!$B41,Forecast!$B$33:$B$47,'CARS (ORIG)'!$D41)</f>
        <v>31</v>
      </c>
      <c r="K41" s="44">
        <f>SUMIFS(Forecast!G$33:G$47,Forecast!$A$33:$A$47,'CARS (ORIG)'!$B41,Forecast!$B$33:$B$47,'CARS (ORIG)'!$D41)</f>
        <v>36</v>
      </c>
      <c r="L41" s="44">
        <f>SUMIFS(Forecast!H$33:H$47,Forecast!$A$33:$A$47,'CARS (ORIG)'!$B41,Forecast!$B$33:$B$47,'CARS (ORIG)'!$D41)</f>
        <v>38</v>
      </c>
      <c r="M41" s="44">
        <f>SUMIFS(Forecast!I$33:I$47,Forecast!$A$33:$A$47,'CARS (ORIG)'!$B41,Forecast!$B$33:$B$47,'CARS (ORIG)'!$D41)</f>
        <v>35</v>
      </c>
      <c r="N41" s="44">
        <f>SUMIFS(Forecast!J$33:J$47,Forecast!$A$33:$A$47,'CARS (ORIG)'!$B41,Forecast!$B$33:$B$47,'CARS (ORIG)'!$D41)</f>
        <v>29</v>
      </c>
      <c r="O41" s="44">
        <f>SUMIFS(Forecast!K$33:K$47,Forecast!$A$33:$A$47,'CARS (ORIG)'!$B41,Forecast!$B$33:$B$47,'CARS (ORIG)'!$D41)</f>
        <v>42</v>
      </c>
      <c r="P41" s="44">
        <f>SUMIFS(Forecast!L$33:L$47,Forecast!$A$33:$A$47,'CARS (ORIG)'!$B41,Forecast!$B$33:$B$47,'CARS (ORIG)'!$D41)</f>
        <v>44</v>
      </c>
      <c r="Q41" s="44">
        <f>SUMIFS(Forecast!M$33:M$47,Forecast!$A$33:$A$47,'CARS (ORIG)'!$B41,Forecast!$B$33:$B$47,'CARS (ORIG)'!$D41)</f>
        <v>41</v>
      </c>
      <c r="R41" s="44">
        <f>SUMIFS(Forecast!N$33:N$47,Forecast!$A$33:$A$47,'CARS (ORIG)'!$B41,Forecast!$B$33:$B$47,'CARS (ORIG)'!$D41)</f>
        <v>52</v>
      </c>
      <c r="S41" s="44">
        <f>SUMIFS(Forecast!O$33:O$47,Forecast!$A$33:$A$47,'CARS (ORIG)'!$B41,Forecast!$B$33:$B$47,'CARS (ORIG)'!$D41)</f>
        <v>180</v>
      </c>
      <c r="T41" s="44">
        <f>SUMIFS(Forecast!P$33:P$47,Forecast!$A$33:$A$47,'CARS (ORIG)'!$B41,Forecast!$B$33:$B$47,'CARS (ORIG)'!$D41)</f>
        <v>141</v>
      </c>
      <c r="U41" s="44">
        <f>SUMIFS(Forecast!Q$33:Q$47,Forecast!$A$33:$A$47,'CARS (ORIG)'!$B41,Forecast!$B$33:$B$47,'CARS (ORIG)'!$D41)</f>
        <v>65</v>
      </c>
      <c r="V41" s="44">
        <f>SUMIFS(Forecast!R$33:R$47,Forecast!$A$33:$A$47,'CARS (ORIG)'!$B41,Forecast!$B$33:$B$47,'CARS (ORIG)'!$D41)</f>
        <v>148</v>
      </c>
      <c r="W41" s="44">
        <f>SUMIFS(Forecast!S$33:S$47,Forecast!$A$33:$A$47,'CARS (ORIG)'!$B41,Forecast!$B$33:$B$47,'CARS (ORIG)'!$D41)</f>
        <v>149</v>
      </c>
      <c r="X41" s="44">
        <f>SUMIFS(Forecast!T$33:T$47,Forecast!$A$33:$A$47,'CARS (ORIG)'!$B41,Forecast!$B$33:$B$47,'CARS (ORIG)'!$D41)</f>
        <v>193</v>
      </c>
      <c r="Y41" s="44">
        <f>SUMIFS(Forecast!U$33:U$47,Forecast!$A$33:$A$47,'CARS (ORIG)'!$B41,Forecast!$B$33:$B$47,'CARS (ORIG)'!$D41)</f>
        <v>122</v>
      </c>
      <c r="Z41" s="44">
        <f>SUMIFS(Forecast!V$33:V$47,Forecast!$A$33:$A$47,'CARS (ORIG)'!$B41,Forecast!$B$33:$B$47,'CARS (ORIG)'!$D41)</f>
        <v>117</v>
      </c>
      <c r="AA41" s="44">
        <f>SUMIFS(Forecast!W$33:W$47,Forecast!$A$33:$A$47,'CARS (ORIG)'!$B41,Forecast!$B$33:$B$47,'CARS (ORIG)'!$D41)</f>
        <v>110</v>
      </c>
      <c r="AB41" s="44">
        <f>SUMIFS(Forecast!X$33:X$47,Forecast!$A$33:$A$47,'CARS (ORIG)'!$B41,Forecast!$B$33:$B$47,'CARS (ORIG)'!$D41)</f>
        <v>94</v>
      </c>
      <c r="AC41" s="44">
        <f>SUMIFS(Forecast!Y$33:Y$47,Forecast!$A$33:$A$47,'CARS (ORIG)'!$B41,Forecast!$B$33:$B$47,'CARS (ORIG)'!$D41)</f>
        <v>85</v>
      </c>
      <c r="AD41" s="44">
        <f>SUMIFS(Forecast!Z$33:Z$47,Forecast!$A$33:$A$47,'CARS (ORIG)'!$B41,Forecast!$B$33:$B$47,'CARS (ORIG)'!$D41)</f>
        <v>117</v>
      </c>
      <c r="AE41" s="44">
        <f>SUMIFS(Forecast!AA$33:AA$47,Forecast!$A$33:$A$47,'CARS (ORIG)'!$B41,Forecast!$B$33:$B$47,'CARS (ORIG)'!$D41)</f>
        <v>112</v>
      </c>
    </row>
    <row r="42" spans="1:31" s="10" customFormat="1" x14ac:dyDescent="0.2">
      <c r="A42" s="21" t="s">
        <v>70</v>
      </c>
      <c r="B42" s="22" t="s">
        <v>31</v>
      </c>
      <c r="C42" s="22" t="s">
        <v>32</v>
      </c>
      <c r="D42" s="23" t="s">
        <v>29</v>
      </c>
      <c r="E42" s="24">
        <v>43037</v>
      </c>
      <c r="F42" s="24">
        <f>E42-(9*7)</f>
        <v>42974</v>
      </c>
      <c r="G42" s="22" t="s">
        <v>30</v>
      </c>
      <c r="H42" s="26">
        <v>1069</v>
      </c>
      <c r="I42" s="22" t="s">
        <v>11</v>
      </c>
      <c r="J42" s="15">
        <f>H42-J41</f>
        <v>1038</v>
      </c>
      <c r="K42" s="15">
        <f>J42-K41</f>
        <v>1002</v>
      </c>
      <c r="L42" s="15">
        <f t="shared" ref="L42:M42" si="6">K42-L41</f>
        <v>964</v>
      </c>
      <c r="M42" s="13">
        <f t="shared" si="6"/>
        <v>929</v>
      </c>
      <c r="N42" s="15"/>
      <c r="O42" s="15"/>
    </row>
    <row r="43" spans="1:31" s="10" customFormat="1" x14ac:dyDescent="0.2">
      <c r="A43" s="21" t="s">
        <v>70</v>
      </c>
      <c r="B43" s="22" t="s">
        <v>31</v>
      </c>
      <c r="C43" s="22" t="s">
        <v>32</v>
      </c>
      <c r="D43" s="23" t="s">
        <v>29</v>
      </c>
      <c r="E43" s="24">
        <v>43080</v>
      </c>
      <c r="F43" s="24">
        <f>E43-(9*7)</f>
        <v>43017</v>
      </c>
      <c r="G43" s="22" t="s">
        <v>30</v>
      </c>
      <c r="H43" s="25">
        <v>298</v>
      </c>
      <c r="I43" s="22" t="s">
        <v>11</v>
      </c>
      <c r="N43" s="10">
        <f>H43-N41</f>
        <v>269</v>
      </c>
      <c r="O43" s="10">
        <f>N43-O41</f>
        <v>227</v>
      </c>
      <c r="P43" s="10">
        <f t="shared" ref="P43:S43" si="7">O43-P41</f>
        <v>183</v>
      </c>
      <c r="Q43" s="10">
        <f t="shared" si="7"/>
        <v>142</v>
      </c>
      <c r="R43" s="10">
        <f t="shared" si="7"/>
        <v>90</v>
      </c>
      <c r="S43" s="10">
        <f t="shared" si="7"/>
        <v>-90</v>
      </c>
    </row>
    <row r="44" spans="1:31" s="10" customFormat="1" x14ac:dyDescent="0.2">
      <c r="A44" s="21"/>
      <c r="B44" s="22"/>
      <c r="C44" s="22"/>
      <c r="D44" s="23"/>
      <c r="E44" s="24"/>
      <c r="F44" s="24"/>
      <c r="G44" s="22"/>
      <c r="H44" s="25"/>
      <c r="I44" s="22"/>
      <c r="S44" s="52">
        <v>90</v>
      </c>
    </row>
    <row r="45" spans="1:31" s="10" customFormat="1" x14ac:dyDescent="0.2">
      <c r="A45" s="21"/>
      <c r="B45" s="22"/>
      <c r="C45" s="22"/>
      <c r="D45" s="23"/>
      <c r="E45" s="24"/>
      <c r="F45" s="24"/>
      <c r="G45" s="22"/>
      <c r="H45" s="25"/>
      <c r="I45" s="22"/>
      <c r="S45" s="10">
        <f>SUM(S43:S44)</f>
        <v>0</v>
      </c>
      <c r="T45" s="10">
        <f>S45-T41</f>
        <v>-141</v>
      </c>
    </row>
    <row r="46" spans="1:31" s="10" customFormat="1" x14ac:dyDescent="0.2">
      <c r="A46" s="21" t="s">
        <v>70</v>
      </c>
      <c r="B46" s="22" t="s">
        <v>31</v>
      </c>
      <c r="C46" s="22" t="s">
        <v>32</v>
      </c>
      <c r="D46" s="23" t="s">
        <v>29</v>
      </c>
      <c r="E46" s="24">
        <v>43100</v>
      </c>
      <c r="F46" s="24">
        <f>E46-(9*7)</f>
        <v>43037</v>
      </c>
      <c r="G46" s="22" t="s">
        <v>30</v>
      </c>
      <c r="H46" s="25">
        <v>160</v>
      </c>
      <c r="I46" s="22" t="s">
        <v>11</v>
      </c>
      <c r="T46" s="10">
        <f>H46+T45</f>
        <v>19</v>
      </c>
      <c r="U46" s="10">
        <f>T46-U41</f>
        <v>-46</v>
      </c>
    </row>
    <row r="47" spans="1:31" s="10" customFormat="1" ht="16" thickBot="1" x14ac:dyDescent="0.25">
      <c r="A47" s="21"/>
      <c r="B47" s="22"/>
      <c r="C47" s="22"/>
      <c r="D47" s="23"/>
      <c r="E47" s="24"/>
      <c r="F47" s="24"/>
      <c r="G47" s="22"/>
      <c r="H47" s="26"/>
      <c r="I47" s="22"/>
    </row>
    <row r="48" spans="1:31" s="44" customFormat="1" ht="16" thickBot="1" x14ac:dyDescent="0.25">
      <c r="A48" s="40" t="s">
        <v>70</v>
      </c>
      <c r="B48" s="41" t="s">
        <v>31</v>
      </c>
      <c r="C48" s="41" t="s">
        <v>32</v>
      </c>
      <c r="D48" s="42" t="s">
        <v>35</v>
      </c>
      <c r="E48" s="43"/>
      <c r="F48" s="43"/>
      <c r="G48" s="41"/>
      <c r="H48" s="39">
        <f>SUM(L50,M51,S52)</f>
        <v>1061</v>
      </c>
      <c r="I48" s="41"/>
      <c r="J48" s="44">
        <f>SUMIFS(Forecast!F$33:F$47,Forecast!$A$33:$A$47,'CARS (ORIG)'!$B48,Forecast!$B$33:$B$47,'CARS (ORIG)'!$D48)</f>
        <v>3</v>
      </c>
      <c r="K48" s="44">
        <f>SUMIFS(Forecast!G$33:G$47,Forecast!$A$33:$A$47,'CARS (ORIG)'!$B48,Forecast!$B$33:$B$47,'CARS (ORIG)'!$D48)</f>
        <v>10</v>
      </c>
      <c r="L48" s="44">
        <f>SUMIFS(Forecast!H$33:H$47,Forecast!$A$33:$A$47,'CARS (ORIG)'!$B48,Forecast!$B$33:$B$47,'CARS (ORIG)'!$D48)</f>
        <v>16</v>
      </c>
      <c r="M48" s="44">
        <f>SUMIFS(Forecast!I$33:I$47,Forecast!$A$33:$A$47,'CARS (ORIG)'!$B48,Forecast!$B$33:$B$47,'CARS (ORIG)'!$D48)</f>
        <v>23</v>
      </c>
      <c r="N48" s="44">
        <f>SUMIFS(Forecast!J$33:J$47,Forecast!$A$33:$A$47,'CARS (ORIG)'!$B48,Forecast!$B$33:$B$47,'CARS (ORIG)'!$D48)</f>
        <v>9</v>
      </c>
      <c r="O48" s="44">
        <f>SUMIFS(Forecast!K$33:K$47,Forecast!$A$33:$A$47,'CARS (ORIG)'!$B48,Forecast!$B$33:$B$47,'CARS (ORIG)'!$D48)</f>
        <v>15</v>
      </c>
      <c r="P48" s="44">
        <f>SUMIFS(Forecast!L$33:L$47,Forecast!$A$33:$A$47,'CARS (ORIG)'!$B48,Forecast!$B$33:$B$47,'CARS (ORIG)'!$D48)</f>
        <v>10</v>
      </c>
      <c r="Q48" s="44">
        <f>SUMIFS(Forecast!M$33:M$47,Forecast!$A$33:$A$47,'CARS (ORIG)'!$B48,Forecast!$B$33:$B$47,'CARS (ORIG)'!$D48)</f>
        <v>15</v>
      </c>
      <c r="R48" s="44">
        <f>SUMIFS(Forecast!N$33:N$47,Forecast!$A$33:$A$47,'CARS (ORIG)'!$B48,Forecast!$B$33:$B$47,'CARS (ORIG)'!$D48)</f>
        <v>21</v>
      </c>
      <c r="S48" s="44">
        <f>SUMIFS(Forecast!O$33:O$47,Forecast!$A$33:$A$47,'CARS (ORIG)'!$B48,Forecast!$B$33:$B$47,'CARS (ORIG)'!$D48)</f>
        <v>228</v>
      </c>
      <c r="T48" s="44">
        <f>SUMIFS(Forecast!P$33:P$47,Forecast!$A$33:$A$47,'CARS (ORIG)'!$B48,Forecast!$B$33:$B$47,'CARS (ORIG)'!$D48)</f>
        <v>178</v>
      </c>
      <c r="U48" s="44">
        <f>SUMIFS(Forecast!Q$33:Q$47,Forecast!$A$33:$A$47,'CARS (ORIG)'!$B48,Forecast!$B$33:$B$47,'CARS (ORIG)'!$D48)</f>
        <v>82</v>
      </c>
      <c r="V48" s="44">
        <f>SUMIFS(Forecast!R$33:R$47,Forecast!$A$33:$A$47,'CARS (ORIG)'!$B48,Forecast!$B$33:$B$47,'CARS (ORIG)'!$D48)</f>
        <v>188</v>
      </c>
      <c r="W48" s="44">
        <f>SUMIFS(Forecast!S$33:S$47,Forecast!$A$33:$A$47,'CARS (ORIG)'!$B48,Forecast!$B$33:$B$47,'CARS (ORIG)'!$D48)</f>
        <v>189</v>
      </c>
      <c r="X48" s="44">
        <f>SUMIFS(Forecast!T$33:T$47,Forecast!$A$33:$A$47,'CARS (ORIG)'!$B48,Forecast!$B$33:$B$47,'CARS (ORIG)'!$D48)</f>
        <v>244</v>
      </c>
      <c r="Y48" s="44">
        <f>SUMIFS(Forecast!U$33:U$47,Forecast!$A$33:$A$47,'CARS (ORIG)'!$B48,Forecast!$B$33:$B$47,'CARS (ORIG)'!$D48)</f>
        <v>154</v>
      </c>
      <c r="Z48" s="44">
        <f>SUMIFS(Forecast!V$33:V$47,Forecast!$A$33:$A$47,'CARS (ORIG)'!$B48,Forecast!$B$33:$B$47,'CARS (ORIG)'!$D48)</f>
        <v>148</v>
      </c>
      <c r="AA48" s="44">
        <f>SUMIFS(Forecast!W$33:W$47,Forecast!$A$33:$A$47,'CARS (ORIG)'!$B48,Forecast!$B$33:$B$47,'CARS (ORIG)'!$D48)</f>
        <v>139</v>
      </c>
      <c r="AB48" s="44">
        <f>SUMIFS(Forecast!X$33:X$47,Forecast!$A$33:$A$47,'CARS (ORIG)'!$B48,Forecast!$B$33:$B$47,'CARS (ORIG)'!$D48)</f>
        <v>119</v>
      </c>
      <c r="AC48" s="44">
        <f>SUMIFS(Forecast!Y$33:Y$47,Forecast!$A$33:$A$47,'CARS (ORIG)'!$B48,Forecast!$B$33:$B$47,'CARS (ORIG)'!$D48)</f>
        <v>108</v>
      </c>
      <c r="AD48" s="44">
        <f>SUMIFS(Forecast!Z$33:Z$47,Forecast!$A$33:$A$47,'CARS (ORIG)'!$B48,Forecast!$B$33:$B$47,'CARS (ORIG)'!$D48)</f>
        <v>148</v>
      </c>
      <c r="AE48" s="44">
        <f>SUMIFS(Forecast!AA$33:AA$47,Forecast!$A$33:$A$47,'CARS (ORIG)'!$B48,Forecast!$B$33:$B$47,'CARS (ORIG)'!$D48)</f>
        <v>142</v>
      </c>
    </row>
    <row r="49" spans="1:31" s="10" customFormat="1" x14ac:dyDescent="0.2">
      <c r="A49" s="21" t="s">
        <v>70</v>
      </c>
      <c r="B49" s="22" t="s">
        <v>31</v>
      </c>
      <c r="C49" s="22" t="s">
        <v>32</v>
      </c>
      <c r="D49" s="23" t="s">
        <v>35</v>
      </c>
      <c r="E49" s="24">
        <v>43028</v>
      </c>
      <c r="F49" s="24">
        <f>E49-(9*7)</f>
        <v>42965</v>
      </c>
      <c r="G49" s="22" t="s">
        <v>49</v>
      </c>
      <c r="H49" s="25">
        <v>22</v>
      </c>
      <c r="I49" s="22" t="s">
        <v>11</v>
      </c>
      <c r="J49" s="10">
        <f>H49-J48</f>
        <v>19</v>
      </c>
      <c r="K49" s="10">
        <f>J49-K48</f>
        <v>9</v>
      </c>
      <c r="L49" s="10">
        <f>K49-L48</f>
        <v>-7</v>
      </c>
    </row>
    <row r="50" spans="1:31" s="10" customFormat="1" x14ac:dyDescent="0.2">
      <c r="A50" s="21" t="s">
        <v>70</v>
      </c>
      <c r="B50" s="22" t="s">
        <v>31</v>
      </c>
      <c r="C50" s="22" t="s">
        <v>32</v>
      </c>
      <c r="D50" s="23" t="s">
        <v>35</v>
      </c>
      <c r="E50" s="24">
        <v>43029</v>
      </c>
      <c r="F50" s="24">
        <f>E50-(9*7)</f>
        <v>42966</v>
      </c>
      <c r="G50" s="22" t="s">
        <v>48</v>
      </c>
      <c r="H50" s="25">
        <v>329</v>
      </c>
      <c r="I50" s="22" t="s">
        <v>11</v>
      </c>
      <c r="L50" s="14">
        <f>L49+H50</f>
        <v>322</v>
      </c>
    </row>
    <row r="51" spans="1:31" s="10" customFormat="1" x14ac:dyDescent="0.2">
      <c r="A51" s="21" t="s">
        <v>70</v>
      </c>
      <c r="B51" s="22" t="s">
        <v>31</v>
      </c>
      <c r="C51" s="22" t="s">
        <v>32</v>
      </c>
      <c r="D51" s="23" t="s">
        <v>35</v>
      </c>
      <c r="E51" s="24">
        <v>43037</v>
      </c>
      <c r="F51" s="24">
        <f>E51-(9*7)</f>
        <v>42974</v>
      </c>
      <c r="G51" s="22" t="s">
        <v>47</v>
      </c>
      <c r="H51" s="25">
        <v>500</v>
      </c>
      <c r="I51" s="22" t="s">
        <v>11</v>
      </c>
      <c r="M51" s="14">
        <f>H51-M48</f>
        <v>477</v>
      </c>
    </row>
    <row r="52" spans="1:31" s="10" customFormat="1" x14ac:dyDescent="0.2">
      <c r="A52" s="21" t="s">
        <v>70</v>
      </c>
      <c r="B52" s="22" t="s">
        <v>31</v>
      </c>
      <c r="C52" s="22" t="s">
        <v>32</v>
      </c>
      <c r="D52" s="23" t="s">
        <v>35</v>
      </c>
      <c r="E52" s="24">
        <v>43078</v>
      </c>
      <c r="F52" s="24">
        <f>E52-(9*7)</f>
        <v>43015</v>
      </c>
      <c r="G52" s="22" t="s">
        <v>46</v>
      </c>
      <c r="H52" s="54">
        <f>800-S63-S44</f>
        <v>560</v>
      </c>
      <c r="I52" s="22" t="s">
        <v>11</v>
      </c>
      <c r="N52" s="10">
        <f>H52-N48</f>
        <v>551</v>
      </c>
      <c r="O52" s="10">
        <f>N52-O48</f>
        <v>536</v>
      </c>
      <c r="P52" s="10">
        <f>O52-P48</f>
        <v>526</v>
      </c>
      <c r="Q52" s="10">
        <f>P52-Q48</f>
        <v>511</v>
      </c>
      <c r="R52" s="10">
        <f>Q52-R48</f>
        <v>490</v>
      </c>
      <c r="S52" s="14">
        <f>R52-S48</f>
        <v>262</v>
      </c>
    </row>
    <row r="53" spans="1:31" s="10" customFormat="1" x14ac:dyDescent="0.2">
      <c r="A53" s="21" t="s">
        <v>70</v>
      </c>
      <c r="B53" s="22" t="s">
        <v>31</v>
      </c>
      <c r="C53" s="22" t="s">
        <v>32</v>
      </c>
      <c r="D53" s="23" t="s">
        <v>35</v>
      </c>
      <c r="E53" s="24">
        <v>43097</v>
      </c>
      <c r="F53" s="24">
        <f>E53-(9*7)</f>
        <v>43034</v>
      </c>
      <c r="G53" s="22" t="s">
        <v>45</v>
      </c>
      <c r="H53" s="25">
        <v>206</v>
      </c>
      <c r="I53" s="22" t="s">
        <v>11</v>
      </c>
      <c r="T53" s="10">
        <f>H53-T48</f>
        <v>28</v>
      </c>
      <c r="U53" s="10">
        <f>T53-U48</f>
        <v>-54</v>
      </c>
    </row>
    <row r="54" spans="1:31" s="10" customFormat="1" ht="16" thickBot="1" x14ac:dyDescent="0.25">
      <c r="A54" s="21"/>
      <c r="B54" s="22"/>
      <c r="C54" s="22"/>
      <c r="D54" s="23"/>
      <c r="E54" s="24"/>
      <c r="F54" s="24"/>
      <c r="G54" s="22"/>
      <c r="H54" s="25"/>
      <c r="I54" s="22"/>
    </row>
    <row r="55" spans="1:31" s="44" customFormat="1" ht="16" thickBot="1" x14ac:dyDescent="0.25">
      <c r="A55" s="40" t="s">
        <v>70</v>
      </c>
      <c r="B55" s="41" t="s">
        <v>31</v>
      </c>
      <c r="C55" s="41" t="s">
        <v>32</v>
      </c>
      <c r="D55" s="42" t="s">
        <v>55</v>
      </c>
      <c r="E55" s="43"/>
      <c r="F55" s="43"/>
      <c r="G55" s="41"/>
      <c r="H55" s="37">
        <f>SUM(K58:K59,M60:M61)</f>
        <v>1439</v>
      </c>
      <c r="I55" s="41"/>
      <c r="J55" s="44">
        <f>SUMIFS(Forecast!F$33:F$47,Forecast!$A$33:$A$47,'CARS (ORIG)'!$B55,Forecast!$B$33:$B$47,'CARS (ORIG)'!$D55)</f>
        <v>28</v>
      </c>
      <c r="K55" s="44">
        <f>SUMIFS(Forecast!G$33:G$47,Forecast!$A$33:$A$47,'CARS (ORIG)'!$B55,Forecast!$B$33:$B$47,'CARS (ORIG)'!$D55)</f>
        <v>31</v>
      </c>
      <c r="L55" s="44">
        <f>SUMIFS(Forecast!H$33:H$47,Forecast!$A$33:$A$47,'CARS (ORIG)'!$B55,Forecast!$B$33:$B$47,'CARS (ORIG)'!$D55)</f>
        <v>31</v>
      </c>
      <c r="M55" s="44">
        <f>SUMIFS(Forecast!I$33:I$47,Forecast!$A$33:$A$47,'CARS (ORIG)'!$B55,Forecast!$B$33:$B$47,'CARS (ORIG)'!$D55)</f>
        <v>36</v>
      </c>
      <c r="N55" s="44">
        <f>SUMIFS(Forecast!J$33:J$47,Forecast!$A$33:$A$47,'CARS (ORIG)'!$B55,Forecast!$B$33:$B$47,'CARS (ORIG)'!$D55)</f>
        <v>34</v>
      </c>
      <c r="O55" s="44">
        <f>SUMIFS(Forecast!K$33:K$47,Forecast!$A$33:$A$47,'CARS (ORIG)'!$B55,Forecast!$B$33:$B$47,'CARS (ORIG)'!$D55)</f>
        <v>36</v>
      </c>
      <c r="P55" s="44">
        <f>SUMIFS(Forecast!L$33:L$47,Forecast!$A$33:$A$47,'CARS (ORIG)'!$B55,Forecast!$B$33:$B$47,'CARS (ORIG)'!$D55)</f>
        <v>40</v>
      </c>
      <c r="Q55" s="44">
        <f>SUMIFS(Forecast!M$33:M$47,Forecast!$A$33:$A$47,'CARS (ORIG)'!$B55,Forecast!$B$33:$B$47,'CARS (ORIG)'!$D55)</f>
        <v>43</v>
      </c>
      <c r="R55" s="44">
        <f>SUMIFS(Forecast!N$33:N$47,Forecast!$A$33:$A$47,'CARS (ORIG)'!$B55,Forecast!$B$33:$B$47,'CARS (ORIG)'!$D55)</f>
        <v>46</v>
      </c>
      <c r="S55" s="44">
        <f>SUMIFS(Forecast!O$33:O$47,Forecast!$A$33:$A$47,'CARS (ORIG)'!$B55,Forecast!$B$33:$B$47,'CARS (ORIG)'!$D55)</f>
        <v>241</v>
      </c>
      <c r="T55" s="44">
        <f>SUMIFS(Forecast!P$33:P$47,Forecast!$A$33:$A$47,'CARS (ORIG)'!$B55,Forecast!$B$33:$B$47,'CARS (ORIG)'!$D55)</f>
        <v>189</v>
      </c>
      <c r="U55" s="44">
        <f>SUMIFS(Forecast!Q$33:Q$47,Forecast!$A$33:$A$47,'CARS (ORIG)'!$B55,Forecast!$B$33:$B$47,'CARS (ORIG)'!$D55)</f>
        <v>87</v>
      </c>
      <c r="V55" s="44">
        <f>SUMIFS(Forecast!R$33:R$47,Forecast!$A$33:$A$47,'CARS (ORIG)'!$B55,Forecast!$B$33:$B$47,'CARS (ORIG)'!$D55)</f>
        <v>199</v>
      </c>
      <c r="W55" s="44">
        <f>SUMIFS(Forecast!S$33:S$47,Forecast!$A$33:$A$47,'CARS (ORIG)'!$B55,Forecast!$B$33:$B$47,'CARS (ORIG)'!$D55)</f>
        <v>200</v>
      </c>
      <c r="X55" s="44">
        <f>SUMIFS(Forecast!T$33:T$47,Forecast!$A$33:$A$47,'CARS (ORIG)'!$B55,Forecast!$B$33:$B$47,'CARS (ORIG)'!$D55)</f>
        <v>258</v>
      </c>
      <c r="Y55" s="44">
        <f>SUMIFS(Forecast!U$33:U$47,Forecast!$A$33:$A$47,'CARS (ORIG)'!$B55,Forecast!$B$33:$B$47,'CARS (ORIG)'!$D55)</f>
        <v>163</v>
      </c>
      <c r="Z55" s="44">
        <f>SUMIFS(Forecast!V$33:V$47,Forecast!$A$33:$A$47,'CARS (ORIG)'!$B55,Forecast!$B$33:$B$47,'CARS (ORIG)'!$D55)</f>
        <v>157</v>
      </c>
      <c r="AA55" s="44">
        <f>SUMIFS(Forecast!W$33:W$47,Forecast!$A$33:$A$47,'CARS (ORIG)'!$B55,Forecast!$B$33:$B$47,'CARS (ORIG)'!$D55)</f>
        <v>147</v>
      </c>
      <c r="AB55" s="44">
        <f>SUMIFS(Forecast!X$33:X$47,Forecast!$A$33:$A$47,'CARS (ORIG)'!$B55,Forecast!$B$33:$B$47,'CARS (ORIG)'!$D55)</f>
        <v>126</v>
      </c>
      <c r="AC55" s="44">
        <f>SUMIFS(Forecast!Y$33:Y$47,Forecast!$A$33:$A$47,'CARS (ORIG)'!$B55,Forecast!$B$33:$B$47,'CARS (ORIG)'!$D55)</f>
        <v>114</v>
      </c>
      <c r="AD55" s="44">
        <f>SUMIFS(Forecast!Z$33:Z$47,Forecast!$A$33:$A$47,'CARS (ORIG)'!$B55,Forecast!$B$33:$B$47,'CARS (ORIG)'!$D55)</f>
        <v>157</v>
      </c>
      <c r="AE55" s="44">
        <f>SUMIFS(Forecast!AA$33:AA$47,Forecast!$A$33:$A$47,'CARS (ORIG)'!$B55,Forecast!$B$33:$B$47,'CARS (ORIG)'!$D55)</f>
        <v>151</v>
      </c>
    </row>
    <row r="56" spans="1:31" s="10" customFormat="1" x14ac:dyDescent="0.2">
      <c r="A56" s="21" t="s">
        <v>70</v>
      </c>
      <c r="B56" s="22" t="s">
        <v>31</v>
      </c>
      <c r="C56" s="22" t="s">
        <v>32</v>
      </c>
      <c r="D56" s="23" t="s">
        <v>55</v>
      </c>
      <c r="E56" s="24">
        <v>43015</v>
      </c>
      <c r="F56" s="24">
        <f t="shared" ref="F56:F65" si="8">E56-(9*7)</f>
        <v>42952</v>
      </c>
      <c r="G56" s="22" t="s">
        <v>60</v>
      </c>
      <c r="H56" s="25">
        <v>12</v>
      </c>
      <c r="I56" s="22" t="s">
        <v>11</v>
      </c>
      <c r="J56" s="10">
        <f>H56-J55</f>
        <v>-16</v>
      </c>
    </row>
    <row r="57" spans="1:31" s="10" customFormat="1" x14ac:dyDescent="0.2">
      <c r="A57" s="21" t="s">
        <v>70</v>
      </c>
      <c r="B57" s="22" t="s">
        <v>31</v>
      </c>
      <c r="C57" s="22" t="s">
        <v>32</v>
      </c>
      <c r="D57" s="23" t="s">
        <v>55</v>
      </c>
      <c r="E57" s="24">
        <v>43016</v>
      </c>
      <c r="F57" s="24">
        <f t="shared" si="8"/>
        <v>42953</v>
      </c>
      <c r="G57" s="22" t="s">
        <v>59</v>
      </c>
      <c r="H57" s="25">
        <v>7</v>
      </c>
      <c r="I57" s="22" t="s">
        <v>11</v>
      </c>
      <c r="J57" s="10">
        <f>J56+H57</f>
        <v>-9</v>
      </c>
    </row>
    <row r="58" spans="1:31" s="10" customFormat="1" x14ac:dyDescent="0.2">
      <c r="A58" s="21" t="s">
        <v>70</v>
      </c>
      <c r="B58" s="22" t="s">
        <v>31</v>
      </c>
      <c r="C58" s="22" t="s">
        <v>32</v>
      </c>
      <c r="D58" s="23" t="s">
        <v>55</v>
      </c>
      <c r="E58" s="24">
        <v>43028</v>
      </c>
      <c r="F58" s="24">
        <f t="shared" si="8"/>
        <v>42965</v>
      </c>
      <c r="G58" s="22" t="s">
        <v>49</v>
      </c>
      <c r="H58" s="25">
        <v>421</v>
      </c>
      <c r="I58" s="22" t="s">
        <v>11</v>
      </c>
      <c r="J58" s="10">
        <f>J57+H58</f>
        <v>412</v>
      </c>
      <c r="K58" s="14">
        <f>J58-K55</f>
        <v>381</v>
      </c>
    </row>
    <row r="59" spans="1:31" s="10" customFormat="1" x14ac:dyDescent="0.2">
      <c r="A59" s="21" t="s">
        <v>70</v>
      </c>
      <c r="B59" s="22" t="s">
        <v>31</v>
      </c>
      <c r="C59" s="22" t="s">
        <v>32</v>
      </c>
      <c r="D59" s="23" t="s">
        <v>55</v>
      </c>
      <c r="E59" s="24">
        <v>43029</v>
      </c>
      <c r="F59" s="24">
        <f t="shared" si="8"/>
        <v>42966</v>
      </c>
      <c r="G59" s="22" t="s">
        <v>48</v>
      </c>
      <c r="H59" s="25">
        <v>390</v>
      </c>
      <c r="I59" s="22" t="s">
        <v>11</v>
      </c>
      <c r="K59" s="14">
        <f>H59</f>
        <v>390</v>
      </c>
    </row>
    <row r="60" spans="1:31" s="10" customFormat="1" x14ac:dyDescent="0.2">
      <c r="A60" s="21" t="s">
        <v>70</v>
      </c>
      <c r="B60" s="22" t="s">
        <v>31</v>
      </c>
      <c r="C60" s="22" t="s">
        <v>32</v>
      </c>
      <c r="D60" s="23" t="s">
        <v>55</v>
      </c>
      <c r="E60" s="24">
        <v>43036</v>
      </c>
      <c r="F60" s="24">
        <f t="shared" si="8"/>
        <v>42973</v>
      </c>
      <c r="G60" s="22" t="s">
        <v>58</v>
      </c>
      <c r="H60" s="25">
        <v>272</v>
      </c>
      <c r="I60" s="22" t="s">
        <v>11</v>
      </c>
      <c r="L60" s="10">
        <f>H60-L55</f>
        <v>241</v>
      </c>
      <c r="M60" s="14">
        <f>L60-M55</f>
        <v>205</v>
      </c>
    </row>
    <row r="61" spans="1:31" s="10" customFormat="1" x14ac:dyDescent="0.2">
      <c r="A61" s="21" t="s">
        <v>70</v>
      </c>
      <c r="B61" s="22" t="s">
        <v>31</v>
      </c>
      <c r="C61" s="22" t="s">
        <v>32</v>
      </c>
      <c r="D61" s="23" t="s">
        <v>55</v>
      </c>
      <c r="E61" s="24">
        <v>43037</v>
      </c>
      <c r="F61" s="24">
        <f t="shared" si="8"/>
        <v>42974</v>
      </c>
      <c r="G61" s="22" t="s">
        <v>47</v>
      </c>
      <c r="H61" s="25">
        <v>463</v>
      </c>
      <c r="I61" s="22" t="s">
        <v>11</v>
      </c>
      <c r="M61" s="14">
        <f>H61</f>
        <v>463</v>
      </c>
    </row>
    <row r="62" spans="1:31" s="10" customFormat="1" x14ac:dyDescent="0.2">
      <c r="A62" s="21" t="s">
        <v>70</v>
      </c>
      <c r="B62" s="22" t="s">
        <v>31</v>
      </c>
      <c r="C62" s="22" t="s">
        <v>32</v>
      </c>
      <c r="D62" s="23" t="s">
        <v>55</v>
      </c>
      <c r="E62" s="24">
        <v>43078</v>
      </c>
      <c r="F62" s="24">
        <f t="shared" si="8"/>
        <v>43015</v>
      </c>
      <c r="G62" s="22" t="s">
        <v>46</v>
      </c>
      <c r="H62" s="25">
        <v>264</v>
      </c>
      <c r="I62" s="22" t="s">
        <v>11</v>
      </c>
      <c r="N62" s="10">
        <f>H62-N55</f>
        <v>230</v>
      </c>
      <c r="O62" s="10">
        <f>N62-O55</f>
        <v>194</v>
      </c>
      <c r="P62" s="10">
        <f>O62-P55</f>
        <v>154</v>
      </c>
      <c r="Q62" s="10">
        <f>P62-Q55</f>
        <v>111</v>
      </c>
      <c r="R62" s="10">
        <f>Q62-R55</f>
        <v>65</v>
      </c>
      <c r="S62" s="10">
        <f>R62-S55</f>
        <v>-176</v>
      </c>
    </row>
    <row r="63" spans="1:31" s="10" customFormat="1" x14ac:dyDescent="0.2">
      <c r="A63" s="21"/>
      <c r="B63" s="22"/>
      <c r="C63" s="22"/>
      <c r="D63" s="23"/>
      <c r="E63" s="24"/>
      <c r="F63" s="24"/>
      <c r="G63" s="22"/>
      <c r="H63" s="25"/>
      <c r="I63" s="22"/>
      <c r="S63" s="52">
        <v>150</v>
      </c>
    </row>
    <row r="64" spans="1:31" s="10" customFormat="1" x14ac:dyDescent="0.2">
      <c r="A64" s="21"/>
      <c r="B64" s="22"/>
      <c r="C64" s="22"/>
      <c r="D64" s="23"/>
      <c r="E64" s="24"/>
      <c r="F64" s="24"/>
      <c r="G64" s="22"/>
      <c r="H64" s="25"/>
      <c r="I64" s="22"/>
      <c r="S64" s="10">
        <f>S63+S62</f>
        <v>-26</v>
      </c>
      <c r="T64" s="10">
        <f>S64-T55</f>
        <v>-215</v>
      </c>
    </row>
    <row r="65" spans="1:31" s="10" customFormat="1" x14ac:dyDescent="0.2">
      <c r="A65" s="21" t="s">
        <v>70</v>
      </c>
      <c r="B65" s="22" t="s">
        <v>31</v>
      </c>
      <c r="C65" s="22" t="s">
        <v>32</v>
      </c>
      <c r="D65" s="23" t="s">
        <v>55</v>
      </c>
      <c r="E65" s="24">
        <v>43097</v>
      </c>
      <c r="F65" s="24">
        <f t="shared" si="8"/>
        <v>43034</v>
      </c>
      <c r="G65" s="22" t="s">
        <v>45</v>
      </c>
      <c r="H65" s="25">
        <v>353</v>
      </c>
      <c r="I65" s="22" t="s">
        <v>11</v>
      </c>
      <c r="T65" s="10">
        <f>H65+T64</f>
        <v>138</v>
      </c>
      <c r="U65" s="10">
        <f>T65-U55</f>
        <v>51</v>
      </c>
      <c r="V65" s="10">
        <f>U65-V55</f>
        <v>-148</v>
      </c>
    </row>
    <row r="66" spans="1:31" s="10" customFormat="1" ht="16" thickBot="1" x14ac:dyDescent="0.25">
      <c r="A66" s="21"/>
      <c r="B66" s="22"/>
      <c r="C66" s="22"/>
      <c r="D66" s="23"/>
      <c r="E66" s="24"/>
      <c r="F66" s="24"/>
      <c r="G66" s="22"/>
      <c r="H66" s="25"/>
      <c r="I66" s="22"/>
    </row>
    <row r="67" spans="1:31" s="50" customFormat="1" ht="16" thickBot="1" x14ac:dyDescent="0.25">
      <c r="A67" s="45" t="s">
        <v>71</v>
      </c>
      <c r="B67" s="46" t="s">
        <v>22</v>
      </c>
      <c r="C67" s="46" t="s">
        <v>23</v>
      </c>
      <c r="D67" s="47" t="s">
        <v>9</v>
      </c>
      <c r="E67" s="48"/>
      <c r="F67" s="48"/>
      <c r="G67" s="46"/>
      <c r="H67" s="39">
        <f>SUM(S70:S71)</f>
        <v>2240</v>
      </c>
      <c r="I67" s="46"/>
      <c r="J67" s="50">
        <f>SUMIFS(Forecast!F$33:F$47,Forecast!$A$33:$A$47,'CARS (ORIG)'!$B67,Forecast!$B$33:$B$47,'CARS (ORIG)'!$D67)</f>
        <v>49</v>
      </c>
      <c r="K67" s="50">
        <f>SUMIFS(Forecast!G$33:G$47,Forecast!$A$33:$A$47,'CARS (ORIG)'!$B67,Forecast!$B$33:$B$47,'CARS (ORIG)'!$D67)</f>
        <v>84</v>
      </c>
      <c r="L67" s="50">
        <f>SUMIFS(Forecast!H$33:H$47,Forecast!$A$33:$A$47,'CARS (ORIG)'!$B67,Forecast!$B$33:$B$47,'CARS (ORIG)'!$D67)</f>
        <v>83</v>
      </c>
      <c r="M67" s="50">
        <f>SUMIFS(Forecast!I$33:I$47,Forecast!$A$33:$A$47,'CARS (ORIG)'!$B67,Forecast!$B$33:$B$47,'CARS (ORIG)'!$D67)</f>
        <v>87</v>
      </c>
      <c r="N67" s="50">
        <f>SUMIFS(Forecast!J$33:J$47,Forecast!$A$33:$A$47,'CARS (ORIG)'!$B67,Forecast!$B$33:$B$47,'CARS (ORIG)'!$D67)</f>
        <v>76</v>
      </c>
      <c r="O67" s="50">
        <f>SUMIFS(Forecast!K$33:K$47,Forecast!$A$33:$A$47,'CARS (ORIG)'!$B67,Forecast!$B$33:$B$47,'CARS (ORIG)'!$D67)</f>
        <v>87</v>
      </c>
      <c r="P67" s="50">
        <f>SUMIFS(Forecast!L$33:L$47,Forecast!$A$33:$A$47,'CARS (ORIG)'!$B67,Forecast!$B$33:$B$47,'CARS (ORIG)'!$D67)</f>
        <v>96</v>
      </c>
      <c r="Q67" s="50">
        <f>SUMIFS(Forecast!M$33:M$47,Forecast!$A$33:$A$47,'CARS (ORIG)'!$B67,Forecast!$B$33:$B$47,'CARS (ORIG)'!$D67)</f>
        <v>110</v>
      </c>
      <c r="R67" s="50">
        <f>SUMIFS(Forecast!N$33:N$47,Forecast!$A$33:$A$47,'CARS (ORIG)'!$B67,Forecast!$B$33:$B$47,'CARS (ORIG)'!$D67)</f>
        <v>157</v>
      </c>
      <c r="S67" s="50">
        <f>SUMIFS(Forecast!O$33:O$47,Forecast!$A$33:$A$47,'CARS (ORIG)'!$B67,Forecast!$B$33:$B$47,'CARS (ORIG)'!$D67)</f>
        <v>193</v>
      </c>
      <c r="T67" s="50">
        <f>SUMIFS(Forecast!P$33:P$47,Forecast!$A$33:$A$47,'CARS (ORIG)'!$B67,Forecast!$B$33:$B$47,'CARS (ORIG)'!$D67)</f>
        <v>275</v>
      </c>
      <c r="U67" s="50">
        <f>SUMIFS(Forecast!Q$33:Q$47,Forecast!$A$33:$A$47,'CARS (ORIG)'!$B67,Forecast!$B$33:$B$47,'CARS (ORIG)'!$D67)</f>
        <v>231</v>
      </c>
      <c r="V67" s="50">
        <f>SUMIFS(Forecast!R$33:R$47,Forecast!$A$33:$A$47,'CARS (ORIG)'!$B67,Forecast!$B$33:$B$47,'CARS (ORIG)'!$D67)</f>
        <v>99</v>
      </c>
      <c r="W67" s="50">
        <f>SUMIFS(Forecast!S$33:S$47,Forecast!$A$33:$A$47,'CARS (ORIG)'!$B67,Forecast!$B$33:$B$47,'CARS (ORIG)'!$D67)</f>
        <v>230</v>
      </c>
      <c r="X67" s="50">
        <f>SUMIFS(Forecast!T$33:T$47,Forecast!$A$33:$A$47,'CARS (ORIG)'!$B67,Forecast!$B$33:$B$47,'CARS (ORIG)'!$D67)</f>
        <v>232</v>
      </c>
      <c r="Y67" s="50">
        <f>SUMIFS(Forecast!U$33:U$47,Forecast!$A$33:$A$47,'CARS (ORIG)'!$B67,Forecast!$B$33:$B$47,'CARS (ORIG)'!$D67)</f>
        <v>302</v>
      </c>
      <c r="Z67" s="50">
        <f>SUMIFS(Forecast!V$33:V$47,Forecast!$A$33:$A$47,'CARS (ORIG)'!$B67,Forecast!$B$33:$B$47,'CARS (ORIG)'!$D67)</f>
        <v>200</v>
      </c>
      <c r="AA67" s="50">
        <f>SUMIFS(Forecast!W$33:W$47,Forecast!$A$33:$A$47,'CARS (ORIG)'!$B67,Forecast!$B$33:$B$47,'CARS (ORIG)'!$D67)</f>
        <v>195</v>
      </c>
      <c r="AB67" s="50">
        <f>SUMIFS(Forecast!X$33:X$47,Forecast!$A$33:$A$47,'CARS (ORIG)'!$B67,Forecast!$B$33:$B$47,'CARS (ORIG)'!$D67)</f>
        <v>179</v>
      </c>
      <c r="AC67" s="50">
        <f>SUMIFS(Forecast!Y$33:Y$47,Forecast!$A$33:$A$47,'CARS (ORIG)'!$B67,Forecast!$B$33:$B$47,'CARS (ORIG)'!$D67)</f>
        <v>152</v>
      </c>
      <c r="AD67" s="50">
        <f>SUMIFS(Forecast!Z$33:Z$47,Forecast!$A$33:$A$47,'CARS (ORIG)'!$B67,Forecast!$B$33:$B$47,'CARS (ORIG)'!$D67)</f>
        <v>142</v>
      </c>
      <c r="AE67" s="50">
        <f>SUMIFS(Forecast!AA$33:AA$47,Forecast!$A$33:$A$47,'CARS (ORIG)'!$B67,Forecast!$B$33:$B$47,'CARS (ORIG)'!$D67)</f>
        <v>202</v>
      </c>
    </row>
    <row r="68" spans="1:31" s="11" customFormat="1" x14ac:dyDescent="0.2">
      <c r="A68" s="27" t="s">
        <v>71</v>
      </c>
      <c r="B68" s="28" t="s">
        <v>22</v>
      </c>
      <c r="C68" s="28" t="s">
        <v>23</v>
      </c>
      <c r="D68" s="29" t="s">
        <v>9</v>
      </c>
      <c r="E68" s="30">
        <v>43043</v>
      </c>
      <c r="F68" s="30">
        <f>E68-(9*7)</f>
        <v>42980</v>
      </c>
      <c r="G68" s="28" t="s">
        <v>26</v>
      </c>
      <c r="H68" s="31">
        <v>1</v>
      </c>
      <c r="I68" s="28" t="s">
        <v>11</v>
      </c>
      <c r="J68" s="11">
        <f>H68-J67</f>
        <v>-48</v>
      </c>
    </row>
    <row r="69" spans="1:31" s="11" customFormat="1" x14ac:dyDescent="0.2">
      <c r="A69" s="27" t="s">
        <v>71</v>
      </c>
      <c r="B69" s="28" t="s">
        <v>22</v>
      </c>
      <c r="C69" s="28" t="s">
        <v>23</v>
      </c>
      <c r="D69" s="29" t="s">
        <v>9</v>
      </c>
      <c r="E69" s="30">
        <v>43063</v>
      </c>
      <c r="F69" s="30">
        <f>E69-(9*7)</f>
        <v>43000</v>
      </c>
      <c r="G69" s="28" t="s">
        <v>25</v>
      </c>
      <c r="H69" s="31">
        <v>49</v>
      </c>
      <c r="I69" s="28" t="s">
        <v>11</v>
      </c>
      <c r="J69" s="11">
        <f>H69+J68</f>
        <v>1</v>
      </c>
      <c r="K69" s="11">
        <f>J69-K67</f>
        <v>-83</v>
      </c>
    </row>
    <row r="70" spans="1:31" s="11" customFormat="1" x14ac:dyDescent="0.2">
      <c r="A70" s="27" t="s">
        <v>71</v>
      </c>
      <c r="B70" s="28" t="s">
        <v>22</v>
      </c>
      <c r="C70" s="28" t="s">
        <v>23</v>
      </c>
      <c r="D70" s="29" t="s">
        <v>9</v>
      </c>
      <c r="E70" s="30">
        <v>43080</v>
      </c>
      <c r="F70" s="30">
        <f>E70-(9*7)</f>
        <v>43017</v>
      </c>
      <c r="G70" s="28" t="s">
        <v>24</v>
      </c>
      <c r="H70" s="32">
        <v>3038</v>
      </c>
      <c r="I70" s="28" t="s">
        <v>11</v>
      </c>
      <c r="K70" s="51">
        <f>K69+H70</f>
        <v>2955</v>
      </c>
      <c r="L70" s="51">
        <f t="shared" ref="L70:S70" si="9">K70-L67</f>
        <v>2872</v>
      </c>
      <c r="M70" s="51">
        <f t="shared" si="9"/>
        <v>2785</v>
      </c>
      <c r="N70" s="51">
        <f t="shared" si="9"/>
        <v>2709</v>
      </c>
      <c r="O70" s="51">
        <f t="shared" si="9"/>
        <v>2622</v>
      </c>
      <c r="P70" s="51">
        <f t="shared" si="9"/>
        <v>2526</v>
      </c>
      <c r="Q70" s="51">
        <f t="shared" si="9"/>
        <v>2416</v>
      </c>
      <c r="R70" s="51">
        <f t="shared" si="9"/>
        <v>2259</v>
      </c>
      <c r="S70" s="13">
        <f t="shared" si="9"/>
        <v>2066</v>
      </c>
    </row>
    <row r="71" spans="1:31" s="11" customFormat="1" x14ac:dyDescent="0.2">
      <c r="A71" s="27" t="s">
        <v>71</v>
      </c>
      <c r="B71" s="28" t="s">
        <v>22</v>
      </c>
      <c r="C71" s="28" t="s">
        <v>23</v>
      </c>
      <c r="D71" s="29" t="s">
        <v>9</v>
      </c>
      <c r="E71" s="30">
        <v>43080</v>
      </c>
      <c r="F71" s="30">
        <f>E71-(9*7)</f>
        <v>43017</v>
      </c>
      <c r="G71" s="28" t="s">
        <v>24</v>
      </c>
      <c r="H71" s="31">
        <v>174</v>
      </c>
      <c r="I71" s="28" t="s">
        <v>11</v>
      </c>
      <c r="S71" s="14">
        <f>H71</f>
        <v>174</v>
      </c>
    </row>
    <row r="72" spans="1:31" s="11" customFormat="1" ht="16" thickBot="1" x14ac:dyDescent="0.25">
      <c r="A72" s="27"/>
      <c r="B72" s="28"/>
      <c r="C72" s="28"/>
      <c r="D72" s="29"/>
      <c r="E72" s="30"/>
      <c r="F72" s="30"/>
      <c r="G72" s="28"/>
      <c r="H72" s="31"/>
      <c r="I72" s="28"/>
    </row>
    <row r="73" spans="1:31" s="50" customFormat="1" ht="16" thickBot="1" x14ac:dyDescent="0.25">
      <c r="A73" s="45" t="s">
        <v>71</v>
      </c>
      <c r="B73" s="46" t="s">
        <v>33</v>
      </c>
      <c r="C73" s="46" t="s">
        <v>34</v>
      </c>
      <c r="D73" s="47" t="s">
        <v>29</v>
      </c>
      <c r="E73" s="48"/>
      <c r="F73" s="48"/>
      <c r="G73" s="46"/>
      <c r="H73" s="49"/>
      <c r="I73" s="46"/>
      <c r="J73" s="50">
        <f>SUMIFS(Forecast!F$33:F$47,Forecast!$A$33:$A$47,'CARS (ORIG)'!$B73,Forecast!$B$33:$B$47,'CARS (ORIG)'!$D73)</f>
        <v>170</v>
      </c>
      <c r="K73" s="50">
        <f>SUMIFS(Forecast!G$33:G$47,Forecast!$A$33:$A$47,'CARS (ORIG)'!$B73,Forecast!$B$33:$B$47,'CARS (ORIG)'!$D73)</f>
        <v>230</v>
      </c>
      <c r="L73" s="50">
        <f>SUMIFS(Forecast!H$33:H$47,Forecast!$A$33:$A$47,'CARS (ORIG)'!$B73,Forecast!$B$33:$B$47,'CARS (ORIG)'!$D73)</f>
        <v>250</v>
      </c>
      <c r="M73" s="50">
        <f>SUMIFS(Forecast!I$33:I$47,Forecast!$A$33:$A$47,'CARS (ORIG)'!$B73,Forecast!$B$33:$B$47,'CARS (ORIG)'!$D73)</f>
        <v>260</v>
      </c>
      <c r="N73" s="50">
        <f>SUMIFS(Forecast!J$33:J$47,Forecast!$A$33:$A$47,'CARS (ORIG)'!$B73,Forecast!$B$33:$B$47,'CARS (ORIG)'!$D73)</f>
        <v>280</v>
      </c>
      <c r="O73" s="50">
        <f>SUMIFS(Forecast!K$33:K$47,Forecast!$A$33:$A$47,'CARS (ORIG)'!$B73,Forecast!$B$33:$B$47,'CARS (ORIG)'!$D73)</f>
        <v>290</v>
      </c>
      <c r="P73" s="50">
        <f>SUMIFS(Forecast!L$33:L$47,Forecast!$A$33:$A$47,'CARS (ORIG)'!$B73,Forecast!$B$33:$B$47,'CARS (ORIG)'!$D73)</f>
        <v>340</v>
      </c>
      <c r="Q73" s="50">
        <f>SUMIFS(Forecast!M$33:M$47,Forecast!$A$33:$A$47,'CARS (ORIG)'!$B73,Forecast!$B$33:$B$47,'CARS (ORIG)'!$D73)</f>
        <v>360</v>
      </c>
      <c r="R73" s="50">
        <f>SUMIFS(Forecast!N$33:N$47,Forecast!$A$33:$A$47,'CARS (ORIG)'!$B73,Forecast!$B$33:$B$47,'CARS (ORIG)'!$D73)</f>
        <v>184</v>
      </c>
      <c r="S73" s="50">
        <f>SUMIFS(Forecast!O$33:O$47,Forecast!$A$33:$A$47,'CARS (ORIG)'!$B73,Forecast!$B$33:$B$47,'CARS (ORIG)'!$D73)</f>
        <v>282</v>
      </c>
      <c r="T73" s="50">
        <f>SUMIFS(Forecast!P$33:P$47,Forecast!$A$33:$A$47,'CARS (ORIG)'!$B73,Forecast!$B$33:$B$47,'CARS (ORIG)'!$D73)</f>
        <v>236</v>
      </c>
      <c r="U73" s="50">
        <f>SUMIFS(Forecast!Q$33:Q$47,Forecast!$A$33:$A$47,'CARS (ORIG)'!$B73,Forecast!$B$33:$B$47,'CARS (ORIG)'!$D73)</f>
        <v>112</v>
      </c>
      <c r="V73" s="50">
        <f>SUMIFS(Forecast!R$33:R$47,Forecast!$A$33:$A$47,'CARS (ORIG)'!$B73,Forecast!$B$33:$B$47,'CARS (ORIG)'!$D73)</f>
        <v>260</v>
      </c>
      <c r="W73" s="50">
        <f>SUMIFS(Forecast!S$33:S$47,Forecast!$A$33:$A$47,'CARS (ORIG)'!$B73,Forecast!$B$33:$B$47,'CARS (ORIG)'!$D73)</f>
        <v>263</v>
      </c>
      <c r="X73" s="50">
        <f>SUMIFS(Forecast!T$33:T$47,Forecast!$A$33:$A$47,'CARS (ORIG)'!$B73,Forecast!$B$33:$B$47,'CARS (ORIG)'!$D73)</f>
        <v>342</v>
      </c>
      <c r="Y73" s="50">
        <f>SUMIFS(Forecast!U$33:U$47,Forecast!$A$33:$A$47,'CARS (ORIG)'!$B73,Forecast!$B$33:$B$47,'CARS (ORIG)'!$D73)</f>
        <v>226</v>
      </c>
      <c r="Z73" s="50">
        <f>SUMIFS(Forecast!V$33:V$47,Forecast!$A$33:$A$47,'CARS (ORIG)'!$B73,Forecast!$B$33:$B$47,'CARS (ORIG)'!$D73)</f>
        <v>220</v>
      </c>
      <c r="AA73" s="50">
        <f>SUMIFS(Forecast!W$33:W$47,Forecast!$A$33:$A$47,'CARS (ORIG)'!$B73,Forecast!$B$33:$B$47,'CARS (ORIG)'!$D73)</f>
        <v>203</v>
      </c>
      <c r="AB73" s="50">
        <f>SUMIFS(Forecast!X$33:X$47,Forecast!$A$33:$A$47,'CARS (ORIG)'!$B73,Forecast!$B$33:$B$47,'CARS (ORIG)'!$D73)</f>
        <v>172</v>
      </c>
      <c r="AC73" s="50">
        <f>SUMIFS(Forecast!Y$33:Y$47,Forecast!$A$33:$A$47,'CARS (ORIG)'!$B73,Forecast!$B$33:$B$47,'CARS (ORIG)'!$D73)</f>
        <v>160</v>
      </c>
      <c r="AD73" s="50">
        <f>SUMIFS(Forecast!Z$33:Z$47,Forecast!$A$33:$A$47,'CARS (ORIG)'!$B73,Forecast!$B$33:$B$47,'CARS (ORIG)'!$D73)</f>
        <v>228</v>
      </c>
      <c r="AE73" s="50">
        <f>SUMIFS(Forecast!AA$33:AA$47,Forecast!$A$33:$A$47,'CARS (ORIG)'!$B73,Forecast!$B$33:$B$47,'CARS (ORIG)'!$D73)</f>
        <v>222</v>
      </c>
    </row>
    <row r="74" spans="1:31" s="11" customFormat="1" x14ac:dyDescent="0.2">
      <c r="A74" s="27" t="s">
        <v>71</v>
      </c>
      <c r="B74" s="28" t="s">
        <v>33</v>
      </c>
      <c r="C74" s="28" t="s">
        <v>34</v>
      </c>
      <c r="D74" s="29" t="s">
        <v>29</v>
      </c>
      <c r="E74" s="30">
        <v>43072</v>
      </c>
      <c r="F74" s="30">
        <f>E74-(9*7)</f>
        <v>43009</v>
      </c>
      <c r="G74" s="28" t="s">
        <v>30</v>
      </c>
      <c r="H74" s="31">
        <v>194</v>
      </c>
      <c r="I74" s="28" t="s">
        <v>11</v>
      </c>
      <c r="J74" s="11">
        <f>H74-J73</f>
        <v>24</v>
      </c>
      <c r="K74" s="11">
        <f>J74-K73</f>
        <v>-206</v>
      </c>
    </row>
    <row r="75" spans="1:31" s="11" customFormat="1" x14ac:dyDescent="0.2">
      <c r="A75" s="27" t="s">
        <v>71</v>
      </c>
      <c r="B75" s="28" t="s">
        <v>33</v>
      </c>
      <c r="C75" s="28" t="s">
        <v>34</v>
      </c>
      <c r="D75" s="29" t="s">
        <v>29</v>
      </c>
      <c r="E75" s="30">
        <v>43076</v>
      </c>
      <c r="F75" s="30">
        <f>E75-(9*7)</f>
        <v>43013</v>
      </c>
      <c r="G75" s="28" t="s">
        <v>30</v>
      </c>
      <c r="H75" s="31">
        <v>733</v>
      </c>
      <c r="I75" s="28" t="s">
        <v>11</v>
      </c>
      <c r="K75" s="11">
        <f>H75+K74</f>
        <v>527</v>
      </c>
      <c r="L75" s="11">
        <f>K75-L73</f>
        <v>277</v>
      </c>
      <c r="M75" s="11">
        <f>L75-M73</f>
        <v>17</v>
      </c>
      <c r="N75" s="11">
        <f>M75-N73</f>
        <v>-263</v>
      </c>
    </row>
    <row r="76" spans="1:31" s="11" customFormat="1" x14ac:dyDescent="0.2">
      <c r="A76" s="27" t="s">
        <v>71</v>
      </c>
      <c r="B76" s="28" t="s">
        <v>33</v>
      </c>
      <c r="C76" s="28" t="s">
        <v>34</v>
      </c>
      <c r="D76" s="29" t="s">
        <v>29</v>
      </c>
      <c r="E76" s="30">
        <v>43093</v>
      </c>
      <c r="F76" s="30">
        <f>E76-(9*7)</f>
        <v>43030</v>
      </c>
      <c r="G76" s="28" t="s">
        <v>30</v>
      </c>
      <c r="H76" s="31">
        <v>298</v>
      </c>
      <c r="I76" s="28" t="s">
        <v>11</v>
      </c>
      <c r="N76" s="11">
        <f>H76+N75</f>
        <v>35</v>
      </c>
      <c r="O76" s="11">
        <f>N76-O73</f>
        <v>-255</v>
      </c>
    </row>
    <row r="77" spans="1:31" s="11" customFormat="1" ht="16" thickBot="1" x14ac:dyDescent="0.25">
      <c r="A77" s="27"/>
      <c r="B77" s="28"/>
      <c r="C77" s="28"/>
      <c r="D77" s="29"/>
      <c r="E77" s="30"/>
      <c r="F77" s="30"/>
      <c r="G77" s="28"/>
      <c r="H77" s="31"/>
      <c r="I77" s="28"/>
    </row>
    <row r="78" spans="1:31" s="50" customFormat="1" ht="16" thickBot="1" x14ac:dyDescent="0.25">
      <c r="A78" s="45" t="s">
        <v>71</v>
      </c>
      <c r="B78" s="46" t="s">
        <v>33</v>
      </c>
      <c r="C78" s="46" t="s">
        <v>34</v>
      </c>
      <c r="D78" s="47" t="s">
        <v>35</v>
      </c>
      <c r="E78" s="48"/>
      <c r="F78" s="48"/>
      <c r="G78" s="46"/>
      <c r="H78" s="39">
        <f>U83</f>
        <v>304</v>
      </c>
      <c r="I78" s="46"/>
      <c r="J78" s="50">
        <f>SUMIFS(Forecast!F$33:F$47,Forecast!$A$33:$A$47,'CARS (ORIG)'!$B78,Forecast!$B$33:$B$47,'CARS (ORIG)'!$D78)</f>
        <v>32</v>
      </c>
      <c r="K78" s="50">
        <f>SUMIFS(Forecast!G$33:G$47,Forecast!$A$33:$A$47,'CARS (ORIG)'!$B78,Forecast!$B$33:$B$47,'CARS (ORIG)'!$D78)</f>
        <v>61</v>
      </c>
      <c r="L78" s="50">
        <f>SUMIFS(Forecast!H$33:H$47,Forecast!$A$33:$A$47,'CARS (ORIG)'!$B78,Forecast!$B$33:$B$47,'CARS (ORIG)'!$D78)</f>
        <v>76</v>
      </c>
      <c r="M78" s="50">
        <f>SUMIFS(Forecast!I$33:I$47,Forecast!$A$33:$A$47,'CARS (ORIG)'!$B78,Forecast!$B$33:$B$47,'CARS (ORIG)'!$D78)</f>
        <v>78</v>
      </c>
      <c r="N78" s="50">
        <f>SUMIFS(Forecast!J$33:J$47,Forecast!$A$33:$A$47,'CARS (ORIG)'!$B78,Forecast!$B$33:$B$47,'CARS (ORIG)'!$D78)</f>
        <v>82</v>
      </c>
      <c r="O78" s="50">
        <f>SUMIFS(Forecast!K$33:K$47,Forecast!$A$33:$A$47,'CARS (ORIG)'!$B78,Forecast!$B$33:$B$47,'CARS (ORIG)'!$D78)</f>
        <v>72</v>
      </c>
      <c r="P78" s="50">
        <f>SUMIFS(Forecast!L$33:L$47,Forecast!$A$33:$A$47,'CARS (ORIG)'!$B78,Forecast!$B$33:$B$47,'CARS (ORIG)'!$D78)</f>
        <v>78</v>
      </c>
      <c r="Q78" s="50">
        <f>SUMIFS(Forecast!M$33:M$47,Forecast!$A$33:$A$47,'CARS (ORIG)'!$B78,Forecast!$B$33:$B$47,'CARS (ORIG)'!$D78)</f>
        <v>81</v>
      </c>
      <c r="R78" s="50">
        <f>SUMIFS(Forecast!N$33:N$47,Forecast!$A$33:$A$47,'CARS (ORIG)'!$B78,Forecast!$B$33:$B$47,'CARS (ORIG)'!$D78)</f>
        <v>132</v>
      </c>
      <c r="S78" s="50">
        <f>SUMIFS(Forecast!O$33:O$47,Forecast!$A$33:$A$47,'CARS (ORIG)'!$B78,Forecast!$B$33:$B$47,'CARS (ORIG)'!$D78)</f>
        <v>211</v>
      </c>
      <c r="T78" s="50">
        <f>SUMIFS(Forecast!P$33:P$47,Forecast!$A$33:$A$47,'CARS (ORIG)'!$B78,Forecast!$B$33:$B$47,'CARS (ORIG)'!$D78)</f>
        <v>173</v>
      </c>
      <c r="U78" s="50">
        <f>SUMIFS(Forecast!Q$33:Q$47,Forecast!$A$33:$A$47,'CARS (ORIG)'!$B78,Forecast!$B$33:$B$47,'CARS (ORIG)'!$D78)</f>
        <v>78</v>
      </c>
      <c r="V78" s="50">
        <f>SUMIFS(Forecast!R$33:R$47,Forecast!$A$33:$A$47,'CARS (ORIG)'!$B78,Forecast!$B$33:$B$47,'CARS (ORIG)'!$D78)</f>
        <v>181</v>
      </c>
      <c r="W78" s="50">
        <f>SUMIFS(Forecast!S$33:S$47,Forecast!$A$33:$A$47,'CARS (ORIG)'!$B78,Forecast!$B$33:$B$47,'CARS (ORIG)'!$D78)</f>
        <v>183</v>
      </c>
      <c r="X78" s="50">
        <f>SUMIFS(Forecast!T$33:T$47,Forecast!$A$33:$A$47,'CARS (ORIG)'!$B78,Forecast!$B$33:$B$47,'CARS (ORIG)'!$D78)</f>
        <v>238</v>
      </c>
      <c r="Y78" s="50">
        <f>SUMIFS(Forecast!U$33:U$47,Forecast!$A$33:$A$47,'CARS (ORIG)'!$B78,Forecast!$B$33:$B$47,'CARS (ORIG)'!$D78)</f>
        <v>158</v>
      </c>
      <c r="Z78" s="50">
        <f>SUMIFS(Forecast!V$33:V$47,Forecast!$A$33:$A$47,'CARS (ORIG)'!$B78,Forecast!$B$33:$B$47,'CARS (ORIG)'!$D78)</f>
        <v>154</v>
      </c>
      <c r="AA78" s="50">
        <f>SUMIFS(Forecast!W$33:W$47,Forecast!$A$33:$A$47,'CARS (ORIG)'!$B78,Forecast!$B$33:$B$47,'CARS (ORIG)'!$D78)</f>
        <v>141</v>
      </c>
      <c r="AB78" s="50">
        <f>SUMIFS(Forecast!X$33:X$47,Forecast!$A$33:$A$47,'CARS (ORIG)'!$B78,Forecast!$B$33:$B$47,'CARS (ORIG)'!$D78)</f>
        <v>120</v>
      </c>
      <c r="AC78" s="50">
        <f>SUMIFS(Forecast!Y$33:Y$47,Forecast!$A$33:$A$47,'CARS (ORIG)'!$B78,Forecast!$B$33:$B$47,'CARS (ORIG)'!$D78)</f>
        <v>112</v>
      </c>
      <c r="AD78" s="50">
        <f>SUMIFS(Forecast!Z$33:Z$47,Forecast!$A$33:$A$47,'CARS (ORIG)'!$B78,Forecast!$B$33:$B$47,'CARS (ORIG)'!$D78)</f>
        <v>159</v>
      </c>
      <c r="AE78" s="50">
        <f>SUMIFS(Forecast!AA$33:AA$47,Forecast!$A$33:$A$47,'CARS (ORIG)'!$B78,Forecast!$B$33:$B$47,'CARS (ORIG)'!$D78)</f>
        <v>155</v>
      </c>
    </row>
    <row r="79" spans="1:31" s="11" customFormat="1" x14ac:dyDescent="0.2">
      <c r="A79" s="27" t="s">
        <v>71</v>
      </c>
      <c r="B79" s="28" t="s">
        <v>33</v>
      </c>
      <c r="C79" s="28" t="s">
        <v>34</v>
      </c>
      <c r="D79" s="29" t="s">
        <v>35</v>
      </c>
      <c r="E79" s="30">
        <v>43072</v>
      </c>
      <c r="F79" s="30">
        <f>E79-(9*7)</f>
        <v>43009</v>
      </c>
      <c r="G79" s="28" t="s">
        <v>50</v>
      </c>
      <c r="H79" s="31">
        <v>315</v>
      </c>
      <c r="I79" s="28" t="s">
        <v>11</v>
      </c>
      <c r="J79" s="11">
        <f>H79-J78</f>
        <v>283</v>
      </c>
      <c r="K79" s="11">
        <f>J79-K78</f>
        <v>222</v>
      </c>
      <c r="L79" s="11">
        <f>K79-L78</f>
        <v>146</v>
      </c>
      <c r="M79" s="11">
        <f>L79-M78</f>
        <v>68</v>
      </c>
      <c r="N79" s="11">
        <f>M79-N78</f>
        <v>-14</v>
      </c>
    </row>
    <row r="80" spans="1:31" s="11" customFormat="1" x14ac:dyDescent="0.2">
      <c r="A80" s="27" t="s">
        <v>71</v>
      </c>
      <c r="B80" s="28" t="s">
        <v>33</v>
      </c>
      <c r="C80" s="28" t="s">
        <v>34</v>
      </c>
      <c r="D80" s="29" t="s">
        <v>35</v>
      </c>
      <c r="E80" s="30">
        <v>43080</v>
      </c>
      <c r="F80" s="30">
        <f>E80-(9*7)</f>
        <v>43017</v>
      </c>
      <c r="G80" s="28" t="s">
        <v>51</v>
      </c>
      <c r="H80" s="31">
        <v>452</v>
      </c>
      <c r="I80" s="28" t="s">
        <v>11</v>
      </c>
      <c r="N80" s="11">
        <f>N79+H80</f>
        <v>438</v>
      </c>
      <c r="O80" s="11">
        <f>N80-O78</f>
        <v>366</v>
      </c>
      <c r="P80" s="11">
        <f>O80-P78</f>
        <v>288</v>
      </c>
      <c r="Q80" s="11">
        <f>P80-Q78</f>
        <v>207</v>
      </c>
      <c r="R80" s="11">
        <f>Q80-R78</f>
        <v>75</v>
      </c>
      <c r="S80" s="11">
        <f>R80-S78</f>
        <v>-136</v>
      </c>
    </row>
    <row r="81" spans="1:31" s="11" customFormat="1" x14ac:dyDescent="0.2">
      <c r="A81" s="27" t="s">
        <v>71</v>
      </c>
      <c r="B81" s="28" t="s">
        <v>33</v>
      </c>
      <c r="C81" s="28" t="s">
        <v>34</v>
      </c>
      <c r="D81" s="29" t="s">
        <v>35</v>
      </c>
      <c r="E81" s="30">
        <v>43083</v>
      </c>
      <c r="F81" s="30">
        <f>E81-(9*7)</f>
        <v>43020</v>
      </c>
      <c r="G81" s="28" t="s">
        <v>52</v>
      </c>
      <c r="H81" s="31">
        <v>91</v>
      </c>
      <c r="I81" s="28" t="s">
        <v>11</v>
      </c>
      <c r="S81" s="11">
        <f>S80+H81</f>
        <v>-45</v>
      </c>
    </row>
    <row r="82" spans="1:31" s="11" customFormat="1" x14ac:dyDescent="0.2">
      <c r="A82" s="27" t="s">
        <v>71</v>
      </c>
      <c r="B82" s="28" t="s">
        <v>33</v>
      </c>
      <c r="C82" s="28" t="s">
        <v>34</v>
      </c>
      <c r="D82" s="29" t="s">
        <v>35</v>
      </c>
      <c r="E82" s="30">
        <v>43091</v>
      </c>
      <c r="F82" s="30">
        <f>E82-(9*7)</f>
        <v>43028</v>
      </c>
      <c r="G82" s="28" t="s">
        <v>53</v>
      </c>
      <c r="H82" s="31">
        <v>83</v>
      </c>
      <c r="I82" s="28" t="s">
        <v>11</v>
      </c>
      <c r="S82" s="11">
        <f>S81+H82</f>
        <v>38</v>
      </c>
      <c r="T82" s="11">
        <f>S82-T78</f>
        <v>-135</v>
      </c>
    </row>
    <row r="83" spans="1:31" s="11" customFormat="1" x14ac:dyDescent="0.2">
      <c r="A83" s="27" t="s">
        <v>71</v>
      </c>
      <c r="B83" s="28" t="s">
        <v>33</v>
      </c>
      <c r="C83" s="28" t="s">
        <v>34</v>
      </c>
      <c r="D83" s="29" t="s">
        <v>35</v>
      </c>
      <c r="E83" s="30">
        <v>43097</v>
      </c>
      <c r="F83" s="30">
        <f>E83-(9*7)</f>
        <v>43034</v>
      </c>
      <c r="G83" s="28" t="s">
        <v>54</v>
      </c>
      <c r="H83" s="31">
        <v>517</v>
      </c>
      <c r="I83" s="28" t="s">
        <v>11</v>
      </c>
      <c r="T83" s="11">
        <f>H83+T82</f>
        <v>382</v>
      </c>
      <c r="U83" s="13">
        <f>T83-U78</f>
        <v>304</v>
      </c>
    </row>
    <row r="84" spans="1:31" s="11" customFormat="1" ht="16" thickBot="1" x14ac:dyDescent="0.25">
      <c r="A84" s="27"/>
      <c r="B84" s="28"/>
      <c r="C84" s="28"/>
      <c r="D84" s="29"/>
      <c r="E84" s="30"/>
      <c r="F84" s="30"/>
      <c r="G84" s="28"/>
      <c r="H84" s="31"/>
      <c r="I84" s="28"/>
    </row>
    <row r="85" spans="1:31" s="50" customFormat="1" ht="16" thickBot="1" x14ac:dyDescent="0.25">
      <c r="A85" s="45" t="s">
        <v>71</v>
      </c>
      <c r="B85" s="46" t="s">
        <v>33</v>
      </c>
      <c r="C85" s="46" t="s">
        <v>34</v>
      </c>
      <c r="D85" s="47" t="s">
        <v>55</v>
      </c>
      <c r="E85" s="48"/>
      <c r="F85" s="48"/>
      <c r="G85" s="46"/>
      <c r="H85" s="39">
        <f>SUM(U89,U90)</f>
        <v>264</v>
      </c>
      <c r="I85" s="46"/>
      <c r="J85" s="50">
        <f>SUMIFS(Forecast!F$33:F$47,Forecast!$A$33:$A$47,'CARS (ORIG)'!$B85,Forecast!$B$33:$B$47,'CARS (ORIG)'!$D85)</f>
        <v>117</v>
      </c>
      <c r="K85" s="50">
        <f>SUMIFS(Forecast!G$33:G$47,Forecast!$A$33:$A$47,'CARS (ORIG)'!$B85,Forecast!$B$33:$B$47,'CARS (ORIG)'!$D85)</f>
        <v>179</v>
      </c>
      <c r="L85" s="50">
        <f>SUMIFS(Forecast!H$33:H$47,Forecast!$A$33:$A$47,'CARS (ORIG)'!$B85,Forecast!$B$33:$B$47,'CARS (ORIG)'!$D85)</f>
        <v>153</v>
      </c>
      <c r="M85" s="50">
        <f>SUMIFS(Forecast!I$33:I$47,Forecast!$A$33:$A$47,'CARS (ORIG)'!$B85,Forecast!$B$33:$B$47,'CARS (ORIG)'!$D85)</f>
        <v>132</v>
      </c>
      <c r="N85" s="50">
        <f>SUMIFS(Forecast!J$33:J$47,Forecast!$A$33:$A$47,'CARS (ORIG)'!$B85,Forecast!$B$33:$B$47,'CARS (ORIG)'!$D85)</f>
        <v>186</v>
      </c>
      <c r="O85" s="50">
        <f>SUMIFS(Forecast!K$33:K$47,Forecast!$A$33:$A$47,'CARS (ORIG)'!$B85,Forecast!$B$33:$B$47,'CARS (ORIG)'!$D85)</f>
        <v>194</v>
      </c>
      <c r="P85" s="50">
        <f>SUMIFS(Forecast!L$33:L$47,Forecast!$A$33:$A$47,'CARS (ORIG)'!$B85,Forecast!$B$33:$B$47,'CARS (ORIG)'!$D85)</f>
        <v>213</v>
      </c>
      <c r="Q85" s="50">
        <f>SUMIFS(Forecast!M$33:M$47,Forecast!$A$33:$A$47,'CARS (ORIG)'!$B85,Forecast!$B$33:$B$47,'CARS (ORIG)'!$D85)</f>
        <v>214</v>
      </c>
      <c r="R85" s="50">
        <f>SUMIFS(Forecast!N$33:N$47,Forecast!$A$33:$A$47,'CARS (ORIG)'!$B85,Forecast!$B$33:$B$47,'CARS (ORIG)'!$D85)</f>
        <v>100</v>
      </c>
      <c r="S85" s="50">
        <f>SUMIFS(Forecast!O$33:O$47,Forecast!$A$33:$A$47,'CARS (ORIG)'!$B85,Forecast!$B$33:$B$47,'CARS (ORIG)'!$D85)</f>
        <v>755</v>
      </c>
      <c r="T85" s="50">
        <f>SUMIFS(Forecast!P$33:P$47,Forecast!$A$33:$A$47,'CARS (ORIG)'!$B85,Forecast!$B$33:$B$47,'CARS (ORIG)'!$D85)</f>
        <v>134</v>
      </c>
      <c r="U85" s="50">
        <f>SUMIFS(Forecast!Q$33:Q$47,Forecast!$A$33:$A$47,'CARS (ORIG)'!$B85,Forecast!$B$33:$B$47,'CARS (ORIG)'!$D85)</f>
        <v>73</v>
      </c>
      <c r="V85" s="50">
        <f>SUMIFS(Forecast!R$33:R$47,Forecast!$A$33:$A$47,'CARS (ORIG)'!$B85,Forecast!$B$33:$B$47,'CARS (ORIG)'!$D85)</f>
        <v>169</v>
      </c>
      <c r="W85" s="50">
        <f>SUMIFS(Forecast!S$33:S$47,Forecast!$A$33:$A$47,'CARS (ORIG)'!$B85,Forecast!$B$33:$B$47,'CARS (ORIG)'!$D85)</f>
        <v>171</v>
      </c>
      <c r="X85" s="50">
        <f>SUMIFS(Forecast!T$33:T$47,Forecast!$A$33:$A$47,'CARS (ORIG)'!$B85,Forecast!$B$33:$B$47,'CARS (ORIG)'!$D85)</f>
        <v>222</v>
      </c>
      <c r="Y85" s="50">
        <f>SUMIFS(Forecast!U$33:U$47,Forecast!$A$33:$A$47,'CARS (ORIG)'!$B85,Forecast!$B$33:$B$47,'CARS (ORIG)'!$D85)</f>
        <v>147</v>
      </c>
      <c r="Z85" s="50">
        <f>SUMIFS(Forecast!V$33:V$47,Forecast!$A$33:$A$47,'CARS (ORIG)'!$B85,Forecast!$B$33:$B$47,'CARS (ORIG)'!$D85)</f>
        <v>143</v>
      </c>
      <c r="AA85" s="50">
        <f>SUMIFS(Forecast!W$33:W$47,Forecast!$A$33:$A$47,'CARS (ORIG)'!$B85,Forecast!$B$33:$B$47,'CARS (ORIG)'!$D85)</f>
        <v>132</v>
      </c>
      <c r="AB85" s="50">
        <f>SUMIFS(Forecast!X$33:X$47,Forecast!$A$33:$A$47,'CARS (ORIG)'!$B85,Forecast!$B$33:$B$47,'CARS (ORIG)'!$D85)</f>
        <v>112</v>
      </c>
      <c r="AC85" s="50">
        <f>SUMIFS(Forecast!Y$33:Y$47,Forecast!$A$33:$A$47,'CARS (ORIG)'!$B85,Forecast!$B$33:$B$47,'CARS (ORIG)'!$D85)</f>
        <v>104</v>
      </c>
      <c r="AD85" s="50">
        <f>SUMIFS(Forecast!Z$33:Z$47,Forecast!$A$33:$A$47,'CARS (ORIG)'!$B85,Forecast!$B$33:$B$47,'CARS (ORIG)'!$D85)</f>
        <v>148</v>
      </c>
      <c r="AE85" s="50">
        <f>SUMIFS(Forecast!AA$33:AA$47,Forecast!$A$33:$A$47,'CARS (ORIG)'!$B85,Forecast!$B$33:$B$47,'CARS (ORIG)'!$D85)</f>
        <v>144</v>
      </c>
    </row>
    <row r="86" spans="1:31" s="11" customFormat="1" x14ac:dyDescent="0.2">
      <c r="A86" s="27" t="s">
        <v>71</v>
      </c>
      <c r="B86" s="28" t="s">
        <v>33</v>
      </c>
      <c r="C86" s="28" t="s">
        <v>34</v>
      </c>
      <c r="D86" s="29" t="s">
        <v>55</v>
      </c>
      <c r="E86" s="30">
        <v>43035</v>
      </c>
      <c r="F86" s="30">
        <f>E86-(9*7)</f>
        <v>42972</v>
      </c>
      <c r="G86" s="28" t="s">
        <v>61</v>
      </c>
      <c r="H86" s="31">
        <v>480</v>
      </c>
      <c r="I86" s="28" t="s">
        <v>11</v>
      </c>
      <c r="J86" s="11">
        <f>H86-J85</f>
        <v>363</v>
      </c>
      <c r="K86" s="11">
        <f>J86-K85</f>
        <v>184</v>
      </c>
      <c r="L86" s="11">
        <f>K86-L85</f>
        <v>31</v>
      </c>
      <c r="M86" s="11">
        <f>L86-M85</f>
        <v>-101</v>
      </c>
    </row>
    <row r="87" spans="1:31" s="11" customFormat="1" x14ac:dyDescent="0.2">
      <c r="A87" s="27" t="s">
        <v>71</v>
      </c>
      <c r="B87" s="28" t="s">
        <v>33</v>
      </c>
      <c r="C87" s="28" t="s">
        <v>34</v>
      </c>
      <c r="D87" s="29" t="s">
        <v>55</v>
      </c>
      <c r="E87" s="30">
        <v>43080</v>
      </c>
      <c r="F87" s="30">
        <f>E87-(9*7)</f>
        <v>43017</v>
      </c>
      <c r="G87" s="28" t="s">
        <v>51</v>
      </c>
      <c r="H87" s="31">
        <v>504</v>
      </c>
      <c r="I87" s="28" t="s">
        <v>11</v>
      </c>
      <c r="M87" s="11">
        <f>M86+H87</f>
        <v>403</v>
      </c>
      <c r="N87" s="11">
        <f>M87-N85</f>
        <v>217</v>
      </c>
      <c r="O87" s="11">
        <f>N87-O85</f>
        <v>23</v>
      </c>
      <c r="P87" s="11">
        <f>O87-P85</f>
        <v>-190</v>
      </c>
    </row>
    <row r="88" spans="1:31" s="11" customFormat="1" x14ac:dyDescent="0.2">
      <c r="A88" s="27" t="s">
        <v>71</v>
      </c>
      <c r="B88" s="28" t="s">
        <v>33</v>
      </c>
      <c r="C88" s="28" t="s">
        <v>34</v>
      </c>
      <c r="D88" s="29" t="s">
        <v>55</v>
      </c>
      <c r="E88" s="30">
        <v>43083</v>
      </c>
      <c r="F88" s="30">
        <f>E88-(9*7)</f>
        <v>43020</v>
      </c>
      <c r="G88" s="28" t="s">
        <v>52</v>
      </c>
      <c r="H88" s="31">
        <v>240</v>
      </c>
      <c r="I88" s="28" t="s">
        <v>11</v>
      </c>
      <c r="P88" s="11">
        <f>P87+H88</f>
        <v>50</v>
      </c>
      <c r="Q88" s="11">
        <f>P88-Q85</f>
        <v>-164</v>
      </c>
      <c r="U88" s="51"/>
      <c r="V88" s="51"/>
    </row>
    <row r="89" spans="1:31" s="11" customFormat="1" x14ac:dyDescent="0.2">
      <c r="A89" s="27" t="s">
        <v>71</v>
      </c>
      <c r="B89" s="28" t="s">
        <v>33</v>
      </c>
      <c r="C89" s="28" t="s">
        <v>34</v>
      </c>
      <c r="D89" s="29" t="s">
        <v>55</v>
      </c>
      <c r="E89" s="30">
        <v>43091</v>
      </c>
      <c r="F89" s="30">
        <f>E89-(9*7)</f>
        <v>43028</v>
      </c>
      <c r="G89" s="28" t="s">
        <v>53</v>
      </c>
      <c r="H89" s="32">
        <v>1302</v>
      </c>
      <c r="I89" s="28" t="s">
        <v>11</v>
      </c>
      <c r="Q89" s="51">
        <f>Q88+H89</f>
        <v>1138</v>
      </c>
      <c r="R89" s="51">
        <f>Q89-R85</f>
        <v>1038</v>
      </c>
      <c r="S89" s="51">
        <f>R89-S85</f>
        <v>283</v>
      </c>
      <c r="T89" s="51">
        <f>S89-T85</f>
        <v>149</v>
      </c>
      <c r="U89" s="13">
        <f>T89-U85</f>
        <v>76</v>
      </c>
      <c r="V89" s="51"/>
    </row>
    <row r="90" spans="1:31" s="11" customFormat="1" x14ac:dyDescent="0.2">
      <c r="A90" s="27" t="s">
        <v>71</v>
      </c>
      <c r="B90" s="28" t="s">
        <v>33</v>
      </c>
      <c r="C90" s="28" t="s">
        <v>34</v>
      </c>
      <c r="D90" s="29" t="s">
        <v>55</v>
      </c>
      <c r="E90" s="30">
        <v>43097</v>
      </c>
      <c r="F90" s="30">
        <f>E90-(9*7)</f>
        <v>43034</v>
      </c>
      <c r="G90" s="28" t="s">
        <v>54</v>
      </c>
      <c r="H90" s="31">
        <v>188</v>
      </c>
      <c r="I90" s="28" t="s">
        <v>11</v>
      </c>
      <c r="U90" s="13">
        <f>H90</f>
        <v>188</v>
      </c>
      <c r="V90" s="51"/>
    </row>
    <row r="91" spans="1:31" s="6" customFormat="1" x14ac:dyDescent="0.2"/>
    <row r="92" spans="1:31" s="6" customFormat="1" x14ac:dyDescent="0.2"/>
    <row r="93" spans="1:31" s="6" customFormat="1" x14ac:dyDescent="0.2"/>
    <row r="94" spans="1:31" s="6" customFormat="1" x14ac:dyDescent="0.2"/>
    <row r="95" spans="1:31" s="6" customFormat="1" x14ac:dyDescent="0.2"/>
    <row r="96" spans="1:31" s="6" customFormat="1" x14ac:dyDescent="0.2"/>
    <row r="97" s="6" customFormat="1" x14ac:dyDescent="0.2"/>
  </sheetData>
  <autoFilter ref="A1:I90"/>
  <sortState ref="A2:AE75">
    <sortCondition ref="A2:A75"/>
    <sortCondition ref="D2:D75"/>
    <sortCondition ref="E2:E7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3.1640625" bestFit="1" customWidth="1"/>
  </cols>
  <sheetData>
    <row r="1" spans="1:1" x14ac:dyDescent="0.2">
      <c r="A1" s="2" t="s">
        <v>7</v>
      </c>
    </row>
    <row r="2" spans="1:1" x14ac:dyDescent="0.2">
      <c r="A2" s="3" t="s">
        <v>16</v>
      </c>
    </row>
    <row r="3" spans="1:1" x14ac:dyDescent="0.2">
      <c r="A3" s="3" t="s">
        <v>22</v>
      </c>
    </row>
    <row r="4" spans="1:1" x14ac:dyDescent="0.2">
      <c r="A4" s="3" t="s">
        <v>27</v>
      </c>
    </row>
    <row r="5" spans="1:1" x14ac:dyDescent="0.2">
      <c r="A5" s="3" t="s">
        <v>31</v>
      </c>
    </row>
    <row r="6" spans="1:1" x14ac:dyDescent="0.2">
      <c r="A6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7"/>
  <sheetViews>
    <sheetView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C32" sqref="C32"/>
    </sheetView>
  </sheetViews>
  <sheetFormatPr baseColWidth="10" defaultColWidth="8.83203125" defaultRowHeight="15" x14ac:dyDescent="0.2"/>
  <cols>
    <col min="1" max="1" width="14.5" bestFit="1" customWidth="1"/>
    <col min="2" max="2" width="31" bestFit="1" customWidth="1"/>
    <col min="3" max="3" width="14.83203125" bestFit="1" customWidth="1"/>
    <col min="4" max="4" width="7" bestFit="1" customWidth="1"/>
    <col min="5" max="5" width="8.5" bestFit="1" customWidth="1"/>
    <col min="6" max="6" width="9.6640625" bestFit="1" customWidth="1"/>
    <col min="7" max="7" width="8.6640625" bestFit="1" customWidth="1"/>
    <col min="8" max="10" width="9.6640625" bestFit="1" customWidth="1"/>
    <col min="11" max="11" width="8.6640625" bestFit="1" customWidth="1"/>
    <col min="12" max="16" width="9.6640625" bestFit="1" customWidth="1"/>
    <col min="17" max="19" width="10.6640625" bestFit="1" customWidth="1"/>
    <col min="20" max="20" width="9.6640625" bestFit="1" customWidth="1"/>
    <col min="21" max="23" width="10.6640625" bestFit="1" customWidth="1"/>
    <col min="24" max="24" width="9.6640625" bestFit="1" customWidth="1"/>
    <col min="25" max="27" width="10.6640625" bestFit="1" customWidth="1"/>
    <col min="28" max="29" width="8.6640625" bestFit="1" customWidth="1"/>
    <col min="30" max="32" width="9.6640625" bestFit="1" customWidth="1"/>
    <col min="33" max="33" width="8.6640625" bestFit="1" customWidth="1"/>
    <col min="34" max="36" width="9.6640625" bestFit="1" customWidth="1"/>
    <col min="37" max="37" width="8.6640625" bestFit="1" customWidth="1"/>
    <col min="38" max="40" width="9.6640625" bestFit="1" customWidth="1"/>
    <col min="41" max="42" width="8.6640625" bestFit="1" customWidth="1"/>
    <col min="43" max="45" width="9.6640625" bestFit="1" customWidth="1"/>
    <col min="46" max="46" width="8.6640625" bestFit="1" customWidth="1"/>
    <col min="47" max="49" width="9.6640625" bestFit="1" customWidth="1"/>
    <col min="50" max="50" width="8.6640625" bestFit="1" customWidth="1"/>
    <col min="51" max="53" width="9.6640625" bestFit="1" customWidth="1"/>
    <col min="54" max="55" width="8.6640625" bestFit="1" customWidth="1"/>
    <col min="56" max="58" width="9.6640625" bestFit="1" customWidth="1"/>
    <col min="59" max="59" width="8.6640625" bestFit="1" customWidth="1"/>
    <col min="60" max="62" width="9.6640625" bestFit="1" customWidth="1"/>
    <col min="63" max="63" width="8.6640625" bestFit="1" customWidth="1"/>
    <col min="64" max="68" width="9.6640625" bestFit="1" customWidth="1"/>
    <col min="69" max="71" width="10.6640625" bestFit="1" customWidth="1"/>
    <col min="72" max="72" width="9.6640625" bestFit="1" customWidth="1"/>
    <col min="73" max="75" width="10.6640625" bestFit="1" customWidth="1"/>
    <col min="76" max="76" width="9.6640625" bestFit="1" customWidth="1"/>
    <col min="77" max="80" width="10.6640625" bestFit="1" customWidth="1"/>
    <col min="81" max="81" width="8.6640625" bestFit="1" customWidth="1"/>
    <col min="82" max="84" width="9.6640625" bestFit="1" customWidth="1"/>
    <col min="85" max="85" width="8.6640625" bestFit="1" customWidth="1"/>
    <col min="86" max="88" width="9.6640625" bestFit="1" customWidth="1"/>
    <col min="89" max="89" width="8.6640625" bestFit="1" customWidth="1"/>
    <col min="90" max="92" width="9.6640625" bestFit="1" customWidth="1"/>
    <col min="93" max="94" width="8.6640625" bestFit="1" customWidth="1"/>
    <col min="95" max="97" width="9.6640625" bestFit="1" customWidth="1"/>
    <col min="98" max="98" width="8.6640625" bestFit="1" customWidth="1"/>
    <col min="99" max="101" width="9.6640625" bestFit="1" customWidth="1"/>
    <col min="102" max="102" width="8.6640625" bestFit="1" customWidth="1"/>
    <col min="103" max="105" width="9.6640625" bestFit="1" customWidth="1"/>
    <col min="106" max="107" width="8.6640625" bestFit="1" customWidth="1"/>
    <col min="108" max="109" width="9.6640625" bestFit="1" customWidth="1"/>
  </cols>
  <sheetData>
    <row r="1" spans="1:109" x14ac:dyDescent="0.2">
      <c r="A1" s="5" t="s">
        <v>62</v>
      </c>
      <c r="B1" t="s">
        <v>63</v>
      </c>
      <c r="C1" t="s">
        <v>64</v>
      </c>
      <c r="D1" t="s">
        <v>65</v>
      </c>
      <c r="E1" t="s">
        <v>66</v>
      </c>
      <c r="F1" s="4">
        <v>42947</v>
      </c>
      <c r="G1" s="4">
        <v>42954</v>
      </c>
      <c r="H1" s="4">
        <v>42961</v>
      </c>
      <c r="I1" s="4">
        <v>42968</v>
      </c>
      <c r="J1" s="4">
        <v>42975</v>
      </c>
      <c r="K1" s="4">
        <v>42982</v>
      </c>
      <c r="L1" s="4">
        <v>42989</v>
      </c>
      <c r="M1" s="4">
        <v>42996</v>
      </c>
      <c r="N1" s="4">
        <v>43003</v>
      </c>
      <c r="O1" s="4">
        <v>43010</v>
      </c>
      <c r="P1" s="4">
        <v>43017</v>
      </c>
      <c r="Q1" s="4">
        <v>43024</v>
      </c>
      <c r="R1" s="4">
        <v>43031</v>
      </c>
      <c r="S1" s="4">
        <v>43038</v>
      </c>
      <c r="T1" s="4">
        <v>43045</v>
      </c>
      <c r="U1" s="4">
        <v>43052</v>
      </c>
      <c r="V1" s="4">
        <v>43059</v>
      </c>
      <c r="W1" s="4">
        <v>43066</v>
      </c>
      <c r="X1" s="4">
        <v>43073</v>
      </c>
      <c r="Y1" s="4">
        <v>43080</v>
      </c>
      <c r="Z1" s="4">
        <v>43087</v>
      </c>
      <c r="AA1" s="4">
        <v>43094</v>
      </c>
      <c r="AB1" s="4">
        <v>43101</v>
      </c>
      <c r="AC1" s="4">
        <v>43108</v>
      </c>
      <c r="AD1" s="4">
        <v>43115</v>
      </c>
      <c r="AE1" s="4">
        <v>43122</v>
      </c>
      <c r="AF1" s="4">
        <v>43129</v>
      </c>
      <c r="AG1" s="4">
        <v>43136</v>
      </c>
      <c r="AH1" s="4">
        <v>43143</v>
      </c>
      <c r="AI1" s="4">
        <v>43150</v>
      </c>
      <c r="AJ1" s="4">
        <v>43157</v>
      </c>
      <c r="AK1" s="4">
        <v>43164</v>
      </c>
      <c r="AL1" s="4">
        <v>43171</v>
      </c>
      <c r="AM1" s="4">
        <v>43178</v>
      </c>
      <c r="AN1" s="4">
        <v>43185</v>
      </c>
      <c r="AO1" s="4">
        <v>43192</v>
      </c>
      <c r="AP1" s="4">
        <v>43199</v>
      </c>
      <c r="AQ1" s="4">
        <v>43206</v>
      </c>
      <c r="AR1" s="4">
        <v>43213</v>
      </c>
      <c r="AS1" s="4">
        <v>43220</v>
      </c>
      <c r="AT1" s="4">
        <v>43227</v>
      </c>
      <c r="AU1" s="4">
        <v>43234</v>
      </c>
      <c r="AV1" s="4">
        <v>43241</v>
      </c>
      <c r="AW1" s="4">
        <v>43248</v>
      </c>
      <c r="AX1" s="4">
        <v>43255</v>
      </c>
      <c r="AY1" s="4">
        <v>43262</v>
      </c>
      <c r="AZ1" s="4">
        <v>43269</v>
      </c>
      <c r="BA1" s="4">
        <v>43276</v>
      </c>
      <c r="BB1" s="4">
        <v>43283</v>
      </c>
      <c r="BC1" s="4">
        <v>43290</v>
      </c>
      <c r="BD1" s="4">
        <v>43297</v>
      </c>
      <c r="BE1" s="4">
        <v>43304</v>
      </c>
      <c r="BF1" s="4">
        <v>43311</v>
      </c>
      <c r="BG1" s="4">
        <v>43318</v>
      </c>
      <c r="BH1" s="4">
        <v>43325</v>
      </c>
      <c r="BI1" s="4">
        <v>43332</v>
      </c>
      <c r="BJ1" s="4">
        <v>43339</v>
      </c>
      <c r="BK1" s="4">
        <v>43346</v>
      </c>
      <c r="BL1" s="4">
        <v>43353</v>
      </c>
      <c r="BM1" s="4">
        <v>43360</v>
      </c>
      <c r="BN1" s="4">
        <v>43367</v>
      </c>
      <c r="BO1" s="4">
        <v>43374</v>
      </c>
      <c r="BP1" s="4">
        <v>43381</v>
      </c>
      <c r="BQ1" s="4">
        <v>43388</v>
      </c>
      <c r="BR1" s="4">
        <v>43395</v>
      </c>
      <c r="BS1" s="4">
        <v>43402</v>
      </c>
      <c r="BT1" s="4">
        <v>43409</v>
      </c>
      <c r="BU1" s="4">
        <v>43416</v>
      </c>
      <c r="BV1" s="4">
        <v>43423</v>
      </c>
      <c r="BW1" s="4">
        <v>43430</v>
      </c>
      <c r="BX1" s="4">
        <v>43437</v>
      </c>
      <c r="BY1" s="4">
        <v>43444</v>
      </c>
      <c r="BZ1" s="4">
        <v>43451</v>
      </c>
      <c r="CA1" s="4">
        <v>43458</v>
      </c>
      <c r="CB1" s="4">
        <v>43465</v>
      </c>
      <c r="CC1" s="4">
        <v>43472</v>
      </c>
      <c r="CD1" s="4">
        <v>43479</v>
      </c>
      <c r="CE1" s="4">
        <v>43486</v>
      </c>
      <c r="CF1" s="4">
        <v>43493</v>
      </c>
      <c r="CG1" s="4">
        <v>43500</v>
      </c>
      <c r="CH1" s="4">
        <v>43507</v>
      </c>
      <c r="CI1" s="4">
        <v>43514</v>
      </c>
      <c r="CJ1" s="4">
        <v>43521</v>
      </c>
      <c r="CK1" s="4">
        <v>43528</v>
      </c>
      <c r="CL1" s="4">
        <v>43535</v>
      </c>
      <c r="CM1" s="4">
        <v>43542</v>
      </c>
      <c r="CN1" s="4">
        <v>43549</v>
      </c>
      <c r="CO1" s="4">
        <v>43556</v>
      </c>
      <c r="CP1" s="4">
        <v>43563</v>
      </c>
      <c r="CQ1" s="4">
        <v>43570</v>
      </c>
      <c r="CR1" s="4">
        <v>43577</v>
      </c>
      <c r="CS1" s="4">
        <v>43584</v>
      </c>
      <c r="CT1" s="4">
        <v>43591</v>
      </c>
      <c r="CU1" s="4">
        <v>43598</v>
      </c>
      <c r="CV1" s="4">
        <v>43605</v>
      </c>
      <c r="CW1" s="4">
        <v>43612</v>
      </c>
      <c r="CX1" s="4">
        <v>43619</v>
      </c>
      <c r="CY1" s="4">
        <v>43626</v>
      </c>
      <c r="CZ1" s="4">
        <v>43633</v>
      </c>
      <c r="DA1" s="4">
        <v>43640</v>
      </c>
      <c r="DB1" s="4">
        <v>43647</v>
      </c>
      <c r="DC1" s="4">
        <v>43654</v>
      </c>
      <c r="DD1" s="4">
        <v>43661</v>
      </c>
      <c r="DE1" s="4">
        <v>43668</v>
      </c>
    </row>
    <row r="2" spans="1:109" x14ac:dyDescent="0.2">
      <c r="A2" s="5" t="s">
        <v>27</v>
      </c>
      <c r="B2" s="5" t="s">
        <v>9</v>
      </c>
      <c r="C2" t="s">
        <v>67</v>
      </c>
      <c r="D2" t="s">
        <v>11</v>
      </c>
    </row>
    <row r="3" spans="1:109" x14ac:dyDescent="0.2">
      <c r="A3" s="5" t="s">
        <v>27</v>
      </c>
      <c r="B3" s="5" t="s">
        <v>9</v>
      </c>
      <c r="C3" t="s">
        <v>68</v>
      </c>
      <c r="D3" t="s">
        <v>11</v>
      </c>
    </row>
    <row r="4" spans="1:109" x14ac:dyDescent="0.2">
      <c r="A4" s="5" t="s">
        <v>27</v>
      </c>
      <c r="B4" s="5" t="s">
        <v>29</v>
      </c>
      <c r="C4" t="s">
        <v>67</v>
      </c>
      <c r="D4" t="s">
        <v>11</v>
      </c>
      <c r="F4">
        <v>521</v>
      </c>
      <c r="G4">
        <v>742</v>
      </c>
      <c r="H4">
        <v>690</v>
      </c>
      <c r="I4">
        <v>753</v>
      </c>
      <c r="J4">
        <v>713</v>
      </c>
      <c r="K4">
        <v>721</v>
      </c>
      <c r="L4">
        <v>823</v>
      </c>
      <c r="M4">
        <v>738</v>
      </c>
      <c r="N4">
        <v>728</v>
      </c>
      <c r="O4">
        <v>1260</v>
      </c>
      <c r="P4">
        <v>963</v>
      </c>
      <c r="Q4">
        <v>399</v>
      </c>
      <c r="R4">
        <v>955</v>
      </c>
      <c r="S4">
        <v>965</v>
      </c>
      <c r="T4">
        <v>1278</v>
      </c>
      <c r="U4">
        <v>775</v>
      </c>
      <c r="V4">
        <v>773</v>
      </c>
      <c r="W4">
        <v>712</v>
      </c>
      <c r="X4">
        <v>606</v>
      </c>
      <c r="Y4">
        <v>772</v>
      </c>
      <c r="Z4">
        <v>1074</v>
      </c>
      <c r="AA4">
        <v>1066</v>
      </c>
      <c r="AB4">
        <v>983</v>
      </c>
      <c r="AC4">
        <v>836</v>
      </c>
      <c r="AD4">
        <v>592</v>
      </c>
      <c r="AE4">
        <v>703</v>
      </c>
      <c r="AF4">
        <v>698</v>
      </c>
      <c r="AG4">
        <v>643</v>
      </c>
      <c r="AH4">
        <v>752</v>
      </c>
      <c r="AI4">
        <v>693</v>
      </c>
      <c r="AJ4">
        <v>774</v>
      </c>
      <c r="AK4">
        <v>769</v>
      </c>
      <c r="AL4">
        <v>627</v>
      </c>
      <c r="AM4">
        <v>603</v>
      </c>
      <c r="AN4">
        <v>556</v>
      </c>
      <c r="AO4">
        <v>603</v>
      </c>
      <c r="AP4">
        <v>556</v>
      </c>
      <c r="AQ4">
        <v>613</v>
      </c>
    </row>
    <row r="5" spans="1:109" x14ac:dyDescent="0.2">
      <c r="A5" s="5" t="s">
        <v>27</v>
      </c>
      <c r="B5" s="5" t="s">
        <v>29</v>
      </c>
      <c r="C5" t="s">
        <v>68</v>
      </c>
      <c r="D5" t="s">
        <v>11</v>
      </c>
      <c r="E5">
        <v>5</v>
      </c>
      <c r="F5">
        <v>75</v>
      </c>
    </row>
    <row r="6" spans="1:109" x14ac:dyDescent="0.2">
      <c r="A6" s="5" t="s">
        <v>27</v>
      </c>
      <c r="B6" s="5" t="s">
        <v>35</v>
      </c>
      <c r="C6" t="s">
        <v>67</v>
      </c>
      <c r="D6" t="s">
        <v>11</v>
      </c>
      <c r="F6">
        <v>117</v>
      </c>
      <c r="G6">
        <v>152</v>
      </c>
      <c r="H6">
        <v>103</v>
      </c>
      <c r="I6">
        <v>203</v>
      </c>
      <c r="J6">
        <v>250</v>
      </c>
      <c r="K6">
        <v>280</v>
      </c>
      <c r="L6">
        <v>325</v>
      </c>
      <c r="M6">
        <v>293</v>
      </c>
      <c r="N6">
        <v>478</v>
      </c>
      <c r="O6">
        <v>740</v>
      </c>
      <c r="P6">
        <v>369</v>
      </c>
      <c r="Q6">
        <v>195</v>
      </c>
      <c r="R6">
        <v>467</v>
      </c>
      <c r="S6">
        <v>471</v>
      </c>
      <c r="T6">
        <v>625</v>
      </c>
      <c r="U6">
        <v>379</v>
      </c>
      <c r="V6">
        <v>378</v>
      </c>
      <c r="W6">
        <v>348</v>
      </c>
      <c r="X6">
        <v>296</v>
      </c>
      <c r="Y6">
        <v>377</v>
      </c>
      <c r="Z6">
        <v>525</v>
      </c>
      <c r="AA6">
        <v>521</v>
      </c>
      <c r="AB6">
        <v>481</v>
      </c>
      <c r="AC6">
        <v>409</v>
      </c>
      <c r="AD6">
        <v>289</v>
      </c>
      <c r="AE6">
        <v>344</v>
      </c>
      <c r="AF6">
        <v>341</v>
      </c>
      <c r="AG6">
        <v>314</v>
      </c>
      <c r="AH6">
        <v>368</v>
      </c>
      <c r="AI6">
        <v>339</v>
      </c>
      <c r="AJ6">
        <v>379</v>
      </c>
      <c r="AK6">
        <v>376</v>
      </c>
      <c r="AL6">
        <v>307</v>
      </c>
      <c r="AM6">
        <v>294</v>
      </c>
      <c r="AN6">
        <v>272</v>
      </c>
      <c r="AO6">
        <v>294</v>
      </c>
      <c r="AP6">
        <v>272</v>
      </c>
      <c r="AQ6">
        <v>300</v>
      </c>
    </row>
    <row r="7" spans="1:109" x14ac:dyDescent="0.2">
      <c r="A7" s="5" t="s">
        <v>27</v>
      </c>
      <c r="B7" s="5" t="s">
        <v>35</v>
      </c>
      <c r="C7" t="s">
        <v>68</v>
      </c>
      <c r="D7" t="s">
        <v>11</v>
      </c>
      <c r="F7">
        <v>23</v>
      </c>
    </row>
    <row r="8" spans="1:109" x14ac:dyDescent="0.2">
      <c r="A8" s="5" t="s">
        <v>27</v>
      </c>
      <c r="B8" s="5" t="s">
        <v>55</v>
      </c>
      <c r="C8" t="s">
        <v>67</v>
      </c>
      <c r="D8" t="s">
        <v>11</v>
      </c>
      <c r="F8">
        <v>107</v>
      </c>
      <c r="G8">
        <v>185</v>
      </c>
      <c r="H8">
        <v>173</v>
      </c>
      <c r="I8">
        <v>204</v>
      </c>
      <c r="J8">
        <v>250</v>
      </c>
      <c r="K8">
        <v>283</v>
      </c>
      <c r="L8">
        <v>363</v>
      </c>
      <c r="M8">
        <v>188</v>
      </c>
      <c r="N8">
        <v>180</v>
      </c>
      <c r="O8">
        <v>275</v>
      </c>
      <c r="P8">
        <v>183</v>
      </c>
      <c r="Q8">
        <v>102</v>
      </c>
      <c r="R8">
        <v>245</v>
      </c>
      <c r="S8">
        <v>248</v>
      </c>
      <c r="T8">
        <v>328</v>
      </c>
      <c r="U8">
        <v>199</v>
      </c>
      <c r="V8">
        <v>199</v>
      </c>
      <c r="W8">
        <v>183</v>
      </c>
      <c r="X8">
        <v>156</v>
      </c>
      <c r="Y8">
        <v>199</v>
      </c>
      <c r="Z8">
        <v>276</v>
      </c>
      <c r="AA8">
        <v>274</v>
      </c>
      <c r="AB8">
        <v>253</v>
      </c>
      <c r="AC8">
        <v>215</v>
      </c>
      <c r="AD8">
        <v>152</v>
      </c>
      <c r="AE8">
        <v>181</v>
      </c>
      <c r="AF8">
        <v>179</v>
      </c>
      <c r="AG8">
        <v>165</v>
      </c>
      <c r="AH8">
        <v>193</v>
      </c>
      <c r="AI8">
        <v>178</v>
      </c>
      <c r="AJ8">
        <v>199</v>
      </c>
      <c r="AK8">
        <v>197</v>
      </c>
      <c r="AL8">
        <v>161</v>
      </c>
      <c r="AM8">
        <v>155</v>
      </c>
      <c r="AN8">
        <v>143</v>
      </c>
      <c r="AO8">
        <v>155</v>
      </c>
      <c r="AP8">
        <v>143</v>
      </c>
      <c r="AQ8">
        <v>158</v>
      </c>
    </row>
    <row r="9" spans="1:109" x14ac:dyDescent="0.2">
      <c r="A9" s="5" t="s">
        <v>27</v>
      </c>
      <c r="B9" s="5" t="s">
        <v>55</v>
      </c>
      <c r="C9" t="s">
        <v>68</v>
      </c>
      <c r="D9" t="s">
        <v>11</v>
      </c>
      <c r="E9">
        <v>7</v>
      </c>
      <c r="F9">
        <v>10</v>
      </c>
    </row>
    <row r="10" spans="1:109" x14ac:dyDescent="0.2">
      <c r="A10" s="5" t="s">
        <v>31</v>
      </c>
      <c r="B10" s="5" t="s">
        <v>9</v>
      </c>
      <c r="C10" t="s">
        <v>67</v>
      </c>
      <c r="D10" t="s">
        <v>11</v>
      </c>
    </row>
    <row r="11" spans="1:109" x14ac:dyDescent="0.2">
      <c r="A11" s="5" t="s">
        <v>31</v>
      </c>
      <c r="B11" s="5" t="s">
        <v>9</v>
      </c>
      <c r="C11" t="s">
        <v>68</v>
      </c>
      <c r="D11" t="s">
        <v>11</v>
      </c>
    </row>
    <row r="12" spans="1:109" x14ac:dyDescent="0.2">
      <c r="A12" s="5" t="s">
        <v>31</v>
      </c>
      <c r="B12" s="5" t="s">
        <v>29</v>
      </c>
      <c r="C12" t="s">
        <v>67</v>
      </c>
      <c r="D12" t="s">
        <v>11</v>
      </c>
      <c r="F12">
        <v>23</v>
      </c>
      <c r="G12">
        <v>36</v>
      </c>
      <c r="H12">
        <v>38</v>
      </c>
      <c r="I12">
        <v>35</v>
      </c>
      <c r="J12">
        <v>29</v>
      </c>
      <c r="K12">
        <v>42</v>
      </c>
      <c r="L12">
        <v>44</v>
      </c>
      <c r="M12">
        <v>41</v>
      </c>
      <c r="N12">
        <v>52</v>
      </c>
      <c r="O12">
        <v>180</v>
      </c>
      <c r="P12">
        <v>141</v>
      </c>
      <c r="Q12">
        <v>65</v>
      </c>
      <c r="R12">
        <v>148</v>
      </c>
      <c r="S12">
        <v>149</v>
      </c>
      <c r="T12">
        <v>193</v>
      </c>
      <c r="U12">
        <v>122</v>
      </c>
      <c r="V12">
        <v>117</v>
      </c>
      <c r="W12">
        <v>110</v>
      </c>
      <c r="X12">
        <v>94</v>
      </c>
      <c r="Y12">
        <v>85</v>
      </c>
      <c r="Z12">
        <v>117</v>
      </c>
      <c r="AA12">
        <v>112</v>
      </c>
      <c r="AB12">
        <v>105</v>
      </c>
      <c r="AC12">
        <v>90</v>
      </c>
      <c r="AD12">
        <v>98</v>
      </c>
      <c r="AE12">
        <v>113</v>
      </c>
      <c r="AF12">
        <v>109</v>
      </c>
      <c r="AG12">
        <v>103</v>
      </c>
      <c r="AH12">
        <v>93</v>
      </c>
      <c r="AI12">
        <v>88</v>
      </c>
      <c r="AJ12">
        <v>96</v>
      </c>
      <c r="AK12">
        <v>93</v>
      </c>
      <c r="AL12">
        <v>97</v>
      </c>
      <c r="AM12">
        <v>86</v>
      </c>
      <c r="AN12">
        <v>81</v>
      </c>
      <c r="AO12">
        <v>86</v>
      </c>
      <c r="AP12">
        <v>81</v>
      </c>
      <c r="AQ12">
        <v>95</v>
      </c>
    </row>
    <row r="13" spans="1:109" x14ac:dyDescent="0.2">
      <c r="A13" s="5" t="s">
        <v>31</v>
      </c>
      <c r="B13" s="5" t="s">
        <v>29</v>
      </c>
      <c r="C13" t="s">
        <v>68</v>
      </c>
      <c r="D13" t="s">
        <v>11</v>
      </c>
      <c r="F13">
        <v>8</v>
      </c>
    </row>
    <row r="14" spans="1:109" x14ac:dyDescent="0.2">
      <c r="A14" s="5" t="s">
        <v>31</v>
      </c>
      <c r="B14" s="5" t="s">
        <v>35</v>
      </c>
      <c r="C14" t="s">
        <v>67</v>
      </c>
      <c r="D14" t="s">
        <v>11</v>
      </c>
      <c r="F14">
        <v>3</v>
      </c>
      <c r="G14">
        <v>10</v>
      </c>
      <c r="H14">
        <v>16</v>
      </c>
      <c r="I14">
        <v>23</v>
      </c>
      <c r="J14">
        <v>9</v>
      </c>
      <c r="K14">
        <v>15</v>
      </c>
      <c r="L14">
        <v>10</v>
      </c>
      <c r="M14">
        <v>15</v>
      </c>
      <c r="N14">
        <v>21</v>
      </c>
      <c r="O14">
        <v>228</v>
      </c>
      <c r="P14">
        <v>178</v>
      </c>
      <c r="Q14">
        <v>82</v>
      </c>
      <c r="R14">
        <v>188</v>
      </c>
      <c r="S14">
        <v>189</v>
      </c>
      <c r="T14">
        <v>244</v>
      </c>
      <c r="U14">
        <v>154</v>
      </c>
      <c r="V14">
        <v>148</v>
      </c>
      <c r="W14">
        <v>139</v>
      </c>
      <c r="X14">
        <v>119</v>
      </c>
      <c r="Y14">
        <v>108</v>
      </c>
      <c r="Z14">
        <v>148</v>
      </c>
      <c r="AA14">
        <v>142</v>
      </c>
      <c r="AB14">
        <v>134</v>
      </c>
      <c r="AC14">
        <v>115</v>
      </c>
      <c r="AD14">
        <v>124</v>
      </c>
      <c r="AE14">
        <v>144</v>
      </c>
      <c r="AF14">
        <v>139</v>
      </c>
      <c r="AG14">
        <v>130</v>
      </c>
      <c r="AH14">
        <v>118</v>
      </c>
      <c r="AI14">
        <v>111</v>
      </c>
      <c r="AJ14">
        <v>122</v>
      </c>
      <c r="AK14">
        <v>117</v>
      </c>
      <c r="AL14">
        <v>123</v>
      </c>
      <c r="AM14">
        <v>109</v>
      </c>
      <c r="AN14">
        <v>103</v>
      </c>
      <c r="AO14">
        <v>109</v>
      </c>
      <c r="AP14">
        <v>103</v>
      </c>
      <c r="AQ14">
        <v>121</v>
      </c>
    </row>
    <row r="15" spans="1:109" x14ac:dyDescent="0.2">
      <c r="A15" s="5" t="s">
        <v>31</v>
      </c>
      <c r="B15" s="5" t="s">
        <v>35</v>
      </c>
      <c r="C15" t="s">
        <v>68</v>
      </c>
      <c r="D15" t="s">
        <v>11</v>
      </c>
    </row>
    <row r="16" spans="1:109" x14ac:dyDescent="0.2">
      <c r="A16" s="5" t="s">
        <v>31</v>
      </c>
      <c r="B16" s="5" t="s">
        <v>55</v>
      </c>
      <c r="C16" t="s">
        <v>67</v>
      </c>
      <c r="D16" t="s">
        <v>11</v>
      </c>
      <c r="F16">
        <v>28</v>
      </c>
      <c r="G16">
        <v>31</v>
      </c>
      <c r="H16">
        <v>31</v>
      </c>
      <c r="I16">
        <v>36</v>
      </c>
      <c r="J16">
        <v>34</v>
      </c>
      <c r="K16">
        <v>36</v>
      </c>
      <c r="L16">
        <v>40</v>
      </c>
      <c r="M16">
        <v>43</v>
      </c>
      <c r="N16">
        <v>46</v>
      </c>
      <c r="O16">
        <v>241</v>
      </c>
      <c r="P16">
        <v>189</v>
      </c>
      <c r="Q16">
        <v>87</v>
      </c>
      <c r="R16">
        <v>199</v>
      </c>
      <c r="S16">
        <v>200</v>
      </c>
      <c r="T16">
        <v>258</v>
      </c>
      <c r="U16">
        <v>163</v>
      </c>
      <c r="V16">
        <v>157</v>
      </c>
      <c r="W16">
        <v>147</v>
      </c>
      <c r="X16">
        <v>126</v>
      </c>
      <c r="Y16">
        <v>114</v>
      </c>
      <c r="Z16">
        <v>157</v>
      </c>
      <c r="AA16">
        <v>151</v>
      </c>
      <c r="AB16">
        <v>141</v>
      </c>
      <c r="AC16">
        <v>121</v>
      </c>
      <c r="AD16">
        <v>131</v>
      </c>
      <c r="AE16">
        <v>152</v>
      </c>
      <c r="AF16">
        <v>147</v>
      </c>
      <c r="AG16">
        <v>138</v>
      </c>
      <c r="AH16">
        <v>125</v>
      </c>
      <c r="AI16">
        <v>117</v>
      </c>
      <c r="AJ16">
        <v>129</v>
      </c>
      <c r="AK16">
        <v>124</v>
      </c>
      <c r="AL16">
        <v>130</v>
      </c>
      <c r="AM16">
        <v>116</v>
      </c>
      <c r="AN16">
        <v>109</v>
      </c>
      <c r="AO16">
        <v>116</v>
      </c>
      <c r="AP16">
        <v>109</v>
      </c>
      <c r="AQ16">
        <v>128</v>
      </c>
    </row>
    <row r="17" spans="1:44" x14ac:dyDescent="0.2">
      <c r="A17" s="5" t="s">
        <v>31</v>
      </c>
      <c r="B17" s="5" t="s">
        <v>55</v>
      </c>
      <c r="C17" t="s">
        <v>68</v>
      </c>
      <c r="D17" t="s">
        <v>11</v>
      </c>
      <c r="E17">
        <v>15</v>
      </c>
    </row>
    <row r="18" spans="1:44" x14ac:dyDescent="0.2">
      <c r="A18" s="5" t="s">
        <v>33</v>
      </c>
      <c r="B18" s="5" t="s">
        <v>9</v>
      </c>
      <c r="C18" t="s">
        <v>67</v>
      </c>
      <c r="D18" t="s">
        <v>11</v>
      </c>
    </row>
    <row r="19" spans="1:44" x14ac:dyDescent="0.2">
      <c r="A19" s="5" t="s">
        <v>33</v>
      </c>
      <c r="B19" s="5" t="s">
        <v>9</v>
      </c>
      <c r="C19" t="s">
        <v>68</v>
      </c>
      <c r="D19" t="s">
        <v>11</v>
      </c>
    </row>
    <row r="20" spans="1:44" x14ac:dyDescent="0.2">
      <c r="A20" s="5" t="s">
        <v>33</v>
      </c>
      <c r="B20" s="5" t="s">
        <v>29</v>
      </c>
      <c r="C20" t="s">
        <v>67</v>
      </c>
      <c r="D20" t="s">
        <v>11</v>
      </c>
      <c r="F20">
        <v>153</v>
      </c>
      <c r="G20">
        <v>230</v>
      </c>
      <c r="H20">
        <v>250</v>
      </c>
      <c r="I20">
        <v>260</v>
      </c>
      <c r="J20">
        <v>280</v>
      </c>
      <c r="K20">
        <v>290</v>
      </c>
      <c r="L20">
        <v>340</v>
      </c>
      <c r="M20">
        <v>360</v>
      </c>
      <c r="N20">
        <v>184</v>
      </c>
      <c r="O20">
        <v>282</v>
      </c>
      <c r="P20">
        <v>236</v>
      </c>
      <c r="Q20">
        <v>112</v>
      </c>
      <c r="R20">
        <v>260</v>
      </c>
      <c r="S20">
        <v>263</v>
      </c>
      <c r="T20">
        <v>342</v>
      </c>
      <c r="U20">
        <v>226</v>
      </c>
      <c r="V20">
        <v>220</v>
      </c>
      <c r="W20">
        <v>203</v>
      </c>
      <c r="X20">
        <v>172</v>
      </c>
      <c r="Y20">
        <v>160</v>
      </c>
      <c r="Z20">
        <v>228</v>
      </c>
      <c r="AA20">
        <v>222</v>
      </c>
      <c r="AB20">
        <v>204</v>
      </c>
      <c r="AC20">
        <v>174</v>
      </c>
      <c r="AD20">
        <v>185</v>
      </c>
      <c r="AE20">
        <v>223</v>
      </c>
      <c r="AF20">
        <v>216</v>
      </c>
      <c r="AG20">
        <v>200</v>
      </c>
      <c r="AH20">
        <v>196</v>
      </c>
      <c r="AI20">
        <v>180</v>
      </c>
      <c r="AJ20">
        <v>206</v>
      </c>
      <c r="AK20">
        <v>199</v>
      </c>
      <c r="AL20">
        <v>171</v>
      </c>
      <c r="AM20">
        <v>154</v>
      </c>
      <c r="AN20">
        <v>142</v>
      </c>
      <c r="AO20">
        <v>154</v>
      </c>
      <c r="AP20">
        <v>142</v>
      </c>
      <c r="AQ20">
        <v>214</v>
      </c>
    </row>
    <row r="21" spans="1:44" x14ac:dyDescent="0.2">
      <c r="A21" s="5" t="s">
        <v>33</v>
      </c>
      <c r="B21" s="5" t="s">
        <v>29</v>
      </c>
      <c r="C21" t="s">
        <v>68</v>
      </c>
      <c r="D21" t="s">
        <v>11</v>
      </c>
      <c r="F21">
        <v>17</v>
      </c>
    </row>
    <row r="22" spans="1:44" x14ac:dyDescent="0.2">
      <c r="A22" s="5" t="s">
        <v>33</v>
      </c>
      <c r="B22" s="5" t="s">
        <v>35</v>
      </c>
      <c r="C22" t="s">
        <v>67</v>
      </c>
      <c r="D22" t="s">
        <v>11</v>
      </c>
      <c r="F22">
        <v>20</v>
      </c>
      <c r="G22">
        <v>61</v>
      </c>
      <c r="H22">
        <v>76</v>
      </c>
      <c r="I22">
        <v>78</v>
      </c>
      <c r="J22">
        <v>82</v>
      </c>
      <c r="K22">
        <v>72</v>
      </c>
      <c r="L22">
        <v>78</v>
      </c>
      <c r="M22">
        <v>81</v>
      </c>
      <c r="N22">
        <v>132</v>
      </c>
      <c r="O22">
        <v>211</v>
      </c>
      <c r="P22">
        <v>173</v>
      </c>
      <c r="Q22">
        <v>78</v>
      </c>
      <c r="R22">
        <v>181</v>
      </c>
      <c r="S22">
        <v>183</v>
      </c>
      <c r="T22">
        <v>238</v>
      </c>
      <c r="U22">
        <v>158</v>
      </c>
      <c r="V22">
        <v>154</v>
      </c>
      <c r="W22">
        <v>141</v>
      </c>
      <c r="X22">
        <v>120</v>
      </c>
      <c r="Y22">
        <v>112</v>
      </c>
      <c r="Z22">
        <v>159</v>
      </c>
      <c r="AA22">
        <v>155</v>
      </c>
      <c r="AB22">
        <v>143</v>
      </c>
      <c r="AC22">
        <v>121</v>
      </c>
      <c r="AD22">
        <v>129</v>
      </c>
      <c r="AE22">
        <v>155</v>
      </c>
      <c r="AF22">
        <v>151</v>
      </c>
      <c r="AG22">
        <v>140</v>
      </c>
      <c r="AH22">
        <v>137</v>
      </c>
      <c r="AI22">
        <v>125</v>
      </c>
      <c r="AJ22">
        <v>144</v>
      </c>
      <c r="AK22">
        <v>139</v>
      </c>
      <c r="AL22">
        <v>120</v>
      </c>
      <c r="AM22">
        <v>107</v>
      </c>
      <c r="AN22">
        <v>100</v>
      </c>
      <c r="AO22">
        <v>108</v>
      </c>
      <c r="AP22">
        <v>100</v>
      </c>
      <c r="AQ22">
        <v>149</v>
      </c>
    </row>
    <row r="23" spans="1:44" x14ac:dyDescent="0.2">
      <c r="A23" s="5" t="s">
        <v>33</v>
      </c>
      <c r="B23" s="5" t="s">
        <v>35</v>
      </c>
      <c r="C23" t="s">
        <v>68</v>
      </c>
      <c r="D23" t="s">
        <v>11</v>
      </c>
      <c r="F23">
        <v>12</v>
      </c>
    </row>
    <row r="24" spans="1:44" x14ac:dyDescent="0.2">
      <c r="A24" s="5" t="s">
        <v>33</v>
      </c>
      <c r="B24" s="5" t="s">
        <v>55</v>
      </c>
      <c r="C24" t="s">
        <v>67</v>
      </c>
      <c r="D24" t="s">
        <v>11</v>
      </c>
      <c r="F24">
        <v>107</v>
      </c>
      <c r="G24">
        <v>179</v>
      </c>
      <c r="H24">
        <v>153</v>
      </c>
      <c r="I24">
        <v>132</v>
      </c>
      <c r="J24">
        <v>186</v>
      </c>
      <c r="K24">
        <v>194</v>
      </c>
      <c r="L24">
        <v>213</v>
      </c>
      <c r="M24">
        <v>214</v>
      </c>
      <c r="N24">
        <v>100</v>
      </c>
      <c r="O24">
        <v>755</v>
      </c>
      <c r="P24">
        <v>134</v>
      </c>
      <c r="Q24">
        <v>73</v>
      </c>
      <c r="R24">
        <v>169</v>
      </c>
      <c r="S24">
        <v>171</v>
      </c>
      <c r="T24">
        <v>222</v>
      </c>
      <c r="U24">
        <v>147</v>
      </c>
      <c r="V24">
        <v>143</v>
      </c>
      <c r="W24">
        <v>132</v>
      </c>
      <c r="X24">
        <v>112</v>
      </c>
      <c r="Y24">
        <v>104</v>
      </c>
      <c r="Z24">
        <v>148</v>
      </c>
      <c r="AA24">
        <v>144</v>
      </c>
      <c r="AB24">
        <v>133</v>
      </c>
      <c r="AC24">
        <v>113</v>
      </c>
      <c r="AD24">
        <v>120</v>
      </c>
      <c r="AE24">
        <v>145</v>
      </c>
      <c r="AF24">
        <v>141</v>
      </c>
      <c r="AG24">
        <v>130</v>
      </c>
      <c r="AH24">
        <v>127</v>
      </c>
      <c r="AI24">
        <v>117</v>
      </c>
      <c r="AJ24">
        <v>134</v>
      </c>
      <c r="AK24">
        <v>129</v>
      </c>
      <c r="AL24">
        <v>111</v>
      </c>
      <c r="AM24">
        <v>100</v>
      </c>
      <c r="AN24">
        <v>93</v>
      </c>
      <c r="AO24">
        <v>101</v>
      </c>
      <c r="AP24">
        <v>93</v>
      </c>
      <c r="AQ24">
        <v>139</v>
      </c>
    </row>
    <row r="25" spans="1:44" x14ac:dyDescent="0.2">
      <c r="A25" s="5" t="s">
        <v>33</v>
      </c>
      <c r="B25" s="5" t="s">
        <v>55</v>
      </c>
      <c r="C25" t="s">
        <v>68</v>
      </c>
      <c r="D25" t="s">
        <v>11</v>
      </c>
      <c r="E25">
        <v>4</v>
      </c>
      <c r="F25">
        <v>10</v>
      </c>
    </row>
    <row r="26" spans="1:44" x14ac:dyDescent="0.2">
      <c r="A26" s="5" t="s">
        <v>7</v>
      </c>
      <c r="B26" s="5" t="s">
        <v>9</v>
      </c>
      <c r="C26" t="s">
        <v>67</v>
      </c>
      <c r="D26" t="s">
        <v>11</v>
      </c>
      <c r="F26">
        <v>169</v>
      </c>
      <c r="G26">
        <v>567</v>
      </c>
      <c r="H26">
        <v>500</v>
      </c>
      <c r="I26">
        <v>531</v>
      </c>
      <c r="J26">
        <v>621</v>
      </c>
      <c r="K26">
        <v>702</v>
      </c>
      <c r="L26">
        <v>832</v>
      </c>
      <c r="M26">
        <v>715</v>
      </c>
      <c r="N26">
        <v>655</v>
      </c>
      <c r="O26">
        <v>786</v>
      </c>
      <c r="P26">
        <v>1109</v>
      </c>
      <c r="Q26">
        <v>705</v>
      </c>
      <c r="R26">
        <v>559</v>
      </c>
      <c r="S26">
        <v>953</v>
      </c>
      <c r="T26">
        <v>960</v>
      </c>
      <c r="U26">
        <v>1189</v>
      </c>
      <c r="V26">
        <v>823</v>
      </c>
      <c r="W26">
        <v>818</v>
      </c>
      <c r="X26">
        <v>774</v>
      </c>
      <c r="Y26">
        <v>696</v>
      </c>
      <c r="Z26">
        <v>661</v>
      </c>
      <c r="AA26">
        <v>638</v>
      </c>
      <c r="AB26">
        <v>634</v>
      </c>
      <c r="AC26">
        <v>584</v>
      </c>
      <c r="AD26">
        <v>497</v>
      </c>
      <c r="AE26">
        <v>352</v>
      </c>
      <c r="AF26">
        <v>418</v>
      </c>
      <c r="AG26">
        <v>415</v>
      </c>
      <c r="AH26">
        <v>382</v>
      </c>
      <c r="AI26">
        <v>447</v>
      </c>
      <c r="AJ26">
        <v>412</v>
      </c>
      <c r="AK26">
        <v>460</v>
      </c>
      <c r="AL26">
        <v>457</v>
      </c>
      <c r="AM26">
        <v>373</v>
      </c>
      <c r="AN26">
        <v>358</v>
      </c>
      <c r="AO26">
        <v>331</v>
      </c>
      <c r="AP26">
        <v>358</v>
      </c>
      <c r="AQ26">
        <v>331</v>
      </c>
      <c r="AR26">
        <v>365</v>
      </c>
    </row>
    <row r="27" spans="1:44" x14ac:dyDescent="0.2">
      <c r="A27" s="5" t="s">
        <v>7</v>
      </c>
      <c r="B27" s="5" t="s">
        <v>9</v>
      </c>
      <c r="C27" t="s">
        <v>68</v>
      </c>
      <c r="D27" t="s">
        <v>11</v>
      </c>
      <c r="F27">
        <v>78</v>
      </c>
    </row>
    <row r="28" spans="1:44" x14ac:dyDescent="0.2">
      <c r="A28" s="5" t="s">
        <v>16</v>
      </c>
      <c r="B28" s="5" t="s">
        <v>9</v>
      </c>
      <c r="C28" t="s">
        <v>67</v>
      </c>
      <c r="D28" t="s">
        <v>11</v>
      </c>
      <c r="F28">
        <v>11</v>
      </c>
      <c r="G28">
        <v>31</v>
      </c>
      <c r="H28">
        <v>33</v>
      </c>
      <c r="I28">
        <v>34</v>
      </c>
      <c r="J28">
        <v>31</v>
      </c>
      <c r="K28">
        <v>37</v>
      </c>
      <c r="L28">
        <v>36</v>
      </c>
      <c r="M28">
        <v>47</v>
      </c>
      <c r="N28">
        <v>59</v>
      </c>
      <c r="O28">
        <v>126</v>
      </c>
      <c r="P28">
        <v>147</v>
      </c>
      <c r="Q28">
        <v>218</v>
      </c>
      <c r="R28">
        <v>149</v>
      </c>
      <c r="S28">
        <v>79</v>
      </c>
      <c r="T28">
        <v>181</v>
      </c>
      <c r="U28">
        <v>183</v>
      </c>
      <c r="V28">
        <v>240</v>
      </c>
      <c r="W28">
        <v>149</v>
      </c>
      <c r="X28">
        <v>143</v>
      </c>
      <c r="Y28">
        <v>134</v>
      </c>
      <c r="Z28">
        <v>111</v>
      </c>
      <c r="AA28">
        <v>231</v>
      </c>
      <c r="AB28">
        <v>143</v>
      </c>
      <c r="AC28">
        <v>138</v>
      </c>
      <c r="AD28">
        <v>129</v>
      </c>
      <c r="AE28">
        <v>127</v>
      </c>
      <c r="AF28">
        <v>224</v>
      </c>
      <c r="AG28">
        <v>139</v>
      </c>
      <c r="AH28">
        <v>134</v>
      </c>
      <c r="AI28">
        <v>133</v>
      </c>
      <c r="AJ28">
        <v>114</v>
      </c>
      <c r="AK28">
        <v>190</v>
      </c>
      <c r="AL28">
        <v>118</v>
      </c>
      <c r="AM28">
        <v>127</v>
      </c>
      <c r="AN28">
        <v>123</v>
      </c>
      <c r="AO28">
        <v>106</v>
      </c>
      <c r="AP28">
        <v>123</v>
      </c>
      <c r="AQ28">
        <v>106</v>
      </c>
      <c r="AR28">
        <v>124</v>
      </c>
    </row>
    <row r="29" spans="1:44" x14ac:dyDescent="0.2">
      <c r="A29" s="5" t="s">
        <v>16</v>
      </c>
      <c r="B29" s="5" t="s">
        <v>9</v>
      </c>
      <c r="C29" t="s">
        <v>68</v>
      </c>
      <c r="D29" t="s">
        <v>11</v>
      </c>
    </row>
    <row r="30" spans="1:44" x14ac:dyDescent="0.2">
      <c r="A30" s="5" t="s">
        <v>22</v>
      </c>
      <c r="B30" s="5" t="s">
        <v>9</v>
      </c>
      <c r="C30" t="s">
        <v>67</v>
      </c>
      <c r="D30" t="s">
        <v>11</v>
      </c>
      <c r="F30">
        <v>15</v>
      </c>
      <c r="G30">
        <v>84</v>
      </c>
      <c r="H30">
        <v>83</v>
      </c>
      <c r="I30">
        <v>87</v>
      </c>
      <c r="J30">
        <v>76</v>
      </c>
      <c r="K30">
        <v>87</v>
      </c>
      <c r="L30">
        <v>96</v>
      </c>
      <c r="M30">
        <v>110</v>
      </c>
      <c r="N30">
        <v>157</v>
      </c>
      <c r="O30">
        <v>193</v>
      </c>
      <c r="P30">
        <v>275</v>
      </c>
      <c r="Q30">
        <v>231</v>
      </c>
      <c r="R30">
        <v>99</v>
      </c>
      <c r="S30">
        <v>230</v>
      </c>
      <c r="T30">
        <v>232</v>
      </c>
      <c r="U30">
        <v>302</v>
      </c>
      <c r="V30">
        <v>200</v>
      </c>
      <c r="W30">
        <v>195</v>
      </c>
      <c r="X30">
        <v>179</v>
      </c>
      <c r="Y30">
        <v>152</v>
      </c>
      <c r="Z30">
        <v>142</v>
      </c>
      <c r="AA30">
        <v>202</v>
      </c>
      <c r="AB30">
        <v>196</v>
      </c>
      <c r="AC30">
        <v>181</v>
      </c>
      <c r="AD30">
        <v>154</v>
      </c>
      <c r="AE30">
        <v>164</v>
      </c>
      <c r="AF30">
        <v>197</v>
      </c>
      <c r="AG30">
        <v>191</v>
      </c>
      <c r="AH30">
        <v>177</v>
      </c>
      <c r="AI30">
        <v>173</v>
      </c>
      <c r="AJ30">
        <v>159</v>
      </c>
      <c r="AK30">
        <v>182</v>
      </c>
      <c r="AL30">
        <v>176</v>
      </c>
      <c r="AM30">
        <v>151</v>
      </c>
      <c r="AN30">
        <v>136</v>
      </c>
      <c r="AO30">
        <v>126</v>
      </c>
      <c r="AP30">
        <v>137</v>
      </c>
      <c r="AQ30">
        <v>126</v>
      </c>
      <c r="AR30">
        <v>189</v>
      </c>
    </row>
    <row r="31" spans="1:44" x14ac:dyDescent="0.2">
      <c r="A31" s="5" t="s">
        <v>22</v>
      </c>
      <c r="B31" s="5" t="s">
        <v>9</v>
      </c>
      <c r="C31" t="s">
        <v>68</v>
      </c>
      <c r="D31" t="s">
        <v>11</v>
      </c>
      <c r="F31">
        <v>34</v>
      </c>
    </row>
    <row r="33" spans="1:44" x14ac:dyDescent="0.2">
      <c r="A33" s="5" t="s">
        <v>27</v>
      </c>
      <c r="B33" s="5" t="s">
        <v>9</v>
      </c>
      <c r="F33">
        <f>SUMIFS(F$2:F$31,$A$2:$A$31,$A33,$B$2:$B$31,$B33)</f>
        <v>0</v>
      </c>
      <c r="G33">
        <f t="shared" ref="G33:AR41" si="0">SUMIFS(G$2:G$31,$A$2:$A$31,$A33,$B$2:$B$31,$B33)</f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0</v>
      </c>
      <c r="O33">
        <f t="shared" si="0"/>
        <v>0</v>
      </c>
      <c r="P33">
        <f t="shared" si="0"/>
        <v>0</v>
      </c>
      <c r="Q33">
        <f t="shared" si="0"/>
        <v>0</v>
      </c>
      <c r="R33">
        <f t="shared" si="0"/>
        <v>0</v>
      </c>
      <c r="S33">
        <f t="shared" si="0"/>
        <v>0</v>
      </c>
      <c r="T33">
        <f t="shared" si="0"/>
        <v>0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si="0"/>
        <v>0</v>
      </c>
      <c r="AI33">
        <f t="shared" si="0"/>
        <v>0</v>
      </c>
      <c r="AJ33">
        <f t="shared" si="0"/>
        <v>0</v>
      </c>
      <c r="AK33">
        <f t="shared" si="0"/>
        <v>0</v>
      </c>
      <c r="AL33">
        <f t="shared" si="0"/>
        <v>0</v>
      </c>
      <c r="AM33">
        <f t="shared" si="0"/>
        <v>0</v>
      </c>
      <c r="AN33">
        <f t="shared" si="0"/>
        <v>0</v>
      </c>
      <c r="AO33">
        <f t="shared" si="0"/>
        <v>0</v>
      </c>
      <c r="AP33">
        <f t="shared" si="0"/>
        <v>0</v>
      </c>
      <c r="AQ33">
        <f t="shared" si="0"/>
        <v>0</v>
      </c>
      <c r="AR33">
        <f t="shared" si="0"/>
        <v>0</v>
      </c>
    </row>
    <row r="34" spans="1:44" x14ac:dyDescent="0.2">
      <c r="A34" s="5" t="s">
        <v>27</v>
      </c>
      <c r="B34" s="5" t="s">
        <v>29</v>
      </c>
      <c r="F34">
        <f t="shared" ref="F34:U47" si="1">SUMIFS(F$2:F$31,$A$2:$A$31,$A34,$B$2:$B$31,$B34)</f>
        <v>596</v>
      </c>
      <c r="G34">
        <f t="shared" si="1"/>
        <v>742</v>
      </c>
      <c r="H34">
        <f t="shared" si="1"/>
        <v>690</v>
      </c>
      <c r="I34">
        <f t="shared" si="1"/>
        <v>753</v>
      </c>
      <c r="J34">
        <f t="shared" si="1"/>
        <v>713</v>
      </c>
      <c r="K34">
        <f t="shared" si="1"/>
        <v>721</v>
      </c>
      <c r="L34">
        <f t="shared" si="1"/>
        <v>823</v>
      </c>
      <c r="M34">
        <f t="shared" si="1"/>
        <v>738</v>
      </c>
      <c r="N34">
        <f t="shared" si="1"/>
        <v>728</v>
      </c>
      <c r="O34">
        <f t="shared" si="1"/>
        <v>1260</v>
      </c>
      <c r="P34">
        <f t="shared" si="1"/>
        <v>963</v>
      </c>
      <c r="Q34">
        <f t="shared" si="1"/>
        <v>399</v>
      </c>
      <c r="R34">
        <f t="shared" si="1"/>
        <v>955</v>
      </c>
      <c r="S34">
        <f t="shared" si="1"/>
        <v>965</v>
      </c>
      <c r="T34">
        <f t="shared" si="1"/>
        <v>1278</v>
      </c>
      <c r="U34">
        <f t="shared" si="1"/>
        <v>775</v>
      </c>
      <c r="V34">
        <f t="shared" si="0"/>
        <v>773</v>
      </c>
      <c r="W34">
        <f t="shared" si="0"/>
        <v>712</v>
      </c>
      <c r="X34">
        <f t="shared" si="0"/>
        <v>606</v>
      </c>
      <c r="Y34">
        <f t="shared" si="0"/>
        <v>772</v>
      </c>
      <c r="Z34">
        <f t="shared" si="0"/>
        <v>1074</v>
      </c>
      <c r="AA34">
        <f t="shared" si="0"/>
        <v>1066</v>
      </c>
      <c r="AB34">
        <f t="shared" si="0"/>
        <v>983</v>
      </c>
      <c r="AC34">
        <f t="shared" si="0"/>
        <v>836</v>
      </c>
      <c r="AD34">
        <f t="shared" si="0"/>
        <v>592</v>
      </c>
      <c r="AE34">
        <f t="shared" si="0"/>
        <v>703</v>
      </c>
      <c r="AF34">
        <f t="shared" si="0"/>
        <v>698</v>
      </c>
      <c r="AG34">
        <f t="shared" si="0"/>
        <v>643</v>
      </c>
      <c r="AH34">
        <f t="shared" si="0"/>
        <v>752</v>
      </c>
      <c r="AI34">
        <f t="shared" si="0"/>
        <v>693</v>
      </c>
      <c r="AJ34">
        <f t="shared" si="0"/>
        <v>774</v>
      </c>
      <c r="AK34">
        <f t="shared" si="0"/>
        <v>769</v>
      </c>
      <c r="AL34">
        <f t="shared" si="0"/>
        <v>627</v>
      </c>
      <c r="AM34">
        <f t="shared" si="0"/>
        <v>603</v>
      </c>
      <c r="AN34">
        <f t="shared" si="0"/>
        <v>556</v>
      </c>
      <c r="AO34">
        <f t="shared" si="0"/>
        <v>603</v>
      </c>
      <c r="AP34">
        <f t="shared" si="0"/>
        <v>556</v>
      </c>
      <c r="AQ34">
        <f t="shared" si="0"/>
        <v>613</v>
      </c>
      <c r="AR34">
        <f t="shared" si="0"/>
        <v>0</v>
      </c>
    </row>
    <row r="35" spans="1:44" x14ac:dyDescent="0.2">
      <c r="A35" s="5" t="s">
        <v>27</v>
      </c>
      <c r="B35" s="5" t="s">
        <v>35</v>
      </c>
      <c r="F35">
        <f t="shared" si="1"/>
        <v>140</v>
      </c>
      <c r="G35">
        <f t="shared" si="1"/>
        <v>152</v>
      </c>
      <c r="H35">
        <f t="shared" si="1"/>
        <v>103</v>
      </c>
      <c r="I35">
        <f t="shared" si="1"/>
        <v>203</v>
      </c>
      <c r="J35">
        <f t="shared" si="1"/>
        <v>250</v>
      </c>
      <c r="K35">
        <f t="shared" si="1"/>
        <v>280</v>
      </c>
      <c r="L35">
        <f t="shared" si="1"/>
        <v>325</v>
      </c>
      <c r="M35">
        <f t="shared" si="1"/>
        <v>293</v>
      </c>
      <c r="N35">
        <f t="shared" si="0"/>
        <v>478</v>
      </c>
      <c r="O35">
        <f t="shared" si="0"/>
        <v>740</v>
      </c>
      <c r="P35">
        <f t="shared" si="0"/>
        <v>369</v>
      </c>
      <c r="Q35">
        <f t="shared" si="0"/>
        <v>195</v>
      </c>
      <c r="R35">
        <f t="shared" si="0"/>
        <v>467</v>
      </c>
      <c r="S35">
        <f t="shared" si="0"/>
        <v>471</v>
      </c>
      <c r="T35">
        <f t="shared" si="0"/>
        <v>625</v>
      </c>
      <c r="U35">
        <f t="shared" si="0"/>
        <v>379</v>
      </c>
      <c r="V35">
        <f t="shared" si="0"/>
        <v>378</v>
      </c>
      <c r="W35">
        <f t="shared" si="0"/>
        <v>348</v>
      </c>
      <c r="X35">
        <f t="shared" si="0"/>
        <v>296</v>
      </c>
      <c r="Y35">
        <f t="shared" si="0"/>
        <v>377</v>
      </c>
      <c r="Z35">
        <f t="shared" si="0"/>
        <v>525</v>
      </c>
      <c r="AA35">
        <f t="shared" si="0"/>
        <v>521</v>
      </c>
      <c r="AB35">
        <f t="shared" si="0"/>
        <v>481</v>
      </c>
      <c r="AC35">
        <f t="shared" si="0"/>
        <v>409</v>
      </c>
      <c r="AD35">
        <f t="shared" si="0"/>
        <v>289</v>
      </c>
      <c r="AE35">
        <f t="shared" si="0"/>
        <v>344</v>
      </c>
      <c r="AF35">
        <f t="shared" si="0"/>
        <v>341</v>
      </c>
      <c r="AG35">
        <f t="shared" si="0"/>
        <v>314</v>
      </c>
      <c r="AH35">
        <f t="shared" si="0"/>
        <v>368</v>
      </c>
      <c r="AI35">
        <f t="shared" si="0"/>
        <v>339</v>
      </c>
      <c r="AJ35">
        <f t="shared" si="0"/>
        <v>379</v>
      </c>
      <c r="AK35">
        <f t="shared" si="0"/>
        <v>376</v>
      </c>
      <c r="AL35">
        <f t="shared" si="0"/>
        <v>307</v>
      </c>
      <c r="AM35">
        <f t="shared" si="0"/>
        <v>294</v>
      </c>
      <c r="AN35">
        <f t="shared" si="0"/>
        <v>272</v>
      </c>
      <c r="AO35">
        <f t="shared" si="0"/>
        <v>294</v>
      </c>
      <c r="AP35">
        <f t="shared" si="0"/>
        <v>272</v>
      </c>
      <c r="AQ35">
        <f t="shared" si="0"/>
        <v>300</v>
      </c>
      <c r="AR35">
        <f t="shared" si="0"/>
        <v>0</v>
      </c>
    </row>
    <row r="36" spans="1:44" x14ac:dyDescent="0.2">
      <c r="A36" s="5" t="s">
        <v>27</v>
      </c>
      <c r="B36" s="5" t="s">
        <v>55</v>
      </c>
      <c r="F36">
        <f t="shared" si="1"/>
        <v>117</v>
      </c>
      <c r="G36">
        <f t="shared" si="1"/>
        <v>185</v>
      </c>
      <c r="H36">
        <f t="shared" si="1"/>
        <v>173</v>
      </c>
      <c r="I36">
        <f t="shared" si="1"/>
        <v>204</v>
      </c>
      <c r="J36">
        <f t="shared" si="1"/>
        <v>250</v>
      </c>
      <c r="K36">
        <f t="shared" si="1"/>
        <v>283</v>
      </c>
      <c r="L36">
        <f t="shared" si="1"/>
        <v>363</v>
      </c>
      <c r="M36">
        <f t="shared" si="1"/>
        <v>188</v>
      </c>
      <c r="N36">
        <f t="shared" si="0"/>
        <v>180</v>
      </c>
      <c r="O36">
        <f t="shared" si="0"/>
        <v>275</v>
      </c>
      <c r="P36">
        <f t="shared" si="0"/>
        <v>183</v>
      </c>
      <c r="Q36">
        <f t="shared" si="0"/>
        <v>102</v>
      </c>
      <c r="R36">
        <f t="shared" si="0"/>
        <v>245</v>
      </c>
      <c r="S36">
        <f t="shared" si="0"/>
        <v>248</v>
      </c>
      <c r="T36">
        <f t="shared" si="0"/>
        <v>328</v>
      </c>
      <c r="U36">
        <f t="shared" si="0"/>
        <v>199</v>
      </c>
      <c r="V36">
        <f t="shared" si="0"/>
        <v>199</v>
      </c>
      <c r="W36">
        <f t="shared" si="0"/>
        <v>183</v>
      </c>
      <c r="X36">
        <f t="shared" si="0"/>
        <v>156</v>
      </c>
      <c r="Y36">
        <f t="shared" si="0"/>
        <v>199</v>
      </c>
      <c r="Z36">
        <f t="shared" si="0"/>
        <v>276</v>
      </c>
      <c r="AA36">
        <f t="shared" si="0"/>
        <v>274</v>
      </c>
      <c r="AB36">
        <f t="shared" si="0"/>
        <v>253</v>
      </c>
      <c r="AC36">
        <f t="shared" si="0"/>
        <v>215</v>
      </c>
      <c r="AD36">
        <f t="shared" si="0"/>
        <v>152</v>
      </c>
      <c r="AE36">
        <f t="shared" si="0"/>
        <v>181</v>
      </c>
      <c r="AF36">
        <f t="shared" si="0"/>
        <v>179</v>
      </c>
      <c r="AG36">
        <f t="shared" si="0"/>
        <v>165</v>
      </c>
      <c r="AH36">
        <f t="shared" si="0"/>
        <v>193</v>
      </c>
      <c r="AI36">
        <f t="shared" si="0"/>
        <v>178</v>
      </c>
      <c r="AJ36">
        <f t="shared" si="0"/>
        <v>199</v>
      </c>
      <c r="AK36">
        <f t="shared" si="0"/>
        <v>197</v>
      </c>
      <c r="AL36">
        <f t="shared" si="0"/>
        <v>161</v>
      </c>
      <c r="AM36">
        <f t="shared" si="0"/>
        <v>155</v>
      </c>
      <c r="AN36">
        <f t="shared" si="0"/>
        <v>143</v>
      </c>
      <c r="AO36">
        <f t="shared" si="0"/>
        <v>155</v>
      </c>
      <c r="AP36">
        <f t="shared" si="0"/>
        <v>143</v>
      </c>
      <c r="AQ36">
        <f t="shared" si="0"/>
        <v>158</v>
      </c>
      <c r="AR36">
        <f t="shared" si="0"/>
        <v>0</v>
      </c>
    </row>
    <row r="37" spans="1:44" x14ac:dyDescent="0.2">
      <c r="A37" s="5" t="s">
        <v>31</v>
      </c>
      <c r="B37" s="5" t="s">
        <v>9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0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</row>
    <row r="38" spans="1:44" x14ac:dyDescent="0.2">
      <c r="A38" s="5" t="s">
        <v>31</v>
      </c>
      <c r="B38" s="5" t="s">
        <v>29</v>
      </c>
      <c r="F38">
        <f t="shared" si="1"/>
        <v>31</v>
      </c>
      <c r="G38">
        <f t="shared" si="1"/>
        <v>36</v>
      </c>
      <c r="H38">
        <f t="shared" si="1"/>
        <v>38</v>
      </c>
      <c r="I38">
        <f t="shared" si="1"/>
        <v>35</v>
      </c>
      <c r="J38">
        <f t="shared" si="1"/>
        <v>29</v>
      </c>
      <c r="K38">
        <f t="shared" si="1"/>
        <v>42</v>
      </c>
      <c r="L38">
        <f t="shared" si="1"/>
        <v>44</v>
      </c>
      <c r="M38">
        <f t="shared" si="1"/>
        <v>41</v>
      </c>
      <c r="N38">
        <f t="shared" si="0"/>
        <v>52</v>
      </c>
      <c r="O38">
        <f t="shared" si="0"/>
        <v>180</v>
      </c>
      <c r="P38">
        <f t="shared" si="0"/>
        <v>141</v>
      </c>
      <c r="Q38">
        <f t="shared" si="0"/>
        <v>65</v>
      </c>
      <c r="R38">
        <f t="shared" si="0"/>
        <v>148</v>
      </c>
      <c r="S38">
        <f t="shared" si="0"/>
        <v>149</v>
      </c>
      <c r="T38">
        <f t="shared" si="0"/>
        <v>193</v>
      </c>
      <c r="U38">
        <f t="shared" si="0"/>
        <v>122</v>
      </c>
      <c r="V38">
        <f t="shared" si="0"/>
        <v>117</v>
      </c>
      <c r="W38">
        <f t="shared" si="0"/>
        <v>110</v>
      </c>
      <c r="X38">
        <f t="shared" si="0"/>
        <v>94</v>
      </c>
      <c r="Y38">
        <f t="shared" si="0"/>
        <v>85</v>
      </c>
      <c r="Z38">
        <f t="shared" si="0"/>
        <v>117</v>
      </c>
      <c r="AA38">
        <f t="shared" si="0"/>
        <v>112</v>
      </c>
      <c r="AB38">
        <f t="shared" si="0"/>
        <v>105</v>
      </c>
      <c r="AC38">
        <f t="shared" si="0"/>
        <v>90</v>
      </c>
      <c r="AD38">
        <f t="shared" si="0"/>
        <v>98</v>
      </c>
      <c r="AE38">
        <f t="shared" si="0"/>
        <v>113</v>
      </c>
      <c r="AF38">
        <f t="shared" si="0"/>
        <v>109</v>
      </c>
      <c r="AG38">
        <f t="shared" si="0"/>
        <v>103</v>
      </c>
      <c r="AH38">
        <f t="shared" si="0"/>
        <v>93</v>
      </c>
      <c r="AI38">
        <f t="shared" si="0"/>
        <v>88</v>
      </c>
      <c r="AJ38">
        <f t="shared" si="0"/>
        <v>96</v>
      </c>
      <c r="AK38">
        <f t="shared" si="0"/>
        <v>93</v>
      </c>
      <c r="AL38">
        <f t="shared" si="0"/>
        <v>97</v>
      </c>
      <c r="AM38">
        <f t="shared" si="0"/>
        <v>86</v>
      </c>
      <c r="AN38">
        <f t="shared" si="0"/>
        <v>81</v>
      </c>
      <c r="AO38">
        <f t="shared" si="0"/>
        <v>86</v>
      </c>
      <c r="AP38">
        <f t="shared" si="0"/>
        <v>81</v>
      </c>
      <c r="AQ38">
        <f t="shared" si="0"/>
        <v>95</v>
      </c>
      <c r="AR38">
        <f t="shared" si="0"/>
        <v>0</v>
      </c>
    </row>
    <row r="39" spans="1:44" x14ac:dyDescent="0.2">
      <c r="A39" s="5" t="s">
        <v>31</v>
      </c>
      <c r="B39" s="5" t="s">
        <v>35</v>
      </c>
      <c r="F39">
        <f t="shared" si="1"/>
        <v>3</v>
      </c>
      <c r="G39">
        <f t="shared" si="1"/>
        <v>10</v>
      </c>
      <c r="H39">
        <f t="shared" si="1"/>
        <v>16</v>
      </c>
      <c r="I39">
        <f t="shared" si="1"/>
        <v>23</v>
      </c>
      <c r="J39">
        <f t="shared" si="1"/>
        <v>9</v>
      </c>
      <c r="K39">
        <f t="shared" si="1"/>
        <v>15</v>
      </c>
      <c r="L39">
        <f t="shared" si="1"/>
        <v>10</v>
      </c>
      <c r="M39">
        <f t="shared" si="1"/>
        <v>15</v>
      </c>
      <c r="N39">
        <f t="shared" si="0"/>
        <v>21</v>
      </c>
      <c r="O39">
        <f t="shared" si="0"/>
        <v>228</v>
      </c>
      <c r="P39">
        <f t="shared" si="0"/>
        <v>178</v>
      </c>
      <c r="Q39">
        <f t="shared" si="0"/>
        <v>82</v>
      </c>
      <c r="R39">
        <f t="shared" si="0"/>
        <v>188</v>
      </c>
      <c r="S39">
        <f t="shared" si="0"/>
        <v>189</v>
      </c>
      <c r="T39">
        <f t="shared" si="0"/>
        <v>244</v>
      </c>
      <c r="U39">
        <f t="shared" si="0"/>
        <v>154</v>
      </c>
      <c r="V39">
        <f t="shared" si="0"/>
        <v>148</v>
      </c>
      <c r="W39">
        <f t="shared" si="0"/>
        <v>139</v>
      </c>
      <c r="X39">
        <f t="shared" si="0"/>
        <v>119</v>
      </c>
      <c r="Y39">
        <f t="shared" si="0"/>
        <v>108</v>
      </c>
      <c r="Z39">
        <f t="shared" si="0"/>
        <v>148</v>
      </c>
      <c r="AA39">
        <f t="shared" si="0"/>
        <v>142</v>
      </c>
      <c r="AB39">
        <f t="shared" si="0"/>
        <v>134</v>
      </c>
      <c r="AC39">
        <f t="shared" si="0"/>
        <v>115</v>
      </c>
      <c r="AD39">
        <f t="shared" si="0"/>
        <v>124</v>
      </c>
      <c r="AE39">
        <f t="shared" si="0"/>
        <v>144</v>
      </c>
      <c r="AF39">
        <f t="shared" si="0"/>
        <v>139</v>
      </c>
      <c r="AG39">
        <f t="shared" si="0"/>
        <v>130</v>
      </c>
      <c r="AH39">
        <f t="shared" si="0"/>
        <v>118</v>
      </c>
      <c r="AI39">
        <f t="shared" si="0"/>
        <v>111</v>
      </c>
      <c r="AJ39">
        <f t="shared" si="0"/>
        <v>122</v>
      </c>
      <c r="AK39">
        <f t="shared" si="0"/>
        <v>117</v>
      </c>
      <c r="AL39">
        <f t="shared" si="0"/>
        <v>123</v>
      </c>
      <c r="AM39">
        <f t="shared" si="0"/>
        <v>109</v>
      </c>
      <c r="AN39">
        <f t="shared" si="0"/>
        <v>103</v>
      </c>
      <c r="AO39">
        <f t="shared" si="0"/>
        <v>109</v>
      </c>
      <c r="AP39">
        <f t="shared" si="0"/>
        <v>103</v>
      </c>
      <c r="AQ39">
        <f t="shared" si="0"/>
        <v>121</v>
      </c>
      <c r="AR39">
        <f t="shared" si="0"/>
        <v>0</v>
      </c>
    </row>
    <row r="40" spans="1:44" x14ac:dyDescent="0.2">
      <c r="A40" s="5" t="s">
        <v>31</v>
      </c>
      <c r="B40" s="5" t="s">
        <v>55</v>
      </c>
      <c r="F40">
        <f t="shared" si="1"/>
        <v>28</v>
      </c>
      <c r="G40">
        <f t="shared" si="1"/>
        <v>31</v>
      </c>
      <c r="H40">
        <f t="shared" si="1"/>
        <v>31</v>
      </c>
      <c r="I40">
        <f t="shared" si="1"/>
        <v>36</v>
      </c>
      <c r="J40">
        <f t="shared" si="1"/>
        <v>34</v>
      </c>
      <c r="K40">
        <f t="shared" si="1"/>
        <v>36</v>
      </c>
      <c r="L40">
        <f t="shared" si="1"/>
        <v>40</v>
      </c>
      <c r="M40">
        <f t="shared" si="1"/>
        <v>43</v>
      </c>
      <c r="N40">
        <f t="shared" si="0"/>
        <v>46</v>
      </c>
      <c r="O40">
        <f t="shared" si="0"/>
        <v>241</v>
      </c>
      <c r="P40">
        <f t="shared" si="0"/>
        <v>189</v>
      </c>
      <c r="Q40">
        <f t="shared" si="0"/>
        <v>87</v>
      </c>
      <c r="R40">
        <f t="shared" si="0"/>
        <v>199</v>
      </c>
      <c r="S40">
        <f t="shared" si="0"/>
        <v>200</v>
      </c>
      <c r="T40">
        <f t="shared" si="0"/>
        <v>258</v>
      </c>
      <c r="U40">
        <f t="shared" si="0"/>
        <v>163</v>
      </c>
      <c r="V40">
        <f t="shared" si="0"/>
        <v>157</v>
      </c>
      <c r="W40">
        <f t="shared" si="0"/>
        <v>147</v>
      </c>
      <c r="X40">
        <f t="shared" si="0"/>
        <v>126</v>
      </c>
      <c r="Y40">
        <f t="shared" si="0"/>
        <v>114</v>
      </c>
      <c r="Z40">
        <f t="shared" si="0"/>
        <v>157</v>
      </c>
      <c r="AA40">
        <f t="shared" si="0"/>
        <v>151</v>
      </c>
      <c r="AB40">
        <f t="shared" si="0"/>
        <v>141</v>
      </c>
      <c r="AC40">
        <f t="shared" si="0"/>
        <v>121</v>
      </c>
      <c r="AD40">
        <f t="shared" si="0"/>
        <v>131</v>
      </c>
      <c r="AE40">
        <f t="shared" si="0"/>
        <v>152</v>
      </c>
      <c r="AF40">
        <f t="shared" si="0"/>
        <v>147</v>
      </c>
      <c r="AG40">
        <f t="shared" si="0"/>
        <v>138</v>
      </c>
      <c r="AH40">
        <f t="shared" si="0"/>
        <v>125</v>
      </c>
      <c r="AI40">
        <f t="shared" si="0"/>
        <v>117</v>
      </c>
      <c r="AJ40">
        <f t="shared" si="0"/>
        <v>129</v>
      </c>
      <c r="AK40">
        <f t="shared" si="0"/>
        <v>124</v>
      </c>
      <c r="AL40">
        <f t="shared" si="0"/>
        <v>130</v>
      </c>
      <c r="AM40">
        <f t="shared" si="0"/>
        <v>116</v>
      </c>
      <c r="AN40">
        <f t="shared" si="0"/>
        <v>109</v>
      </c>
      <c r="AO40">
        <f t="shared" si="0"/>
        <v>116</v>
      </c>
      <c r="AP40">
        <f t="shared" si="0"/>
        <v>109</v>
      </c>
      <c r="AQ40">
        <f t="shared" si="0"/>
        <v>128</v>
      </c>
      <c r="AR40">
        <f t="shared" si="0"/>
        <v>0</v>
      </c>
    </row>
    <row r="41" spans="1:44" x14ac:dyDescent="0.2">
      <c r="A41" s="5" t="s">
        <v>33</v>
      </c>
      <c r="B41" s="5" t="s">
        <v>9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>
        <f t="shared" si="0"/>
        <v>0</v>
      </c>
      <c r="V41">
        <f t="shared" ref="N41:AR47" si="2">SUMIFS(V$2:V$31,$A$2:$A$31,$A41,$B$2:$B$31,$B41)</f>
        <v>0</v>
      </c>
      <c r="W41">
        <f t="shared" si="2"/>
        <v>0</v>
      </c>
      <c r="X41">
        <f t="shared" si="2"/>
        <v>0</v>
      </c>
      <c r="Y41">
        <f t="shared" si="2"/>
        <v>0</v>
      </c>
      <c r="Z41">
        <f t="shared" si="2"/>
        <v>0</v>
      </c>
      <c r="AA41">
        <f t="shared" si="2"/>
        <v>0</v>
      </c>
      <c r="AB41">
        <f t="shared" si="2"/>
        <v>0</v>
      </c>
      <c r="AC41">
        <f t="shared" si="2"/>
        <v>0</v>
      </c>
      <c r="AD41">
        <f t="shared" si="2"/>
        <v>0</v>
      </c>
      <c r="AE41">
        <f t="shared" si="2"/>
        <v>0</v>
      </c>
      <c r="AF41">
        <f t="shared" si="2"/>
        <v>0</v>
      </c>
      <c r="AG41">
        <f t="shared" si="2"/>
        <v>0</v>
      </c>
      <c r="AH41">
        <f t="shared" si="2"/>
        <v>0</v>
      </c>
      <c r="AI41">
        <f t="shared" si="2"/>
        <v>0</v>
      </c>
      <c r="AJ41">
        <f t="shared" si="2"/>
        <v>0</v>
      </c>
      <c r="AK41">
        <f t="shared" si="2"/>
        <v>0</v>
      </c>
      <c r="AL41">
        <f t="shared" si="2"/>
        <v>0</v>
      </c>
      <c r="AM41">
        <f t="shared" si="2"/>
        <v>0</v>
      </c>
      <c r="AN41">
        <f t="shared" si="2"/>
        <v>0</v>
      </c>
      <c r="AO41">
        <f t="shared" si="2"/>
        <v>0</v>
      </c>
      <c r="AP41">
        <f t="shared" si="2"/>
        <v>0</v>
      </c>
      <c r="AQ41">
        <f t="shared" si="2"/>
        <v>0</v>
      </c>
      <c r="AR41">
        <f t="shared" si="2"/>
        <v>0</v>
      </c>
    </row>
    <row r="42" spans="1:44" x14ac:dyDescent="0.2">
      <c r="A42" s="5" t="s">
        <v>33</v>
      </c>
      <c r="B42" s="5" t="s">
        <v>29</v>
      </c>
      <c r="F42">
        <f t="shared" si="1"/>
        <v>170</v>
      </c>
      <c r="G42">
        <f t="shared" si="1"/>
        <v>230</v>
      </c>
      <c r="H42">
        <f t="shared" si="1"/>
        <v>250</v>
      </c>
      <c r="I42">
        <f t="shared" si="1"/>
        <v>260</v>
      </c>
      <c r="J42">
        <f t="shared" si="1"/>
        <v>280</v>
      </c>
      <c r="K42">
        <f t="shared" si="1"/>
        <v>290</v>
      </c>
      <c r="L42">
        <f t="shared" si="1"/>
        <v>340</v>
      </c>
      <c r="M42">
        <f t="shared" si="1"/>
        <v>360</v>
      </c>
      <c r="N42">
        <f t="shared" si="2"/>
        <v>184</v>
      </c>
      <c r="O42">
        <f t="shared" si="2"/>
        <v>282</v>
      </c>
      <c r="P42">
        <f t="shared" si="2"/>
        <v>236</v>
      </c>
      <c r="Q42">
        <f t="shared" si="2"/>
        <v>112</v>
      </c>
      <c r="R42">
        <f t="shared" si="2"/>
        <v>260</v>
      </c>
      <c r="S42">
        <f t="shared" si="2"/>
        <v>263</v>
      </c>
      <c r="T42">
        <f t="shared" si="2"/>
        <v>342</v>
      </c>
      <c r="U42">
        <f t="shared" si="2"/>
        <v>226</v>
      </c>
      <c r="V42">
        <f t="shared" si="2"/>
        <v>220</v>
      </c>
      <c r="W42">
        <f t="shared" si="2"/>
        <v>203</v>
      </c>
      <c r="X42">
        <f t="shared" si="2"/>
        <v>172</v>
      </c>
      <c r="Y42">
        <f t="shared" si="2"/>
        <v>160</v>
      </c>
      <c r="Z42">
        <f t="shared" si="2"/>
        <v>228</v>
      </c>
      <c r="AA42">
        <f t="shared" si="2"/>
        <v>222</v>
      </c>
      <c r="AB42">
        <f t="shared" si="2"/>
        <v>204</v>
      </c>
      <c r="AC42">
        <f t="shared" si="2"/>
        <v>174</v>
      </c>
      <c r="AD42">
        <f t="shared" si="2"/>
        <v>185</v>
      </c>
      <c r="AE42">
        <f t="shared" si="2"/>
        <v>223</v>
      </c>
      <c r="AF42">
        <f t="shared" si="2"/>
        <v>216</v>
      </c>
      <c r="AG42">
        <f t="shared" si="2"/>
        <v>200</v>
      </c>
      <c r="AH42">
        <f t="shared" si="2"/>
        <v>196</v>
      </c>
      <c r="AI42">
        <f t="shared" si="2"/>
        <v>180</v>
      </c>
      <c r="AJ42">
        <f t="shared" si="2"/>
        <v>206</v>
      </c>
      <c r="AK42">
        <f t="shared" si="2"/>
        <v>199</v>
      </c>
      <c r="AL42">
        <f t="shared" si="2"/>
        <v>171</v>
      </c>
      <c r="AM42">
        <f t="shared" si="2"/>
        <v>154</v>
      </c>
      <c r="AN42">
        <f t="shared" si="2"/>
        <v>142</v>
      </c>
      <c r="AO42">
        <f t="shared" si="2"/>
        <v>154</v>
      </c>
      <c r="AP42">
        <f t="shared" si="2"/>
        <v>142</v>
      </c>
      <c r="AQ42">
        <f t="shared" si="2"/>
        <v>214</v>
      </c>
      <c r="AR42">
        <f t="shared" si="2"/>
        <v>0</v>
      </c>
    </row>
    <row r="43" spans="1:44" x14ac:dyDescent="0.2">
      <c r="A43" s="5" t="s">
        <v>33</v>
      </c>
      <c r="B43" s="5" t="s">
        <v>35</v>
      </c>
      <c r="F43">
        <f t="shared" si="1"/>
        <v>32</v>
      </c>
      <c r="G43">
        <f t="shared" si="1"/>
        <v>61</v>
      </c>
      <c r="H43">
        <f t="shared" si="1"/>
        <v>76</v>
      </c>
      <c r="I43">
        <f t="shared" si="1"/>
        <v>78</v>
      </c>
      <c r="J43">
        <f t="shared" si="1"/>
        <v>82</v>
      </c>
      <c r="K43">
        <f t="shared" si="1"/>
        <v>72</v>
      </c>
      <c r="L43">
        <f t="shared" si="1"/>
        <v>78</v>
      </c>
      <c r="M43">
        <f t="shared" si="1"/>
        <v>81</v>
      </c>
      <c r="N43">
        <f t="shared" si="2"/>
        <v>132</v>
      </c>
      <c r="O43">
        <f t="shared" si="2"/>
        <v>211</v>
      </c>
      <c r="P43">
        <f t="shared" si="2"/>
        <v>173</v>
      </c>
      <c r="Q43">
        <f t="shared" si="2"/>
        <v>78</v>
      </c>
      <c r="R43">
        <f t="shared" si="2"/>
        <v>181</v>
      </c>
      <c r="S43">
        <f t="shared" si="2"/>
        <v>183</v>
      </c>
      <c r="T43">
        <f t="shared" si="2"/>
        <v>238</v>
      </c>
      <c r="U43">
        <f t="shared" si="2"/>
        <v>158</v>
      </c>
      <c r="V43">
        <f t="shared" si="2"/>
        <v>154</v>
      </c>
      <c r="W43">
        <f t="shared" si="2"/>
        <v>141</v>
      </c>
      <c r="X43">
        <f t="shared" si="2"/>
        <v>120</v>
      </c>
      <c r="Y43">
        <f t="shared" si="2"/>
        <v>112</v>
      </c>
      <c r="Z43">
        <f t="shared" si="2"/>
        <v>159</v>
      </c>
      <c r="AA43">
        <f t="shared" si="2"/>
        <v>155</v>
      </c>
      <c r="AB43">
        <f t="shared" si="2"/>
        <v>143</v>
      </c>
      <c r="AC43">
        <f t="shared" si="2"/>
        <v>121</v>
      </c>
      <c r="AD43">
        <f t="shared" si="2"/>
        <v>129</v>
      </c>
      <c r="AE43">
        <f t="shared" si="2"/>
        <v>155</v>
      </c>
      <c r="AF43">
        <f t="shared" si="2"/>
        <v>151</v>
      </c>
      <c r="AG43">
        <f t="shared" si="2"/>
        <v>140</v>
      </c>
      <c r="AH43">
        <f t="shared" si="2"/>
        <v>137</v>
      </c>
      <c r="AI43">
        <f t="shared" si="2"/>
        <v>125</v>
      </c>
      <c r="AJ43">
        <f t="shared" si="2"/>
        <v>144</v>
      </c>
      <c r="AK43">
        <f t="shared" si="2"/>
        <v>139</v>
      </c>
      <c r="AL43">
        <f t="shared" si="2"/>
        <v>120</v>
      </c>
      <c r="AM43">
        <f t="shared" si="2"/>
        <v>107</v>
      </c>
      <c r="AN43">
        <f t="shared" si="2"/>
        <v>100</v>
      </c>
      <c r="AO43">
        <f t="shared" si="2"/>
        <v>108</v>
      </c>
      <c r="AP43">
        <f t="shared" si="2"/>
        <v>100</v>
      </c>
      <c r="AQ43">
        <f t="shared" si="2"/>
        <v>149</v>
      </c>
      <c r="AR43">
        <f t="shared" si="2"/>
        <v>0</v>
      </c>
    </row>
    <row r="44" spans="1:44" x14ac:dyDescent="0.2">
      <c r="A44" s="5" t="s">
        <v>33</v>
      </c>
      <c r="B44" s="5" t="s">
        <v>55</v>
      </c>
      <c r="F44">
        <f t="shared" si="1"/>
        <v>117</v>
      </c>
      <c r="G44">
        <f t="shared" si="1"/>
        <v>179</v>
      </c>
      <c r="H44">
        <f t="shared" si="1"/>
        <v>153</v>
      </c>
      <c r="I44">
        <f t="shared" si="1"/>
        <v>132</v>
      </c>
      <c r="J44">
        <f t="shared" si="1"/>
        <v>186</v>
      </c>
      <c r="K44">
        <f t="shared" si="1"/>
        <v>194</v>
      </c>
      <c r="L44">
        <f t="shared" si="1"/>
        <v>213</v>
      </c>
      <c r="M44">
        <f t="shared" si="1"/>
        <v>214</v>
      </c>
      <c r="N44">
        <f t="shared" si="2"/>
        <v>100</v>
      </c>
      <c r="O44">
        <f t="shared" si="2"/>
        <v>755</v>
      </c>
      <c r="P44">
        <f t="shared" si="2"/>
        <v>134</v>
      </c>
      <c r="Q44">
        <f t="shared" si="2"/>
        <v>73</v>
      </c>
      <c r="R44">
        <f t="shared" si="2"/>
        <v>169</v>
      </c>
      <c r="S44">
        <f t="shared" si="2"/>
        <v>171</v>
      </c>
      <c r="T44">
        <f t="shared" si="2"/>
        <v>222</v>
      </c>
      <c r="U44">
        <f t="shared" si="2"/>
        <v>147</v>
      </c>
      <c r="V44">
        <f t="shared" si="2"/>
        <v>143</v>
      </c>
      <c r="W44">
        <f t="shared" si="2"/>
        <v>132</v>
      </c>
      <c r="X44">
        <f t="shared" si="2"/>
        <v>112</v>
      </c>
      <c r="Y44">
        <f t="shared" si="2"/>
        <v>104</v>
      </c>
      <c r="Z44">
        <f t="shared" si="2"/>
        <v>148</v>
      </c>
      <c r="AA44">
        <f t="shared" si="2"/>
        <v>144</v>
      </c>
      <c r="AB44">
        <f t="shared" si="2"/>
        <v>133</v>
      </c>
      <c r="AC44">
        <f t="shared" si="2"/>
        <v>113</v>
      </c>
      <c r="AD44">
        <f t="shared" si="2"/>
        <v>120</v>
      </c>
      <c r="AE44">
        <f t="shared" si="2"/>
        <v>145</v>
      </c>
      <c r="AF44">
        <f t="shared" si="2"/>
        <v>141</v>
      </c>
      <c r="AG44">
        <f t="shared" si="2"/>
        <v>130</v>
      </c>
      <c r="AH44">
        <f t="shared" si="2"/>
        <v>127</v>
      </c>
      <c r="AI44">
        <f t="shared" si="2"/>
        <v>117</v>
      </c>
      <c r="AJ44">
        <f t="shared" si="2"/>
        <v>134</v>
      </c>
      <c r="AK44">
        <f t="shared" si="2"/>
        <v>129</v>
      </c>
      <c r="AL44">
        <f t="shared" si="2"/>
        <v>111</v>
      </c>
      <c r="AM44">
        <f t="shared" si="2"/>
        <v>100</v>
      </c>
      <c r="AN44">
        <f t="shared" si="2"/>
        <v>93</v>
      </c>
      <c r="AO44">
        <f t="shared" si="2"/>
        <v>101</v>
      </c>
      <c r="AP44">
        <f t="shared" si="2"/>
        <v>93</v>
      </c>
      <c r="AQ44">
        <f t="shared" si="2"/>
        <v>139</v>
      </c>
      <c r="AR44">
        <f t="shared" si="2"/>
        <v>0</v>
      </c>
    </row>
    <row r="45" spans="1:44" x14ac:dyDescent="0.2">
      <c r="A45" s="5" t="s">
        <v>7</v>
      </c>
      <c r="B45" s="5" t="s">
        <v>9</v>
      </c>
      <c r="F45">
        <f t="shared" si="1"/>
        <v>247</v>
      </c>
      <c r="G45">
        <f t="shared" si="1"/>
        <v>567</v>
      </c>
      <c r="H45">
        <f t="shared" si="1"/>
        <v>500</v>
      </c>
      <c r="I45">
        <f t="shared" si="1"/>
        <v>531</v>
      </c>
      <c r="J45">
        <f t="shared" si="1"/>
        <v>621</v>
      </c>
      <c r="K45">
        <f t="shared" si="1"/>
        <v>702</v>
      </c>
      <c r="L45">
        <f t="shared" si="1"/>
        <v>832</v>
      </c>
      <c r="M45">
        <f t="shared" si="1"/>
        <v>715</v>
      </c>
      <c r="N45">
        <f t="shared" si="2"/>
        <v>655</v>
      </c>
      <c r="O45">
        <f t="shared" si="2"/>
        <v>786</v>
      </c>
      <c r="P45">
        <f t="shared" si="2"/>
        <v>1109</v>
      </c>
      <c r="Q45">
        <f t="shared" si="2"/>
        <v>705</v>
      </c>
      <c r="R45">
        <f t="shared" si="2"/>
        <v>559</v>
      </c>
      <c r="S45">
        <f t="shared" si="2"/>
        <v>953</v>
      </c>
      <c r="T45">
        <f t="shared" si="2"/>
        <v>960</v>
      </c>
      <c r="U45">
        <f t="shared" si="2"/>
        <v>1189</v>
      </c>
      <c r="V45">
        <f t="shared" si="2"/>
        <v>823</v>
      </c>
      <c r="W45">
        <f t="shared" si="2"/>
        <v>818</v>
      </c>
      <c r="X45">
        <f t="shared" si="2"/>
        <v>774</v>
      </c>
      <c r="Y45">
        <f t="shared" si="2"/>
        <v>696</v>
      </c>
      <c r="Z45">
        <f t="shared" si="2"/>
        <v>661</v>
      </c>
      <c r="AA45">
        <f t="shared" si="2"/>
        <v>638</v>
      </c>
      <c r="AB45">
        <f t="shared" si="2"/>
        <v>634</v>
      </c>
      <c r="AC45">
        <f t="shared" si="2"/>
        <v>584</v>
      </c>
      <c r="AD45">
        <f t="shared" si="2"/>
        <v>497</v>
      </c>
      <c r="AE45">
        <f t="shared" si="2"/>
        <v>352</v>
      </c>
      <c r="AF45">
        <f t="shared" si="2"/>
        <v>418</v>
      </c>
      <c r="AG45">
        <f t="shared" si="2"/>
        <v>415</v>
      </c>
      <c r="AH45">
        <f t="shared" si="2"/>
        <v>382</v>
      </c>
      <c r="AI45">
        <f t="shared" si="2"/>
        <v>447</v>
      </c>
      <c r="AJ45">
        <f t="shared" si="2"/>
        <v>412</v>
      </c>
      <c r="AK45">
        <f t="shared" si="2"/>
        <v>460</v>
      </c>
      <c r="AL45">
        <f t="shared" si="2"/>
        <v>457</v>
      </c>
      <c r="AM45">
        <f t="shared" si="2"/>
        <v>373</v>
      </c>
      <c r="AN45">
        <f t="shared" si="2"/>
        <v>358</v>
      </c>
      <c r="AO45">
        <f t="shared" si="2"/>
        <v>331</v>
      </c>
      <c r="AP45">
        <f t="shared" si="2"/>
        <v>358</v>
      </c>
      <c r="AQ45">
        <f t="shared" si="2"/>
        <v>331</v>
      </c>
      <c r="AR45">
        <f t="shared" si="2"/>
        <v>365</v>
      </c>
    </row>
    <row r="46" spans="1:44" x14ac:dyDescent="0.2">
      <c r="A46" s="5" t="s">
        <v>16</v>
      </c>
      <c r="B46" s="5" t="s">
        <v>9</v>
      </c>
      <c r="F46">
        <f t="shared" si="1"/>
        <v>11</v>
      </c>
      <c r="G46">
        <f t="shared" si="1"/>
        <v>31</v>
      </c>
      <c r="H46">
        <f t="shared" si="1"/>
        <v>33</v>
      </c>
      <c r="I46">
        <f t="shared" si="1"/>
        <v>34</v>
      </c>
      <c r="J46">
        <f t="shared" si="1"/>
        <v>31</v>
      </c>
      <c r="K46">
        <f t="shared" si="1"/>
        <v>37</v>
      </c>
      <c r="L46">
        <f t="shared" si="1"/>
        <v>36</v>
      </c>
      <c r="M46">
        <f t="shared" si="1"/>
        <v>47</v>
      </c>
      <c r="N46">
        <f t="shared" si="2"/>
        <v>59</v>
      </c>
      <c r="O46">
        <f t="shared" si="2"/>
        <v>126</v>
      </c>
      <c r="P46">
        <f t="shared" si="2"/>
        <v>147</v>
      </c>
      <c r="Q46">
        <f t="shared" si="2"/>
        <v>218</v>
      </c>
      <c r="R46">
        <f t="shared" si="2"/>
        <v>149</v>
      </c>
      <c r="S46">
        <f t="shared" si="2"/>
        <v>79</v>
      </c>
      <c r="T46">
        <f t="shared" si="2"/>
        <v>181</v>
      </c>
      <c r="U46">
        <f t="shared" si="2"/>
        <v>183</v>
      </c>
      <c r="V46">
        <f t="shared" si="2"/>
        <v>240</v>
      </c>
      <c r="W46">
        <f t="shared" si="2"/>
        <v>149</v>
      </c>
      <c r="X46">
        <f t="shared" si="2"/>
        <v>143</v>
      </c>
      <c r="Y46">
        <f t="shared" si="2"/>
        <v>134</v>
      </c>
      <c r="Z46">
        <f t="shared" si="2"/>
        <v>111</v>
      </c>
      <c r="AA46">
        <f t="shared" si="2"/>
        <v>231</v>
      </c>
      <c r="AB46">
        <f t="shared" si="2"/>
        <v>143</v>
      </c>
      <c r="AC46">
        <f t="shared" si="2"/>
        <v>138</v>
      </c>
      <c r="AD46">
        <f t="shared" si="2"/>
        <v>129</v>
      </c>
      <c r="AE46">
        <f t="shared" si="2"/>
        <v>127</v>
      </c>
      <c r="AF46">
        <f t="shared" si="2"/>
        <v>224</v>
      </c>
      <c r="AG46">
        <f t="shared" si="2"/>
        <v>139</v>
      </c>
      <c r="AH46">
        <f t="shared" si="2"/>
        <v>134</v>
      </c>
      <c r="AI46">
        <f t="shared" si="2"/>
        <v>133</v>
      </c>
      <c r="AJ46">
        <f t="shared" si="2"/>
        <v>114</v>
      </c>
      <c r="AK46">
        <f t="shared" si="2"/>
        <v>190</v>
      </c>
      <c r="AL46">
        <f t="shared" si="2"/>
        <v>118</v>
      </c>
      <c r="AM46">
        <f t="shared" si="2"/>
        <v>127</v>
      </c>
      <c r="AN46">
        <f t="shared" si="2"/>
        <v>123</v>
      </c>
      <c r="AO46">
        <f t="shared" si="2"/>
        <v>106</v>
      </c>
      <c r="AP46">
        <f t="shared" si="2"/>
        <v>123</v>
      </c>
      <c r="AQ46">
        <f t="shared" si="2"/>
        <v>106</v>
      </c>
      <c r="AR46">
        <f t="shared" si="2"/>
        <v>124</v>
      </c>
    </row>
    <row r="47" spans="1:44" x14ac:dyDescent="0.2">
      <c r="A47" s="5" t="s">
        <v>22</v>
      </c>
      <c r="B47" s="5" t="s">
        <v>9</v>
      </c>
      <c r="F47">
        <f t="shared" si="1"/>
        <v>49</v>
      </c>
      <c r="G47">
        <f>SUMIFS(G$2:G$31,$A$2:$A$31,$A47,$B$2:$B$31,$B47)</f>
        <v>84</v>
      </c>
      <c r="H47">
        <f t="shared" si="1"/>
        <v>83</v>
      </c>
      <c r="I47">
        <f t="shared" si="1"/>
        <v>87</v>
      </c>
      <c r="J47">
        <f t="shared" si="1"/>
        <v>76</v>
      </c>
      <c r="K47">
        <f t="shared" si="1"/>
        <v>87</v>
      </c>
      <c r="L47">
        <f t="shared" si="1"/>
        <v>96</v>
      </c>
      <c r="M47">
        <f t="shared" si="1"/>
        <v>110</v>
      </c>
      <c r="N47">
        <f t="shared" si="2"/>
        <v>157</v>
      </c>
      <c r="O47">
        <f t="shared" si="2"/>
        <v>193</v>
      </c>
      <c r="P47">
        <f t="shared" si="2"/>
        <v>275</v>
      </c>
      <c r="Q47">
        <f t="shared" si="2"/>
        <v>231</v>
      </c>
      <c r="R47">
        <f t="shared" si="2"/>
        <v>99</v>
      </c>
      <c r="S47">
        <f t="shared" si="2"/>
        <v>230</v>
      </c>
      <c r="T47">
        <f t="shared" si="2"/>
        <v>232</v>
      </c>
      <c r="U47">
        <f t="shared" si="2"/>
        <v>302</v>
      </c>
      <c r="V47">
        <f t="shared" si="2"/>
        <v>200</v>
      </c>
      <c r="W47">
        <f t="shared" si="2"/>
        <v>195</v>
      </c>
      <c r="X47">
        <f t="shared" si="2"/>
        <v>179</v>
      </c>
      <c r="Y47">
        <f t="shared" si="2"/>
        <v>152</v>
      </c>
      <c r="Z47">
        <f t="shared" si="2"/>
        <v>142</v>
      </c>
      <c r="AA47">
        <f t="shared" si="2"/>
        <v>202</v>
      </c>
      <c r="AB47">
        <f t="shared" si="2"/>
        <v>196</v>
      </c>
      <c r="AC47">
        <f t="shared" si="2"/>
        <v>181</v>
      </c>
      <c r="AD47">
        <f t="shared" si="2"/>
        <v>154</v>
      </c>
      <c r="AE47">
        <f t="shared" si="2"/>
        <v>164</v>
      </c>
      <c r="AF47">
        <f t="shared" si="2"/>
        <v>197</v>
      </c>
      <c r="AG47">
        <f t="shared" si="2"/>
        <v>191</v>
      </c>
      <c r="AH47">
        <f t="shared" si="2"/>
        <v>177</v>
      </c>
      <c r="AI47">
        <f t="shared" si="2"/>
        <v>173</v>
      </c>
      <c r="AJ47">
        <f t="shared" si="2"/>
        <v>159</v>
      </c>
      <c r="AK47">
        <f t="shared" si="2"/>
        <v>182</v>
      </c>
      <c r="AL47">
        <f t="shared" si="2"/>
        <v>176</v>
      </c>
      <c r="AM47">
        <f t="shared" si="2"/>
        <v>151</v>
      </c>
      <c r="AN47">
        <f t="shared" si="2"/>
        <v>136</v>
      </c>
      <c r="AO47">
        <f t="shared" si="2"/>
        <v>126</v>
      </c>
      <c r="AP47">
        <f t="shared" si="2"/>
        <v>137</v>
      </c>
      <c r="AQ47">
        <f t="shared" si="2"/>
        <v>126</v>
      </c>
      <c r="AR47">
        <f t="shared" si="2"/>
        <v>189</v>
      </c>
    </row>
  </sheetData>
  <autoFilter ref="A1:DE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CARS (adj)</vt:lpstr>
      <vt:lpstr>CARS (ORIG)</vt:lpstr>
      <vt:lpstr>list of skus</vt:lpstr>
      <vt:lpstr>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Kwak</dc:creator>
  <cp:lastModifiedBy>Microsoft Office User</cp:lastModifiedBy>
  <dcterms:created xsi:type="dcterms:W3CDTF">2017-08-01T20:50:25Z</dcterms:created>
  <dcterms:modified xsi:type="dcterms:W3CDTF">2017-08-05T16:44:40Z</dcterms:modified>
</cp:coreProperties>
</file>