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2016 Enrollment Report-Pelim\"/>
    </mc:Choice>
  </mc:AlternateContent>
  <xr:revisionPtr revIDLastSave="0" documentId="13_ncr:1_{9CD7BE03-6898-442D-95D2-FF715C22FB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6_Total_Base_AttGB_UnAttGB" sheetId="7" r:id="rId1"/>
    <sheet name="2016 Enrolled_Attributed" sheetId="5" r:id="rId2"/>
    <sheet name="2016 ARCCO_Enrolled_AttGB" sheetId="6" r:id="rId3"/>
  </sheets>
  <definedNames>
    <definedName name="_xlnm.Print_Area" localSheetId="2">'2016 ARCCO_Enrolled_AttGB'!$A$1:$J$30</definedName>
    <definedName name="_xlnm.Print_Area" localSheetId="1">'2016 Enrolled_Attributed'!$A$1:$G$30</definedName>
    <definedName name="_xlnm.Print_Area" localSheetId="0">'2016_Total_Base_AttGB_UnAttGB'!$A$1:$D$35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7" l="1"/>
  <c r="D30" i="7"/>
  <c r="B27" i="7"/>
  <c r="B32" i="7" s="1"/>
  <c r="D26" i="7"/>
  <c r="C25" i="7"/>
  <c r="C27" i="7" s="1"/>
  <c r="C32" i="7" s="1"/>
  <c r="B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25" i="7" l="1"/>
  <c r="D27" i="7"/>
  <c r="D32" i="7" s="1"/>
  <c r="H27" i="6" l="1"/>
  <c r="G27" i="6"/>
  <c r="F27" i="6"/>
  <c r="D27" i="6"/>
  <c r="C27" i="6"/>
  <c r="B27" i="6"/>
  <c r="I25" i="6"/>
  <c r="E25" i="6"/>
  <c r="J25" i="6" s="1"/>
  <c r="I24" i="6"/>
  <c r="E24" i="6"/>
  <c r="I23" i="6"/>
  <c r="E23" i="6"/>
  <c r="I22" i="6"/>
  <c r="E22" i="6"/>
  <c r="J22" i="6" s="1"/>
  <c r="I21" i="6"/>
  <c r="E21" i="6"/>
  <c r="J21" i="6" s="1"/>
  <c r="I20" i="6"/>
  <c r="E20" i="6"/>
  <c r="I19" i="6"/>
  <c r="E19" i="6"/>
  <c r="I18" i="6"/>
  <c r="E18" i="6"/>
  <c r="J18" i="6" s="1"/>
  <c r="I17" i="6"/>
  <c r="E17" i="6"/>
  <c r="I16" i="6"/>
  <c r="E16" i="6"/>
  <c r="I15" i="6"/>
  <c r="E15" i="6"/>
  <c r="I14" i="6"/>
  <c r="E14" i="6"/>
  <c r="J14" i="6" s="1"/>
  <c r="I13" i="6"/>
  <c r="E13" i="6"/>
  <c r="J13" i="6" s="1"/>
  <c r="I12" i="6"/>
  <c r="E12" i="6"/>
  <c r="I11" i="6"/>
  <c r="E11" i="6"/>
  <c r="I10" i="6"/>
  <c r="E10" i="6"/>
  <c r="J10" i="6" s="1"/>
  <c r="I9" i="6"/>
  <c r="E9" i="6"/>
  <c r="J9" i="6" s="1"/>
  <c r="I8" i="6"/>
  <c r="E8" i="6"/>
  <c r="J8" i="6" s="1"/>
  <c r="I7" i="6"/>
  <c r="E7" i="6"/>
  <c r="I6" i="6"/>
  <c r="E6" i="6"/>
  <c r="J6" i="6" s="1"/>
  <c r="I5" i="6"/>
  <c r="E5" i="6"/>
  <c r="F27" i="5"/>
  <c r="E27" i="5"/>
  <c r="D27" i="5"/>
  <c r="C27" i="5"/>
  <c r="B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27" i="5" l="1"/>
  <c r="J16" i="6"/>
  <c r="J17" i="6"/>
  <c r="J7" i="6"/>
  <c r="J19" i="6"/>
  <c r="I27" i="6"/>
  <c r="J11" i="6"/>
  <c r="J23" i="6"/>
  <c r="E27" i="6"/>
  <c r="J24" i="6"/>
  <c r="J15" i="6"/>
  <c r="J20" i="6"/>
  <c r="J12" i="6"/>
  <c r="J5" i="6"/>
  <c r="J27" i="6" l="1"/>
</calcChain>
</file>

<file path=xl/sharedStrings.xml><?xml version="1.0" encoding="utf-8"?>
<sst xmlns="http://schemas.openxmlformats.org/spreadsheetml/2006/main" count="111" uniqueCount="55">
  <si>
    <t>Covered Commodity</t>
  </si>
  <si>
    <t>Covered Commodity Contract Base Acres</t>
  </si>
  <si>
    <t xml:space="preserve">Generic Base Acres 1/ </t>
  </si>
  <si>
    <t>Total of Contract Base Acres and Generic Base Acres</t>
  </si>
  <si>
    <t>ENROLLED FARMS 2/</t>
  </si>
  <si>
    <t>WHEAT</t>
  </si>
  <si>
    <t>OATS</t>
  </si>
  <si>
    <t>RICE-LONG GRAIN</t>
  </si>
  <si>
    <t>RICE-MED GRAIN</t>
  </si>
  <si>
    <t>FLAXSEED</t>
  </si>
  <si>
    <t>CORN</t>
  </si>
  <si>
    <t>SMALL CHICKPEAS</t>
  </si>
  <si>
    <t>LARGE CHICKPEAS</t>
  </si>
  <si>
    <t>GRAIN SORGHUM</t>
  </si>
  <si>
    <t>DRY PEAS</t>
  </si>
  <si>
    <t xml:space="preserve">PEANUTS </t>
  </si>
  <si>
    <t>SUNFLOWERS</t>
  </si>
  <si>
    <t>SAFFLOWER</t>
  </si>
  <si>
    <t>SOYBEANS</t>
  </si>
  <si>
    <t>BARLEY</t>
  </si>
  <si>
    <t>RAPESEED</t>
  </si>
  <si>
    <t>MUSTARD</t>
  </si>
  <si>
    <t>SESAME</t>
  </si>
  <si>
    <t>LENTILS</t>
  </si>
  <si>
    <t>CANOLA</t>
  </si>
  <si>
    <t>CRAMBE</t>
  </si>
  <si>
    <t>SUBTOTAL</t>
  </si>
  <si>
    <t>UNATTRIBUTED GENERIC BASE ACRES ON ENROLLED FARMS</t>
  </si>
  <si>
    <t>TOTAL BASE ACRES ON ENROLLED FARMS</t>
  </si>
  <si>
    <t xml:space="preserve">NON-ENROLLED FARMS </t>
  </si>
  <si>
    <t>COVERED COMMODITY CONTRACT BASE ACRES</t>
  </si>
  <si>
    <t>GENERIC BASE ACRES</t>
  </si>
  <si>
    <t>TOTAL BASE ACRES ON ALL FARMS</t>
  </si>
  <si>
    <t>Note that totals may differ slightly from Table 2 due to rounding.</t>
  </si>
  <si>
    <t>1/ Generic base acres are former upland cotton base acres that are eligible for ARC/PLC payments, if planted to a covered commodity.  For enrolled farms, the acres are covered commodity plantings attributed to generic base acres.</t>
  </si>
  <si>
    <t>2/ Farms enrolled in the Agriculture Risk Coverage (County and Individual) and Price Loss Coverage Programs.</t>
  </si>
  <si>
    <t>Price Loss Coverage (PLC)</t>
  </si>
  <si>
    <t>Agriculture Risk Coverage--County (ARC-CO)</t>
  </si>
  <si>
    <t>Agriculture Risk Coverage-Individual (ARC-IC)</t>
  </si>
  <si>
    <t>Total of Contract Base Acres and Plantings Attributed  Generic Base Acres</t>
  </si>
  <si>
    <t>Plantings  Attributed to Generic Base</t>
  </si>
  <si>
    <t>TOTAL</t>
  </si>
  <si>
    <t>Note that totals may differ slightly from Tables 1 and 3 due to rounding.</t>
  </si>
  <si>
    <t>1/ Farms enrolled in the Agriculture Risk Coverage (County and Individual) and Price Loss Coverage Programs.</t>
  </si>
  <si>
    <t>2/ Generic base acres are former upland cotton base acres that are eligible for ARC/PLC payments, if planted to a covered commodity.  For enrolled farms, the acres are covered commodity plantings attributed to generic base acres.</t>
  </si>
  <si>
    <t>Plantings Attributed to Generic Base Acres 1/</t>
  </si>
  <si>
    <t>Total of Contract Base Acres and Plantings Attributed to Generic Base Acres</t>
  </si>
  <si>
    <t>All Yield 1/</t>
  </si>
  <si>
    <t>Irrigated</t>
  </si>
  <si>
    <t>Non-irrigated</t>
  </si>
  <si>
    <t>Total</t>
  </si>
  <si>
    <t>2/ "All Yield" includes covered commodity base acres in counties that do not have an irrigated/non-irrigated yield practice designation.</t>
  </si>
  <si>
    <t>TABLE 1.  2016 COVERED COMMODITY CONTRACT BASE ACRES AND GENERIC BASE ACRES ON ENROLLED AND NON-ENROLLED FARMS  (thousand acres)</t>
  </si>
  <si>
    <t>TABLE 2.  2016 COVERED COMMODITY CONTRACT BASE ACRES AND GENERIC BASE ACRES ON ENROLLED FARMS (thousand acres) 1/ 2/</t>
  </si>
  <si>
    <t>TABLE 3.  2016 AGRICULTURE RISK COVERAGE--COUNTY (ARC-CO):  COVERED COMMODITY CONTRACT BASE ACRES AND PLANTINGS ATTRIBUTED TO GENERIC BASE ACRES ON ENROLLED FARMS (thousand acres)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</si>
</sst>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4" fontId="2" fillId="0" borderId="9" xfId="0" applyNumberFormat="1" applyFont="1" applyBorder="1"/>
    <xf numFmtId="4" fontId="2" fillId="0" borderId="10" xfId="0" applyNumberFormat="1" applyFont="1" applyBorder="1"/>
    <xf numFmtId="4" fontId="2" fillId="0" borderId="0" xfId="0" applyNumberFormat="1" applyFont="1"/>
    <xf numFmtId="4" fontId="2" fillId="0" borderId="11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64" fontId="2" fillId="0" borderId="11" xfId="0" applyNumberFormat="1" applyFont="1" applyBorder="1"/>
    <xf numFmtId="0" fontId="4" fillId="0" borderId="0" xfId="0" applyFont="1"/>
    <xf numFmtId="4" fontId="4" fillId="0" borderId="9" xfId="0" applyNumberFormat="1" applyFont="1" applyBorder="1"/>
    <xf numFmtId="164" fontId="4" fillId="0" borderId="9" xfId="0" applyNumberFormat="1" applyFont="1" applyBorder="1"/>
    <xf numFmtId="4" fontId="4" fillId="0" borderId="12" xfId="0" applyNumberFormat="1" applyFont="1" applyBorder="1"/>
    <xf numFmtId="164" fontId="4" fillId="0" borderId="12" xfId="0" applyNumberFormat="1" applyFont="1" applyBorder="1"/>
    <xf numFmtId="164" fontId="4" fillId="0" borderId="10" xfId="0" applyNumberFormat="1" applyFont="1" applyBorder="1"/>
    <xf numFmtId="164" fontId="4" fillId="0" borderId="13" xfId="0" applyNumberFormat="1" applyFont="1" applyBorder="1"/>
    <xf numFmtId="4" fontId="3" fillId="0" borderId="9" xfId="0" applyNumberFormat="1" applyFont="1" applyBorder="1"/>
    <xf numFmtId="4" fontId="3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right"/>
    </xf>
    <xf numFmtId="164" fontId="4" fillId="0" borderId="3" xfId="0" applyNumberFormat="1" applyFont="1" applyBorder="1"/>
    <xf numFmtId="164" fontId="3" fillId="0" borderId="13" xfId="0" applyNumberFormat="1" applyFont="1" applyBorder="1"/>
    <xf numFmtId="4" fontId="1" fillId="2" borderId="5" xfId="0" applyNumberFormat="1" applyFont="1" applyFill="1" applyBorder="1" applyAlignment="1">
      <alignment horizontal="center" vertical="center" wrapText="1"/>
    </xf>
    <xf numFmtId="4" fontId="1" fillId="2" borderId="7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center" vertical="top" wrapText="1"/>
    </xf>
    <xf numFmtId="4" fontId="1" fillId="2" borderId="4" xfId="0" applyNumberFormat="1" applyFont="1" applyFill="1" applyBorder="1" applyAlignment="1">
      <alignment horizontal="center" vertical="top" wrapText="1"/>
    </xf>
    <xf numFmtId="4" fontId="1" fillId="2" borderId="8" xfId="0" applyNumberFormat="1" applyFont="1" applyFill="1" applyBorder="1" applyAlignment="1">
      <alignment horizontal="center" vertical="top" wrapText="1"/>
    </xf>
    <xf numFmtId="4" fontId="1" fillId="2" borderId="5" xfId="0" applyNumberFormat="1" applyFont="1" applyFill="1" applyBorder="1" applyAlignment="1">
      <alignment horizontal="center" vertical="top" wrapText="1"/>
    </xf>
    <xf numFmtId="4" fontId="1" fillId="0" borderId="2" xfId="0" applyNumberFormat="1" applyFont="1" applyBorder="1"/>
    <xf numFmtId="164" fontId="1" fillId="0" borderId="7" xfId="0" applyNumberFormat="1" applyFont="1" applyBorder="1"/>
    <xf numFmtId="164" fontId="1" fillId="0" borderId="15" xfId="0" applyNumberFormat="1" applyFont="1" applyBorder="1"/>
    <xf numFmtId="164" fontId="1" fillId="0" borderId="5" xfId="0" applyNumberFormat="1" applyFont="1" applyBorder="1"/>
    <xf numFmtId="4" fontId="1" fillId="2" borderId="15" xfId="0" applyNumberFormat="1" applyFont="1" applyFill="1" applyBorder="1" applyAlignment="1">
      <alignment horizontal="center" vertical="top" wrapText="1"/>
    </xf>
    <xf numFmtId="4" fontId="1" fillId="2" borderId="16" xfId="0" applyNumberFormat="1" applyFont="1" applyFill="1" applyBorder="1" applyAlignment="1">
      <alignment horizontal="center" vertical="top" wrapText="1"/>
    </xf>
    <xf numFmtId="164" fontId="1" fillId="0" borderId="2" xfId="0" applyNumberFormat="1" applyFont="1" applyBorder="1"/>
    <xf numFmtId="164" fontId="1" fillId="0" borderId="17" xfId="0" applyNumberFormat="1" applyFont="1" applyBorder="1"/>
    <xf numFmtId="164" fontId="1" fillId="0" borderId="4" xfId="0" applyNumberFormat="1" applyFont="1" applyBorder="1"/>
    <xf numFmtId="0" fontId="2" fillId="0" borderId="0" xfId="0" quotePrefix="1" applyFont="1"/>
    <xf numFmtId="4" fontId="3" fillId="2" borderId="5" xfId="0" applyNumberFormat="1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4" fontId="4" fillId="0" borderId="2" xfId="0" applyNumberFormat="1" applyFont="1" applyBorder="1"/>
    <xf numFmtId="164" fontId="3" fillId="0" borderId="4" xfId="0" applyNumberFormat="1" applyFont="1" applyBorder="1"/>
    <xf numFmtId="164" fontId="4" fillId="3" borderId="13" xfId="0" applyNumberFormat="1" applyFont="1" applyFill="1" applyBorder="1"/>
    <xf numFmtId="4" fontId="3" fillId="0" borderId="5" xfId="0" applyNumberFormat="1" applyFont="1" applyBorder="1"/>
    <xf numFmtId="43" fontId="0" fillId="0" borderId="0" xfId="1" applyFont="1"/>
    <xf numFmtId="164" fontId="2" fillId="0" borderId="18" xfId="0" applyNumberFormat="1" applyFont="1" applyBorder="1"/>
    <xf numFmtId="4" fontId="2" fillId="0" borderId="20" xfId="0" applyNumberFormat="1" applyFont="1" applyBorder="1"/>
    <xf numFmtId="164" fontId="2" fillId="0" borderId="21" xfId="0" applyNumberFormat="1" applyFont="1" applyBorder="1"/>
    <xf numFmtId="164" fontId="1" fillId="0" borderId="16" xfId="0" applyNumberFormat="1" applyFont="1" applyBorder="1"/>
    <xf numFmtId="4" fontId="2" fillId="0" borderId="19" xfId="0" applyNumberFormat="1" applyFont="1" applyBorder="1"/>
    <xf numFmtId="164" fontId="2" fillId="0" borderId="22" xfId="0" applyNumberFormat="1" applyFont="1" applyBorder="1"/>
    <xf numFmtId="164" fontId="2" fillId="0" borderId="23" xfId="0" applyNumberFormat="1" applyFont="1" applyBorder="1"/>
    <xf numFmtId="4" fontId="1" fillId="2" borderId="2" xfId="0" applyNumberFormat="1" applyFont="1" applyFill="1" applyBorder="1" applyAlignment="1">
      <alignment horizontal="center" vertical="top" wrapText="1"/>
    </xf>
    <xf numFmtId="4" fontId="3" fillId="2" borderId="16" xfId="0" applyNumberFormat="1" applyFont="1" applyFill="1" applyBorder="1" applyAlignment="1">
      <alignment horizontal="center" vertical="center" wrapText="1"/>
    </xf>
    <xf numFmtId="164" fontId="4" fillId="0" borderId="20" xfId="0" applyNumberFormat="1" applyFont="1" applyBorder="1"/>
    <xf numFmtId="164" fontId="4" fillId="0" borderId="18" xfId="0" applyNumberFormat="1" applyFont="1" applyBorder="1"/>
    <xf numFmtId="164" fontId="4" fillId="0" borderId="21" xfId="0" applyNumberFormat="1" applyFont="1" applyBorder="1"/>
    <xf numFmtId="164" fontId="4" fillId="0" borderId="16" xfId="0" applyNumberFormat="1" applyFont="1" applyBorder="1" applyAlignment="1">
      <alignment horizontal="right"/>
    </xf>
    <xf numFmtId="165" fontId="4" fillId="0" borderId="16" xfId="1" applyNumberFormat="1" applyFont="1" applyBorder="1"/>
    <xf numFmtId="164" fontId="3" fillId="0" borderId="16" xfId="0" applyNumberFormat="1" applyFont="1" applyBorder="1"/>
    <xf numFmtId="4" fontId="3" fillId="0" borderId="12" xfId="0" applyNumberFormat="1" applyFont="1" applyBorder="1"/>
    <xf numFmtId="4" fontId="4" fillId="0" borderId="16" xfId="0" applyNumberFormat="1" applyFont="1" applyBorder="1"/>
    <xf numFmtId="164" fontId="4" fillId="0" borderId="16" xfId="0" applyNumberFormat="1" applyFont="1" applyBorder="1"/>
    <xf numFmtId="4" fontId="3" fillId="0" borderId="21" xfId="0" applyNumberFormat="1" applyFont="1" applyBorder="1"/>
    <xf numFmtId="164" fontId="4" fillId="0" borderId="24" xfId="0" applyNumberFormat="1" applyFont="1" applyBorder="1"/>
    <xf numFmtId="164" fontId="3" fillId="0" borderId="12" xfId="0" applyNumberFormat="1" applyFont="1" applyBorder="1"/>
    <xf numFmtId="4" fontId="4" fillId="3" borderId="2" xfId="0" applyNumberFormat="1" applyFont="1" applyFill="1" applyBorder="1"/>
    <xf numFmtId="164" fontId="4" fillId="0" borderId="2" xfId="0" applyNumberFormat="1" applyFont="1" applyBorder="1"/>
    <xf numFmtId="4" fontId="3" fillId="0" borderId="14" xfId="0" applyNumberFormat="1" applyFont="1" applyBorder="1" applyAlignment="1">
      <alignment horizontal="center" vertical="top" wrapText="1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4" fontId="1" fillId="0" borderId="14" xfId="0" applyNumberFormat="1" applyFont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1" fillId="2" borderId="6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top" wrapText="1"/>
    </xf>
    <xf numFmtId="4" fontId="1" fillId="2" borderId="6" xfId="0" applyNumberFormat="1" applyFont="1" applyFill="1" applyBorder="1" applyAlignment="1">
      <alignment horizontal="center" vertical="top" wrapText="1"/>
    </xf>
    <xf numFmtId="0" fontId="2" fillId="0" borderId="0" xfId="0" quotePrefix="1" applyFont="1" applyAlignment="1">
      <alignment horizontal="left" vertical="top" wrapText="1"/>
    </xf>
    <xf numFmtId="4" fontId="1" fillId="0" borderId="0" xfId="0" applyNumberFormat="1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D1"/>
    </sheetView>
  </sheetViews>
  <sheetFormatPr defaultRowHeight="15.75" x14ac:dyDescent="0.25"/>
  <cols>
    <col min="1" max="1" width="55.5703125" style="10" customWidth="1"/>
    <col min="2" max="4" width="20.7109375" style="10" customWidth="1"/>
    <col min="5" max="16384" width="9.140625" style="10"/>
  </cols>
  <sheetData>
    <row r="1" spans="1:4" ht="36.75" customHeight="1" thickBot="1" x14ac:dyDescent="0.3">
      <c r="A1" s="74" t="s">
        <v>52</v>
      </c>
      <c r="B1" s="74"/>
      <c r="C1" s="74"/>
      <c r="D1" s="74"/>
    </row>
    <row r="2" spans="1:4" ht="48" thickBot="1" x14ac:dyDescent="0.3">
      <c r="A2" s="38" t="s">
        <v>0</v>
      </c>
      <c r="B2" s="39" t="s">
        <v>1</v>
      </c>
      <c r="C2" s="59" t="s">
        <v>2</v>
      </c>
      <c r="D2" s="18" t="s">
        <v>3</v>
      </c>
    </row>
    <row r="3" spans="1:4" ht="21" customHeight="1" thickBot="1" x14ac:dyDescent="0.3">
      <c r="A3" s="40" t="s">
        <v>4</v>
      </c>
      <c r="B3" s="41"/>
      <c r="C3" s="42"/>
      <c r="D3" s="43"/>
    </row>
    <row r="4" spans="1:4" x14ac:dyDescent="0.25">
      <c r="A4" s="11" t="s">
        <v>5</v>
      </c>
      <c r="B4" s="70">
        <v>62742.8</v>
      </c>
      <c r="C4" s="60">
        <v>2017.7</v>
      </c>
      <c r="D4" s="15">
        <f>B4+C4</f>
        <v>64760.5</v>
      </c>
    </row>
    <row r="5" spans="1:4" x14ac:dyDescent="0.25">
      <c r="A5" s="11" t="s">
        <v>6</v>
      </c>
      <c r="B5" s="12">
        <v>1992.6</v>
      </c>
      <c r="C5" s="61">
        <v>49.7</v>
      </c>
      <c r="D5" s="15">
        <f t="shared" ref="D5:D24" si="0">B5+C5</f>
        <v>2042.3</v>
      </c>
    </row>
    <row r="6" spans="1:4" x14ac:dyDescent="0.25">
      <c r="A6" s="11" t="s">
        <v>7</v>
      </c>
      <c r="B6" s="12">
        <v>3973.8</v>
      </c>
      <c r="C6" s="61">
        <v>181.6</v>
      </c>
      <c r="D6" s="15">
        <f t="shared" si="0"/>
        <v>4155.4000000000005</v>
      </c>
    </row>
    <row r="7" spans="1:4" x14ac:dyDescent="0.25">
      <c r="A7" s="11" t="s">
        <v>8</v>
      </c>
      <c r="B7" s="12">
        <v>754.9</v>
      </c>
      <c r="C7" s="61">
        <v>8.6999999999999993</v>
      </c>
      <c r="D7" s="15">
        <f t="shared" si="0"/>
        <v>763.6</v>
      </c>
    </row>
    <row r="8" spans="1:4" x14ac:dyDescent="0.25">
      <c r="A8" s="11" t="s">
        <v>9</v>
      </c>
      <c r="B8" s="12">
        <v>227.9</v>
      </c>
      <c r="C8" s="61">
        <v>0</v>
      </c>
      <c r="D8" s="15">
        <f t="shared" si="0"/>
        <v>227.9</v>
      </c>
    </row>
    <row r="9" spans="1:4" x14ac:dyDescent="0.25">
      <c r="A9" s="11" t="s">
        <v>10</v>
      </c>
      <c r="B9" s="12">
        <v>94625.4</v>
      </c>
      <c r="C9" s="61">
        <v>2650.6</v>
      </c>
      <c r="D9" s="15">
        <f t="shared" si="0"/>
        <v>97276</v>
      </c>
    </row>
    <row r="10" spans="1:4" x14ac:dyDescent="0.25">
      <c r="A10" s="11" t="s">
        <v>11</v>
      </c>
      <c r="B10" s="12">
        <v>21.9</v>
      </c>
      <c r="C10" s="61">
        <v>0.1</v>
      </c>
      <c r="D10" s="15">
        <f t="shared" si="0"/>
        <v>22</v>
      </c>
    </row>
    <row r="11" spans="1:4" x14ac:dyDescent="0.25">
      <c r="A11" s="11" t="s">
        <v>12</v>
      </c>
      <c r="B11" s="12">
        <v>79.599999999999994</v>
      </c>
      <c r="C11" s="61">
        <v>6.3</v>
      </c>
      <c r="D11" s="15">
        <f t="shared" si="0"/>
        <v>85.899999999999991</v>
      </c>
    </row>
    <row r="12" spans="1:4" x14ac:dyDescent="0.25">
      <c r="A12" s="11" t="s">
        <v>13</v>
      </c>
      <c r="B12" s="12">
        <v>8550.1</v>
      </c>
      <c r="C12" s="61">
        <v>839.5</v>
      </c>
      <c r="D12" s="15">
        <f t="shared" si="0"/>
        <v>9389.6</v>
      </c>
    </row>
    <row r="13" spans="1:4" x14ac:dyDescent="0.25">
      <c r="A13" s="11" t="s">
        <v>14</v>
      </c>
      <c r="B13" s="12">
        <v>433</v>
      </c>
      <c r="C13" s="61">
        <v>0.3</v>
      </c>
      <c r="D13" s="15">
        <f t="shared" si="0"/>
        <v>433.3</v>
      </c>
    </row>
    <row r="14" spans="1:4" x14ac:dyDescent="0.25">
      <c r="A14" s="11" t="s">
        <v>15</v>
      </c>
      <c r="B14" s="12">
        <v>1940.1</v>
      </c>
      <c r="C14" s="61">
        <v>982.2</v>
      </c>
      <c r="D14" s="15">
        <f t="shared" si="0"/>
        <v>2922.3</v>
      </c>
    </row>
    <row r="15" spans="1:4" x14ac:dyDescent="0.25">
      <c r="A15" s="11" t="s">
        <v>16</v>
      </c>
      <c r="B15" s="12">
        <v>1627.3</v>
      </c>
      <c r="C15" s="61">
        <v>28.6</v>
      </c>
      <c r="D15" s="15">
        <f t="shared" si="0"/>
        <v>1655.8999999999999</v>
      </c>
    </row>
    <row r="16" spans="1:4" x14ac:dyDescent="0.25">
      <c r="A16" s="11" t="s">
        <v>17</v>
      </c>
      <c r="B16" s="12">
        <v>84.3</v>
      </c>
      <c r="C16" s="61">
        <v>3.1</v>
      </c>
      <c r="D16" s="15">
        <f t="shared" si="0"/>
        <v>87.399999999999991</v>
      </c>
    </row>
    <row r="17" spans="1:4" x14ac:dyDescent="0.25">
      <c r="A17" s="11" t="s">
        <v>18</v>
      </c>
      <c r="B17" s="12">
        <v>53387.9</v>
      </c>
      <c r="C17" s="61">
        <v>2957.2</v>
      </c>
      <c r="D17" s="15">
        <f t="shared" si="0"/>
        <v>56345.1</v>
      </c>
    </row>
    <row r="18" spans="1:4" x14ac:dyDescent="0.25">
      <c r="A18" s="11" t="s">
        <v>19</v>
      </c>
      <c r="B18" s="12">
        <v>5199.2</v>
      </c>
      <c r="C18" s="61">
        <v>35.4</v>
      </c>
      <c r="D18" s="15">
        <f t="shared" si="0"/>
        <v>5234.5999999999995</v>
      </c>
    </row>
    <row r="19" spans="1:4" x14ac:dyDescent="0.25">
      <c r="A19" s="11" t="s">
        <v>20</v>
      </c>
      <c r="B19" s="12">
        <v>2.4</v>
      </c>
      <c r="C19" s="61">
        <v>1.7</v>
      </c>
      <c r="D19" s="15">
        <f t="shared" si="0"/>
        <v>4.0999999999999996</v>
      </c>
    </row>
    <row r="20" spans="1:4" x14ac:dyDescent="0.25">
      <c r="A20" s="11" t="s">
        <v>21</v>
      </c>
      <c r="B20" s="12">
        <v>24.6</v>
      </c>
      <c r="C20" s="61">
        <v>0.1</v>
      </c>
      <c r="D20" s="15">
        <f t="shared" si="0"/>
        <v>24.700000000000003</v>
      </c>
    </row>
    <row r="21" spans="1:4" x14ac:dyDescent="0.25">
      <c r="A21" s="11" t="s">
        <v>22</v>
      </c>
      <c r="B21" s="12">
        <v>5</v>
      </c>
      <c r="C21" s="61">
        <v>11.5</v>
      </c>
      <c r="D21" s="15">
        <f t="shared" si="0"/>
        <v>16.5</v>
      </c>
    </row>
    <row r="22" spans="1:4" x14ac:dyDescent="0.25">
      <c r="A22" s="11" t="s">
        <v>23</v>
      </c>
      <c r="B22" s="12">
        <v>275.89999999999998</v>
      </c>
      <c r="C22" s="61">
        <v>0</v>
      </c>
      <c r="D22" s="15">
        <f t="shared" si="0"/>
        <v>275.89999999999998</v>
      </c>
    </row>
    <row r="23" spans="1:4" x14ac:dyDescent="0.25">
      <c r="A23" s="11" t="s">
        <v>24</v>
      </c>
      <c r="B23" s="12">
        <v>1459.8</v>
      </c>
      <c r="C23" s="61">
        <v>9.1</v>
      </c>
      <c r="D23" s="15">
        <f t="shared" si="0"/>
        <v>1468.8999999999999</v>
      </c>
    </row>
    <row r="24" spans="1:4" ht="16.5" thickBot="1" x14ac:dyDescent="0.3">
      <c r="A24" s="11" t="s">
        <v>25</v>
      </c>
      <c r="B24" s="14">
        <v>2.6</v>
      </c>
      <c r="C24" s="62">
        <v>0</v>
      </c>
      <c r="D24" s="15">
        <f t="shared" si="0"/>
        <v>2.6</v>
      </c>
    </row>
    <row r="25" spans="1:4" ht="16.5" thickBot="1" x14ac:dyDescent="0.3">
      <c r="A25" s="44" t="s">
        <v>26</v>
      </c>
      <c r="B25" s="45">
        <f>SUM(B4:B24)</f>
        <v>237411.09999999995</v>
      </c>
      <c r="C25" s="63">
        <f>SUM(C4:C24)</f>
        <v>9783.4000000000015</v>
      </c>
      <c r="D25" s="19">
        <f>SUM(D4:D24)</f>
        <v>247194.5</v>
      </c>
    </row>
    <row r="26" spans="1:4" ht="16.5" thickBot="1" x14ac:dyDescent="0.3">
      <c r="A26" s="46" t="s">
        <v>27</v>
      </c>
      <c r="B26" s="46"/>
      <c r="C26" s="64">
        <v>7071</v>
      </c>
      <c r="D26" s="20">
        <f>+C26</f>
        <v>7071</v>
      </c>
    </row>
    <row r="27" spans="1:4" ht="16.5" thickBot="1" x14ac:dyDescent="0.3">
      <c r="A27" s="66" t="s">
        <v>28</v>
      </c>
      <c r="B27" s="71">
        <f>SUM(B4:B24)</f>
        <v>237411.09999999995</v>
      </c>
      <c r="C27" s="65">
        <f>+C26+C25</f>
        <v>16854.400000000001</v>
      </c>
      <c r="D27" s="21">
        <f>+C27+B27</f>
        <v>254265.49999999994</v>
      </c>
    </row>
    <row r="28" spans="1:4" ht="16.5" thickBot="1" x14ac:dyDescent="0.3">
      <c r="A28" s="17"/>
      <c r="B28" s="71"/>
      <c r="C28" s="47"/>
      <c r="D28" s="21"/>
    </row>
    <row r="29" spans="1:4" ht="16.5" thickBot="1" x14ac:dyDescent="0.3">
      <c r="A29" s="40" t="s">
        <v>29</v>
      </c>
      <c r="B29" s="72"/>
      <c r="C29" s="42"/>
      <c r="D29" s="48"/>
    </row>
    <row r="30" spans="1:4" ht="16.5" thickBot="1" x14ac:dyDescent="0.3">
      <c r="A30" s="13" t="s">
        <v>30</v>
      </c>
      <c r="B30" s="73">
        <v>16687.7</v>
      </c>
      <c r="C30" s="67"/>
      <c r="D30" s="20">
        <f>B30</f>
        <v>16687.7</v>
      </c>
    </row>
    <row r="31" spans="1:4" ht="16.5" thickBot="1" x14ac:dyDescent="0.3">
      <c r="A31" s="46" t="s">
        <v>31</v>
      </c>
      <c r="B31" s="13"/>
      <c r="C31" s="68">
        <v>2202.6145700000002</v>
      </c>
      <c r="D31" s="16">
        <f>+C31</f>
        <v>2202.6145700000002</v>
      </c>
    </row>
    <row r="32" spans="1:4" ht="16.5" thickBot="1" x14ac:dyDescent="0.3">
      <c r="A32" s="49" t="s">
        <v>32</v>
      </c>
      <c r="B32" s="71">
        <f>+B27+B30+B31</f>
        <v>254098.79999999996</v>
      </c>
      <c r="C32" s="69">
        <f t="shared" ref="C32:D32" si="1">+C27+C30+C31</f>
        <v>19057.014570000003</v>
      </c>
      <c r="D32" s="21">
        <f t="shared" si="1"/>
        <v>273155.81456999993</v>
      </c>
    </row>
    <row r="33" spans="1:4" x14ac:dyDescent="0.25">
      <c r="A33" s="10" t="s">
        <v>33</v>
      </c>
    </row>
    <row r="34" spans="1:4" ht="30" customHeight="1" x14ac:dyDescent="0.25">
      <c r="A34" s="75" t="s">
        <v>34</v>
      </c>
      <c r="B34" s="75"/>
      <c r="C34" s="75"/>
      <c r="D34" s="75"/>
    </row>
    <row r="35" spans="1:4" x14ac:dyDescent="0.25">
      <c r="A35" s="10" t="s">
        <v>35</v>
      </c>
    </row>
    <row r="39" spans="1:4" x14ac:dyDescent="0.25">
      <c r="D39" s="50"/>
    </row>
    <row r="40" spans="1:4" x14ac:dyDescent="0.25">
      <c r="D40" s="50"/>
    </row>
  </sheetData>
  <mergeCells count="2">
    <mergeCell ref="A1:D1"/>
    <mergeCell ref="A34:D34"/>
  </mergeCells>
  <printOptions horizontalCentered="1"/>
  <pageMargins left="0.7" right="0.7" top="0.75" bottom="0.75" header="0.3" footer="0.3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0"/>
  <sheetViews>
    <sheetView workbookViewId="0">
      <selection sqref="A1:G1"/>
    </sheetView>
  </sheetViews>
  <sheetFormatPr defaultRowHeight="15.75" x14ac:dyDescent="0.25"/>
  <cols>
    <col min="1" max="1" width="20.7109375" style="1" customWidth="1"/>
    <col min="2" max="5" width="17.7109375" style="1" customWidth="1"/>
    <col min="6" max="7" width="20.7109375" style="1" customWidth="1"/>
    <col min="8" max="16384" width="9.140625" style="1"/>
  </cols>
  <sheetData>
    <row r="1" spans="1:7" ht="31.5" customHeight="1" thickBot="1" x14ac:dyDescent="0.3">
      <c r="A1" s="77" t="s">
        <v>53</v>
      </c>
      <c r="B1" s="77"/>
      <c r="C1" s="77"/>
      <c r="D1" s="77"/>
      <c r="E1" s="77"/>
      <c r="F1" s="77"/>
      <c r="G1" s="77"/>
    </row>
    <row r="2" spans="1:7" ht="48" thickBot="1" x14ac:dyDescent="0.3">
      <c r="A2" s="78" t="s">
        <v>0</v>
      </c>
      <c r="B2" s="80" t="s">
        <v>36</v>
      </c>
      <c r="C2" s="81"/>
      <c r="D2" s="80" t="s">
        <v>37</v>
      </c>
      <c r="E2" s="82"/>
      <c r="F2" s="22" t="s">
        <v>38</v>
      </c>
      <c r="G2" s="83" t="s">
        <v>39</v>
      </c>
    </row>
    <row r="3" spans="1:7" ht="63.75" thickBot="1" x14ac:dyDescent="0.3">
      <c r="A3" s="79"/>
      <c r="B3" s="23" t="s">
        <v>1</v>
      </c>
      <c r="C3" s="24" t="s">
        <v>40</v>
      </c>
      <c r="D3" s="25" t="s">
        <v>1</v>
      </c>
      <c r="E3" s="26" t="s">
        <v>40</v>
      </c>
      <c r="F3" s="27" t="s">
        <v>1</v>
      </c>
      <c r="G3" s="84"/>
    </row>
    <row r="4" spans="1:7" x14ac:dyDescent="0.25">
      <c r="A4" s="2"/>
      <c r="B4" s="55"/>
      <c r="C4" s="3"/>
      <c r="D4" s="55"/>
      <c r="E4" s="4"/>
      <c r="F4" s="5"/>
      <c r="G4" s="5"/>
    </row>
    <row r="5" spans="1:7" x14ac:dyDescent="0.25">
      <c r="A5" s="2" t="s">
        <v>5</v>
      </c>
      <c r="B5" s="56">
        <v>27185.1</v>
      </c>
      <c r="C5" s="7">
        <v>1708</v>
      </c>
      <c r="D5" s="56">
        <v>34311.699999999997</v>
      </c>
      <c r="E5" s="8">
        <v>309.7</v>
      </c>
      <c r="F5" s="9">
        <v>1245.9000000000001</v>
      </c>
      <c r="G5" s="9">
        <f>B5+C5+D5+E5+F5</f>
        <v>64760.399999999994</v>
      </c>
    </row>
    <row r="6" spans="1:7" x14ac:dyDescent="0.25">
      <c r="A6" s="2" t="s">
        <v>6</v>
      </c>
      <c r="B6" s="56">
        <v>679.1</v>
      </c>
      <c r="C6" s="7">
        <v>34.1</v>
      </c>
      <c r="D6" s="56">
        <v>1300</v>
      </c>
      <c r="E6" s="8">
        <v>15.6</v>
      </c>
      <c r="F6" s="9">
        <v>13.5</v>
      </c>
      <c r="G6" s="9">
        <f t="shared" ref="G6:G25" si="0">B6+C6+D6+E6+F6</f>
        <v>2042.3</v>
      </c>
    </row>
    <row r="7" spans="1:7" x14ac:dyDescent="0.25">
      <c r="A7" s="2" t="s">
        <v>7</v>
      </c>
      <c r="B7" s="56">
        <v>3969</v>
      </c>
      <c r="C7" s="7">
        <v>180.7</v>
      </c>
      <c r="D7" s="56">
        <v>4.8</v>
      </c>
      <c r="E7" s="8">
        <v>0.9</v>
      </c>
      <c r="F7" s="9">
        <v>0</v>
      </c>
      <c r="G7" s="9">
        <f t="shared" si="0"/>
        <v>4155.3999999999996</v>
      </c>
    </row>
    <row r="8" spans="1:7" x14ac:dyDescent="0.25">
      <c r="A8" s="2" t="s">
        <v>8</v>
      </c>
      <c r="B8" s="56">
        <v>549.4</v>
      </c>
      <c r="C8" s="7">
        <v>6.9</v>
      </c>
      <c r="D8" s="56">
        <v>185</v>
      </c>
      <c r="E8" s="8">
        <v>1.8</v>
      </c>
      <c r="F8" s="9">
        <v>20.5</v>
      </c>
      <c r="G8" s="9">
        <f t="shared" si="0"/>
        <v>763.59999999999991</v>
      </c>
    </row>
    <row r="9" spans="1:7" x14ac:dyDescent="0.25">
      <c r="A9" s="2" t="s">
        <v>9</v>
      </c>
      <c r="B9" s="56">
        <v>144.5</v>
      </c>
      <c r="C9" s="7">
        <v>0</v>
      </c>
      <c r="D9" s="56">
        <v>81.599999999999994</v>
      </c>
      <c r="E9" s="8">
        <v>0</v>
      </c>
      <c r="F9" s="9">
        <v>1.9</v>
      </c>
      <c r="G9" s="9">
        <f t="shared" si="0"/>
        <v>228</v>
      </c>
    </row>
    <row r="10" spans="1:7" x14ac:dyDescent="0.25">
      <c r="A10" s="2" t="s">
        <v>10</v>
      </c>
      <c r="B10" s="56">
        <v>6698.8</v>
      </c>
      <c r="C10" s="7">
        <v>582.6</v>
      </c>
      <c r="D10" s="56">
        <v>87606.9</v>
      </c>
      <c r="E10" s="8">
        <v>2068</v>
      </c>
      <c r="F10" s="9">
        <v>319.7</v>
      </c>
      <c r="G10" s="9">
        <f t="shared" si="0"/>
        <v>97275.999999999985</v>
      </c>
    </row>
    <row r="11" spans="1:7" x14ac:dyDescent="0.25">
      <c r="A11" s="2" t="s">
        <v>11</v>
      </c>
      <c r="B11" s="56">
        <v>4.9000000000000004</v>
      </c>
      <c r="C11" s="7">
        <v>0.1</v>
      </c>
      <c r="D11" s="56">
        <v>14.9</v>
      </c>
      <c r="E11" s="8">
        <v>0</v>
      </c>
      <c r="F11" s="9">
        <v>2.1</v>
      </c>
      <c r="G11" s="9">
        <f t="shared" si="0"/>
        <v>22</v>
      </c>
    </row>
    <row r="12" spans="1:7" x14ac:dyDescent="0.25">
      <c r="A12" s="2" t="s">
        <v>12</v>
      </c>
      <c r="B12" s="56">
        <v>15.4</v>
      </c>
      <c r="C12" s="7">
        <v>5.0999999999999996</v>
      </c>
      <c r="D12" s="56">
        <v>54.7</v>
      </c>
      <c r="E12" s="8">
        <v>1.2</v>
      </c>
      <c r="F12" s="9">
        <v>9.4</v>
      </c>
      <c r="G12" s="9">
        <f t="shared" si="0"/>
        <v>85.800000000000011</v>
      </c>
    </row>
    <row r="13" spans="1:7" x14ac:dyDescent="0.25">
      <c r="A13" s="2" t="s">
        <v>13</v>
      </c>
      <c r="B13" s="56">
        <v>5733.8</v>
      </c>
      <c r="C13" s="7">
        <v>790.1</v>
      </c>
      <c r="D13" s="56">
        <v>2801.4</v>
      </c>
      <c r="E13" s="8">
        <v>49.3</v>
      </c>
      <c r="F13" s="9">
        <v>14.9</v>
      </c>
      <c r="G13" s="9">
        <f t="shared" si="0"/>
        <v>9389.5</v>
      </c>
    </row>
    <row r="14" spans="1:7" x14ac:dyDescent="0.25">
      <c r="A14" s="2" t="s">
        <v>14</v>
      </c>
      <c r="B14" s="56">
        <v>193.9</v>
      </c>
      <c r="C14" s="7">
        <v>0.2</v>
      </c>
      <c r="D14" s="56">
        <v>213.7</v>
      </c>
      <c r="E14" s="8">
        <v>0.1</v>
      </c>
      <c r="F14" s="9">
        <v>25.5</v>
      </c>
      <c r="G14" s="9">
        <f t="shared" si="0"/>
        <v>433.4</v>
      </c>
    </row>
    <row r="15" spans="1:7" x14ac:dyDescent="0.25">
      <c r="A15" s="2" t="s">
        <v>15</v>
      </c>
      <c r="B15" s="56">
        <v>1934.5</v>
      </c>
      <c r="C15" s="7">
        <v>979.1</v>
      </c>
      <c r="D15" s="56">
        <v>5.6</v>
      </c>
      <c r="E15" s="8">
        <v>3.1</v>
      </c>
      <c r="F15" s="9">
        <v>0</v>
      </c>
      <c r="G15" s="9">
        <f t="shared" si="0"/>
        <v>2922.2999999999997</v>
      </c>
    </row>
    <row r="16" spans="1:7" x14ac:dyDescent="0.25">
      <c r="A16" s="2" t="s">
        <v>16</v>
      </c>
      <c r="B16" s="56">
        <v>910.2</v>
      </c>
      <c r="C16" s="7">
        <v>24.7</v>
      </c>
      <c r="D16" s="56">
        <v>698.3</v>
      </c>
      <c r="E16" s="8">
        <v>3.9</v>
      </c>
      <c r="F16" s="9">
        <v>18.8</v>
      </c>
      <c r="G16" s="9">
        <f t="shared" si="0"/>
        <v>1655.9</v>
      </c>
    </row>
    <row r="17" spans="1:7" x14ac:dyDescent="0.25">
      <c r="A17" s="2" t="s">
        <v>17</v>
      </c>
      <c r="B17" s="56">
        <v>52.1</v>
      </c>
      <c r="C17" s="7">
        <v>3</v>
      </c>
      <c r="D17" s="56">
        <v>29.3</v>
      </c>
      <c r="E17" s="8">
        <v>0.1</v>
      </c>
      <c r="F17" s="9">
        <v>2.8</v>
      </c>
      <c r="G17" s="9">
        <f t="shared" si="0"/>
        <v>87.3</v>
      </c>
    </row>
    <row r="18" spans="1:7" x14ac:dyDescent="0.25">
      <c r="A18" s="2" t="s">
        <v>18</v>
      </c>
      <c r="B18" s="56">
        <v>1907.3</v>
      </c>
      <c r="C18" s="7">
        <v>130.9</v>
      </c>
      <c r="D18" s="56">
        <v>51291.1</v>
      </c>
      <c r="E18" s="8">
        <v>2826.3</v>
      </c>
      <c r="F18" s="9">
        <v>189.4</v>
      </c>
      <c r="G18" s="9">
        <f t="shared" si="0"/>
        <v>56345</v>
      </c>
    </row>
    <row r="19" spans="1:7" x14ac:dyDescent="0.25">
      <c r="A19" s="2" t="s">
        <v>19</v>
      </c>
      <c r="B19" s="56">
        <v>3901.3</v>
      </c>
      <c r="C19" s="7">
        <v>32.299999999999997</v>
      </c>
      <c r="D19" s="56">
        <v>1112.4000000000001</v>
      </c>
      <c r="E19" s="8">
        <v>3.2</v>
      </c>
      <c r="F19" s="9">
        <v>185.5</v>
      </c>
      <c r="G19" s="9">
        <f t="shared" si="0"/>
        <v>5234.7</v>
      </c>
    </row>
    <row r="20" spans="1:7" x14ac:dyDescent="0.25">
      <c r="A20" s="2" t="s">
        <v>20</v>
      </c>
      <c r="B20" s="56">
        <v>1.1000000000000001</v>
      </c>
      <c r="C20" s="7">
        <v>0.4</v>
      </c>
      <c r="D20" s="56">
        <v>1.3</v>
      </c>
      <c r="E20" s="8">
        <v>1.4</v>
      </c>
      <c r="F20" s="9">
        <v>0</v>
      </c>
      <c r="G20" s="9">
        <f t="shared" si="0"/>
        <v>4.1999999999999993</v>
      </c>
    </row>
    <row r="21" spans="1:7" x14ac:dyDescent="0.25">
      <c r="A21" s="2" t="s">
        <v>21</v>
      </c>
      <c r="B21" s="56">
        <v>13.6</v>
      </c>
      <c r="C21" s="7">
        <v>0</v>
      </c>
      <c r="D21" s="56">
        <v>9.5</v>
      </c>
      <c r="E21" s="8">
        <v>0.1</v>
      </c>
      <c r="F21" s="9">
        <v>1.4</v>
      </c>
      <c r="G21" s="9">
        <f t="shared" si="0"/>
        <v>24.6</v>
      </c>
    </row>
    <row r="22" spans="1:7" x14ac:dyDescent="0.25">
      <c r="A22" s="2" t="s">
        <v>22</v>
      </c>
      <c r="B22" s="56">
        <v>4.2</v>
      </c>
      <c r="C22" s="7">
        <v>9</v>
      </c>
      <c r="D22" s="56">
        <v>0.8</v>
      </c>
      <c r="E22" s="8">
        <v>2.5</v>
      </c>
      <c r="F22" s="9">
        <v>0</v>
      </c>
      <c r="G22" s="9">
        <f t="shared" si="0"/>
        <v>16.5</v>
      </c>
    </row>
    <row r="23" spans="1:7" x14ac:dyDescent="0.25">
      <c r="A23" s="2" t="s">
        <v>23</v>
      </c>
      <c r="B23" s="56">
        <v>145.19999999999999</v>
      </c>
      <c r="C23" s="7">
        <v>0</v>
      </c>
      <c r="D23" s="56">
        <v>111.9</v>
      </c>
      <c r="E23" s="8">
        <v>0</v>
      </c>
      <c r="F23" s="9">
        <v>18.8</v>
      </c>
      <c r="G23" s="9">
        <f t="shared" si="0"/>
        <v>275.90000000000003</v>
      </c>
    </row>
    <row r="24" spans="1:7" x14ac:dyDescent="0.25">
      <c r="A24" s="2" t="s">
        <v>24</v>
      </c>
      <c r="B24" s="56">
        <v>1422.7</v>
      </c>
      <c r="C24" s="7">
        <v>7.1</v>
      </c>
      <c r="D24" s="56">
        <v>29.8</v>
      </c>
      <c r="E24" s="8">
        <v>2.1</v>
      </c>
      <c r="F24" s="9">
        <v>7.3</v>
      </c>
      <c r="G24" s="9">
        <f t="shared" si="0"/>
        <v>1468.9999999999998</v>
      </c>
    </row>
    <row r="25" spans="1:7" x14ac:dyDescent="0.25">
      <c r="A25" s="2" t="s">
        <v>25</v>
      </c>
      <c r="B25" s="56">
        <v>1.6</v>
      </c>
      <c r="C25" s="7">
        <v>0</v>
      </c>
      <c r="D25" s="56">
        <v>0.9</v>
      </c>
      <c r="E25" s="8">
        <v>0</v>
      </c>
      <c r="F25" s="9">
        <v>0</v>
      </c>
      <c r="G25" s="9">
        <f t="shared" si="0"/>
        <v>2.5</v>
      </c>
    </row>
    <row r="26" spans="1:7" ht="16.5" thickBot="1" x14ac:dyDescent="0.3">
      <c r="A26" s="2"/>
      <c r="B26" s="57"/>
      <c r="C26" s="7"/>
      <c r="D26" s="57"/>
      <c r="E26" s="8"/>
      <c r="F26" s="9"/>
      <c r="G26" s="9"/>
    </row>
    <row r="27" spans="1:7" ht="16.5" thickBot="1" x14ac:dyDescent="0.3">
      <c r="A27" s="28" t="s">
        <v>41</v>
      </c>
      <c r="B27" s="29">
        <f>SUM(B5:B25)</f>
        <v>55467.7</v>
      </c>
      <c r="C27" s="30">
        <f t="shared" ref="C27:G27" si="1">SUM(C5:C25)</f>
        <v>4494.2999999999993</v>
      </c>
      <c r="D27" s="29">
        <f t="shared" si="1"/>
        <v>179865.59999999995</v>
      </c>
      <c r="E27" s="30">
        <f t="shared" si="1"/>
        <v>5289.3</v>
      </c>
      <c r="F27" s="31">
        <f t="shared" si="1"/>
        <v>2077.400000000001</v>
      </c>
      <c r="G27" s="31">
        <f t="shared" si="1"/>
        <v>247194.29999999996</v>
      </c>
    </row>
    <row r="28" spans="1:7" x14ac:dyDescent="0.25">
      <c r="A28" s="1" t="s">
        <v>42</v>
      </c>
    </row>
    <row r="29" spans="1:7" x14ac:dyDescent="0.25">
      <c r="A29" s="1" t="s">
        <v>43</v>
      </c>
    </row>
    <row r="30" spans="1:7" ht="30.75" customHeight="1" x14ac:dyDescent="0.25">
      <c r="A30" s="76" t="s">
        <v>44</v>
      </c>
      <c r="B30" s="76"/>
      <c r="C30" s="76"/>
      <c r="D30" s="76"/>
      <c r="E30" s="76"/>
      <c r="F30" s="76"/>
      <c r="G30" s="76"/>
    </row>
  </sheetData>
  <mergeCells count="6">
    <mergeCell ref="A30:G30"/>
    <mergeCell ref="A1:G1"/>
    <mergeCell ref="A2:A3"/>
    <mergeCell ref="B2:C2"/>
    <mergeCell ref="D2:E2"/>
    <mergeCell ref="G2:G3"/>
  </mergeCells>
  <printOptions horizontalCentered="1"/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workbookViewId="0">
      <selection sqref="A1:J1"/>
    </sheetView>
  </sheetViews>
  <sheetFormatPr defaultRowHeight="15.75" x14ac:dyDescent="0.25"/>
  <cols>
    <col min="1" max="1" width="20.7109375" style="1" customWidth="1"/>
    <col min="2" max="4" width="15.7109375" style="1" customWidth="1"/>
    <col min="5" max="5" width="17.7109375" style="1" customWidth="1"/>
    <col min="6" max="8" width="15.7109375" style="1" customWidth="1"/>
    <col min="9" max="9" width="17.7109375" style="1" customWidth="1"/>
    <col min="10" max="10" width="25.7109375" style="1" customWidth="1"/>
    <col min="11" max="16384" width="9.140625" style="1"/>
  </cols>
  <sheetData>
    <row r="1" spans="1:10" ht="33.75" customHeight="1" thickBot="1" x14ac:dyDescent="0.3">
      <c r="A1" s="86" t="s">
        <v>54</v>
      </c>
      <c r="B1" s="86"/>
      <c r="C1" s="86"/>
      <c r="D1" s="86"/>
      <c r="E1" s="86"/>
      <c r="F1" s="86"/>
      <c r="G1" s="86"/>
      <c r="H1" s="86"/>
      <c r="I1" s="86"/>
      <c r="J1" s="86"/>
    </row>
    <row r="2" spans="1:10" ht="48" customHeight="1" thickBot="1" x14ac:dyDescent="0.3">
      <c r="A2" s="78" t="s">
        <v>0</v>
      </c>
      <c r="B2" s="80" t="s">
        <v>1</v>
      </c>
      <c r="C2" s="82"/>
      <c r="D2" s="82"/>
      <c r="E2" s="81"/>
      <c r="F2" s="80" t="s">
        <v>45</v>
      </c>
      <c r="G2" s="82"/>
      <c r="H2" s="82"/>
      <c r="I2" s="81"/>
      <c r="J2" s="83" t="s">
        <v>46</v>
      </c>
    </row>
    <row r="3" spans="1:10" ht="16.5" thickBot="1" x14ac:dyDescent="0.3">
      <c r="A3" s="79"/>
      <c r="B3" s="58" t="s">
        <v>47</v>
      </c>
      <c r="C3" s="33" t="s">
        <v>48</v>
      </c>
      <c r="D3" s="33" t="s">
        <v>49</v>
      </c>
      <c r="E3" s="24" t="s">
        <v>50</v>
      </c>
      <c r="F3" s="23" t="s">
        <v>47</v>
      </c>
      <c r="G3" s="33" t="s">
        <v>48</v>
      </c>
      <c r="H3" s="33" t="s">
        <v>49</v>
      </c>
      <c r="I3" s="32" t="s">
        <v>50</v>
      </c>
      <c r="J3" s="84"/>
    </row>
    <row r="4" spans="1:10" x14ac:dyDescent="0.25">
      <c r="A4" s="2"/>
      <c r="B4" s="2"/>
      <c r="C4" s="52"/>
      <c r="D4" s="52"/>
      <c r="E4" s="4"/>
      <c r="F4" s="2"/>
      <c r="G4" s="52"/>
      <c r="H4" s="52"/>
      <c r="I4" s="4"/>
      <c r="J4" s="5"/>
    </row>
    <row r="5" spans="1:10" x14ac:dyDescent="0.25">
      <c r="A5" s="2" t="s">
        <v>5</v>
      </c>
      <c r="B5" s="6">
        <v>32951.199999999997</v>
      </c>
      <c r="C5" s="51">
        <v>389</v>
      </c>
      <c r="D5" s="51">
        <v>971.5</v>
      </c>
      <c r="E5" s="8">
        <f t="shared" ref="E5:E25" si="0">SUM(B5:D5)</f>
        <v>34311.699999999997</v>
      </c>
      <c r="F5" s="6">
        <v>291.2</v>
      </c>
      <c r="G5" s="51">
        <v>6.5</v>
      </c>
      <c r="H5" s="51">
        <v>12</v>
      </c>
      <c r="I5" s="8">
        <f>SUM(F5:H5)</f>
        <v>309.7</v>
      </c>
      <c r="J5" s="9">
        <f>E5+I5</f>
        <v>34621.399999999994</v>
      </c>
    </row>
    <row r="6" spans="1:10" x14ac:dyDescent="0.25">
      <c r="A6" s="2" t="s">
        <v>6</v>
      </c>
      <c r="B6" s="6">
        <v>1256.2</v>
      </c>
      <c r="C6" s="51">
        <v>13.4</v>
      </c>
      <c r="D6" s="51">
        <v>30.4</v>
      </c>
      <c r="E6" s="8">
        <f t="shared" si="0"/>
        <v>1300.0000000000002</v>
      </c>
      <c r="F6" s="6">
        <v>14.5</v>
      </c>
      <c r="G6" s="51">
        <v>0.2</v>
      </c>
      <c r="H6" s="51">
        <v>0.9</v>
      </c>
      <c r="I6" s="8">
        <f t="shared" ref="I6:I25" si="1">SUM(F6:H6)</f>
        <v>15.6</v>
      </c>
      <c r="J6" s="9">
        <f t="shared" ref="J6:J25" si="2">E6+I6</f>
        <v>1315.6000000000001</v>
      </c>
    </row>
    <row r="7" spans="1:10" x14ac:dyDescent="0.25">
      <c r="A7" s="2" t="s">
        <v>7</v>
      </c>
      <c r="B7" s="6">
        <v>4.8</v>
      </c>
      <c r="C7" s="51">
        <v>0</v>
      </c>
      <c r="D7" s="51">
        <v>0</v>
      </c>
      <c r="E7" s="8">
        <f t="shared" si="0"/>
        <v>4.8</v>
      </c>
      <c r="F7" s="6">
        <v>0.9</v>
      </c>
      <c r="G7" s="51">
        <v>0</v>
      </c>
      <c r="H7" s="51">
        <v>0</v>
      </c>
      <c r="I7" s="8">
        <f t="shared" si="1"/>
        <v>0.9</v>
      </c>
      <c r="J7" s="9">
        <f t="shared" si="2"/>
        <v>5.7</v>
      </c>
    </row>
    <row r="8" spans="1:10" x14ac:dyDescent="0.25">
      <c r="A8" s="2" t="s">
        <v>8</v>
      </c>
      <c r="B8" s="6">
        <v>185</v>
      </c>
      <c r="C8" s="51">
        <v>0</v>
      </c>
      <c r="D8" s="51">
        <v>0</v>
      </c>
      <c r="E8" s="8">
        <f t="shared" si="0"/>
        <v>185</v>
      </c>
      <c r="F8" s="6">
        <v>1.8</v>
      </c>
      <c r="G8" s="51">
        <v>0</v>
      </c>
      <c r="H8" s="51">
        <v>0</v>
      </c>
      <c r="I8" s="8">
        <f t="shared" si="1"/>
        <v>1.8</v>
      </c>
      <c r="J8" s="9">
        <f t="shared" si="2"/>
        <v>186.8</v>
      </c>
    </row>
    <row r="9" spans="1:10" x14ac:dyDescent="0.25">
      <c r="A9" s="2" t="s">
        <v>9</v>
      </c>
      <c r="B9" s="6">
        <v>81.599999999999994</v>
      </c>
      <c r="C9" s="51">
        <v>0</v>
      </c>
      <c r="D9" s="51">
        <v>0</v>
      </c>
      <c r="E9" s="8">
        <f t="shared" si="0"/>
        <v>81.599999999999994</v>
      </c>
      <c r="F9" s="6">
        <v>0</v>
      </c>
      <c r="G9" s="51">
        <v>0</v>
      </c>
      <c r="H9" s="51">
        <v>0</v>
      </c>
      <c r="I9" s="8">
        <f t="shared" si="1"/>
        <v>0</v>
      </c>
      <c r="J9" s="9">
        <f t="shared" si="2"/>
        <v>81.599999999999994</v>
      </c>
    </row>
    <row r="10" spans="1:10" x14ac:dyDescent="0.25">
      <c r="A10" s="2" t="s">
        <v>10</v>
      </c>
      <c r="B10" s="6">
        <v>79882.8</v>
      </c>
      <c r="C10" s="51">
        <v>3917</v>
      </c>
      <c r="D10" s="51">
        <v>3807.1</v>
      </c>
      <c r="E10" s="8">
        <f t="shared" si="0"/>
        <v>87606.900000000009</v>
      </c>
      <c r="F10" s="6">
        <v>1802.2</v>
      </c>
      <c r="G10" s="51">
        <v>119.6</v>
      </c>
      <c r="H10" s="51">
        <v>146.19999999999999</v>
      </c>
      <c r="I10" s="8">
        <f t="shared" si="1"/>
        <v>2068</v>
      </c>
      <c r="J10" s="9">
        <f t="shared" si="2"/>
        <v>89674.900000000009</v>
      </c>
    </row>
    <row r="11" spans="1:10" x14ac:dyDescent="0.25">
      <c r="A11" s="2" t="s">
        <v>11</v>
      </c>
      <c r="B11" s="6">
        <v>14.6</v>
      </c>
      <c r="C11" s="51">
        <v>0</v>
      </c>
      <c r="D11" s="51">
        <v>0.3</v>
      </c>
      <c r="E11" s="8">
        <f t="shared" si="0"/>
        <v>14.9</v>
      </c>
      <c r="F11" s="6">
        <v>0</v>
      </c>
      <c r="G11" s="51">
        <v>0</v>
      </c>
      <c r="H11" s="51">
        <v>0</v>
      </c>
      <c r="I11" s="8">
        <f t="shared" si="1"/>
        <v>0</v>
      </c>
      <c r="J11" s="9">
        <f t="shared" si="2"/>
        <v>14.9</v>
      </c>
    </row>
    <row r="12" spans="1:10" x14ac:dyDescent="0.25">
      <c r="A12" s="2" t="s">
        <v>12</v>
      </c>
      <c r="B12" s="6">
        <v>54.7</v>
      </c>
      <c r="C12" s="51">
        <v>0</v>
      </c>
      <c r="D12" s="51">
        <v>0</v>
      </c>
      <c r="E12" s="8">
        <f t="shared" si="0"/>
        <v>54.7</v>
      </c>
      <c r="F12" s="6">
        <v>1.2</v>
      </c>
      <c r="G12" s="51">
        <v>0</v>
      </c>
      <c r="H12" s="51">
        <v>0</v>
      </c>
      <c r="I12" s="8">
        <f t="shared" si="1"/>
        <v>1.2</v>
      </c>
      <c r="J12" s="9">
        <f t="shared" si="2"/>
        <v>55.900000000000006</v>
      </c>
    </row>
    <row r="13" spans="1:10" x14ac:dyDescent="0.25">
      <c r="A13" s="2" t="s">
        <v>13</v>
      </c>
      <c r="B13" s="6">
        <v>2531.1</v>
      </c>
      <c r="C13" s="51">
        <v>63.8</v>
      </c>
      <c r="D13" s="51">
        <v>206.5</v>
      </c>
      <c r="E13" s="8">
        <f t="shared" si="0"/>
        <v>2801.4</v>
      </c>
      <c r="F13" s="6">
        <v>37.799999999999997</v>
      </c>
      <c r="G13" s="51">
        <v>3.8</v>
      </c>
      <c r="H13" s="51">
        <v>7.7</v>
      </c>
      <c r="I13" s="8">
        <f t="shared" si="1"/>
        <v>49.3</v>
      </c>
      <c r="J13" s="9">
        <f t="shared" si="2"/>
        <v>2850.7000000000003</v>
      </c>
    </row>
    <row r="14" spans="1:10" x14ac:dyDescent="0.25">
      <c r="A14" s="2" t="s">
        <v>14</v>
      </c>
      <c r="B14" s="6">
        <v>210.6</v>
      </c>
      <c r="C14" s="51">
        <v>1.1000000000000001</v>
      </c>
      <c r="D14" s="51">
        <v>2</v>
      </c>
      <c r="E14" s="8">
        <f t="shared" si="0"/>
        <v>213.7</v>
      </c>
      <c r="F14" s="6">
        <v>0.1</v>
      </c>
      <c r="G14" s="51">
        <v>0</v>
      </c>
      <c r="H14" s="51">
        <v>0</v>
      </c>
      <c r="I14" s="8">
        <f t="shared" si="1"/>
        <v>0.1</v>
      </c>
      <c r="J14" s="9">
        <f t="shared" si="2"/>
        <v>213.79999999999998</v>
      </c>
    </row>
    <row r="15" spans="1:10" x14ac:dyDescent="0.25">
      <c r="A15" s="2" t="s">
        <v>15</v>
      </c>
      <c r="B15" s="6">
        <v>5.3</v>
      </c>
      <c r="C15" s="51">
        <v>0.1</v>
      </c>
      <c r="D15" s="51">
        <v>0.2</v>
      </c>
      <c r="E15" s="8">
        <f t="shared" si="0"/>
        <v>5.6</v>
      </c>
      <c r="F15" s="6">
        <v>2.9</v>
      </c>
      <c r="G15" s="51">
        <v>0</v>
      </c>
      <c r="H15" s="51">
        <v>0.1</v>
      </c>
      <c r="I15" s="8">
        <f t="shared" si="1"/>
        <v>3</v>
      </c>
      <c r="J15" s="9">
        <f t="shared" si="2"/>
        <v>8.6</v>
      </c>
    </row>
    <row r="16" spans="1:10" x14ac:dyDescent="0.25">
      <c r="A16" s="2" t="s">
        <v>16</v>
      </c>
      <c r="B16" s="6">
        <v>661.3</v>
      </c>
      <c r="C16" s="51">
        <v>13.6</v>
      </c>
      <c r="D16" s="51">
        <v>23.3</v>
      </c>
      <c r="E16" s="8">
        <f t="shared" si="0"/>
        <v>698.19999999999993</v>
      </c>
      <c r="F16" s="6">
        <v>3.8</v>
      </c>
      <c r="G16" s="51">
        <v>0.1</v>
      </c>
      <c r="H16" s="51">
        <v>0</v>
      </c>
      <c r="I16" s="8">
        <f t="shared" si="1"/>
        <v>3.9</v>
      </c>
      <c r="J16" s="9">
        <f t="shared" si="2"/>
        <v>702.09999999999991</v>
      </c>
    </row>
    <row r="17" spans="1:10" x14ac:dyDescent="0.25">
      <c r="A17" s="2" t="s">
        <v>17</v>
      </c>
      <c r="B17" s="6">
        <v>29.3</v>
      </c>
      <c r="C17" s="51">
        <v>0</v>
      </c>
      <c r="D17" s="51">
        <v>0</v>
      </c>
      <c r="E17" s="8">
        <f t="shared" si="0"/>
        <v>29.3</v>
      </c>
      <c r="F17" s="6">
        <v>0</v>
      </c>
      <c r="G17" s="51">
        <v>0</v>
      </c>
      <c r="H17" s="51">
        <v>0.1</v>
      </c>
      <c r="I17" s="8">
        <f t="shared" si="1"/>
        <v>0.1</v>
      </c>
      <c r="J17" s="9">
        <f t="shared" si="2"/>
        <v>29.400000000000002</v>
      </c>
    </row>
    <row r="18" spans="1:10" x14ac:dyDescent="0.25">
      <c r="A18" s="2" t="s">
        <v>18</v>
      </c>
      <c r="B18" s="6">
        <v>47855.7</v>
      </c>
      <c r="C18" s="51">
        <v>1614.4</v>
      </c>
      <c r="D18" s="51">
        <v>1821</v>
      </c>
      <c r="E18" s="8">
        <f t="shared" si="0"/>
        <v>51291.1</v>
      </c>
      <c r="F18" s="6">
        <v>1992.4</v>
      </c>
      <c r="G18" s="51">
        <v>412.5</v>
      </c>
      <c r="H18" s="51">
        <v>421.4</v>
      </c>
      <c r="I18" s="8">
        <f t="shared" si="1"/>
        <v>2826.3</v>
      </c>
      <c r="J18" s="9">
        <f t="shared" si="2"/>
        <v>54117.4</v>
      </c>
    </row>
    <row r="19" spans="1:10" x14ac:dyDescent="0.25">
      <c r="A19" s="2" t="s">
        <v>19</v>
      </c>
      <c r="B19" s="6">
        <v>986.8</v>
      </c>
      <c r="C19" s="51">
        <v>31.1</v>
      </c>
      <c r="D19" s="51">
        <v>94.5</v>
      </c>
      <c r="E19" s="8">
        <f t="shared" si="0"/>
        <v>1112.4000000000001</v>
      </c>
      <c r="F19" s="6">
        <v>2</v>
      </c>
      <c r="G19" s="51">
        <v>1.1000000000000001</v>
      </c>
      <c r="H19" s="51">
        <v>0</v>
      </c>
      <c r="I19" s="8">
        <f t="shared" si="1"/>
        <v>3.1</v>
      </c>
      <c r="J19" s="9">
        <f t="shared" si="2"/>
        <v>1115.5</v>
      </c>
    </row>
    <row r="20" spans="1:10" x14ac:dyDescent="0.25">
      <c r="A20" s="2" t="s">
        <v>20</v>
      </c>
      <c r="B20" s="6">
        <v>1.3</v>
      </c>
      <c r="C20" s="51">
        <v>0</v>
      </c>
      <c r="D20" s="51">
        <v>0</v>
      </c>
      <c r="E20" s="8">
        <f t="shared" si="0"/>
        <v>1.3</v>
      </c>
      <c r="F20" s="6">
        <v>1.4</v>
      </c>
      <c r="G20" s="51">
        <v>0</v>
      </c>
      <c r="H20" s="51">
        <v>0</v>
      </c>
      <c r="I20" s="8">
        <f t="shared" si="1"/>
        <v>1.4</v>
      </c>
      <c r="J20" s="9">
        <f t="shared" si="2"/>
        <v>2.7</v>
      </c>
    </row>
    <row r="21" spans="1:10" x14ac:dyDescent="0.25">
      <c r="A21" s="2" t="s">
        <v>21</v>
      </c>
      <c r="B21" s="6">
        <v>9.3000000000000007</v>
      </c>
      <c r="C21" s="51">
        <v>0.1</v>
      </c>
      <c r="D21" s="51">
        <v>0.1</v>
      </c>
      <c r="E21" s="8">
        <f t="shared" si="0"/>
        <v>9.5</v>
      </c>
      <c r="F21" s="6">
        <v>0.1</v>
      </c>
      <c r="G21" s="51">
        <v>0</v>
      </c>
      <c r="H21" s="51">
        <v>0</v>
      </c>
      <c r="I21" s="8">
        <f t="shared" si="1"/>
        <v>0.1</v>
      </c>
      <c r="J21" s="9">
        <f t="shared" si="2"/>
        <v>9.6</v>
      </c>
    </row>
    <row r="22" spans="1:10" x14ac:dyDescent="0.25">
      <c r="A22" s="2" t="s">
        <v>22</v>
      </c>
      <c r="B22" s="6">
        <v>0.8</v>
      </c>
      <c r="C22" s="51">
        <v>0</v>
      </c>
      <c r="D22" s="51">
        <v>0</v>
      </c>
      <c r="E22" s="8">
        <f t="shared" si="0"/>
        <v>0.8</v>
      </c>
      <c r="F22" s="6">
        <v>2.5</v>
      </c>
      <c r="G22" s="51">
        <v>0</v>
      </c>
      <c r="H22" s="51">
        <v>0</v>
      </c>
      <c r="I22" s="8">
        <f t="shared" si="1"/>
        <v>2.5</v>
      </c>
      <c r="J22" s="9">
        <f t="shared" si="2"/>
        <v>3.3</v>
      </c>
    </row>
    <row r="23" spans="1:10" x14ac:dyDescent="0.25">
      <c r="A23" s="2" t="s">
        <v>23</v>
      </c>
      <c r="B23" s="6">
        <v>111.9</v>
      </c>
      <c r="C23" s="51">
        <v>0</v>
      </c>
      <c r="D23" s="51">
        <v>0</v>
      </c>
      <c r="E23" s="8">
        <f t="shared" si="0"/>
        <v>111.9</v>
      </c>
      <c r="F23" s="6">
        <v>0</v>
      </c>
      <c r="G23" s="51">
        <v>0</v>
      </c>
      <c r="H23" s="51">
        <v>0</v>
      </c>
      <c r="I23" s="8">
        <f t="shared" si="1"/>
        <v>0</v>
      </c>
      <c r="J23" s="9">
        <f t="shared" si="2"/>
        <v>111.9</v>
      </c>
    </row>
    <row r="24" spans="1:10" x14ac:dyDescent="0.25">
      <c r="A24" s="2" t="s">
        <v>24</v>
      </c>
      <c r="B24" s="6">
        <v>28.3</v>
      </c>
      <c r="C24" s="51">
        <v>0.5</v>
      </c>
      <c r="D24" s="51">
        <v>1.1000000000000001</v>
      </c>
      <c r="E24" s="8">
        <f t="shared" si="0"/>
        <v>29.900000000000002</v>
      </c>
      <c r="F24" s="6">
        <v>2.1</v>
      </c>
      <c r="G24" s="51">
        <v>0</v>
      </c>
      <c r="H24" s="51">
        <v>0</v>
      </c>
      <c r="I24" s="8">
        <f t="shared" si="1"/>
        <v>2.1</v>
      </c>
      <c r="J24" s="9">
        <f t="shared" si="2"/>
        <v>32</v>
      </c>
    </row>
    <row r="25" spans="1:10" x14ac:dyDescent="0.25">
      <c r="A25" s="2" t="s">
        <v>25</v>
      </c>
      <c r="B25" s="6">
        <v>0.9</v>
      </c>
      <c r="C25" s="51">
        <v>0</v>
      </c>
      <c r="D25" s="51">
        <v>0</v>
      </c>
      <c r="E25" s="8">
        <f t="shared" si="0"/>
        <v>0.9</v>
      </c>
      <c r="F25" s="6">
        <v>0</v>
      </c>
      <c r="G25" s="51">
        <v>0</v>
      </c>
      <c r="H25" s="51">
        <v>0</v>
      </c>
      <c r="I25" s="8">
        <f t="shared" si="1"/>
        <v>0</v>
      </c>
      <c r="J25" s="9">
        <f t="shared" si="2"/>
        <v>0.9</v>
      </c>
    </row>
    <row r="26" spans="1:10" ht="16.5" thickBot="1" x14ac:dyDescent="0.3">
      <c r="A26" s="2"/>
      <c r="B26" s="6"/>
      <c r="C26" s="53"/>
      <c r="D26" s="53"/>
      <c r="E26" s="8"/>
      <c r="F26" s="6"/>
      <c r="G26" s="53"/>
      <c r="H26" s="53"/>
      <c r="I26" s="8"/>
      <c r="J26" s="9"/>
    </row>
    <row r="27" spans="1:10" ht="16.5" thickBot="1" x14ac:dyDescent="0.3">
      <c r="A27" s="28" t="s">
        <v>41</v>
      </c>
      <c r="B27" s="34">
        <f>SUM(B5:B25)</f>
        <v>166863.49999999994</v>
      </c>
      <c r="C27" s="35">
        <f>SUM(C5:C25)</f>
        <v>6044.1000000000022</v>
      </c>
      <c r="D27" s="35">
        <f>SUM(D5:D25)</f>
        <v>6958.0000000000009</v>
      </c>
      <c r="E27" s="36">
        <f t="shared" ref="E27:J27" si="3">SUM(E5:E25)</f>
        <v>179865.59999999995</v>
      </c>
      <c r="F27" s="34">
        <f t="shared" si="3"/>
        <v>4156.9000000000005</v>
      </c>
      <c r="G27" s="54">
        <f t="shared" si="3"/>
        <v>543.80000000000007</v>
      </c>
      <c r="H27" s="35">
        <f t="shared" si="3"/>
        <v>588.4</v>
      </c>
      <c r="I27" s="36">
        <f t="shared" si="3"/>
        <v>5289.1</v>
      </c>
      <c r="J27" s="31">
        <f t="shared" si="3"/>
        <v>185154.69999999998</v>
      </c>
    </row>
    <row r="28" spans="1:10" x14ac:dyDescent="0.25">
      <c r="A28" s="1" t="s">
        <v>33</v>
      </c>
    </row>
    <row r="29" spans="1:10" ht="33" customHeight="1" x14ac:dyDescent="0.25">
      <c r="A29" s="85" t="s">
        <v>34</v>
      </c>
      <c r="B29" s="85"/>
      <c r="C29" s="85"/>
      <c r="D29" s="85"/>
      <c r="E29" s="85"/>
      <c r="F29" s="85"/>
      <c r="G29" s="85"/>
      <c r="H29" s="85"/>
      <c r="I29" s="85"/>
      <c r="J29" s="85"/>
    </row>
    <row r="30" spans="1:10" x14ac:dyDescent="0.25">
      <c r="A30" s="37" t="s">
        <v>51</v>
      </c>
    </row>
  </sheetData>
  <mergeCells count="6">
    <mergeCell ref="A29:J29"/>
    <mergeCell ref="A1:J1"/>
    <mergeCell ref="A2:A3"/>
    <mergeCell ref="B2:E2"/>
    <mergeCell ref="F2:I2"/>
    <mergeCell ref="J2:J3"/>
  </mergeCells>
  <pageMargins left="0.75" right="0.75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2016_Total_Base_AttGB_UnAttGB</vt:lpstr>
      <vt:lpstr>2016 Enrolled_Attributed</vt:lpstr>
      <vt:lpstr>2016 ARCCO_Enrolled_AttGB</vt:lpstr>
      <vt:lpstr>'2016 ARCCO_Enrolled_AttGB'!Print_Area</vt:lpstr>
      <vt:lpstr>'2016 Enrolled_Attributed'!Print_Area</vt:lpstr>
      <vt:lpstr>'2016_Total_Base_AttGB_UnAttGB'!Print_Area</vt:lpstr>
    </vt:vector>
  </TitlesOfParts>
  <Manager/>
  <Company>USDA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Sronce, Phil - FSA, Washington, DC</dc:creator>
  <cp:keywords/>
  <dc:description/>
  <cp:lastModifiedBy>Sronce, Philip - FPAC-FBC, Leland, NC</cp:lastModifiedBy>
  <cp:revision/>
  <cp:lastPrinted>2022-11-15T21:58:58Z</cp:lastPrinted>
  <dcterms:created xsi:type="dcterms:W3CDTF">2017-03-15T18:48:34Z</dcterms:created>
  <dcterms:modified xsi:type="dcterms:W3CDTF">2022-11-15T21:59:22Z</dcterms:modified>
  <cp:category/>
  <cp:contentStatus/>
</cp:coreProperties>
</file>