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Repos\dylancraig.github.io\assets\"/>
    </mc:Choice>
  </mc:AlternateContent>
  <xr:revisionPtr revIDLastSave="0" documentId="8_{567E6DA8-1D22-4792-8CDE-4C9BE3A4F322}" xr6:coauthVersionLast="47" xr6:coauthVersionMax="47" xr10:uidLastSave="{00000000-0000-0000-0000-000000000000}"/>
  <bookViews>
    <workbookView xWindow="-28920" yWindow="-120" windowWidth="29040" windowHeight="15840" activeTab="3" xr2:uid="{68206EA5-0303-4C19-995C-5489A2E0AB0C}"/>
  </bookViews>
  <sheets>
    <sheet name="ALT1" sheetId="1" r:id="rId1"/>
    <sheet name="ALT2" sheetId="3" r:id="rId2"/>
    <sheet name="ALT3" sheetId="4" r:id="rId3"/>
    <sheet name="ALT4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" l="1"/>
  <c r="B24" i="4"/>
  <c r="B24" i="3"/>
  <c r="B24" i="1"/>
  <c r="B25" i="1"/>
  <c r="B25" i="3"/>
  <c r="B25" i="4"/>
  <c r="B25" i="2"/>
  <c r="B20" i="1"/>
  <c r="B21" i="1"/>
  <c r="B22" i="1"/>
  <c r="B20" i="3"/>
  <c r="B21" i="3"/>
  <c r="B22" i="3"/>
  <c r="B20" i="4"/>
  <c r="B21" i="4"/>
  <c r="B22" i="4"/>
  <c r="B19" i="2"/>
  <c r="B22" i="2"/>
  <c r="B21" i="2"/>
  <c r="B20" i="2"/>
  <c r="B23" i="2" l="1"/>
  <c r="B29" i="2" s="1"/>
  <c r="B23" i="1"/>
  <c r="B29" i="1" s="1"/>
  <c r="B30" i="3"/>
  <c r="B23" i="3"/>
  <c r="B29" i="3" s="1"/>
  <c r="B30" i="4"/>
  <c r="B30" i="2"/>
  <c r="B23" i="4"/>
  <c r="B29" i="4" s="1"/>
  <c r="B30" i="1"/>
</calcChain>
</file>

<file path=xl/sharedStrings.xml><?xml version="1.0" encoding="utf-8"?>
<sst xmlns="http://schemas.openxmlformats.org/spreadsheetml/2006/main" count="120" uniqueCount="31">
  <si>
    <t>Policy Assumptions</t>
  </si>
  <si>
    <t>Values</t>
  </si>
  <si>
    <t>SNAP Benefit per Month</t>
  </si>
  <si>
    <t>Duration in Months</t>
  </si>
  <si>
    <t>SNAP Participation Change %</t>
  </si>
  <si>
    <t>New Certification Cost per Case</t>
  </si>
  <si>
    <t>Recertification Cost per Case</t>
  </si>
  <si>
    <t>New Applications Change per ABAWD</t>
  </si>
  <si>
    <t>Recertifications Change per ABAWD</t>
  </si>
  <si>
    <t>Expanded E&amp;T Cost Per Month</t>
  </si>
  <si>
    <t xml:space="preserve">	Earnings &amp; Tax Assumptions</t>
  </si>
  <si>
    <t>Earnings Change per Month</t>
  </si>
  <si>
    <t>KY Tax Rate %</t>
  </si>
  <si>
    <t>Inflation &amp; Discounting Assumptions</t>
  </si>
  <si>
    <t>Annual Inflation Rate for SNAP Benefits (%)</t>
  </si>
  <si>
    <t>Annual Inflation Rate for Admin Costs (%)</t>
  </si>
  <si>
    <t>Annual Wage Growth (%)</t>
  </si>
  <si>
    <t>Discount Rate for NPV (%)</t>
  </si>
  <si>
    <t>Calculated Values (After 18 months)</t>
  </si>
  <si>
    <t>Change in E&amp;T Costs</t>
  </si>
  <si>
    <t>Change in SNAP Benefit Dollars to KY</t>
  </si>
  <si>
    <t>Change in Administrative Costs (New Apps + Recerts)</t>
  </si>
  <si>
    <t>Change in Tax Revenue (KY tax collections)</t>
  </si>
  <si>
    <t>Total Fiscal Change for Kentucky (Without NPV)</t>
  </si>
  <si>
    <t>NPV of Total Fiscal Change Per ABAWD 18 Months</t>
  </si>
  <si>
    <t>NPV of Added E&amp;T Cost Per ABAWD 18 Months</t>
  </si>
  <si>
    <t>Number of ABAWDs Receiving Expanded E&amp;T</t>
  </si>
  <si>
    <t>Number of additional ABAWDs Subject to Work Requirements</t>
  </si>
  <si>
    <t>Total Fiscal Change for Kentucky (Scaled by ABAWDs, Without NPV)</t>
  </si>
  <si>
    <t>NPV of Total Fiscal Change (Scaled by ABAWDs)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</si>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</sst>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8" fontId="0" fillId="2" borderId="0" xfId="0" applyNumberFormat="1" applyFill="1"/>
    <xf numFmtId="164" fontId="0" fillId="0" borderId="0" xfId="1" applyNumberFormat="1" applyFont="1"/>
    <xf numFmtId="164" fontId="0" fillId="2" borderId="0" xfId="0" applyNumberFormat="1" applyFill="1"/>
    <xf numFmtId="0" fontId="0" fillId="0" borderId="0" xfId="0" applyAlignment="1">
      <alignment horizontal="left" vertical="top" wrapText="1"/>
    </xf>
    <xf numFmtId="0" fontId="3" fillId="0" borderId="0" xfId="2"/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5E240-8642-4EE0-9FA2-E9642CF54B7A}" name="Table1" displayName="Table1" ref="A1:B30" totalsRowShown="0">
  <autoFilter ref="A1:B30" xr:uid="{D0D5E240-8642-4EE0-9FA2-E9642CF54B7A}"/>
  <tableColumns count="2">
    <tableColumn id="1" xr3:uid="{C00F02FC-D31F-4EF9-BC2C-E0FD6AA800BC}" name="Policy Assumptions"/>
    <tableColumn id="2" xr3:uid="{9DCCAC2A-8D89-46AF-8F52-4DAFA2DDD8A6}" name="Valu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367E52-AA35-4897-989F-C0956569C632}" name="Table2" displayName="Table2" ref="A1:B30" totalsRowShown="0">
  <autoFilter ref="A1:B30" xr:uid="{C8367E52-AA35-4897-989F-C0956569C632}"/>
  <tableColumns count="2">
    <tableColumn id="1" xr3:uid="{25CD4B7F-B284-466C-8E29-043D878E71F1}" name="Policy Assumptions"/>
    <tableColumn id="2" xr3:uid="{CD969ECC-2728-4C42-B15E-4BE30752DF17}" name="Valu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97FE4C-6EAF-4671-A9E9-83F80BD9C5C8}" name="Table3" displayName="Table3" ref="A1:B30" totalsRowShown="0">
  <autoFilter ref="A1:B30" xr:uid="{9E97FE4C-6EAF-4671-A9E9-83F80BD9C5C8}"/>
  <tableColumns count="2">
    <tableColumn id="1" xr3:uid="{EB582327-17DF-44EF-ABA8-A0AA8CE81D6B}" name="Policy Assumptions"/>
    <tableColumn id="2" xr3:uid="{85DDA348-9E0E-4B22-BC26-7E2E5B35537B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7717A3-D3F5-48E1-A3BB-0A325E0EF09B}" name="Table4" displayName="Table4" ref="A1:B30" totalsRowShown="0">
  <autoFilter ref="A1:B30" xr:uid="{757717A3-D3F5-48E1-A3BB-0A325E0EF09B}"/>
  <tableColumns count="2">
    <tableColumn id="1" xr3:uid="{C13F280E-C0E6-4C44-AE07-2B3EBC6887D1}" name="Policy Assumptions"/>
    <tableColumn id="2" xr3:uid="{7A4B8C67-C67F-4038-8BC2-111431F36DBF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2191-E459-4249-A9F4-78C4009E6958}">
  <dimension ref="A1:E30"/>
  <sheetViews>
    <sheetView workbookViewId="0">
      <selection activeCell="F18" sqref="F18"/>
    </sheetView>
  </sheetViews>
  <sheetFormatPr defaultColWidth="8.85546875" defaultRowHeight="15" x14ac:dyDescent="0.25"/>
  <cols>
    <col min="1" max="1" width="62.85546875" bestFit="1" customWidth="1"/>
    <col min="2" max="2" width="15.42578125" bestFit="1" customWidth="1"/>
    <col min="3" max="3" width="9.140625" customWidth="1"/>
    <col min="4" max="4" width="8.42578125" customWidth="1"/>
    <col min="5" max="5" width="7.140625" customWidth="1"/>
  </cols>
  <sheetData>
    <row r="1" spans="1:5" x14ac:dyDescent="0.25">
      <c r="A1" s="1" t="s">
        <v>0</v>
      </c>
      <c r="B1" s="8" t="s">
        <v>1</v>
      </c>
    </row>
    <row r="2" spans="1:5" x14ac:dyDescent="0.25">
      <c r="A2" t="s">
        <v>2</v>
      </c>
      <c r="B2">
        <v>192</v>
      </c>
      <c r="C2" s="7"/>
    </row>
    <row r="3" spans="1:5" x14ac:dyDescent="0.25">
      <c r="A3" t="s">
        <v>3</v>
      </c>
      <c r="B3">
        <v>18</v>
      </c>
    </row>
    <row r="4" spans="1:5" x14ac:dyDescent="0.25">
      <c r="A4" t="s">
        <v>4</v>
      </c>
      <c r="B4">
        <v>-23.4</v>
      </c>
    </row>
    <row r="5" spans="1:5" x14ac:dyDescent="0.25">
      <c r="A5" t="s">
        <v>5</v>
      </c>
      <c r="B5">
        <v>813.9</v>
      </c>
    </row>
    <row r="6" spans="1:5" x14ac:dyDescent="0.25">
      <c r="A6" t="s">
        <v>6</v>
      </c>
      <c r="B6">
        <v>186.11</v>
      </c>
    </row>
    <row r="7" spans="1:5" x14ac:dyDescent="0.25">
      <c r="A7" t="s">
        <v>7</v>
      </c>
      <c r="B7">
        <v>0.114</v>
      </c>
    </row>
    <row r="8" spans="1:5" x14ac:dyDescent="0.25">
      <c r="A8" t="s">
        <v>8</v>
      </c>
      <c r="B8">
        <v>-0.215</v>
      </c>
      <c r="E8" s="1"/>
    </row>
    <row r="9" spans="1:5" x14ac:dyDescent="0.25">
      <c r="A9" t="s">
        <v>9</v>
      </c>
      <c r="B9">
        <v>228.61</v>
      </c>
      <c r="E9" s="1"/>
    </row>
    <row r="10" spans="1:5" x14ac:dyDescent="0.25">
      <c r="A10" s="1" t="s">
        <v>10</v>
      </c>
      <c r="E10" s="9"/>
    </row>
    <row r="11" spans="1:5" x14ac:dyDescent="0.25">
      <c r="A11" t="s">
        <v>11</v>
      </c>
      <c r="B11">
        <v>81.790000000000006</v>
      </c>
      <c r="E11" s="9"/>
    </row>
    <row r="12" spans="1:5" x14ac:dyDescent="0.25">
      <c r="A12" t="s">
        <v>12</v>
      </c>
      <c r="B12">
        <v>4</v>
      </c>
      <c r="E12" s="9"/>
    </row>
    <row r="13" spans="1:5" x14ac:dyDescent="0.25">
      <c r="A13" s="1" t="s">
        <v>13</v>
      </c>
      <c r="E13" s="9"/>
    </row>
    <row r="14" spans="1:5" x14ac:dyDescent="0.25">
      <c r="A14" t="s">
        <v>14</v>
      </c>
      <c r="B14">
        <v>3.6</v>
      </c>
      <c r="E14" s="9"/>
    </row>
    <row r="15" spans="1:5" x14ac:dyDescent="0.25">
      <c r="A15" t="s">
        <v>15</v>
      </c>
      <c r="B15">
        <v>4.7</v>
      </c>
      <c r="E15" s="9"/>
    </row>
    <row r="16" spans="1:5" x14ac:dyDescent="0.25">
      <c r="A16" t="s">
        <v>16</v>
      </c>
      <c r="B16">
        <v>3.4</v>
      </c>
      <c r="E16" s="9"/>
    </row>
    <row r="17" spans="1:5" x14ac:dyDescent="0.25">
      <c r="A17" t="s">
        <v>17</v>
      </c>
      <c r="B17">
        <v>7</v>
      </c>
      <c r="E17" s="9"/>
    </row>
    <row r="18" spans="1:5" x14ac:dyDescent="0.25">
      <c r="A18" s="1" t="s">
        <v>18</v>
      </c>
      <c r="E18" s="9"/>
    </row>
    <row r="19" spans="1:5" x14ac:dyDescent="0.25">
      <c r="A19" t="s">
        <v>19</v>
      </c>
      <c r="B19">
        <v>0</v>
      </c>
    </row>
    <row r="20" spans="1:5" x14ac:dyDescent="0.25">
      <c r="A20" t="s">
        <v>20</v>
      </c>
      <c r="B20">
        <f>B2*B3*(B4/100)*((1+B14/100)^(B3/12))</f>
        <v>-852.76471923730185</v>
      </c>
    </row>
    <row r="21" spans="1:5" x14ac:dyDescent="0.25">
      <c r="A21" t="s">
        <v>21</v>
      </c>
      <c r="B21">
        <f>((B5*B7 + B6*B8) * (1+B15/100)^(B3/12))*0.5</f>
        <v>28.267339790269123</v>
      </c>
    </row>
    <row r="22" spans="1:5" x14ac:dyDescent="0.25">
      <c r="A22" t="s">
        <v>22</v>
      </c>
      <c r="B22">
        <f>B12/100 * B11 * ( ((1+B16/100)^(B3/12) - 1) / ((1+B16/100)^(1/12) - 1) )</f>
        <v>60.306407723537191</v>
      </c>
    </row>
    <row r="23" spans="1:5" x14ac:dyDescent="0.25">
      <c r="A23" t="s">
        <v>23</v>
      </c>
      <c r="B23">
        <f>B20 - B21 + B22</f>
        <v>-820.72565130403382</v>
      </c>
    </row>
    <row r="24" spans="1:5" x14ac:dyDescent="0.25">
      <c r="A24" s="1" t="s">
        <v>24</v>
      </c>
      <c r="B24" s="3">
        <f>((B20+B21+B22)*(2/3))/(1+B17/100)^1 + ((B20+B21+B22)*(1/3))/(1+B17/100)^1.5</f>
        <v>-706.27826804092115</v>
      </c>
    </row>
    <row r="25" spans="1:5" x14ac:dyDescent="0.25">
      <c r="A25" s="1" t="s">
        <v>25</v>
      </c>
      <c r="B25" s="3">
        <f>(-1)*((B19*(2/3))/(1+B17/100)^1 + (B19*(1/3))/(1+B17/100)^1.5)</f>
        <v>0</v>
      </c>
    </row>
    <row r="27" spans="1:5" x14ac:dyDescent="0.25">
      <c r="A27" t="s">
        <v>26</v>
      </c>
      <c r="B27">
        <v>0</v>
      </c>
    </row>
    <row r="28" spans="1:5" x14ac:dyDescent="0.25">
      <c r="A28" t="s">
        <v>27</v>
      </c>
      <c r="B28">
        <v>50257</v>
      </c>
    </row>
    <row r="29" spans="1:5" x14ac:dyDescent="0.25">
      <c r="A29" s="1" t="s">
        <v>28</v>
      </c>
      <c r="B29" s="4">
        <f>B23 * B28</f>
        <v>-41247209.057586826</v>
      </c>
    </row>
    <row r="30" spans="1:5" x14ac:dyDescent="0.25">
      <c r="A30" s="1" t="s">
        <v>29</v>
      </c>
      <c r="B30" s="5">
        <f>(B24 * B28) + (B25*B27)</f>
        <v>-35495426.916932575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9FE7-1470-4072-9C7A-D81FEDA4B1B1}">
  <dimension ref="A1:E30"/>
  <sheetViews>
    <sheetView workbookViewId="0">
      <selection activeCell="E21" sqref="E21"/>
    </sheetView>
  </sheetViews>
  <sheetFormatPr defaultColWidth="8.85546875" defaultRowHeight="15" x14ac:dyDescent="0.25"/>
  <cols>
    <col min="1" max="1" width="62.85546875" bestFit="1" customWidth="1"/>
    <col min="2" max="2" width="14.42578125" bestFit="1" customWidth="1"/>
    <col min="5" max="5" width="89.42578125" customWidth="1"/>
  </cols>
  <sheetData>
    <row r="1" spans="1:5" x14ac:dyDescent="0.25">
      <c r="A1" s="1" t="s">
        <v>0</v>
      </c>
      <c r="B1" s="8" t="s">
        <v>1</v>
      </c>
    </row>
    <row r="2" spans="1:5" x14ac:dyDescent="0.25">
      <c r="A2" t="s">
        <v>2</v>
      </c>
      <c r="B2">
        <v>192</v>
      </c>
    </row>
    <row r="3" spans="1:5" x14ac:dyDescent="0.25">
      <c r="A3" t="s">
        <v>3</v>
      </c>
      <c r="B3">
        <v>18</v>
      </c>
    </row>
    <row r="4" spans="1:5" x14ac:dyDescent="0.25">
      <c r="A4" t="s">
        <v>4</v>
      </c>
      <c r="B4">
        <v>-23.4</v>
      </c>
    </row>
    <row r="5" spans="1:5" x14ac:dyDescent="0.25">
      <c r="A5" t="s">
        <v>5</v>
      </c>
      <c r="B5">
        <v>813.9</v>
      </c>
    </row>
    <row r="6" spans="1:5" x14ac:dyDescent="0.25">
      <c r="A6" t="s">
        <v>6</v>
      </c>
      <c r="B6">
        <v>186.11</v>
      </c>
    </row>
    <row r="7" spans="1:5" x14ac:dyDescent="0.25">
      <c r="A7" t="s">
        <v>7</v>
      </c>
      <c r="B7">
        <v>0.114</v>
      </c>
    </row>
    <row r="8" spans="1:5" x14ac:dyDescent="0.25">
      <c r="A8" t="s">
        <v>8</v>
      </c>
      <c r="B8">
        <v>-0.215</v>
      </c>
    </row>
    <row r="9" spans="1:5" x14ac:dyDescent="0.25">
      <c r="A9" t="s">
        <v>9</v>
      </c>
      <c r="B9">
        <v>228.61</v>
      </c>
      <c r="E9" s="1"/>
    </row>
    <row r="10" spans="1:5" x14ac:dyDescent="0.25">
      <c r="A10" s="1" t="s">
        <v>10</v>
      </c>
      <c r="E10" s="1"/>
    </row>
    <row r="11" spans="1:5" x14ac:dyDescent="0.25">
      <c r="A11" t="s">
        <v>11</v>
      </c>
      <c r="B11">
        <v>81.790000000000006</v>
      </c>
      <c r="E11" s="9"/>
    </row>
    <row r="12" spans="1:5" x14ac:dyDescent="0.25">
      <c r="A12" t="s">
        <v>12</v>
      </c>
      <c r="B12">
        <v>4</v>
      </c>
      <c r="E12" s="9"/>
    </row>
    <row r="13" spans="1:5" x14ac:dyDescent="0.25">
      <c r="A13" s="1" t="s">
        <v>13</v>
      </c>
      <c r="E13" s="9"/>
    </row>
    <row r="14" spans="1:5" x14ac:dyDescent="0.25">
      <c r="A14" t="s">
        <v>14</v>
      </c>
      <c r="B14">
        <v>3.6</v>
      </c>
      <c r="E14" s="9"/>
    </row>
    <row r="15" spans="1:5" x14ac:dyDescent="0.25">
      <c r="A15" t="s">
        <v>15</v>
      </c>
      <c r="B15">
        <v>4.7</v>
      </c>
      <c r="E15" s="9"/>
    </row>
    <row r="16" spans="1:5" x14ac:dyDescent="0.25">
      <c r="A16" t="s">
        <v>16</v>
      </c>
      <c r="B16">
        <v>3.4</v>
      </c>
      <c r="E16" s="9"/>
    </row>
    <row r="17" spans="1:5" x14ac:dyDescent="0.25">
      <c r="A17" t="s">
        <v>17</v>
      </c>
      <c r="B17">
        <v>7</v>
      </c>
      <c r="E17" s="9"/>
    </row>
    <row r="18" spans="1:5" x14ac:dyDescent="0.25">
      <c r="A18" s="1" t="s">
        <v>18</v>
      </c>
      <c r="E18" s="9"/>
    </row>
    <row r="19" spans="1:5" x14ac:dyDescent="0.25">
      <c r="A19" t="s">
        <v>19</v>
      </c>
      <c r="B19">
        <v>0</v>
      </c>
      <c r="E19" s="9"/>
    </row>
    <row r="20" spans="1:5" x14ac:dyDescent="0.25">
      <c r="A20" t="s">
        <v>20</v>
      </c>
      <c r="B20">
        <f>B2*B3*(B4/100)*((1+B14/100)^(B3/12))</f>
        <v>-852.76471923730185</v>
      </c>
    </row>
    <row r="21" spans="1:5" x14ac:dyDescent="0.25">
      <c r="A21" t="s">
        <v>21</v>
      </c>
      <c r="B21">
        <f>((B5*B7 + B6*B8) * (1+B15/100)^(B3/12))*0.5</f>
        <v>28.267339790269123</v>
      </c>
    </row>
    <row r="22" spans="1:5" x14ac:dyDescent="0.25">
      <c r="A22" t="s">
        <v>22</v>
      </c>
      <c r="B22">
        <f>B12/100 * B11 * ( ((1+B16/100)^(B3/12) - 1) / ((1+B16/100)^(1/12) - 1) )</f>
        <v>60.306407723537191</v>
      </c>
    </row>
    <row r="23" spans="1:5" x14ac:dyDescent="0.25">
      <c r="A23" t="s">
        <v>23</v>
      </c>
      <c r="B23">
        <f>B20 - B21 + B22</f>
        <v>-820.72565130403382</v>
      </c>
    </row>
    <row r="24" spans="1:5" x14ac:dyDescent="0.25">
      <c r="A24" s="1" t="s">
        <v>24</v>
      </c>
      <c r="B24" s="3">
        <f>((B20+B21+B22)*(2/3))/(1+B17/100)^1 + ((B20+B21+B22)*(1/3))/(1+B17/100)^1.5</f>
        <v>-706.27826804092115</v>
      </c>
    </row>
    <row r="25" spans="1:5" x14ac:dyDescent="0.25">
      <c r="A25" s="1" t="s">
        <v>25</v>
      </c>
      <c r="B25" s="3">
        <f>(-1)*((B19*(2/3))/(1+B17/100)^1 + (B19*(1/3))/(1+B17/100)^1.5)</f>
        <v>0</v>
      </c>
    </row>
    <row r="27" spans="1:5" x14ac:dyDescent="0.25">
      <c r="A27" t="s">
        <v>26</v>
      </c>
      <c r="B27">
        <v>0</v>
      </c>
    </row>
    <row r="28" spans="1:5" x14ac:dyDescent="0.25">
      <c r="A28" t="s">
        <v>27</v>
      </c>
      <c r="B28">
        <v>8495</v>
      </c>
    </row>
    <row r="29" spans="1:5" x14ac:dyDescent="0.25">
      <c r="A29" s="1" t="s">
        <v>28</v>
      </c>
      <c r="B29" s="4">
        <f>B23 * B28</f>
        <v>-6972064.4078277675</v>
      </c>
    </row>
    <row r="30" spans="1:5" x14ac:dyDescent="0.25">
      <c r="A30" s="1" t="s">
        <v>29</v>
      </c>
      <c r="B30" s="5">
        <f>(B24 * B28) + (B25*B27)</f>
        <v>-5999833.8870076248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ADDB-68AF-4E7D-A4CC-F90D439FF46B}">
  <dimension ref="A1:E30"/>
  <sheetViews>
    <sheetView workbookViewId="0">
      <selection sqref="A1:B30"/>
    </sheetView>
  </sheetViews>
  <sheetFormatPr defaultColWidth="8.85546875" defaultRowHeight="15" x14ac:dyDescent="0.25"/>
  <cols>
    <col min="1" max="1" width="62.85546875" bestFit="1" customWidth="1"/>
    <col min="2" max="2" width="14.42578125" bestFit="1" customWidth="1"/>
    <col min="5" max="5" width="73.42578125" customWidth="1"/>
  </cols>
  <sheetData>
    <row r="1" spans="1:5" x14ac:dyDescent="0.25">
      <c r="A1" s="1" t="s">
        <v>0</v>
      </c>
      <c r="B1" s="2" t="s">
        <v>30</v>
      </c>
    </row>
    <row r="2" spans="1:5" x14ac:dyDescent="0.25">
      <c r="A2" t="s">
        <v>2</v>
      </c>
      <c r="B2">
        <v>192</v>
      </c>
    </row>
    <row r="3" spans="1:5" x14ac:dyDescent="0.25">
      <c r="A3" t="s">
        <v>3</v>
      </c>
      <c r="B3">
        <v>18</v>
      </c>
    </row>
    <row r="4" spans="1:5" x14ac:dyDescent="0.25">
      <c r="A4" t="s">
        <v>4</v>
      </c>
      <c r="B4">
        <v>-23.4</v>
      </c>
    </row>
    <row r="5" spans="1:5" x14ac:dyDescent="0.25">
      <c r="A5" t="s">
        <v>5</v>
      </c>
      <c r="B5">
        <v>813.9</v>
      </c>
    </row>
    <row r="6" spans="1:5" x14ac:dyDescent="0.25">
      <c r="A6" t="s">
        <v>6</v>
      </c>
      <c r="B6">
        <v>186.11</v>
      </c>
    </row>
    <row r="7" spans="1:5" x14ac:dyDescent="0.25">
      <c r="A7" t="s">
        <v>7</v>
      </c>
      <c r="B7">
        <v>0.114</v>
      </c>
    </row>
    <row r="8" spans="1:5" x14ac:dyDescent="0.25">
      <c r="A8" t="s">
        <v>8</v>
      </c>
      <c r="B8">
        <v>-0.215</v>
      </c>
    </row>
    <row r="9" spans="1:5" x14ac:dyDescent="0.25">
      <c r="A9" t="s">
        <v>9</v>
      </c>
      <c r="B9">
        <v>228.61</v>
      </c>
      <c r="E9" s="1"/>
    </row>
    <row r="10" spans="1:5" x14ac:dyDescent="0.25">
      <c r="A10" s="1" t="s">
        <v>10</v>
      </c>
      <c r="E10" s="1"/>
    </row>
    <row r="11" spans="1:5" x14ac:dyDescent="0.25">
      <c r="A11" t="s">
        <v>11</v>
      </c>
      <c r="B11">
        <v>81.790000000000006</v>
      </c>
      <c r="E11" s="6"/>
    </row>
    <row r="12" spans="1:5" x14ac:dyDescent="0.25">
      <c r="A12" t="s">
        <v>12</v>
      </c>
      <c r="B12">
        <v>4</v>
      </c>
      <c r="E12" s="6"/>
    </row>
    <row r="13" spans="1:5" x14ac:dyDescent="0.25">
      <c r="A13" s="1" t="s">
        <v>13</v>
      </c>
      <c r="E13" s="6"/>
    </row>
    <row r="14" spans="1:5" x14ac:dyDescent="0.25">
      <c r="A14" t="s">
        <v>14</v>
      </c>
      <c r="B14">
        <v>3.6</v>
      </c>
      <c r="E14" s="6"/>
    </row>
    <row r="15" spans="1:5" x14ac:dyDescent="0.25">
      <c r="A15" t="s">
        <v>15</v>
      </c>
      <c r="B15">
        <v>4.7</v>
      </c>
      <c r="E15" s="6"/>
    </row>
    <row r="16" spans="1:5" x14ac:dyDescent="0.25">
      <c r="A16" t="s">
        <v>16</v>
      </c>
      <c r="B16">
        <v>3.4</v>
      </c>
      <c r="E16" s="6"/>
    </row>
    <row r="17" spans="1:5" x14ac:dyDescent="0.25">
      <c r="A17" t="s">
        <v>17</v>
      </c>
      <c r="B17">
        <v>7</v>
      </c>
      <c r="E17" s="6"/>
    </row>
    <row r="18" spans="1:5" x14ac:dyDescent="0.25">
      <c r="A18" s="1" t="s">
        <v>18</v>
      </c>
      <c r="E18" s="6"/>
    </row>
    <row r="19" spans="1:5" x14ac:dyDescent="0.25">
      <c r="A19" t="s">
        <v>19</v>
      </c>
      <c r="B19">
        <v>0</v>
      </c>
      <c r="E19" s="6"/>
    </row>
    <row r="20" spans="1:5" x14ac:dyDescent="0.25">
      <c r="A20" t="s">
        <v>20</v>
      </c>
      <c r="B20">
        <f>B2*B3*(B4/100)*((1+B14/100)^(B3/12))</f>
        <v>-852.76471923730185</v>
      </c>
    </row>
    <row r="21" spans="1:5" x14ac:dyDescent="0.25">
      <c r="A21" t="s">
        <v>21</v>
      </c>
      <c r="B21">
        <f>((B5*B7 + B6*B8) * (1+B15/100)^(B3/12))*0.5</f>
        <v>28.267339790269123</v>
      </c>
    </row>
    <row r="22" spans="1:5" x14ac:dyDescent="0.25">
      <c r="A22" t="s">
        <v>22</v>
      </c>
      <c r="B22">
        <f>B12/100 * B11 * ( ((1+B16/100)^(B3/12) - 1) / ((1+B16/100)^(1/12) - 1) )</f>
        <v>60.306407723537191</v>
      </c>
    </row>
    <row r="23" spans="1:5" x14ac:dyDescent="0.25">
      <c r="A23" t="s">
        <v>23</v>
      </c>
      <c r="B23">
        <f>B20 - B21 + B22</f>
        <v>-820.72565130403382</v>
      </c>
    </row>
    <row r="24" spans="1:5" x14ac:dyDescent="0.25">
      <c r="A24" s="1" t="s">
        <v>24</v>
      </c>
      <c r="B24" s="3">
        <f>((B20+B21+B22)*(2/3))/(1+B17/100)^1 + ((B20+B21+B22)*(1/3))/(1+B17/100)^1.5</f>
        <v>-706.27826804092115</v>
      </c>
    </row>
    <row r="25" spans="1:5" x14ac:dyDescent="0.25">
      <c r="A25" s="1" t="s">
        <v>25</v>
      </c>
      <c r="B25" s="3">
        <f>(-1)*((B19*(2/3))/(1+B17/100)^1 + (B19*(1/3))/(1+B17/100)^1.5)</f>
        <v>0</v>
      </c>
    </row>
    <row r="27" spans="1:5" x14ac:dyDescent="0.25">
      <c r="A27" t="s">
        <v>26</v>
      </c>
      <c r="B27">
        <v>0</v>
      </c>
    </row>
    <row r="28" spans="1:5" x14ac:dyDescent="0.25">
      <c r="A28" t="s">
        <v>27</v>
      </c>
      <c r="B28">
        <v>8439</v>
      </c>
    </row>
    <row r="29" spans="1:5" x14ac:dyDescent="0.25">
      <c r="A29" s="1" t="s">
        <v>28</v>
      </c>
      <c r="B29" s="4">
        <f>B23 * B28</f>
        <v>-6926103.7713547414</v>
      </c>
    </row>
    <row r="30" spans="1:5" x14ac:dyDescent="0.25">
      <c r="A30" s="1" t="s">
        <v>29</v>
      </c>
      <c r="B30" s="5">
        <f>(B24 * B28) + (B25*B27)</f>
        <v>-5960282.3039973332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8F39-63ED-40B3-81E6-55BB3D81DA04}">
  <dimension ref="A1:E30"/>
  <sheetViews>
    <sheetView tabSelected="1" zoomScaleNormal="100" workbookViewId="0">
      <selection activeCell="E14" sqref="E14"/>
    </sheetView>
  </sheetViews>
  <sheetFormatPr defaultColWidth="8.85546875" defaultRowHeight="15" x14ac:dyDescent="0.25"/>
  <cols>
    <col min="1" max="1" width="62.85546875" bestFit="1" customWidth="1"/>
    <col min="2" max="2" width="15.5703125" bestFit="1" customWidth="1"/>
    <col min="5" max="5" width="141.85546875" customWidth="1"/>
  </cols>
  <sheetData>
    <row r="1" spans="1:5" ht="12" customHeight="1" x14ac:dyDescent="0.25">
      <c r="A1" s="1" t="s">
        <v>0</v>
      </c>
      <c r="B1" s="2" t="s">
        <v>30</v>
      </c>
      <c r="E1" s="1"/>
    </row>
    <row r="2" spans="1:5" x14ac:dyDescent="0.25">
      <c r="A2" t="s">
        <v>2</v>
      </c>
      <c r="B2">
        <v>192</v>
      </c>
      <c r="E2" s="6"/>
    </row>
    <row r="3" spans="1:5" x14ac:dyDescent="0.25">
      <c r="A3" t="s">
        <v>3</v>
      </c>
      <c r="B3">
        <v>18</v>
      </c>
      <c r="E3" s="6"/>
    </row>
    <row r="4" spans="1:5" x14ac:dyDescent="0.25">
      <c r="A4" t="s">
        <v>4</v>
      </c>
      <c r="B4">
        <v>-23.4</v>
      </c>
      <c r="E4" s="6"/>
    </row>
    <row r="5" spans="1:5" x14ac:dyDescent="0.25">
      <c r="A5" t="s">
        <v>5</v>
      </c>
      <c r="B5">
        <v>813.9</v>
      </c>
      <c r="E5" s="6"/>
    </row>
    <row r="6" spans="1:5" x14ac:dyDescent="0.25">
      <c r="A6" t="s">
        <v>6</v>
      </c>
      <c r="B6">
        <v>186.11</v>
      </c>
      <c r="E6" s="6"/>
    </row>
    <row r="7" spans="1:5" x14ac:dyDescent="0.25">
      <c r="A7" t="s">
        <v>7</v>
      </c>
      <c r="B7">
        <v>0.114</v>
      </c>
      <c r="E7" s="6"/>
    </row>
    <row r="8" spans="1:5" x14ac:dyDescent="0.25">
      <c r="A8" t="s">
        <v>8</v>
      </c>
      <c r="B8">
        <v>-0.215</v>
      </c>
      <c r="E8" s="6"/>
    </row>
    <row r="9" spans="1:5" x14ac:dyDescent="0.25">
      <c r="A9" t="s">
        <v>9</v>
      </c>
      <c r="B9">
        <v>228.61</v>
      </c>
      <c r="E9" s="6"/>
    </row>
    <row r="10" spans="1:5" ht="12" customHeight="1" x14ac:dyDescent="0.25">
      <c r="A10" s="1" t="s">
        <v>10</v>
      </c>
      <c r="E10" s="6"/>
    </row>
    <row r="11" spans="1:5" x14ac:dyDescent="0.25">
      <c r="A11" t="s">
        <v>11</v>
      </c>
      <c r="B11">
        <v>81.790000000000006</v>
      </c>
      <c r="E11" s="6"/>
    </row>
    <row r="12" spans="1:5" x14ac:dyDescent="0.25">
      <c r="A12" t="s">
        <v>12</v>
      </c>
      <c r="B12">
        <v>4</v>
      </c>
      <c r="E12" s="6"/>
    </row>
    <row r="13" spans="1:5" x14ac:dyDescent="0.25">
      <c r="A13" s="1" t="s">
        <v>13</v>
      </c>
      <c r="E13" s="6"/>
    </row>
    <row r="14" spans="1:5" x14ac:dyDescent="0.25">
      <c r="A14" t="s">
        <v>14</v>
      </c>
      <c r="B14">
        <v>3.6</v>
      </c>
      <c r="E14" s="6"/>
    </row>
    <row r="15" spans="1:5" x14ac:dyDescent="0.25">
      <c r="A15" t="s">
        <v>15</v>
      </c>
      <c r="B15">
        <v>4.7</v>
      </c>
      <c r="E15" s="6"/>
    </row>
    <row r="16" spans="1:5" x14ac:dyDescent="0.25">
      <c r="A16" t="s">
        <v>16</v>
      </c>
      <c r="B16">
        <v>3.4</v>
      </c>
      <c r="E16" s="6"/>
    </row>
    <row r="17" spans="1:5" x14ac:dyDescent="0.25">
      <c r="A17" t="s">
        <v>17</v>
      </c>
      <c r="B17">
        <v>7</v>
      </c>
      <c r="E17" s="6"/>
    </row>
    <row r="18" spans="1:5" ht="22.5" customHeight="1" x14ac:dyDescent="0.25">
      <c r="A18" s="1" t="s">
        <v>18</v>
      </c>
      <c r="E18" s="6"/>
    </row>
    <row r="19" spans="1:5" ht="19.5" customHeight="1" x14ac:dyDescent="0.25">
      <c r="A19" t="s">
        <v>19</v>
      </c>
      <c r="B19">
        <f xml:space="preserve"> (( B9 * B3 ) * (1 + B15/100)^( B3 / 12 ))*0.5</f>
        <v>2204.2342972821534</v>
      </c>
      <c r="E19" s="6"/>
    </row>
    <row r="20" spans="1:5" x14ac:dyDescent="0.25">
      <c r="A20" t="s">
        <v>20</v>
      </c>
      <c r="B20">
        <f>B2*B3*(B4/100)*((1+B14/100)^(B3/12))</f>
        <v>-852.76471923730185</v>
      </c>
    </row>
    <row r="21" spans="1:5" x14ac:dyDescent="0.25">
      <c r="A21" t="s">
        <v>21</v>
      </c>
      <c r="B21">
        <f>((B5*B7 + B6*B8) * (1+B15/100)^(B3/12))*0.5</f>
        <v>28.267339790269123</v>
      </c>
    </row>
    <row r="22" spans="1:5" x14ac:dyDescent="0.25">
      <c r="A22" t="s">
        <v>22</v>
      </c>
      <c r="B22">
        <f>B12/100 * B11 * ( ((1+B16/100)^(B3/12) - 1) / ((1+B16/100)^(1/12) - 1) )</f>
        <v>60.306407723537191</v>
      </c>
    </row>
    <row r="23" spans="1:5" x14ac:dyDescent="0.25">
      <c r="A23" t="s">
        <v>23</v>
      </c>
      <c r="B23">
        <f>B20 - B21 + B22</f>
        <v>-820.72565130403382</v>
      </c>
    </row>
    <row r="24" spans="1:5" x14ac:dyDescent="0.25">
      <c r="A24" s="1" t="s">
        <v>24</v>
      </c>
      <c r="B24" s="3">
        <f>((B20+B21+B22)*(2/3))/(1+B17/100)^1 + ((B20+B21+B22)*(1/3))/(1+B17/100)^1.5</f>
        <v>-706.27826804092115</v>
      </c>
    </row>
    <row r="25" spans="1:5" x14ac:dyDescent="0.25">
      <c r="A25" s="1" t="s">
        <v>25</v>
      </c>
      <c r="B25" s="3">
        <f>(-1)*((B19*(2/3))/(1+B17/100)^1 + (B19*(1/3))/(1+B17/100)^1.5)</f>
        <v>-2037.1907539417105</v>
      </c>
    </row>
    <row r="27" spans="1:5" x14ac:dyDescent="0.25">
      <c r="A27" t="s">
        <v>26</v>
      </c>
      <c r="B27">
        <v>58283</v>
      </c>
    </row>
    <row r="28" spans="1:5" x14ac:dyDescent="0.25">
      <c r="A28" t="s">
        <v>27</v>
      </c>
      <c r="B28">
        <v>8495</v>
      </c>
    </row>
    <row r="29" spans="1:5" x14ac:dyDescent="0.25">
      <c r="A29" s="1" t="s">
        <v>28</v>
      </c>
      <c r="B29" s="4">
        <f>B23 * B28 - B19 * B27</f>
        <v>-135441451.95632353</v>
      </c>
    </row>
    <row r="30" spans="1:5" x14ac:dyDescent="0.25">
      <c r="A30" s="1" t="s">
        <v>29</v>
      </c>
      <c r="B30" s="5">
        <f>(B24 * B28) + (B25*B27)</f>
        <v>-124733422.59899233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ALT1</vt:lpstr>
      <vt:lpstr>ALT2</vt:lpstr>
      <vt:lpstr>ALT3</vt:lpstr>
      <vt:lpstr>ALT4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Craig, Dylan (jdc9uj)</dc:creator>
  <cp:keywords/>
  <dc:description/>
  <cp:lastModifiedBy>Craig, Dylan (jdc9uj)</cp:lastModifiedBy>
  <cp:revision/>
  <dcterms:created xsi:type="dcterms:W3CDTF">2025-03-17T13:44:22Z</dcterms:created>
  <dcterms:modified xsi:type="dcterms:W3CDTF">2025-08-26T08:00:54Z</dcterms:modified>
  <cp:category/>
  <cp:contentStatus/>
</cp:coreProperties>
</file>